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.1 - Oprava PB opev..." sheetId="2" r:id="rId2"/>
    <sheet name="SO 101.2 - Oprava LB opev..." sheetId="3" r:id="rId3"/>
    <sheet name="SO 102.1 - Oprava PB opev..." sheetId="4" r:id="rId4"/>
    <sheet name="SO 102.2 - Oprava PB opev..." sheetId="5" r:id="rId5"/>
    <sheet name="SO 102.3 - Oprava LB opev..." sheetId="6" r:id="rId6"/>
    <sheet name="SO 102.4 - Oprava PB opev..." sheetId="7" r:id="rId7"/>
    <sheet name="SO 102.5 - Oprava LB opev..." sheetId="8" r:id="rId8"/>
    <sheet name="SO 103 - SO 103 – Rekonst..." sheetId="9" r:id="rId9"/>
    <sheet name="VON - Vedlejší a ostatní ..." sheetId="10" r:id="rId10"/>
    <sheet name="Seznam figur" sheetId="11" r:id="rId11"/>
    <sheet name="Pokyny pro vyplnění" sheetId="12" r:id="rId12"/>
  </sheets>
  <definedNames>
    <definedName name="_xlnm.Print_Area" localSheetId="0">'Rekapitulace stavby'!$D$4:$AO$36,'Rekapitulace stavby'!$C$42:$AQ$66</definedName>
    <definedName name="_xlnm.Print_Titles" localSheetId="0">'Rekapitulace stavby'!$52:$52</definedName>
    <definedName name="_xlnm._FilterDatabase" localSheetId="1" hidden="1">'SO 101.1 - Oprava PB opev...'!$C$95:$K$232</definedName>
    <definedName name="_xlnm.Print_Area" localSheetId="1">'SO 101.1 - Oprava PB opev...'!$C$4:$J$41,'SO 101.1 - Oprava PB opev...'!$C$47:$J$75,'SO 101.1 - Oprava PB opev...'!$C$81:$K$232</definedName>
    <definedName name="_xlnm.Print_Titles" localSheetId="1">'SO 101.1 - Oprava PB opev...'!$95:$95</definedName>
    <definedName name="_xlnm._FilterDatabase" localSheetId="2" hidden="1">'SO 101.2 - Oprava LB opev...'!$C$95:$K$291</definedName>
    <definedName name="_xlnm.Print_Area" localSheetId="2">'SO 101.2 - Oprava LB opev...'!$C$4:$J$41,'SO 101.2 - Oprava LB opev...'!$C$47:$J$75,'SO 101.2 - Oprava LB opev...'!$C$81:$K$291</definedName>
    <definedName name="_xlnm.Print_Titles" localSheetId="2">'SO 101.2 - Oprava LB opev...'!$95:$95</definedName>
    <definedName name="_xlnm._FilterDatabase" localSheetId="3" hidden="1">'SO 102.1 - Oprava PB opev...'!$C$93:$K$219</definedName>
    <definedName name="_xlnm.Print_Area" localSheetId="3">'SO 102.1 - Oprava PB opev...'!$C$4:$J$41,'SO 102.1 - Oprava PB opev...'!$C$47:$J$73,'SO 102.1 - Oprava PB opev...'!$C$79:$K$219</definedName>
    <definedName name="_xlnm.Print_Titles" localSheetId="3">'SO 102.1 - Oprava PB opev...'!$93:$93</definedName>
    <definedName name="_xlnm._FilterDatabase" localSheetId="4" hidden="1">'SO 102.2 - Oprava PB opev...'!$C$93:$K$240</definedName>
    <definedName name="_xlnm.Print_Area" localSheetId="4">'SO 102.2 - Oprava PB opev...'!$C$4:$J$41,'SO 102.2 - Oprava PB opev...'!$C$47:$J$73,'SO 102.2 - Oprava PB opev...'!$C$79:$K$240</definedName>
    <definedName name="_xlnm.Print_Titles" localSheetId="4">'SO 102.2 - Oprava PB opev...'!$93:$93</definedName>
    <definedName name="_xlnm._FilterDatabase" localSheetId="5" hidden="1">'SO 102.3 - Oprava LB opev...'!$C$90:$K$161</definedName>
    <definedName name="_xlnm.Print_Area" localSheetId="5">'SO 102.3 - Oprava LB opev...'!$C$4:$J$41,'SO 102.3 - Oprava LB opev...'!$C$47:$J$70,'SO 102.3 - Oprava LB opev...'!$C$76:$K$161</definedName>
    <definedName name="_xlnm.Print_Titles" localSheetId="5">'SO 102.3 - Oprava LB opev...'!$90:$90</definedName>
    <definedName name="_xlnm._FilterDatabase" localSheetId="6" hidden="1">'SO 102.4 - Oprava PB opev...'!$C$93:$K$231</definedName>
    <definedName name="_xlnm.Print_Area" localSheetId="6">'SO 102.4 - Oprava PB opev...'!$C$4:$J$41,'SO 102.4 - Oprava PB opev...'!$C$47:$J$73,'SO 102.4 - Oprava PB opev...'!$C$79:$K$231</definedName>
    <definedName name="_xlnm.Print_Titles" localSheetId="6">'SO 102.4 - Oprava PB opev...'!$93:$93</definedName>
    <definedName name="_xlnm._FilterDatabase" localSheetId="7" hidden="1">'SO 102.5 - Oprava LB opev...'!$C$89:$K$165</definedName>
    <definedName name="_xlnm.Print_Area" localSheetId="7">'SO 102.5 - Oprava LB opev...'!$C$4:$J$41,'SO 102.5 - Oprava LB opev...'!$C$47:$J$69,'SO 102.5 - Oprava LB opev...'!$C$75:$K$165</definedName>
    <definedName name="_xlnm.Print_Titles" localSheetId="7">'SO 102.5 - Oprava LB opev...'!$89:$89</definedName>
    <definedName name="_xlnm._FilterDatabase" localSheetId="8" hidden="1">'SO 103 - SO 103 – Rekonst...'!$C$86:$K$191</definedName>
    <definedName name="_xlnm.Print_Area" localSheetId="8">'SO 103 - SO 103 – Rekonst...'!$C$4:$J$39,'SO 103 - SO 103 – Rekonst...'!$C$45:$J$68,'SO 103 - SO 103 – Rekonst...'!$C$74:$K$191</definedName>
    <definedName name="_xlnm.Print_Titles" localSheetId="8">'SO 103 - SO 103 – Rekonst...'!$86:$86</definedName>
    <definedName name="_xlnm._FilterDatabase" localSheetId="9" hidden="1">'VON - Vedlejší a ostatní ...'!$C$79:$K$93</definedName>
    <definedName name="_xlnm.Print_Area" localSheetId="9">'VON - Vedlejší a ostatní ...'!$C$4:$J$39,'VON - Vedlejší a ostatní ...'!$C$45:$J$61,'VON - Vedlejší a ostatní ...'!$C$67:$K$93</definedName>
    <definedName name="_xlnm.Print_Titles" localSheetId="9">'VON - Vedlejší a ostatní ...'!$79:$79</definedName>
    <definedName name="_xlnm.Print_Area" localSheetId="10">'Seznam figur'!$C$4:$G$255</definedName>
    <definedName name="_xlnm.Print_Titles" localSheetId="10">'Seznam figur'!$9:$9</definedName>
    <definedName name="_xlnm.Print_Area" localSheetId="11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11" l="1" r="D7"/>
  <c i="10" r="J37"/>
  <c r="J36"/>
  <c i="1" r="AY65"/>
  <c i="10" r="J35"/>
  <c i="1" r="AX65"/>
  <c i="10"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55"/>
  <c r="J17"/>
  <c r="J12"/>
  <c r="J52"/>
  <c r="E7"/>
  <c r="E48"/>
  <c i="9" r="J37"/>
  <c r="J36"/>
  <c i="1" r="AY64"/>
  <c i="9" r="J35"/>
  <c i="1" r="AX64"/>
  <c i="9" r="BI191"/>
  <c r="BH191"/>
  <c r="BG191"/>
  <c r="BF191"/>
  <c r="T191"/>
  <c r="T190"/>
  <c r="R191"/>
  <c r="R190"/>
  <c r="P191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39"/>
  <c r="BH139"/>
  <c r="BG139"/>
  <c r="BF139"/>
  <c r="T139"/>
  <c r="R139"/>
  <c r="P139"/>
  <c r="BI135"/>
  <c r="BH135"/>
  <c r="BG135"/>
  <c r="BF135"/>
  <c r="T135"/>
  <c r="R135"/>
  <c r="P135"/>
  <c r="BI131"/>
  <c r="BH131"/>
  <c r="BG131"/>
  <c r="BF131"/>
  <c r="T131"/>
  <c r="R131"/>
  <c r="P131"/>
  <c r="BI128"/>
  <c r="BH128"/>
  <c r="BG128"/>
  <c r="BF128"/>
  <c r="T128"/>
  <c r="T127"/>
  <c r="R128"/>
  <c r="R127"/>
  <c r="P128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05"/>
  <c r="BH105"/>
  <c r="BG105"/>
  <c r="BF105"/>
  <c r="T105"/>
  <c r="R105"/>
  <c r="P105"/>
  <c r="BI98"/>
  <c r="BH98"/>
  <c r="BG98"/>
  <c r="BF98"/>
  <c r="T98"/>
  <c r="R98"/>
  <c r="P98"/>
  <c r="BI93"/>
  <c r="BH93"/>
  <c r="BG93"/>
  <c r="BF93"/>
  <c r="T93"/>
  <c r="R93"/>
  <c r="P93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52"/>
  <c r="E7"/>
  <c r="E77"/>
  <c i="8" r="J39"/>
  <c r="J38"/>
  <c i="1" r="AY63"/>
  <c i="8" r="J37"/>
  <c i="1" r="AX63"/>
  <c i="8" r="BI165"/>
  <c r="BH165"/>
  <c r="BG165"/>
  <c r="BF165"/>
  <c r="T165"/>
  <c r="T164"/>
  <c r="R165"/>
  <c r="R164"/>
  <c r="P165"/>
  <c r="P164"/>
  <c r="BI162"/>
  <c r="BH162"/>
  <c r="BG162"/>
  <c r="BF162"/>
  <c r="T162"/>
  <c r="R162"/>
  <c r="P162"/>
  <c r="BI160"/>
  <c r="BH160"/>
  <c r="BG160"/>
  <c r="BF160"/>
  <c r="T160"/>
  <c r="R160"/>
  <c r="P160"/>
  <c r="BI155"/>
  <c r="BH155"/>
  <c r="BG155"/>
  <c r="BF155"/>
  <c r="T155"/>
  <c r="R155"/>
  <c r="P155"/>
  <c r="BI151"/>
  <c r="BH151"/>
  <c r="BG151"/>
  <c r="BF151"/>
  <c r="T151"/>
  <c r="R151"/>
  <c r="P151"/>
  <c r="BI150"/>
  <c r="BH150"/>
  <c r="BG150"/>
  <c r="BF150"/>
  <c r="T150"/>
  <c r="R150"/>
  <c r="P150"/>
  <c r="BI146"/>
  <c r="BH146"/>
  <c r="BG146"/>
  <c r="BF146"/>
  <c r="T146"/>
  <c r="R146"/>
  <c r="P146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09"/>
  <c r="BH109"/>
  <c r="BG109"/>
  <c r="BF109"/>
  <c r="T109"/>
  <c r="R109"/>
  <c r="P109"/>
  <c r="BI105"/>
  <c r="BH105"/>
  <c r="BG105"/>
  <c r="BF105"/>
  <c r="T105"/>
  <c r="R105"/>
  <c r="P105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J87"/>
  <c r="J86"/>
  <c r="F86"/>
  <c r="F84"/>
  <c r="E82"/>
  <c r="J59"/>
  <c r="J58"/>
  <c r="F58"/>
  <c r="F56"/>
  <c r="E54"/>
  <c r="J20"/>
  <c r="E20"/>
  <c r="F87"/>
  <c r="J19"/>
  <c r="J14"/>
  <c r="J84"/>
  <c r="E7"/>
  <c r="E50"/>
  <c i="7" r="J39"/>
  <c r="J38"/>
  <c i="1" r="AY62"/>
  <c i="7" r="J37"/>
  <c i="1" r="AX62"/>
  <c i="7" r="BI230"/>
  <c r="BH230"/>
  <c r="BG230"/>
  <c r="BF230"/>
  <c r="T230"/>
  <c r="T229"/>
  <c r="T228"/>
  <c r="R230"/>
  <c r="R229"/>
  <c r="R228"/>
  <c r="P230"/>
  <c r="P229"/>
  <c r="P228"/>
  <c r="BI227"/>
  <c r="BH227"/>
  <c r="BG227"/>
  <c r="BF227"/>
  <c r="T227"/>
  <c r="T226"/>
  <c r="R227"/>
  <c r="R226"/>
  <c r="P227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5"/>
  <c r="BH215"/>
  <c r="BG215"/>
  <c r="BF215"/>
  <c r="T215"/>
  <c r="R215"/>
  <c r="P215"/>
  <c r="BI211"/>
  <c r="BH211"/>
  <c r="BG211"/>
  <c r="BF211"/>
  <c r="T211"/>
  <c r="R211"/>
  <c r="P211"/>
  <c r="BI209"/>
  <c r="BH209"/>
  <c r="BG209"/>
  <c r="BF209"/>
  <c r="T209"/>
  <c r="R209"/>
  <c r="P209"/>
  <c r="BI203"/>
  <c r="BH203"/>
  <c r="BG203"/>
  <c r="BF203"/>
  <c r="T203"/>
  <c r="R203"/>
  <c r="P203"/>
  <c r="BI199"/>
  <c r="BH199"/>
  <c r="BG199"/>
  <c r="BF199"/>
  <c r="T199"/>
  <c r="R199"/>
  <c r="P199"/>
  <c r="BI198"/>
  <c r="BH198"/>
  <c r="BG198"/>
  <c r="BF198"/>
  <c r="T198"/>
  <c r="R198"/>
  <c r="P198"/>
  <c r="BI193"/>
  <c r="BH193"/>
  <c r="BG193"/>
  <c r="BF193"/>
  <c r="T193"/>
  <c r="R193"/>
  <c r="P193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8"/>
  <c r="BH138"/>
  <c r="BG138"/>
  <c r="BF138"/>
  <c r="T138"/>
  <c r="R138"/>
  <c r="P138"/>
  <c r="BI134"/>
  <c r="BH134"/>
  <c r="BG134"/>
  <c r="BF134"/>
  <c r="T134"/>
  <c r="R134"/>
  <c r="P134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59"/>
  <c r="J19"/>
  <c r="J14"/>
  <c r="J88"/>
  <c r="E7"/>
  <c r="E82"/>
  <c i="6" r="J39"/>
  <c r="J38"/>
  <c i="1" r="AY61"/>
  <c i="6" r="J37"/>
  <c i="1" r="AX61"/>
  <c i="6" r="BI161"/>
  <c r="BH161"/>
  <c r="BG161"/>
  <c r="BF161"/>
  <c r="T161"/>
  <c r="T160"/>
  <c r="R161"/>
  <c r="R160"/>
  <c r="P161"/>
  <c r="P160"/>
  <c r="BI158"/>
  <c r="BH158"/>
  <c r="BG158"/>
  <c r="BF158"/>
  <c r="T158"/>
  <c r="R158"/>
  <c r="P158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T146"/>
  <c r="R147"/>
  <c r="R146"/>
  <c r="P147"/>
  <c r="P146"/>
  <c r="BI140"/>
  <c r="BH140"/>
  <c r="BG140"/>
  <c r="BF140"/>
  <c r="T140"/>
  <c r="R140"/>
  <c r="P140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2"/>
  <c r="BH122"/>
  <c r="BG122"/>
  <c r="BF122"/>
  <c r="T122"/>
  <c r="R122"/>
  <c r="P122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09"/>
  <c r="BH109"/>
  <c r="BG109"/>
  <c r="BF109"/>
  <c r="T109"/>
  <c r="R109"/>
  <c r="P109"/>
  <c r="BI105"/>
  <c r="BH105"/>
  <c r="BG105"/>
  <c r="BF105"/>
  <c r="T105"/>
  <c r="R105"/>
  <c r="P105"/>
  <c r="BI101"/>
  <c r="BH101"/>
  <c r="BG101"/>
  <c r="BF101"/>
  <c r="T101"/>
  <c r="R101"/>
  <c r="P101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J88"/>
  <c r="J87"/>
  <c r="F87"/>
  <c r="F85"/>
  <c r="E83"/>
  <c r="J59"/>
  <c r="J58"/>
  <c r="F58"/>
  <c r="F56"/>
  <c r="E54"/>
  <c r="J20"/>
  <c r="E20"/>
  <c r="F59"/>
  <c r="J19"/>
  <c r="J14"/>
  <c r="J85"/>
  <c r="E7"/>
  <c r="E79"/>
  <c i="5" r="J39"/>
  <c r="J38"/>
  <c i="1" r="AY60"/>
  <c i="5" r="J37"/>
  <c i="1" r="AX60"/>
  <c i="5" r="BI240"/>
  <c r="BH240"/>
  <c r="BG240"/>
  <c r="BF240"/>
  <c r="T240"/>
  <c r="T239"/>
  <c r="R240"/>
  <c r="R239"/>
  <c r="P240"/>
  <c r="P239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08"/>
  <c r="BH208"/>
  <c r="BG208"/>
  <c r="BF208"/>
  <c r="T208"/>
  <c r="R208"/>
  <c r="P208"/>
  <c r="BI201"/>
  <c r="BH201"/>
  <c r="BG201"/>
  <c r="BF201"/>
  <c r="T201"/>
  <c r="R201"/>
  <c r="P201"/>
  <c r="BI196"/>
  <c r="BH196"/>
  <c r="BG196"/>
  <c r="BF196"/>
  <c r="T196"/>
  <c r="R196"/>
  <c r="P196"/>
  <c r="BI195"/>
  <c r="BH195"/>
  <c r="BG195"/>
  <c r="BF195"/>
  <c r="T195"/>
  <c r="R195"/>
  <c r="P195"/>
  <c r="BI191"/>
  <c r="BH191"/>
  <c r="BG191"/>
  <c r="BF191"/>
  <c r="T191"/>
  <c r="R191"/>
  <c r="P191"/>
  <c r="BI182"/>
  <c r="BH182"/>
  <c r="BG182"/>
  <c r="BF182"/>
  <c r="T182"/>
  <c r="R182"/>
  <c r="P182"/>
  <c r="BI174"/>
  <c r="BH174"/>
  <c r="BG174"/>
  <c r="BF174"/>
  <c r="T174"/>
  <c r="R174"/>
  <c r="P174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5"/>
  <c r="BH125"/>
  <c r="BG125"/>
  <c r="BF125"/>
  <c r="T125"/>
  <c r="R125"/>
  <c r="P125"/>
  <c r="BI121"/>
  <c r="BH121"/>
  <c r="BG121"/>
  <c r="BF121"/>
  <c r="T121"/>
  <c r="R121"/>
  <c r="P121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59"/>
  <c r="J19"/>
  <c r="J14"/>
  <c r="J88"/>
  <c r="E7"/>
  <c r="E50"/>
  <c i="4" r="J39"/>
  <c r="J38"/>
  <c i="1" r="AY59"/>
  <c i="4" r="J37"/>
  <c i="1" r="AX59"/>
  <c i="4" r="BI219"/>
  <c r="BH219"/>
  <c r="BG219"/>
  <c r="BF219"/>
  <c r="T219"/>
  <c r="T218"/>
  <c r="R219"/>
  <c r="R218"/>
  <c r="P219"/>
  <c r="P218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2"/>
  <c r="BH212"/>
  <c r="BG212"/>
  <c r="BF212"/>
  <c r="T212"/>
  <c r="R212"/>
  <c r="P212"/>
  <c r="BI211"/>
  <c r="BH211"/>
  <c r="BG211"/>
  <c r="BF211"/>
  <c r="T211"/>
  <c r="R211"/>
  <c r="P211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T201"/>
  <c r="R202"/>
  <c r="R201"/>
  <c r="P202"/>
  <c r="P201"/>
  <c r="BI199"/>
  <c r="BH199"/>
  <c r="BG199"/>
  <c r="BF199"/>
  <c r="T199"/>
  <c r="R199"/>
  <c r="P199"/>
  <c r="BI197"/>
  <c r="BH197"/>
  <c r="BG197"/>
  <c r="BF197"/>
  <c r="T197"/>
  <c r="R197"/>
  <c r="P197"/>
  <c r="BI191"/>
  <c r="BH191"/>
  <c r="BG191"/>
  <c r="BF191"/>
  <c r="T191"/>
  <c r="R191"/>
  <c r="P191"/>
  <c r="BI187"/>
  <c r="BH187"/>
  <c r="BG187"/>
  <c r="BF187"/>
  <c r="T187"/>
  <c r="R187"/>
  <c r="P187"/>
  <c r="BI186"/>
  <c r="BH186"/>
  <c r="BG186"/>
  <c r="BF186"/>
  <c r="T186"/>
  <c r="R186"/>
  <c r="P186"/>
  <c r="BI181"/>
  <c r="BH181"/>
  <c r="BG181"/>
  <c r="BF181"/>
  <c r="T181"/>
  <c r="R181"/>
  <c r="P181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T165"/>
  <c r="R166"/>
  <c r="R165"/>
  <c r="P166"/>
  <c r="P165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59"/>
  <c r="J19"/>
  <c r="J14"/>
  <c r="J56"/>
  <c r="E7"/>
  <c r="E50"/>
  <c i="3" r="J39"/>
  <c r="J38"/>
  <c i="1" r="AY57"/>
  <c i="3" r="J37"/>
  <c i="1" r="AX57"/>
  <c i="3" r="BI290"/>
  <c r="BH290"/>
  <c r="BG290"/>
  <c r="BF290"/>
  <c r="T290"/>
  <c r="T289"/>
  <c r="T288"/>
  <c r="R290"/>
  <c r="R289"/>
  <c r="R288"/>
  <c r="P290"/>
  <c r="P289"/>
  <c r="P288"/>
  <c r="BI287"/>
  <c r="BH287"/>
  <c r="BG287"/>
  <c r="BF287"/>
  <c r="T287"/>
  <c r="T286"/>
  <c r="R287"/>
  <c r="R286"/>
  <c r="P287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69"/>
  <c r="BH269"/>
  <c r="BG269"/>
  <c r="BF269"/>
  <c r="T269"/>
  <c r="R269"/>
  <c r="P269"/>
  <c r="BI268"/>
  <c r="BH268"/>
  <c r="BG268"/>
  <c r="BF268"/>
  <c r="T268"/>
  <c r="R268"/>
  <c r="P268"/>
  <c r="BI265"/>
  <c r="BH265"/>
  <c r="BG265"/>
  <c r="BF265"/>
  <c r="T265"/>
  <c r="R265"/>
  <c r="P265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0"/>
  <c r="BH230"/>
  <c r="BG230"/>
  <c r="BF230"/>
  <c r="T230"/>
  <c r="R230"/>
  <c r="P230"/>
  <c r="BI226"/>
  <c r="BH226"/>
  <c r="BG226"/>
  <c r="BF226"/>
  <c r="T226"/>
  <c r="R226"/>
  <c r="P226"/>
  <c r="BI225"/>
  <c r="BH225"/>
  <c r="BG225"/>
  <c r="BF225"/>
  <c r="T225"/>
  <c r="R225"/>
  <c r="P225"/>
  <c r="BI220"/>
  <c r="BH220"/>
  <c r="BG220"/>
  <c r="BF220"/>
  <c r="T220"/>
  <c r="R220"/>
  <c r="P220"/>
  <c r="BI214"/>
  <c r="BH214"/>
  <c r="BG214"/>
  <c r="BF214"/>
  <c r="T214"/>
  <c r="R214"/>
  <c r="P214"/>
  <c r="BI211"/>
  <c r="BH211"/>
  <c r="BG211"/>
  <c r="BF211"/>
  <c r="T211"/>
  <c r="R211"/>
  <c r="P211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1"/>
  <c r="BH191"/>
  <c r="BG191"/>
  <c r="BF191"/>
  <c r="T191"/>
  <c r="R191"/>
  <c r="P191"/>
  <c r="BI189"/>
  <c r="BH189"/>
  <c r="BG189"/>
  <c r="BF189"/>
  <c r="T189"/>
  <c r="R189"/>
  <c r="P189"/>
  <c r="BI186"/>
  <c r="BH186"/>
  <c r="BG186"/>
  <c r="BF186"/>
  <c r="T186"/>
  <c r="R186"/>
  <c r="P186"/>
  <c r="BI185"/>
  <c r="BH185"/>
  <c r="BG185"/>
  <c r="BF185"/>
  <c r="T185"/>
  <c r="R185"/>
  <c r="P185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50"/>
  <c r="BH150"/>
  <c r="BG150"/>
  <c r="BF150"/>
  <c r="T150"/>
  <c r="R150"/>
  <c r="P150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09"/>
  <c r="BH109"/>
  <c r="BG109"/>
  <c r="BF109"/>
  <c r="T109"/>
  <c r="R109"/>
  <c r="P109"/>
  <c r="BI107"/>
  <c r="BH107"/>
  <c r="BG107"/>
  <c r="BF107"/>
  <c r="T107"/>
  <c r="R107"/>
  <c r="P107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J93"/>
  <c r="J92"/>
  <c r="F92"/>
  <c r="F90"/>
  <c r="E88"/>
  <c r="J59"/>
  <c r="J58"/>
  <c r="F58"/>
  <c r="F56"/>
  <c r="E54"/>
  <c r="J20"/>
  <c r="E20"/>
  <c r="F59"/>
  <c r="J19"/>
  <c r="J14"/>
  <c r="J90"/>
  <c r="E7"/>
  <c r="E84"/>
  <c i="2" r="J39"/>
  <c r="J38"/>
  <c i="1" r="AY56"/>
  <c i="2" r="J37"/>
  <c i="1" r="AX56"/>
  <c i="2" r="BI231"/>
  <c r="BH231"/>
  <c r="BG231"/>
  <c r="BF231"/>
  <c r="T231"/>
  <c r="T230"/>
  <c r="T229"/>
  <c r="R231"/>
  <c r="R230"/>
  <c r="R229"/>
  <c r="P231"/>
  <c r="P230"/>
  <c r="P229"/>
  <c r="BI228"/>
  <c r="BH228"/>
  <c r="BG228"/>
  <c r="BF228"/>
  <c r="T228"/>
  <c r="T227"/>
  <c r="R228"/>
  <c r="R227"/>
  <c r="P228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75"/>
  <c r="BH175"/>
  <c r="BG175"/>
  <c r="BF175"/>
  <c r="T175"/>
  <c r="R175"/>
  <c r="P175"/>
  <c r="BI171"/>
  <c r="BH171"/>
  <c r="BG171"/>
  <c r="BF171"/>
  <c r="T171"/>
  <c r="R171"/>
  <c r="P171"/>
  <c r="BI166"/>
  <c r="BH166"/>
  <c r="BG166"/>
  <c r="BF166"/>
  <c r="T166"/>
  <c r="R166"/>
  <c r="P166"/>
  <c r="BI163"/>
  <c r="BH163"/>
  <c r="BG163"/>
  <c r="BF163"/>
  <c r="T163"/>
  <c r="R163"/>
  <c r="P163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5"/>
  <c r="BH115"/>
  <c r="BG115"/>
  <c r="BF115"/>
  <c r="T115"/>
  <c r="R115"/>
  <c r="P115"/>
  <c r="BI111"/>
  <c r="BH111"/>
  <c r="BG111"/>
  <c r="BF111"/>
  <c r="T111"/>
  <c r="R111"/>
  <c r="P111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R101"/>
  <c r="P101"/>
  <c r="BI99"/>
  <c r="BH99"/>
  <c r="BG99"/>
  <c r="BF99"/>
  <c r="T99"/>
  <c r="R99"/>
  <c r="P99"/>
  <c r="J93"/>
  <c r="J92"/>
  <c r="F92"/>
  <c r="F90"/>
  <c r="E88"/>
  <c r="J59"/>
  <c r="J58"/>
  <c r="F58"/>
  <c r="F56"/>
  <c r="E54"/>
  <c r="J20"/>
  <c r="E20"/>
  <c r="F93"/>
  <c r="J19"/>
  <c r="J14"/>
  <c r="J56"/>
  <c r="E7"/>
  <c r="E84"/>
  <c i="1" r="L50"/>
  <c r="AM50"/>
  <c r="AM49"/>
  <c r="L49"/>
  <c r="AM47"/>
  <c r="L47"/>
  <c r="L45"/>
  <c r="L44"/>
  <c i="10" r="J93"/>
  <c r="J83"/>
  <c i="9" r="BK128"/>
  <c i="8" r="J129"/>
  <c i="7" r="BK186"/>
  <c i="6" r="BK140"/>
  <c r="J126"/>
  <c r="BK101"/>
  <c i="5" r="J234"/>
  <c r="J195"/>
  <c r="BK106"/>
  <c i="4" r="J159"/>
  <c r="BK123"/>
  <c i="3" r="J290"/>
  <c r="J258"/>
  <c r="J251"/>
  <c r="J180"/>
  <c r="BK117"/>
  <c i="2" r="BK208"/>
  <c r="J176"/>
  <c r="J146"/>
  <c i="10" r="J92"/>
  <c i="9" r="J175"/>
  <c i="7" r="BK209"/>
  <c r="J156"/>
  <c r="BK118"/>
  <c i="6" r="J155"/>
  <c i="5" r="BK226"/>
  <c r="BK143"/>
  <c i="4" r="BK121"/>
  <c i="3" r="BK282"/>
  <c r="BK251"/>
  <c r="BK189"/>
  <c r="J138"/>
  <c r="J107"/>
  <c i="2" r="BK106"/>
  <c i="9" r="BK135"/>
  <c r="J90"/>
  <c i="8" r="J105"/>
  <c i="7" r="BK107"/>
  <c i="6" r="BK105"/>
  <c i="5" r="BK130"/>
  <c r="BK116"/>
  <c i="4" r="BK202"/>
  <c r="J169"/>
  <c r="J109"/>
  <c i="3" r="BK272"/>
  <c r="BK225"/>
  <c r="BK156"/>
  <c r="BK123"/>
  <c i="2" r="J225"/>
  <c r="BK152"/>
  <c i="9" r="BK172"/>
  <c i="8" r="BK109"/>
  <c i="7" r="BK147"/>
  <c r="BK97"/>
  <c i="6" r="J114"/>
  <c i="5" r="J219"/>
  <c r="J110"/>
  <c i="4" r="BK186"/>
  <c r="BK159"/>
  <c r="J117"/>
  <c i="3" r="BK249"/>
  <c r="J220"/>
  <c r="BK182"/>
  <c r="J117"/>
  <c i="2" r="BK180"/>
  <c r="BK140"/>
  <c i="10" r="J90"/>
  <c r="J82"/>
  <c i="9" r="J158"/>
  <c r="J123"/>
  <c i="8" r="J134"/>
  <c r="BK105"/>
  <c i="7" r="J220"/>
  <c r="J107"/>
  <c i="4" r="BK187"/>
  <c i="3" r="BK201"/>
  <c i="2" r="J137"/>
  <c i="9" r="BK188"/>
  <c i="8" r="J138"/>
  <c i="7" r="BK227"/>
  <c r="J174"/>
  <c i="6" r="BK147"/>
  <c i="5" r="BK237"/>
  <c r="J157"/>
  <c r="J102"/>
  <c i="4" r="BK172"/>
  <c r="J111"/>
  <c i="3" r="BK268"/>
  <c r="J235"/>
  <c r="J182"/>
  <c r="BK125"/>
  <c i="2" r="BK187"/>
  <c r="BK137"/>
  <c i="9" r="J184"/>
  <c r="J147"/>
  <c r="J93"/>
  <c i="7" r="J227"/>
  <c r="BK203"/>
  <c r="J145"/>
  <c r="BK116"/>
  <c r="BK99"/>
  <c i="5" r="J232"/>
  <c r="J201"/>
  <c r="J155"/>
  <c r="BK110"/>
  <c i="4" r="J199"/>
  <c r="BK106"/>
  <c i="3" r="BK287"/>
  <c r="BK245"/>
  <c r="J189"/>
  <c r="BK109"/>
  <c i="2" r="BK204"/>
  <c r="BK171"/>
  <c r="J106"/>
  <c i="10" r="BK90"/>
  <c i="9" r="BK191"/>
  <c r="J149"/>
  <c r="J105"/>
  <c i="7" r="BK176"/>
  <c i="6" r="BK154"/>
  <c r="J122"/>
  <c r="J96"/>
  <c i="5" r="BK221"/>
  <c r="BK182"/>
  <c i="4" r="J187"/>
  <c r="J136"/>
  <c r="BK114"/>
  <c i="3" r="J284"/>
  <c r="J256"/>
  <c r="BK230"/>
  <c r="BK138"/>
  <c r="J99"/>
  <c i="2" r="BK190"/>
  <c r="J152"/>
  <c i="1" r="AS55"/>
  <c i="7" r="BK198"/>
  <c r="BK143"/>
  <c r="J121"/>
  <c i="6" r="J154"/>
  <c r="J94"/>
  <c i="5" r="J220"/>
  <c i="4" r="J146"/>
  <c r="J115"/>
  <c i="3" r="BK279"/>
  <c r="J249"/>
  <c r="BK140"/>
  <c i="2" r="BK193"/>
  <c r="J141"/>
  <c r="BK99"/>
  <c i="9" r="J139"/>
  <c r="BK98"/>
  <c i="8" r="J127"/>
  <c i="7" r="BK100"/>
  <c i="5" r="BK224"/>
  <c r="J143"/>
  <c i="4" r="J215"/>
  <c r="BK175"/>
  <c r="J121"/>
  <c r="BK104"/>
  <c i="3" r="J246"/>
  <c r="BK180"/>
  <c r="J143"/>
  <c r="BK114"/>
  <c i="2" r="BK223"/>
  <c r="J156"/>
  <c i="10" r="BK91"/>
  <c i="8" r="J141"/>
  <c i="7" r="J143"/>
  <c r="J118"/>
  <c i="6" r="BK155"/>
  <c r="BK109"/>
  <c i="5" r="J222"/>
  <c r="J116"/>
  <c i="4" r="J205"/>
  <c r="BK162"/>
  <c r="BK100"/>
  <c i="3" r="J226"/>
  <c r="J200"/>
  <c r="BK136"/>
  <c i="2" r="J195"/>
  <c r="BK120"/>
  <c i="10" r="BK87"/>
  <c i="9" r="BK170"/>
  <c r="J128"/>
  <c i="8" r="BK165"/>
  <c r="J98"/>
  <c i="7" r="J179"/>
  <c r="J105"/>
  <c i="5" r="BK125"/>
  <c i="3" r="J230"/>
  <c i="2" r="BK225"/>
  <c r="J111"/>
  <c i="9" r="J191"/>
  <c r="BK152"/>
  <c i="8" r="BK131"/>
  <c i="7" r="J211"/>
  <c r="J102"/>
  <c i="6" r="BK118"/>
  <c i="5" r="J216"/>
  <c r="J163"/>
  <c r="J101"/>
  <c i="4" r="J114"/>
  <c i="3" r="J272"/>
  <c r="BK246"/>
  <c r="J150"/>
  <c i="2" r="BK195"/>
  <c r="J124"/>
  <c i="9" r="J163"/>
  <c r="BK154"/>
  <c r="BK112"/>
  <c i="8" r="BK100"/>
  <c i="7" r="BK224"/>
  <c r="BK180"/>
  <c r="J127"/>
  <c r="J113"/>
  <c r="J97"/>
  <c i="5" r="J221"/>
  <c r="J170"/>
  <c r="J134"/>
  <c i="4" r="J219"/>
  <c r="J166"/>
  <c i="3" r="BK280"/>
  <c r="BK250"/>
  <c r="J205"/>
  <c r="BK151"/>
  <c r="BK100"/>
  <c i="2" r="BK198"/>
  <c r="J166"/>
  <c r="J120"/>
  <c i="9" r="BK157"/>
  <c i="8" r="J150"/>
  <c i="7" r="J219"/>
  <c r="BK156"/>
  <c i="6" r="J158"/>
  <c i="5" r="BK216"/>
  <c r="BK146"/>
  <c i="4" r="BK219"/>
  <c r="J163"/>
  <c r="J113"/>
  <c i="3" r="BK265"/>
  <c r="J165"/>
  <c i="2" r="BK216"/>
  <c r="J163"/>
  <c i="10" r="BK82"/>
  <c i="8" r="J160"/>
  <c i="7" r="J108"/>
  <c i="6" r="J105"/>
  <c i="5" r="J148"/>
  <c r="BK101"/>
  <c i="4" r="J142"/>
  <c i="3" r="J276"/>
  <c r="J125"/>
  <c i="2" r="BK231"/>
  <c r="J122"/>
  <c i="9" r="J157"/>
  <c r="BK93"/>
  <c i="8" r="J114"/>
  <c i="7" r="J168"/>
  <c i="6" r="J118"/>
  <c i="4" r="BK119"/>
  <c i="3" r="J197"/>
  <c r="BK165"/>
  <c r="J132"/>
  <c i="2" r="J221"/>
  <c r="BK176"/>
  <c i="10" r="J85"/>
  <c i="9" r="BK144"/>
  <c i="7" r="BK163"/>
  <c r="BK102"/>
  <c i="6" r="BK129"/>
  <c i="5" r="J235"/>
  <c r="BK140"/>
  <c i="4" r="J207"/>
  <c r="BK166"/>
  <c r="BK126"/>
  <c i="3" r="BK261"/>
  <c r="J225"/>
  <c r="BK178"/>
  <c r="J120"/>
  <c i="2" r="BK207"/>
  <c r="J171"/>
  <c r="BK104"/>
  <c i="9" r="J186"/>
  <c r="BK147"/>
  <c r="J98"/>
  <c i="8" r="J131"/>
  <c r="J100"/>
  <c i="7" r="J215"/>
  <c r="BK121"/>
  <c i="5" r="J146"/>
  <c i="4" r="BK146"/>
  <c i="3" r="BK143"/>
  <c i="2" r="J191"/>
  <c i="10" r="J88"/>
  <c i="9" r="J170"/>
  <c i="8" r="J135"/>
  <c r="BK95"/>
  <c i="7" r="J160"/>
  <c r="J101"/>
  <c i="6" r="J99"/>
  <c i="5" r="BK219"/>
  <c r="BK152"/>
  <c i="4" r="BK207"/>
  <c r="BK136"/>
  <c i="3" r="BK290"/>
  <c r="J253"/>
  <c r="J245"/>
  <c r="J151"/>
  <c i="2" r="BK211"/>
  <c r="BK144"/>
  <c i="10" r="F35"/>
  <c i="5" r="BK235"/>
  <c r="J168"/>
  <c r="J115"/>
  <c i="4" r="J212"/>
  <c r="BK111"/>
  <c i="3" r="BK284"/>
  <c r="J261"/>
  <c r="J178"/>
  <c r="BK103"/>
  <c i="2" r="J194"/>
  <c r="BK141"/>
  <c r="J101"/>
  <c i="10" r="J84"/>
  <c i="9" r="J172"/>
  <c i="8" r="BK134"/>
  <c i="7" r="J180"/>
  <c r="BK145"/>
  <c i="5" r="BK240"/>
  <c r="J214"/>
  <c r="J132"/>
  <c r="J99"/>
  <c i="4" r="J186"/>
  <c r="BK117"/>
  <c i="3" r="BK205"/>
  <c r="J175"/>
  <c r="J129"/>
  <c i="2" r="J213"/>
  <c r="BK155"/>
  <c i="10" r="BK83"/>
  <c i="9" r="J114"/>
  <c i="7" r="BK225"/>
  <c r="BK179"/>
  <c r="BK138"/>
  <c i="6" r="BK161"/>
  <c r="BK132"/>
  <c i="5" r="BK104"/>
  <c i="4" r="J157"/>
  <c r="J101"/>
  <c i="3" r="BK273"/>
  <c r="J240"/>
  <c r="BK150"/>
  <c r="J103"/>
  <c i="2" r="BK194"/>
  <c r="J144"/>
  <c i="9" r="BK160"/>
  <c r="BK123"/>
  <c i="8" r="J151"/>
  <c i="7" r="BK215"/>
  <c r="J170"/>
  <c i="6" r="BK122"/>
  <c i="5" r="J166"/>
  <c i="4" r="BK155"/>
  <c i="3" r="J201"/>
  <c r="BK169"/>
  <c r="J140"/>
  <c i="2" r="J211"/>
  <c r="J130"/>
  <c i="9" r="J152"/>
  <c i="8" r="BK118"/>
  <c i="7" r="BK160"/>
  <c r="BK113"/>
  <c i="6" r="BK136"/>
  <c r="BK96"/>
  <c i="5" r="BK157"/>
  <c r="BK97"/>
  <c i="4" r="BK181"/>
  <c r="J152"/>
  <c i="3" r="BK253"/>
  <c r="BK214"/>
  <c r="BK167"/>
  <c i="2" r="BK213"/>
  <c r="BK175"/>
  <c r="BK111"/>
  <c i="10" r="BK85"/>
  <c i="9" r="BK166"/>
  <c r="J125"/>
  <c i="8" r="BK155"/>
  <c r="J109"/>
  <c i="7" r="BK222"/>
  <c r="BK127"/>
  <c i="5" r="J229"/>
  <c i="4" r="BK157"/>
  <c i="3" r="BK160"/>
  <c i="2" r="J216"/>
  <c i="10" r="J87"/>
  <c i="9" r="J162"/>
  <c i="8" r="J93"/>
  <c i="7" r="J193"/>
  <c i="6" r="J161"/>
  <c r="J116"/>
  <c i="5" r="BK234"/>
  <c r="J208"/>
  <c r="BK132"/>
  <c i="4" r="J197"/>
  <c r="J106"/>
  <c i="3" r="J271"/>
  <c r="BK248"/>
  <c r="J214"/>
  <c r="BK175"/>
  <c r="J109"/>
  <c i="2" r="BK156"/>
  <c r="J104"/>
  <c i="9" r="BK156"/>
  <c i="8" r="J155"/>
  <c i="7" r="J230"/>
  <c r="BK211"/>
  <c r="J158"/>
  <c r="BK108"/>
  <c i="6" r="BK139"/>
  <c i="5" r="J226"/>
  <c r="J191"/>
  <c r="BK161"/>
  <c r="BK113"/>
  <c i="4" r="BK205"/>
  <c r="BK142"/>
  <c r="BK99"/>
  <c i="3" r="J273"/>
  <c r="J237"/>
  <c r="J131"/>
  <c i="2" r="J207"/>
  <c r="BK185"/>
  <c r="J140"/>
  <c i="10" r="BK89"/>
  <c i="9" r="J188"/>
  <c r="J131"/>
  <c i="8" r="BK160"/>
  <c i="7" r="BK230"/>
  <c r="BK168"/>
  <c i="6" r="BK114"/>
  <c i="5" r="J237"/>
  <c r="BK151"/>
  <c r="BK102"/>
  <c i="4" r="BK211"/>
  <c r="BK152"/>
  <c r="J99"/>
  <c i="3" r="J280"/>
  <c r="BK211"/>
  <c r="J167"/>
  <c r="BK127"/>
  <c i="2" r="J214"/>
  <c r="BK135"/>
  <c i="10" r="BK86"/>
  <c i="9" r="BK162"/>
  <c i="8" r="J146"/>
  <c i="7" r="BK183"/>
  <c r="J100"/>
  <c i="6" r="J151"/>
  <c i="5" r="BK166"/>
  <c r="J112"/>
  <c i="4" r="J181"/>
  <c r="J126"/>
  <c r="BK98"/>
  <c i="3" r="BK237"/>
  <c r="J145"/>
  <c r="J123"/>
  <c r="BK99"/>
  <c i="2" r="J196"/>
  <c r="J155"/>
  <c i="9" r="J144"/>
  <c r="J116"/>
  <c i="8" r="BK150"/>
  <c r="BK98"/>
  <c i="7" r="J198"/>
  <c i="5" r="BK220"/>
  <c i="4" r="J214"/>
  <c r="BK125"/>
  <c i="3" r="BK264"/>
  <c r="J185"/>
  <c r="J135"/>
  <c i="2" r="J231"/>
  <c r="J158"/>
  <c i="9" r="J160"/>
  <c i="8" r="BK124"/>
  <c i="7" r="BK158"/>
  <c r="BK124"/>
  <c i="6" r="BK126"/>
  <c i="5" r="BK231"/>
  <c r="J151"/>
  <c i="4" r="BK212"/>
  <c r="J172"/>
  <c r="BK113"/>
  <c i="3" r="BK242"/>
  <c r="BK197"/>
  <c i="2" r="J204"/>
  <c r="BK146"/>
  <c i="10" r="BK88"/>
  <c i="9" r="BK175"/>
  <c r="BK139"/>
  <c i="8" r="BK146"/>
  <c r="BK93"/>
  <c i="7" r="J153"/>
  <c i="5" r="BK115"/>
  <c i="3" r="BK256"/>
  <c r="J100"/>
  <c i="10" r="BK93"/>
  <c i="9" r="J179"/>
  <c i="8" r="J162"/>
  <c r="J118"/>
  <c i="7" r="BK103"/>
  <c i="6" r="J132"/>
  <c i="5" r="J240"/>
  <c r="BK191"/>
  <c r="J125"/>
  <c i="4" r="BK191"/>
  <c r="BK116"/>
  <c i="3" r="J264"/>
  <c r="J242"/>
  <c i="2" r="BK221"/>
  <c r="J185"/>
  <c r="BK133"/>
  <c i="9" r="BK158"/>
  <c r="BK131"/>
  <c i="8" r="BK151"/>
  <c i="7" r="J222"/>
  <c r="BK174"/>
  <c r="J124"/>
  <c i="6" r="J136"/>
  <c i="5" r="J231"/>
  <c r="BK195"/>
  <c r="BK163"/>
  <c r="J97"/>
  <c i="4" r="J175"/>
  <c r="J98"/>
  <c i="3" r="J269"/>
  <c r="J207"/>
  <c r="J133"/>
  <c r="J102"/>
  <c i="2" r="J175"/>
  <c r="BK130"/>
  <c i="9" r="BK186"/>
  <c r="J112"/>
  <c i="8" r="BK127"/>
  <c i="7" r="J209"/>
  <c r="BK153"/>
  <c i="6" r="J129"/>
  <c i="5" r="BK222"/>
  <c r="BK168"/>
  <c i="4" r="BK197"/>
  <c r="J155"/>
  <c r="J119"/>
  <c r="J104"/>
  <c i="3" r="BK207"/>
  <c r="J186"/>
  <c r="J160"/>
  <c r="BK133"/>
  <c i="2" r="J219"/>
  <c r="J187"/>
  <c i="9" r="J166"/>
  <c r="J156"/>
  <c i="8" r="BK116"/>
  <c i="7" r="J199"/>
  <c r="J147"/>
  <c r="BK129"/>
  <c i="5" r="J224"/>
  <c r="J161"/>
  <c r="BK121"/>
  <c i="4" r="J191"/>
  <c r="J123"/>
  <c i="3" r="J287"/>
  <c r="BK191"/>
  <c r="BK135"/>
  <c r="BK102"/>
  <c i="2" r="J223"/>
  <c r="J180"/>
  <c r="BK115"/>
  <c i="9" r="BK105"/>
  <c i="8" r="BK141"/>
  <c i="7" r="J224"/>
  <c r="J186"/>
  <c r="J166"/>
  <c i="6" r="BK151"/>
  <c i="5" r="J121"/>
  <c r="J113"/>
  <c i="4" r="J144"/>
  <c i="3" r="BK276"/>
  <c r="BK240"/>
  <c r="J191"/>
  <c r="J127"/>
  <c i="2" r="BK228"/>
  <c r="J198"/>
  <c i="10" r="BK92"/>
  <c i="9" r="BK149"/>
  <c i="7" r="J176"/>
  <c r="J138"/>
  <c i="6" r="BK158"/>
  <c r="BK99"/>
  <c i="5" r="BK174"/>
  <c i="4" r="J211"/>
  <c i="3" r="J282"/>
  <c r="BK235"/>
  <c r="J195"/>
  <c i="2" r="BK217"/>
  <c r="J150"/>
  <c r="J99"/>
  <c i="10" r="BK84"/>
  <c i="9" r="J164"/>
  <c r="BK90"/>
  <c i="8" r="J124"/>
  <c r="J95"/>
  <c i="7" r="BK166"/>
  <c r="J103"/>
  <c i="3" r="J136"/>
  <c i="2" r="J193"/>
  <c i="10" r="J91"/>
  <c i="8" r="J165"/>
  <c i="7" r="J225"/>
  <c r="J126"/>
  <c i="6" r="BK94"/>
  <c i="5" r="J140"/>
  <c i="4" r="BK216"/>
  <c r="J125"/>
  <c r="J97"/>
  <c i="3" r="J265"/>
  <c r="J203"/>
  <c i="2" r="BK201"/>
  <c i="9" r="BK179"/>
  <c r="BK163"/>
  <c r="BK114"/>
  <c i="8" r="J116"/>
  <c i="7" r="BK219"/>
  <c r="J163"/>
  <c r="BK126"/>
  <c i="6" r="J109"/>
  <c i="5" r="BK208"/>
  <c r="J152"/>
  <c r="J106"/>
  <c i="4" r="BK169"/>
  <c r="BK101"/>
  <c i="3" r="J279"/>
  <c r="J211"/>
  <c r="J156"/>
  <c i="2" r="J228"/>
  <c r="J190"/>
  <c r="BK124"/>
  <c i="10" r="J86"/>
  <c i="9" r="J154"/>
  <c i="8" r="BK162"/>
  <c r="BK114"/>
  <c i="7" r="J183"/>
  <c r="J116"/>
  <c i="5" r="BK232"/>
  <c r="BK196"/>
  <c r="BK112"/>
  <c i="4" r="J216"/>
  <c r="J162"/>
  <c r="BK115"/>
  <c i="3" r="BK220"/>
  <c r="BK195"/>
  <c r="BK145"/>
  <c r="BK101"/>
  <c i="2" r="J201"/>
  <c r="BK166"/>
  <c i="9" r="BK164"/>
  <c r="J120"/>
  <c i="7" r="BK220"/>
  <c r="BK170"/>
  <c r="J134"/>
  <c r="J99"/>
  <c i="5" r="BK170"/>
  <c r="BK134"/>
  <c i="4" r="BK214"/>
  <c r="BK131"/>
  <c r="BK109"/>
  <c i="3" r="BK271"/>
  <c r="BK132"/>
  <c r="J101"/>
  <c i="2" r="J217"/>
  <c r="BK158"/>
  <c r="J135"/>
  <c i="1" r="AS58"/>
  <c i="7" r="J203"/>
  <c r="BK164"/>
  <c i="6" r="J147"/>
  <c i="5" r="J196"/>
  <c r="BK155"/>
  <c r="BK99"/>
  <c i="4" r="BK199"/>
  <c r="J131"/>
  <c i="3" r="BK269"/>
  <c r="BK186"/>
  <c r="BK129"/>
  <c i="2" r="BK219"/>
  <c r="BK101"/>
  <c i="9" r="BK116"/>
  <c i="7" r="J164"/>
  <c r="BK134"/>
  <c i="6" r="J139"/>
  <c i="5" r="BK201"/>
  <c r="J104"/>
  <c i="4" r="J202"/>
  <c r="BK144"/>
  <c i="3" r="J248"/>
  <c r="BK203"/>
  <c r="J169"/>
  <c r="J114"/>
  <c i="2" r="BK196"/>
  <c r="J133"/>
  <c i="10" r="J89"/>
  <c i="9" r="J135"/>
  <c i="8" r="BK138"/>
  <c i="7" r="BK199"/>
  <c i="6" r="J101"/>
  <c i="3" r="BK258"/>
  <c r="BK107"/>
  <c i="2" r="J115"/>
  <c i="9" r="BK125"/>
  <c i="8" r="BK129"/>
  <c i="7" r="J223"/>
  <c r="BK105"/>
  <c i="6" r="J140"/>
  <c i="5" r="BK229"/>
  <c r="J174"/>
  <c r="J130"/>
  <c i="4" r="BK163"/>
  <c r="J100"/>
  <c i="3" r="J250"/>
  <c r="BK200"/>
  <c r="BK131"/>
  <c i="2" r="BK214"/>
  <c r="BK150"/>
  <c r="BK122"/>
  <c i="9" r="BK184"/>
  <c r="BK120"/>
  <c i="8" r="BK135"/>
  <c i="7" r="BK223"/>
  <c r="BK193"/>
  <c r="J129"/>
  <c r="BK101"/>
  <c i="6" r="BK116"/>
  <c i="5" r="BK214"/>
  <c r="J182"/>
  <c r="BK148"/>
  <c i="4" r="BK215"/>
  <c r="J116"/>
  <c r="BK97"/>
  <c i="3" r="J268"/>
  <c r="BK226"/>
  <c r="BK185"/>
  <c r="BK120"/>
  <c i="2" r="J208"/>
  <c r="BK191"/>
  <c r="BK163"/>
  <c i="10" l="1" r="R81"/>
  <c r="R80"/>
  <c i="2" r="R143"/>
  <c r="BK184"/>
  <c r="J184"/>
  <c r="J68"/>
  <c r="T184"/>
  <c r="R215"/>
  <c i="3" r="BK188"/>
  <c r="J188"/>
  <c r="J66"/>
  <c r="T210"/>
  <c r="T239"/>
  <c r="P244"/>
  <c r="T278"/>
  <c i="4" r="T96"/>
  <c r="T196"/>
  <c r="BK210"/>
  <c r="J210"/>
  <c r="J71"/>
  <c i="5" r="BK96"/>
  <c r="P154"/>
  <c r="P207"/>
  <c r="P218"/>
  <c r="T223"/>
  <c i="6" r="BK93"/>
  <c r="J93"/>
  <c r="J65"/>
  <c r="BK131"/>
  <c r="J131"/>
  <c r="J66"/>
  <c r="T150"/>
  <c i="7" r="BK167"/>
  <c r="J167"/>
  <c r="J66"/>
  <c r="T182"/>
  <c r="BK218"/>
  <c r="J218"/>
  <c r="J69"/>
  <c i="8" r="P137"/>
  <c i="2" r="R98"/>
  <c r="T162"/>
  <c r="P189"/>
  <c r="T197"/>
  <c i="3" r="R210"/>
  <c r="BK244"/>
  <c r="J244"/>
  <c r="J69"/>
  <c r="R244"/>
  <c r="BK278"/>
  <c r="J278"/>
  <c r="J71"/>
  <c i="4" r="R96"/>
  <c r="BK196"/>
  <c r="J196"/>
  <c r="J68"/>
  <c r="BK204"/>
  <c r="J204"/>
  <c r="J70"/>
  <c r="R210"/>
  <c i="5" r="R96"/>
  <c r="T154"/>
  <c r="T207"/>
  <c r="R230"/>
  <c i="6" r="P131"/>
  <c r="R150"/>
  <c i="7" r="BK182"/>
  <c r="J182"/>
  <c r="J67"/>
  <c r="P208"/>
  <c i="8" r="P92"/>
  <c r="R159"/>
  <c i="9" r="T89"/>
  <c r="P130"/>
  <c r="P148"/>
  <c r="T148"/>
  <c i="2" r="P98"/>
  <c r="BK162"/>
  <c r="J162"/>
  <c r="J67"/>
  <c r="R184"/>
  <c r="R197"/>
  <c i="3" r="P188"/>
  <c r="P252"/>
  <c i="4" r="P96"/>
  <c r="R196"/>
  <c r="R204"/>
  <c i="5" r="P173"/>
  <c r="P223"/>
  <c i="6" r="T93"/>
  <c r="P150"/>
  <c i="7" r="BK96"/>
  <c r="J96"/>
  <c r="J65"/>
  <c r="R167"/>
  <c r="BK208"/>
  <c r="J208"/>
  <c r="J68"/>
  <c r="P218"/>
  <c i="8" r="BK92"/>
  <c r="J92"/>
  <c r="J65"/>
  <c r="R137"/>
  <c i="9" r="BK89"/>
  <c r="J89"/>
  <c r="J61"/>
  <c r="R130"/>
  <c r="P143"/>
  <c r="T143"/>
  <c r="T169"/>
  <c i="2" r="T98"/>
  <c r="P162"/>
  <c r="BK197"/>
  <c r="J197"/>
  <c r="J70"/>
  <c r="P215"/>
  <c i="3" r="P98"/>
  <c r="T188"/>
  <c r="BK239"/>
  <c r="J239"/>
  <c r="J68"/>
  <c r="T244"/>
  <c r="P278"/>
  <c i="4" r="R168"/>
  <c r="P204"/>
  <c i="5" r="P96"/>
  <c r="P95"/>
  <c r="P94"/>
  <c i="1" r="AU60"/>
  <c i="5" r="R154"/>
  <c r="BK207"/>
  <c r="J207"/>
  <c r="J68"/>
  <c r="R218"/>
  <c r="P230"/>
  <c i="6" r="P93"/>
  <c r="P92"/>
  <c r="P91"/>
  <c i="1" r="AU61"/>
  <c i="7" r="R96"/>
  <c r="R208"/>
  <c i="8" r="R92"/>
  <c r="R91"/>
  <c r="R90"/>
  <c r="P159"/>
  <c i="9" r="T130"/>
  <c r="R143"/>
  <c r="P169"/>
  <c i="10" r="BK81"/>
  <c r="J81"/>
  <c r="J60"/>
  <c i="2" r="T143"/>
  <c r="P184"/>
  <c r="R189"/>
  <c r="T215"/>
  <c i="3" r="T98"/>
  <c r="P210"/>
  <c r="P239"/>
  <c r="R252"/>
  <c i="4" r="BK96"/>
  <c r="J96"/>
  <c r="J65"/>
  <c r="P168"/>
  <c r="T204"/>
  <c i="5" r="BK154"/>
  <c r="J154"/>
  <c r="J66"/>
  <c r="T173"/>
  <c r="T218"/>
  <c r="T230"/>
  <c i="6" r="R93"/>
  <c r="BK150"/>
  <c r="J150"/>
  <c r="J68"/>
  <c i="7" r="T96"/>
  <c r="T167"/>
  <c r="T208"/>
  <c i="8" r="BK137"/>
  <c r="J137"/>
  <c r="J66"/>
  <c r="T159"/>
  <c i="2" r="BK98"/>
  <c r="P143"/>
  <c r="T189"/>
  <c r="BK215"/>
  <c r="J215"/>
  <c r="J71"/>
  <c i="3" r="R98"/>
  <c r="BK210"/>
  <c r="J210"/>
  <c r="J67"/>
  <c r="R239"/>
  <c r="T252"/>
  <c i="4" r="BK168"/>
  <c r="J168"/>
  <c r="J67"/>
  <c r="P196"/>
  <c r="T210"/>
  <c i="5" r="T96"/>
  <c r="T95"/>
  <c r="T94"/>
  <c r="R173"/>
  <c r="BK218"/>
  <c r="J218"/>
  <c r="J69"/>
  <c r="R223"/>
  <c i="6" r="R131"/>
  <c i="7" r="P167"/>
  <c r="R182"/>
  <c r="R218"/>
  <c i="8" r="T137"/>
  <c i="9" r="R89"/>
  <c r="BK130"/>
  <c r="J130"/>
  <c r="J63"/>
  <c r="BK148"/>
  <c r="J148"/>
  <c r="J65"/>
  <c r="R169"/>
  <c i="10" r="P81"/>
  <c r="P80"/>
  <c i="1" r="AU65"/>
  <c i="2" r="BK143"/>
  <c r="J143"/>
  <c r="J66"/>
  <c r="R162"/>
  <c r="BK189"/>
  <c r="J189"/>
  <c r="J69"/>
  <c r="P197"/>
  <c i="3" r="BK98"/>
  <c r="J98"/>
  <c r="J65"/>
  <c r="R188"/>
  <c r="BK252"/>
  <c r="J252"/>
  <c r="J70"/>
  <c r="R278"/>
  <c i="4" r="T168"/>
  <c r="P210"/>
  <c i="5" r="BK173"/>
  <c r="J173"/>
  <c r="J67"/>
  <c r="R207"/>
  <c r="BK223"/>
  <c r="J223"/>
  <c r="J70"/>
  <c r="BK230"/>
  <c r="J230"/>
  <c r="J71"/>
  <c i="6" r="T131"/>
  <c i="7" r="P96"/>
  <c r="P95"/>
  <c r="P94"/>
  <c i="1" r="AU62"/>
  <c i="7" r="P182"/>
  <c r="T218"/>
  <c i="8" r="T92"/>
  <c r="T91"/>
  <c r="T90"/>
  <c r="BK159"/>
  <c r="J159"/>
  <c r="J67"/>
  <c i="9" r="P89"/>
  <c r="P88"/>
  <c r="P87"/>
  <c i="1" r="AU64"/>
  <c i="9" r="BK143"/>
  <c r="J143"/>
  <c r="J64"/>
  <c r="R148"/>
  <c r="BK169"/>
  <c r="J169"/>
  <c r="J66"/>
  <c i="10" r="T81"/>
  <c r="T80"/>
  <c i="2" r="BE115"/>
  <c r="BE135"/>
  <c r="BE137"/>
  <c r="BE158"/>
  <c r="BE196"/>
  <c r="BE225"/>
  <c r="BK230"/>
  <c r="J230"/>
  <c r="J74"/>
  <c i="3" r="J56"/>
  <c r="BE107"/>
  <c r="BE114"/>
  <c r="BE117"/>
  <c r="BE136"/>
  <c r="BE140"/>
  <c r="BE186"/>
  <c r="BE195"/>
  <c r="BE249"/>
  <c r="BE290"/>
  <c r="BK289"/>
  <c r="J289"/>
  <c r="J74"/>
  <c i="4" r="E82"/>
  <c r="BE100"/>
  <c r="BE104"/>
  <c r="BE109"/>
  <c r="BE155"/>
  <c r="BE163"/>
  <c r="BE191"/>
  <c r="BE207"/>
  <c r="BE211"/>
  <c r="BE214"/>
  <c i="5" r="E82"/>
  <c r="BE116"/>
  <c r="BE146"/>
  <c r="BE157"/>
  <c r="BE222"/>
  <c r="BE234"/>
  <c r="BK239"/>
  <c r="J239"/>
  <c r="J72"/>
  <c i="6" r="E50"/>
  <c r="F88"/>
  <c r="BE114"/>
  <c r="BE126"/>
  <c r="BE132"/>
  <c i="7" r="E50"/>
  <c r="BE102"/>
  <c r="BE124"/>
  <c r="BE153"/>
  <c r="BE163"/>
  <c r="BE170"/>
  <c r="BE186"/>
  <c r="BE199"/>
  <c r="BE220"/>
  <c i="8" r="E78"/>
  <c r="BE93"/>
  <c r="BE134"/>
  <c r="BE150"/>
  <c r="BK164"/>
  <c r="J164"/>
  <c r="J68"/>
  <c i="9" r="E48"/>
  <c r="J81"/>
  <c r="BE98"/>
  <c r="BE105"/>
  <c r="BE116"/>
  <c r="BE123"/>
  <c r="BE128"/>
  <c r="BE139"/>
  <c r="BE158"/>
  <c r="BE156"/>
  <c r="BE172"/>
  <c r="BE175"/>
  <c i="2" r="BE120"/>
  <c r="BE130"/>
  <c r="BE140"/>
  <c r="BE141"/>
  <c r="BE152"/>
  <c r="BE155"/>
  <c r="BE166"/>
  <c r="BE198"/>
  <c r="BE213"/>
  <c r="BE216"/>
  <c r="BE217"/>
  <c r="BE219"/>
  <c r="BE228"/>
  <c i="3" r="BE102"/>
  <c r="BE123"/>
  <c r="BE129"/>
  <c r="BE145"/>
  <c r="BE160"/>
  <c r="BE165"/>
  <c r="BE167"/>
  <c r="BE180"/>
  <c r="BE185"/>
  <c r="BE191"/>
  <c r="BE197"/>
  <c r="BE220"/>
  <c r="BE225"/>
  <c r="BE226"/>
  <c r="BE273"/>
  <c r="BE279"/>
  <c i="4" r="J88"/>
  <c r="BE98"/>
  <c r="BE99"/>
  <c r="BE126"/>
  <c r="BE131"/>
  <c r="BE169"/>
  <c r="BE187"/>
  <c r="BE199"/>
  <c r="BE205"/>
  <c r="BE215"/>
  <c r="BK165"/>
  <c r="J165"/>
  <c r="J66"/>
  <c i="5" r="BE140"/>
  <c r="BE151"/>
  <c r="BE214"/>
  <c r="BE224"/>
  <c r="BE232"/>
  <c i="6" r="J56"/>
  <c r="BE109"/>
  <c r="BE154"/>
  <c r="BE155"/>
  <c r="BE158"/>
  <c i="7" r="J56"/>
  <c r="F91"/>
  <c r="BE107"/>
  <c r="BE108"/>
  <c r="BE127"/>
  <c r="BE147"/>
  <c r="BE176"/>
  <c r="BE219"/>
  <c r="BE222"/>
  <c r="BE224"/>
  <c r="BE230"/>
  <c r="BK226"/>
  <c r="J226"/>
  <c r="J70"/>
  <c i="8" r="F59"/>
  <c r="BE100"/>
  <c r="BE114"/>
  <c r="BE127"/>
  <c r="BE160"/>
  <c r="BE165"/>
  <c i="9" r="F55"/>
  <c r="BE120"/>
  <c r="BK190"/>
  <c r="J190"/>
  <c r="J67"/>
  <c i="10" r="E70"/>
  <c r="J74"/>
  <c r="BE85"/>
  <c r="BE87"/>
  <c r="BE88"/>
  <c r="BE89"/>
  <c r="BE92"/>
  <c r="BE93"/>
  <c i="2" r="E50"/>
  <c r="BE104"/>
  <c r="BE133"/>
  <c r="BE146"/>
  <c r="BE150"/>
  <c r="BE156"/>
  <c r="BE180"/>
  <c i="3" r="F93"/>
  <c r="BE109"/>
  <c r="BE127"/>
  <c r="BE203"/>
  <c r="BE214"/>
  <c r="BE235"/>
  <c r="BE242"/>
  <c r="BE265"/>
  <c r="BE271"/>
  <c i="4" r="F91"/>
  <c r="BE101"/>
  <c r="BE106"/>
  <c r="BE121"/>
  <c r="BE159"/>
  <c r="BE175"/>
  <c i="5" r="J56"/>
  <c r="BE102"/>
  <c r="BE106"/>
  <c r="BE148"/>
  <c r="BE195"/>
  <c i="6" r="BE94"/>
  <c r="BE105"/>
  <c i="7" r="BE113"/>
  <c r="BE118"/>
  <c r="BE129"/>
  <c r="BE138"/>
  <c r="BE143"/>
  <c r="BE158"/>
  <c r="BE164"/>
  <c r="BE174"/>
  <c r="BE211"/>
  <c r="BE225"/>
  <c r="BE227"/>
  <c i="8" r="BE141"/>
  <c r="BE162"/>
  <c i="9" r="BE112"/>
  <c r="BE114"/>
  <c r="BE152"/>
  <c r="BE154"/>
  <c r="BE160"/>
  <c r="BE162"/>
  <c r="BE179"/>
  <c r="BE184"/>
  <c r="BE191"/>
  <c r="BK127"/>
  <c r="J127"/>
  <c r="J62"/>
  <c i="10" r="F77"/>
  <c i="1" r="BB65"/>
  <c i="2" r="F59"/>
  <c r="J90"/>
  <c r="BE101"/>
  <c r="BE124"/>
  <c r="BE144"/>
  <c r="BE176"/>
  <c r="BE187"/>
  <c r="BE194"/>
  <c r="BE201"/>
  <c r="BE208"/>
  <c r="BE211"/>
  <c r="BE214"/>
  <c r="BE223"/>
  <c r="BE231"/>
  <c r="BK227"/>
  <c r="J227"/>
  <c r="J72"/>
  <c i="3" r="BE99"/>
  <c r="BE101"/>
  <c r="BE125"/>
  <c r="BE131"/>
  <c r="BE133"/>
  <c r="BE138"/>
  <c r="BE201"/>
  <c r="BE211"/>
  <c r="BE240"/>
  <c r="BE251"/>
  <c r="BE272"/>
  <c r="BE280"/>
  <c r="BK286"/>
  <c r="J286"/>
  <c r="J72"/>
  <c i="4" r="BE111"/>
  <c r="BE115"/>
  <c r="BE125"/>
  <c r="BE136"/>
  <c r="BE142"/>
  <c r="BE219"/>
  <c r="BK218"/>
  <c r="J218"/>
  <c r="J72"/>
  <c i="5" r="BE101"/>
  <c r="BE110"/>
  <c r="BE134"/>
  <c r="BE166"/>
  <c r="BE168"/>
  <c r="BE170"/>
  <c r="BE196"/>
  <c r="BE216"/>
  <c r="BE220"/>
  <c r="BE221"/>
  <c r="BE229"/>
  <c r="BE237"/>
  <c i="6" r="BE118"/>
  <c r="BE151"/>
  <c r="BE161"/>
  <c r="BK146"/>
  <c r="J146"/>
  <c r="J67"/>
  <c i="7" r="BE100"/>
  <c r="BE116"/>
  <c r="BE121"/>
  <c r="BE156"/>
  <c r="BE198"/>
  <c r="BE209"/>
  <c r="BE215"/>
  <c i="8" r="BE146"/>
  <c i="9" r="BE131"/>
  <c r="BE135"/>
  <c r="BE157"/>
  <c r="BE163"/>
  <c r="BE186"/>
  <c i="10" r="BE84"/>
  <c r="BE86"/>
  <c r="BE90"/>
  <c i="2" r="BE106"/>
  <c r="BE122"/>
  <c r="BE163"/>
  <c r="BE195"/>
  <c r="BE204"/>
  <c i="3" r="E50"/>
  <c r="BE150"/>
  <c r="BE151"/>
  <c r="BE175"/>
  <c r="BE178"/>
  <c r="BE189"/>
  <c r="BE200"/>
  <c r="BE237"/>
  <c r="BE248"/>
  <c r="BE250"/>
  <c r="BE253"/>
  <c r="BE256"/>
  <c r="BE268"/>
  <c i="4" r="BE113"/>
  <c r="BE114"/>
  <c r="BE123"/>
  <c r="BE152"/>
  <c r="BE166"/>
  <c r="BE172"/>
  <c r="BE181"/>
  <c r="BE186"/>
  <c r="BE197"/>
  <c r="BE216"/>
  <c r="BK201"/>
  <c r="J201"/>
  <c r="J69"/>
  <c i="5" r="F91"/>
  <c r="BE104"/>
  <c r="BE113"/>
  <c r="BE115"/>
  <c r="BE125"/>
  <c r="BE152"/>
  <c r="BE163"/>
  <c r="BE201"/>
  <c r="BE226"/>
  <c i="6" r="BE101"/>
  <c r="BE140"/>
  <c i="7" r="BE97"/>
  <c r="BE99"/>
  <c r="BE179"/>
  <c r="BE180"/>
  <c r="BE183"/>
  <c r="BE193"/>
  <c r="BE223"/>
  <c i="8" r="J56"/>
  <c r="BE124"/>
  <c r="BE138"/>
  <c r="BE155"/>
  <c i="9" r="BE149"/>
  <c i="2" r="BE111"/>
  <c r="BE175"/>
  <c r="BE185"/>
  <c r="BE190"/>
  <c i="3" r="BE100"/>
  <c r="BE132"/>
  <c r="BE135"/>
  <c r="BE143"/>
  <c r="BE156"/>
  <c r="BE169"/>
  <c r="BE182"/>
  <c r="BE205"/>
  <c r="BE207"/>
  <c r="BE230"/>
  <c r="BE245"/>
  <c r="BE246"/>
  <c r="BE258"/>
  <c r="BE269"/>
  <c r="BE276"/>
  <c r="BE284"/>
  <c i="4" r="BE97"/>
  <c r="BE116"/>
  <c r="BE117"/>
  <c r="BE119"/>
  <c r="BE162"/>
  <c r="BE212"/>
  <c i="5" r="BE97"/>
  <c r="BE99"/>
  <c r="BE112"/>
  <c r="BE132"/>
  <c r="BE155"/>
  <c r="BE174"/>
  <c r="BE182"/>
  <c r="BE191"/>
  <c r="BE208"/>
  <c r="BE235"/>
  <c i="6" r="BE96"/>
  <c r="BE99"/>
  <c r="BE122"/>
  <c r="BE129"/>
  <c r="BE136"/>
  <c r="BE147"/>
  <c i="7" r="BE105"/>
  <c r="BE126"/>
  <c r="BE134"/>
  <c r="BE145"/>
  <c r="BE168"/>
  <c i="8" r="BE95"/>
  <c r="BE118"/>
  <c r="BE129"/>
  <c r="BE135"/>
  <c i="9" r="BE188"/>
  <c i="10" r="BE91"/>
  <c i="2" r="BE99"/>
  <c r="BE171"/>
  <c r="BE191"/>
  <c r="BE193"/>
  <c r="BE207"/>
  <c r="BE221"/>
  <c i="3" r="BE103"/>
  <c r="BE120"/>
  <c r="BE261"/>
  <c r="BE264"/>
  <c r="BE282"/>
  <c r="BE287"/>
  <c i="4" r="BE144"/>
  <c r="BE146"/>
  <c r="BE157"/>
  <c r="BE202"/>
  <c i="5" r="BE121"/>
  <c r="BE130"/>
  <c r="BE143"/>
  <c r="BE161"/>
  <c r="BE219"/>
  <c r="BE231"/>
  <c r="BE240"/>
  <c i="6" r="BE116"/>
  <c r="BE139"/>
  <c r="BK160"/>
  <c r="J160"/>
  <c r="J69"/>
  <c i="7" r="BE101"/>
  <c r="BE103"/>
  <c r="BE160"/>
  <c r="BE166"/>
  <c r="BE203"/>
  <c r="BK229"/>
  <c r="J229"/>
  <c r="J72"/>
  <c i="8" r="BE98"/>
  <c r="BE105"/>
  <c r="BE109"/>
  <c r="BE116"/>
  <c r="BE131"/>
  <c r="BE151"/>
  <c i="9" r="BE90"/>
  <c r="BE93"/>
  <c r="BE125"/>
  <c r="BE144"/>
  <c r="BE147"/>
  <c r="BE164"/>
  <c r="BE166"/>
  <c r="BE170"/>
  <c i="10" r="BE82"/>
  <c r="BE83"/>
  <c i="2" r="F38"/>
  <c i="1" r="BC56"/>
  <c i="4" r="F38"/>
  <c i="1" r="BC59"/>
  <c i="3" r="J36"/>
  <c i="1" r="AW57"/>
  <c i="2" r="F37"/>
  <c i="1" r="BB56"/>
  <c i="5" r="F39"/>
  <c i="1" r="BD60"/>
  <c i="9" r="F37"/>
  <c i="1" r="BD64"/>
  <c i="4" r="F37"/>
  <c i="1" r="BB59"/>
  <c i="10" r="F36"/>
  <c i="1" r="BC65"/>
  <c i="6" r="J36"/>
  <c i="1" r="AW61"/>
  <c i="3" r="F39"/>
  <c i="1" r="BD57"/>
  <c i="5" r="F36"/>
  <c i="1" r="BA60"/>
  <c i="9" r="J34"/>
  <c i="1" r="AW64"/>
  <c i="8" r="F36"/>
  <c i="1" r="BA63"/>
  <c i="9" r="F34"/>
  <c i="1" r="BA64"/>
  <c i="10" r="F37"/>
  <c i="1" r="BD65"/>
  <c i="8" r="F39"/>
  <c i="1" r="BD63"/>
  <c i="3" r="F38"/>
  <c i="1" r="BC57"/>
  <c i="2" r="J36"/>
  <c i="1" r="AW56"/>
  <c i="10" r="J34"/>
  <c i="1" r="AW65"/>
  <c i="3" r="F37"/>
  <c i="1" r="BB57"/>
  <c r="AS54"/>
  <c i="5" r="F37"/>
  <c i="1" r="BB60"/>
  <c i="3" r="F36"/>
  <c i="1" r="BA57"/>
  <c i="8" r="J36"/>
  <c i="1" r="AW63"/>
  <c i="6" r="F36"/>
  <c i="1" r="BA61"/>
  <c i="4" r="F39"/>
  <c i="1" r="BD59"/>
  <c i="9" r="F35"/>
  <c i="1" r="BB64"/>
  <c i="5" r="J36"/>
  <c i="1" r="AW60"/>
  <c i="7" r="F38"/>
  <c i="1" r="BC62"/>
  <c i="6" r="F37"/>
  <c i="1" r="BB61"/>
  <c i="9" r="F36"/>
  <c i="1" r="BC64"/>
  <c i="7" r="F39"/>
  <c i="1" r="BD62"/>
  <c i="8" r="F37"/>
  <c i="1" r="BB63"/>
  <c i="4" r="F36"/>
  <c i="1" r="BA59"/>
  <c i="6" r="F39"/>
  <c i="1" r="BD61"/>
  <c i="5" r="F38"/>
  <c i="1" r="BC60"/>
  <c i="4" r="J36"/>
  <c i="1" r="AW59"/>
  <c i="6" r="F38"/>
  <c i="1" r="BC61"/>
  <c i="8" r="F38"/>
  <c i="1" r="BC63"/>
  <c i="2" r="F39"/>
  <c i="1" r="BD56"/>
  <c i="2" r="F36"/>
  <c i="1" r="BA56"/>
  <c i="10" r="F34"/>
  <c i="1" r="BA65"/>
  <c i="7" r="F36"/>
  <c i="1" r="BA62"/>
  <c i="7" r="F37"/>
  <c i="1" r="BB62"/>
  <c i="7" r="J36"/>
  <c i="1" r="AW62"/>
  <c i="2" l="1" r="P97"/>
  <c r="P96"/>
  <c i="1" r="AU56"/>
  <c i="4" r="R95"/>
  <c r="R94"/>
  <c i="2" r="BK97"/>
  <c r="J97"/>
  <c r="J64"/>
  <c i="3" r="P97"/>
  <c r="P96"/>
  <c i="1" r="AU57"/>
  <c i="9" r="T88"/>
  <c r="T87"/>
  <c i="4" r="T95"/>
  <c r="T94"/>
  <c i="9" r="R88"/>
  <c r="R87"/>
  <c i="3" r="R97"/>
  <c r="R96"/>
  <c i="7" r="T95"/>
  <c r="T94"/>
  <c r="R95"/>
  <c r="R94"/>
  <c i="4" r="P95"/>
  <c r="P94"/>
  <c i="1" r="AU59"/>
  <c i="5" r="BK95"/>
  <c r="J95"/>
  <c r="J64"/>
  <c i="6" r="R92"/>
  <c r="R91"/>
  <c i="2" r="T97"/>
  <c r="T96"/>
  <c i="8" r="P91"/>
  <c r="P90"/>
  <c i="1" r="AU63"/>
  <c i="6" r="T92"/>
  <c r="T91"/>
  <c i="2" r="R97"/>
  <c r="R96"/>
  <c i="3" r="T97"/>
  <c r="T96"/>
  <c i="5" r="R95"/>
  <c r="R94"/>
  <c i="2" r="J98"/>
  <c r="J65"/>
  <c i="3" r="BK97"/>
  <c r="J97"/>
  <c r="J64"/>
  <c i="5" r="J96"/>
  <c r="J65"/>
  <c i="7" r="BK95"/>
  <c r="J95"/>
  <c r="J64"/>
  <c r="BK228"/>
  <c r="J228"/>
  <c r="J71"/>
  <c i="10" r="BK80"/>
  <c r="J80"/>
  <c r="J59"/>
  <c i="3" r="BK288"/>
  <c r="J288"/>
  <c r="J73"/>
  <c i="4" r="BK95"/>
  <c r="J95"/>
  <c r="J64"/>
  <c i="9" r="BK88"/>
  <c r="J88"/>
  <c r="J60"/>
  <c i="8" r="BK91"/>
  <c r="J91"/>
  <c r="J64"/>
  <c i="2" r="BK229"/>
  <c r="J229"/>
  <c r="J73"/>
  <c i="6" r="BK92"/>
  <c r="BK91"/>
  <c r="J91"/>
  <c i="10" r="F33"/>
  <c i="1" r="AZ65"/>
  <c i="9" r="J33"/>
  <c i="1" r="AV64"/>
  <c r="AT64"/>
  <c i="2" r="J35"/>
  <c i="1" r="AV56"/>
  <c r="AT56"/>
  <c i="3" r="F35"/>
  <c i="1" r="AZ57"/>
  <c i="4" r="J35"/>
  <c i="1" r="AV59"/>
  <c r="AT59"/>
  <c i="6" r="J32"/>
  <c i="1" r="AG61"/>
  <c i="4" r="F35"/>
  <c i="1" r="AZ59"/>
  <c i="2" r="F35"/>
  <c i="1" r="AZ56"/>
  <c r="BC58"/>
  <c r="AY58"/>
  <c r="BD55"/>
  <c r="BB55"/>
  <c r="AX55"/>
  <c i="6" r="F35"/>
  <c i="1" r="AZ61"/>
  <c r="BB58"/>
  <c r="AX58"/>
  <c i="8" r="F35"/>
  <c i="1" r="AZ63"/>
  <c r="BC55"/>
  <c r="BC54"/>
  <c r="W32"/>
  <c i="7" r="F35"/>
  <c i="1" r="AZ62"/>
  <c r="BA58"/>
  <c r="AW58"/>
  <c r="BA55"/>
  <c r="AW55"/>
  <c r="BD58"/>
  <c i="10" r="J33"/>
  <c i="1" r="AV65"/>
  <c r="AT65"/>
  <c i="5" r="F35"/>
  <c i="1" r="AZ60"/>
  <c i="5" r="J35"/>
  <c i="1" r="AV60"/>
  <c r="AT60"/>
  <c i="9" r="F33"/>
  <c i="1" r="AZ64"/>
  <c i="8" r="J35"/>
  <c i="1" r="AV63"/>
  <c r="AT63"/>
  <c i="7" r="J35"/>
  <c i="1" r="AV62"/>
  <c r="AT62"/>
  <c i="6" r="J35"/>
  <c i="1" r="AV61"/>
  <c r="AT61"/>
  <c i="3" r="J35"/>
  <c i="1" r="AV57"/>
  <c r="AT57"/>
  <c i="6" l="1" r="J41"/>
  <c i="2" r="BK96"/>
  <c r="J96"/>
  <c i="7" r="BK94"/>
  <c r="J94"/>
  <c i="8" r="BK90"/>
  <c r="J90"/>
  <c i="3" r="BK96"/>
  <c r="J96"/>
  <c i="6" r="J92"/>
  <c r="J64"/>
  <c i="9" r="BK87"/>
  <c r="J87"/>
  <c i="5" r="BK94"/>
  <c r="J94"/>
  <c i="4" r="BK94"/>
  <c r="J94"/>
  <c r="J63"/>
  <c i="6" r="J63"/>
  <c i="1" r="AN61"/>
  <c r="AU58"/>
  <c i="10" r="J30"/>
  <c i="1" r="AG65"/>
  <c r="AN65"/>
  <c r="AZ55"/>
  <c r="BD54"/>
  <c r="W33"/>
  <c i="2" r="J32"/>
  <c i="1" r="AG56"/>
  <c r="AN56"/>
  <c r="AY55"/>
  <c i="8" r="J32"/>
  <c i="1" r="AG63"/>
  <c r="AN63"/>
  <c i="5" r="J32"/>
  <c i="1" r="AG60"/>
  <c r="AN60"/>
  <c i="9" r="J30"/>
  <c i="1" r="AG64"/>
  <c r="AN64"/>
  <c r="BB54"/>
  <c r="AX54"/>
  <c r="AZ58"/>
  <c r="AV58"/>
  <c r="AT58"/>
  <c i="7" r="J32"/>
  <c i="1" r="AG62"/>
  <c r="AN62"/>
  <c r="AY54"/>
  <c r="BA54"/>
  <c r="W30"/>
  <c r="AU55"/>
  <c i="3" r="J32"/>
  <c i="1" r="AG57"/>
  <c r="AN57"/>
  <c i="2" l="1" r="J63"/>
  <c i="3" r="J63"/>
  <c i="5" r="J41"/>
  <c i="7" r="J63"/>
  <c i="8" r="J41"/>
  <c i="3" r="J41"/>
  <c i="9" r="J59"/>
  <c i="7" r="J41"/>
  <c i="2" r="J41"/>
  <c i="5" r="J63"/>
  <c i="8" r="J63"/>
  <c i="9" r="J39"/>
  <c i="10" r="J39"/>
  <c i="1" r="AZ54"/>
  <c r="AV54"/>
  <c r="AK29"/>
  <c r="AU54"/>
  <c r="AW54"/>
  <c r="AK30"/>
  <c r="W31"/>
  <c i="4" r="J32"/>
  <c i="1" r="AG59"/>
  <c r="AN59"/>
  <c r="AV55"/>
  <c r="AT55"/>
  <c r="AG55"/>
  <c r="AN55"/>
  <c i="4" l="1" r="J41"/>
  <c i="1" r="W29"/>
  <c r="AG58"/>
  <c r="AN58"/>
  <c r="AT54"/>
  <c l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<sst xmlns="http://schemas.openxmlformats.org/spreadsheetml/2006/main">
  <si>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</si>
  <si>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</si>
  <si>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</si>
  <si>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</si>
  <si>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</si>
  <si>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{6659c6de-3423-48ab-b59a-898caa38db46}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</si>
  <si>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</si>
  <si>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</si>
  <si>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</si>
  <si>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</si>
  <si>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</si>
  <si>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</si>
  <si>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</si>
  <si>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</si>
  <si>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19_278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</si>
  <si>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</si>
  <si>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</si>
  <si>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Brozany nad Ohří - rekonstrukci chodníku k fotbalovému hřišti vč. stabilizace pravobřežní břehové linie Mlýnského náhonu</t>
  </si>
  <si>
    <t>KSO:</t>
  </si>
  <si>
    <t/>
  </si>
  <si>
    <t>CC-CZ:</t>
  </si>
  <si>
    <t>Místo:</t>
  </si>
  <si>
    <t>Brozany nad Ohří</t>
  </si>
  <si>
    <t>Datum:</t>
  </si>
  <si>
    <t>14. 11. 2021</t>
  </si>
  <si>
    <t>Zadavatel:</t>
  </si>
  <si>
    <t>IČ:</t>
  </si>
  <si>
    <t>Městys Brozany nad Ohří</t>
  </si>
  <si>
    <t>DIČ:</t>
  </si>
  <si>
    <t>Uchazeč:</t>
  </si>
  <si>
    <t>Vyplň údaj</t>
  </si>
  <si>
    <t>Projektant:</t>
  </si>
  <si>
    <t>AZ Consult spol. s r.o.</t>
  </si>
  <si>
    <t>True</t>
  </si>
  <si>
    <t>Zpracovatel:</t>
  </si>
  <si>
    <t>Dagmar Sedláčková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</si>
  <si>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</si>
  <si>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</si>
  <si>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</si>
  <si>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</si>
  <si>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</si>
  <si>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</si>
  <si>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</si>
  <si>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</si>
  <si>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</si>
  <si>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</si>
  <si>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</si>
  <si>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</si>
  <si>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</si>
  <si>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</si>
  <si>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</si>
  <si>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</si>
  <si>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</si>
  <si>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</si>
  <si>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</si>
  <si>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</si>
  <si>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</si>
  <si>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</si>
  <si>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</si>
  <si>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</si>
  <si>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</si>
  <si>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</si>
  <si>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</si>
  <si>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</si>
  <si>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</si>
  <si>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</si>
  <si>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</si>
  <si>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</si>
  <si>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</si>
  <si>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</si>
  <si>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</si>
  <si>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</si>
  <si>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</si>
  <si>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</si>
  <si>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</si>
  <si>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</si>
  <si>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101</t>
  </si>
  <si>
    <t>Oprava opevnění Mlýnského náhonu v ř. km 2,185 - 2,231</t>
  </si>
  <si>
    <t>STA</t>
  </si>
  <si>
    <t>1</t>
  </si>
  <si>
    <t>{7fde1dfb-8c44-452d-87f3-29124a23b77d}</t>
  </si>
  <si>
    <t>2</t>
  </si>
  <si>
    <t>/</t>
  </si>
  <si>
    <t>SO 101.1</t>
  </si>
  <si>
    <t xml:space="preserve">Oprava PB opevnění  (ř. km 2,185 - 2,208)</t>
  </si>
  <si>
    <t>Soupis</t>
  </si>
  <si>
    <t>{0083a471-8a44-45c3-bb02-b03feb8b9912}</t>
  </si>
  <si>
    <t>SO 101.2</t>
  </si>
  <si>
    <t xml:space="preserve">Oprava LB opevnění  (ř. km 2,204 - 2,231)</t>
  </si>
  <si>
    <t>{756d0d31-b30d-451a-9096-b4985daf9c1f}</t>
  </si>
  <si>
    <t>SO 102</t>
  </si>
  <si>
    <t>Oprava opevnění Mlýnského náhonu ř.km 2,243 - 2,458</t>
  </si>
  <si>
    <t>{fefc015c-767b-4389-9e6c-960713dd43c1}</t>
  </si>
  <si>
    <t>SO 102.1</t>
  </si>
  <si>
    <t xml:space="preserve">Oprava PB opevnění  (ř. km 2,243 - 2,324)</t>
  </si>
  <si>
    <t>{671c94b1-38c4-40d1-b120-8020f8f0a762}</t>
  </si>
  <si>
    <t>SO 102.2</t>
  </si>
  <si>
    <t xml:space="preserve">Oprava PB opevnění  (ř. km 2,324 - 2,458)</t>
  </si>
  <si>
    <t>{b60be0d8-1012-47f5-8ce6-418438661276}</t>
  </si>
  <si>
    <t>SO 102.3</t>
  </si>
  <si>
    <t xml:space="preserve">Oprava LB opevnění  (ř. km 2,249 - 2,312)</t>
  </si>
  <si>
    <t>{da62a467-8e64-41fd-b70e-ab1f014db097}</t>
  </si>
  <si>
    <t>SO 102.4</t>
  </si>
  <si>
    <t>{c850a54b-d9a8-4713-8644-721d622dd821}</t>
  </si>
  <si>
    <t>SO 102.5</t>
  </si>
  <si>
    <t xml:space="preserve">Oprava LB opevnění  (ř. km 2,243 - 2,249)</t>
  </si>
  <si>
    <t>{f6b6230a-c0ca-4dd7-b4c6-927537cd35d3}</t>
  </si>
  <si>
    <t>SO 103</t>
  </si>
  <si>
    <t>SO 103 – Rekonstrukce komunikace pro pěší v dl. 181 m</t>
  </si>
  <si>
    <t>{4c11dadb-41d1-4dc8-9fa1-066ca2de32a2}</t>
  </si>
  <si>
    <t>VON</t>
  </si>
  <si>
    <t>Vedlejší a ostatní náklady</t>
  </si>
  <si>
    <t>{6ed01916-d093-4191-bbf5-9cbad0bf2651}</t>
  </si>
  <si>
    <t>v1</t>
  </si>
  <si>
    <t>výkop zemina tř.3</t>
  </si>
  <si>
    <t>259,025</t>
  </si>
  <si>
    <t>v2</t>
  </si>
  <si>
    <t>výkopek zemina tř.4</t>
  </si>
  <si>
    <t>KRYCÍ LIST SOUPISU PRACÍ</t>
  </si>
  <si>
    <t>zá</t>
  </si>
  <si>
    <t>zásyp</t>
  </si>
  <si>
    <t>95,47</t>
  </si>
  <si>
    <t>skl</t>
  </si>
  <si>
    <t>skládka</t>
  </si>
  <si>
    <t>156,686</t>
  </si>
  <si>
    <t>skl2</t>
  </si>
  <si>
    <t>skládka zemina tř. 4</t>
  </si>
  <si>
    <t>Objekt:</t>
  </si>
  <si>
    <t>SO 101 - Oprava opevnění Mlýnského náhonu v ř. km 2,185 - 2,231</t>
  </si>
  <si>
    <t>Soupis:</t>
  </si>
  <si>
    <t xml:space="preserve">SO 101.1 - Oprava PB opevnění  (ř. km 2,185 - 2,208)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</si>
  <si>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</si>
  <si>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</si>
  <si>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</si>
  <si>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</si>
  <si>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</si>
  <si>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</si>
  <si>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</si>
  <si>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</si>
  <si>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</si>
  <si>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</si>
  <si>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</si>
  <si>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</si>
  <si>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</si>
  <si>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</si>
  <si>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</si>
  <si>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</si>
  <si>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</si>
  <si>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</si>
  <si>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</si>
  <si>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</si>
  <si>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</si>
  <si>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</si>
  <si>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</si>
  <si>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</si>
  <si>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</si>
  <si>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</si>
  <si>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</si>
  <si>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</si>
  <si>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</si>
  <si>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</si>
  <si>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</si>
  <si>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</si>
  <si>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</si>
  <si>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115001101R</t>
  </si>
  <si>
    <t>Zahrázkování - 2 hrázky (pytle s pískem, hydroizolační folie) a převedení vody např. potrubím průměru DN 600 - úsek v délce 70 m, kontrolní vodočet, odčerpávání průsaků</t>
  </si>
  <si>
    <t>kpl</t>
  </si>
  <si>
    <t>4</t>
  </si>
  <si>
    <t>1402713261</t>
  </si>
  <si>
    <t>P</t>
  </si>
  <si>
    <t>Poznámka k položce:_x000d_
viz Povodňový plán</t>
  </si>
  <si>
    <t>131251105R</t>
  </si>
  <si>
    <t>Hloubení nezapažených jam a zářezů strojně s urovnáním dna do předepsaného profilu a spádu v hornině třídy těžitelnosti I skupiny 3 přes 500 do 1 000 m3 - ztížené podnímky v korytě (kráčivé rypadlo)</t>
  </si>
  <si>
    <t>m3</t>
  </si>
  <si>
    <t>576564099</t>
  </si>
  <si>
    <t>VV</t>
  </si>
  <si>
    <t>při těžbě dna substrát samostatně deponovat</t>
  </si>
  <si>
    <t>518,05*0,5 "50% zemina tř. 3</t>
  </si>
  <si>
    <t>3</t>
  </si>
  <si>
    <t>131351105R</t>
  </si>
  <si>
    <t>Hloubení nezapažených jam a zářezů strojně s urovnáním dna do předepsaného profilu a spádu v hornině třídy těžitelnosti II skupiny 4 přes 500 do 1 000 m3 - ztížené podmínky v korytě (kráčivé rypadlo)</t>
  </si>
  <si>
    <t>1305857543</t>
  </si>
  <si>
    <t>518,05*0,5 "50% zemina tř. 4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</si>
  <si>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</si>
  <si>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</si>
  <si>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CS ÚRS 2021 01</t>
  </si>
  <si>
    <t>528659130</t>
  </si>
  <si>
    <t>mezideponie a zpět</t>
  </si>
  <si>
    <t>zá*2 "zpětný zásyp z místního výkopku</t>
  </si>
  <si>
    <t>34,343*0,2 "substrát ze dna pro zpětný zásyp před zdí</t>
  </si>
  <si>
    <t>Součet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</si>
  <si>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</si>
  <si>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</si>
  <si>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</si>
  <si>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1355045021</t>
  </si>
  <si>
    <t>na trvalou skládku - recyklace Čížkovice</t>
  </si>
  <si>
    <t>v1-zá-6,869 "zemina tř. 3</t>
  </si>
  <si>
    <t>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</si>
  <si>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</si>
  <si>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</si>
  <si>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-12190197</t>
  </si>
  <si>
    <t>156,686*10 "Přepočtené koeficientem množství</t>
  </si>
  <si>
    <t>7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</si>
  <si>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</si>
  <si>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</si>
  <si>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687129784</t>
  </si>
  <si>
    <t>v2 "zemina tř. 4</t>
  </si>
  <si>
    <t>8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</si>
  <si>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</si>
  <si>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</si>
  <si>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-968434160</t>
  </si>
  <si>
    <t>9</t>
  </si>
  <si>
    <t>167151111</t>
  </si>
  <si>
    <t>Nakládání, skládání a překládání neulehlého výkopku nebo sypaniny strojně nakládání, množství přes 100 m3, z hornin třídy těžitelnosti I, skupiny 1 až 3</t>
  </si>
  <si>
    <t>-552276330</t>
  </si>
  <si>
    <t>zemina z mezideponie do zpětného zásypu za zdí</t>
  </si>
  <si>
    <t>substrát ze dna pro balvanitý zásyp před zdí</t>
  </si>
  <si>
    <t>6,869</t>
  </si>
  <si>
    <t>10</t>
  </si>
  <si>
    <t>171201231R</t>
  </si>
  <si>
    <t>Poplatek za uložení stavebního odpadu na recyklační skládce (skládkovné) zeminy a kamení zatříděného do Katalogu odpadů pod kódem 17 05 04 x</t>
  </si>
  <si>
    <t>t</t>
  </si>
  <si>
    <t>1220609159</t>
  </si>
  <si>
    <t>skl+skl2</t>
  </si>
  <si>
    <t>415,711*2 "Přepočtené koeficientem množství</t>
  </si>
  <si>
    <t>11</t>
  </si>
  <si>
    <t>174151101</t>
  </si>
  <si>
    <t>Zásyp sypaninou z jakékoliv horniny strojně s uložením výkopku ve vrstvách se zhutněním jam, šachet, rýh nebo kolem objektů v těchto vykopávkách</t>
  </si>
  <si>
    <t>2066562387</t>
  </si>
  <si>
    <t>95,47 "zásyp za rubem z místního výkopku</t>
  </si>
  <si>
    <t>12</t>
  </si>
  <si>
    <t>181311103</t>
  </si>
  <si>
    <t>Rozprostření a urovnání ornice v rovině nebo ve svahu sklonu do 1:5 ručně při souvislé ploše, tl. vrstvy do 200 mm</t>
  </si>
  <si>
    <t>m2</t>
  </si>
  <si>
    <t>889329087</t>
  </si>
  <si>
    <t>70,82 "ohumusování v tl. 150mm</t>
  </si>
  <si>
    <t>13</t>
  </si>
  <si>
    <t>M</t>
  </si>
  <si>
    <t>10364101</t>
  </si>
  <si>
    <t xml:space="preserve">zemina pro terénní úpravy -  ornice</t>
  </si>
  <si>
    <t>1225041672</t>
  </si>
  <si>
    <t>70,82*0,15</t>
  </si>
  <si>
    <t>10,623*1,8 "Přepočtené koeficientem množství</t>
  </si>
  <si>
    <t>14</t>
  </si>
  <si>
    <t>181411131</t>
  </si>
  <si>
    <t>Založení trávníku na půdě předem připravené plochy do 1000 m2 výsevem včetně utažení parkového v rovině nebo na svahu do 1:5</t>
  </si>
  <si>
    <t>1951397550</t>
  </si>
  <si>
    <t>00572410</t>
  </si>
  <si>
    <t>osivo směs travní parková</t>
  </si>
  <si>
    <t>kg</t>
  </si>
  <si>
    <t>1306849650</t>
  </si>
  <si>
    <t>70,82*0,02 "Přepočtené koeficientem množství</t>
  </si>
  <si>
    <t>Zakládání</t>
  </si>
  <si>
    <t>16</t>
  </si>
  <si>
    <t>211531111R</t>
  </si>
  <si>
    <t>Výplň kamenivem do rýh odvodňovacích žeber nebo trativodů bez zhutnění, s úpravou povrchu výplně kamenivem hrubým drceným frakce 32 až 63 mm</t>
  </si>
  <si>
    <t>1405189702</t>
  </si>
  <si>
    <t>0,1474*38,0 "drenážní obsyp za zdí</t>
  </si>
  <si>
    <t>17</t>
  </si>
  <si>
    <t>211971122</t>
  </si>
  <si>
    <t>Zřízení opláštění výplně z geotextilie odvodňovacích žeber nebo trativodů v rýze nebo zářezu se stěnami svislými nebo šikmými o sklonu přes 1:2 při rozvinuté šířce opláštění přes 2,5 m</t>
  </si>
  <si>
    <t>-1666994494</t>
  </si>
  <si>
    <t>Drenážní obsyp rubu zdi</t>
  </si>
  <si>
    <t>39,0*2,08*1,15 "geotextilie vč. 15% přesah</t>
  </si>
  <si>
    <t>18</t>
  </si>
  <si>
    <t>69311068</t>
  </si>
  <si>
    <t>geotextilie netkaná separační, ochranná, filtrační, drenážní PP 300g/m2</t>
  </si>
  <si>
    <t>-743828729</t>
  </si>
  <si>
    <t>93,288*1,2 "Přepočtené koeficientem množství</t>
  </si>
  <si>
    <t>19</t>
  </si>
  <si>
    <t>212312111</t>
  </si>
  <si>
    <t>Lože pro trativody z betonu prostého</t>
  </si>
  <si>
    <t>1202257114</t>
  </si>
  <si>
    <t>"spádová vrstva betonu - odvodnění rubu zdi</t>
  </si>
  <si>
    <t>0,2689*38,0 "C12/15</t>
  </si>
  <si>
    <t>20</t>
  </si>
  <si>
    <t>21275110R</t>
  </si>
  <si>
    <t>Trativod z drenážních trubek flexibilních PVC-U SN 4 perforace 360° otevřený výkop DN 80 bez lože</t>
  </si>
  <si>
    <t>m</t>
  </si>
  <si>
    <t>1567223450</t>
  </si>
  <si>
    <t>21279231R</t>
  </si>
  <si>
    <t>Odvodnění - prostup zdi plastové potrubí HDPE DN 100 (MTŽ+DOD)</t>
  </si>
  <si>
    <t>-1944484611</t>
  </si>
  <si>
    <t>8*1,1</t>
  </si>
  <si>
    <t>22</t>
  </si>
  <si>
    <t>279113145</t>
  </si>
  <si>
    <t>Základové zdi z tvárnic ztraceného bednění včetně výplně z betonu bez zvláštních nároků na vliv prostředí třídy C 20/25, tloušťky zdiva přes 300 do 400 mm</t>
  </si>
  <si>
    <t>-1751903068</t>
  </si>
  <si>
    <t>viz výkres D.1.1.3b a TZ</t>
  </si>
  <si>
    <t>tvárnice 400(š)x250(v)x500(d)</t>
  </si>
  <si>
    <t>8,45*0,75 "provizorní vyzdívka na zdi</t>
  </si>
  <si>
    <t>Svislé a kompletní konstrukce</t>
  </si>
  <si>
    <t>23</t>
  </si>
  <si>
    <t>321213345</t>
  </si>
  <si>
    <t>Zdivo nadzákladové z lomového kamene vodních staveb přehrad, jezů a plavebních komor, spodní stavby vodních elektráren, odběrných věží a výpustných zařízení, opěrných zdí, šachet, šachtic a ostatních konstrukcí obkladní z lomového kamene lomařsky upraveného s vyspárováním, na cementovou maltu</t>
  </si>
  <si>
    <t>-1283083625</t>
  </si>
  <si>
    <t>kámen rozměrů cca 250x250x250mm žula na maltu MC20</t>
  </si>
  <si>
    <t>30,44 "kamenný líc zdí - ztracené bednění - vč. vazáků</t>
  </si>
  <si>
    <t>24</t>
  </si>
  <si>
    <t>321321116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</si>
  <si>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 mrazovými cykly tř. C 30/37</t>
  </si>
  <si>
    <t>1283528576</t>
  </si>
  <si>
    <t>C 30/37 XF3</t>
  </si>
  <si>
    <t>1,1661*38,03 "základ</t>
  </si>
  <si>
    <t>60,4982 "dřík</t>
  </si>
  <si>
    <t>25</t>
  </si>
  <si>
    <t>321351010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</si>
  <si>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</si>
  <si>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-1474810010</t>
  </si>
  <si>
    <t xml:space="preserve">2,6243*39+2,4019*2 "dřík </t>
  </si>
  <si>
    <t>0,75*39+2*1,17 "základ</t>
  </si>
  <si>
    <t>26</t>
  </si>
  <si>
    <t>321352010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</si>
  <si>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</si>
  <si>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246377115</t>
  </si>
  <si>
    <t>27</t>
  </si>
  <si>
    <t>321366111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</si>
  <si>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</si>
  <si>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1936245078</t>
  </si>
  <si>
    <t xml:space="preserve">trnování R12 dl. 1,2 m á 0,2 m - provázání základu s dříkem </t>
  </si>
  <si>
    <t xml:space="preserve">195*1,2*0,89*1,1/1000 </t>
  </si>
  <si>
    <t>28</t>
  </si>
  <si>
    <t>321368211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</si>
  <si>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 ocelových tažených drátů jakéhokoliv druhu oceli jakéhokoliv průměru a roztečí</t>
  </si>
  <si>
    <t>-2102381773</t>
  </si>
  <si>
    <t xml:space="preserve">3,83*39*0,0079*1,1 "výztuž základu Kari sítě 8/100 </t>
  </si>
  <si>
    <t xml:space="preserve">2,58*39*0,0079*1,1"výztuž dříku Kari sítě 8/100 </t>
  </si>
  <si>
    <t>Vodorovné konstrukce</t>
  </si>
  <si>
    <t>29</t>
  </si>
  <si>
    <t>451315114</t>
  </si>
  <si>
    <t>Podkladní a výplňové vrstvy z betonu prostého tloušťky do 100 mm, z betonu C 12/15</t>
  </si>
  <si>
    <t>-1252587929</t>
  </si>
  <si>
    <t>38,5*2,0 "v tl. 80 mm pod základ zdi</t>
  </si>
  <si>
    <t>30</t>
  </si>
  <si>
    <t>463211154R</t>
  </si>
  <si>
    <t>Rovnanina - balvanitý zásyp před lícem zdi z lomového kamene středn. průměru cca 300 mm, s prosypáním substrátem ze dna (20% objemu substrátu)</t>
  </si>
  <si>
    <t>-1736002210</t>
  </si>
  <si>
    <t>34,434 "zásyp před lícem zdi - žula</t>
  </si>
  <si>
    <t>Trubní vedení</t>
  </si>
  <si>
    <t>31</t>
  </si>
  <si>
    <t>877265211</t>
  </si>
  <si>
    <t>Montáž tvarovek na kanalizačním potrubí z trub z plastu z tvrdého PVC nebo z polypropylenu v otevřeném výkopu jednoosých DN 110</t>
  </si>
  <si>
    <t>kus</t>
  </si>
  <si>
    <t>856612441</t>
  </si>
  <si>
    <t>32</t>
  </si>
  <si>
    <t>28610452R</t>
  </si>
  <si>
    <t>redukce drenážního potrubí systému PVC-U 100/80</t>
  </si>
  <si>
    <t>-312195730</t>
  </si>
  <si>
    <t>8*2 "na hlavní osu T-kusu pro napojení potr. DN80</t>
  </si>
  <si>
    <t>33</t>
  </si>
  <si>
    <t>877265221</t>
  </si>
  <si>
    <t>Montáž tvarovek na kanalizačním potrubí z trub z plastu z tvrdého PVC nebo z polypropylenu v otevřeném výkopu dvouosých DN 110</t>
  </si>
  <si>
    <t>-747676368</t>
  </si>
  <si>
    <t>34</t>
  </si>
  <si>
    <t>28613290R</t>
  </si>
  <si>
    <t>tvarovka T-kus drenážního systému DN 100</t>
  </si>
  <si>
    <t>1971198405</t>
  </si>
  <si>
    <t>35</t>
  </si>
  <si>
    <t>877265231</t>
  </si>
  <si>
    <t>Montáž tvarovek na kanalizačním potrubí z trub z plastu z tvrdého PVC nebo z polypropylenu v otevřeném výkopu víček DN 110</t>
  </si>
  <si>
    <t>-1249066458</t>
  </si>
  <si>
    <t>36</t>
  </si>
  <si>
    <t>286132801R</t>
  </si>
  <si>
    <t>záslepka příslušenství drenážního systému DN 80</t>
  </si>
  <si>
    <t>-444673602</t>
  </si>
  <si>
    <t>Ostatní konstrukce a práce, bourání</t>
  </si>
  <si>
    <t>37</t>
  </si>
  <si>
    <t>961021311</t>
  </si>
  <si>
    <t>Bourání základů ze zdiva kamenného na jakoukoli maltu</t>
  </si>
  <si>
    <t>-1428014547</t>
  </si>
  <si>
    <t>demolice stávajících zdí - pískovcové bloky</t>
  </si>
  <si>
    <t>45,549</t>
  </si>
  <si>
    <t>38</t>
  </si>
  <si>
    <t>961055111</t>
  </si>
  <si>
    <t>Bourání základů z betonu železového</t>
  </si>
  <si>
    <t>607014165</t>
  </si>
  <si>
    <t>demolice beton. zdi</t>
  </si>
  <si>
    <t>25,986</t>
  </si>
  <si>
    <t>39</t>
  </si>
  <si>
    <t>985112112</t>
  </si>
  <si>
    <t>Odsekání degradovaného betonu stěn, tloušťky přes 10 do 30 mm</t>
  </si>
  <si>
    <t>-69762601</t>
  </si>
  <si>
    <t>reprofilace stávající zdi viz TZ</t>
  </si>
  <si>
    <t>4,73*2,1 "stávající povrchové stěrky</t>
  </si>
  <si>
    <t>40</t>
  </si>
  <si>
    <t>985113111</t>
  </si>
  <si>
    <t>Pemrlování povrchu betonu stěn</t>
  </si>
  <si>
    <t>1181706596</t>
  </si>
  <si>
    <t>41</t>
  </si>
  <si>
    <t>985121122</t>
  </si>
  <si>
    <t>Tryskání degradovaného betonu stěn, rubu kleneb a podlah vodou pod tlakem přes 300 do 1 250 barů</t>
  </si>
  <si>
    <t>-305595411</t>
  </si>
  <si>
    <t>4,73*2,1 "pracovní tlak 600 bar</t>
  </si>
  <si>
    <t>42</t>
  </si>
  <si>
    <t>985311112</t>
  </si>
  <si>
    <t>Reprofilace betonu sanačními maltami na cementové bázi ručně stěn, tloušťky přes 10 do 20 mm</t>
  </si>
  <si>
    <t>-1198122521</t>
  </si>
  <si>
    <t>9,933 "v tl. 15 mm</t>
  </si>
  <si>
    <t>43</t>
  </si>
  <si>
    <t>985311912</t>
  </si>
  <si>
    <t>Reprofilace betonu sanačními maltami na cementové bázi ručně Příplatek k cenám za plochu do 10 m2 jednotlivě</t>
  </si>
  <si>
    <t>-956469605</t>
  </si>
  <si>
    <t>44</t>
  </si>
  <si>
    <t>985323111</t>
  </si>
  <si>
    <t>Spojovací můstek reprofilovaného betonu na cementové bázi, tloušťky 1 mm</t>
  </si>
  <si>
    <t>622513974</t>
  </si>
  <si>
    <t>997</t>
  </si>
  <si>
    <t>Přesun sutě</t>
  </si>
  <si>
    <t>45</t>
  </si>
  <si>
    <t>997013501</t>
  </si>
  <si>
    <t>Odvoz suti a vybouraných hmot na skládku nebo meziskládku se složením, na vzdálenost do 1 km</t>
  </si>
  <si>
    <t>-930230448</t>
  </si>
  <si>
    <t>46</t>
  </si>
  <si>
    <t>997013509</t>
  </si>
  <si>
    <t>Odvoz suti a vybouraných hmot na skládku nebo meziskládku se složením, na vzdálenost Příplatek k ceně za každý další i započatý 1 km přes 1 km</t>
  </si>
  <si>
    <t>1870173176</t>
  </si>
  <si>
    <t>178,186*12 "Přepočtené koeficientem množství</t>
  </si>
  <si>
    <t>47</t>
  </si>
  <si>
    <t>997013861R</t>
  </si>
  <si>
    <t>Poplatek za uložení stavebního odpadu na recyklační skládce (skládkovné) z prostého betonu zatříděného do Katalogu odpadů pod kódem 17 01 01.</t>
  </si>
  <si>
    <t>-755765428</t>
  </si>
  <si>
    <t>0,656+0,596+0,695 "beton</t>
  </si>
  <si>
    <t>48</t>
  </si>
  <si>
    <t>997013862R</t>
  </si>
  <si>
    <t>Poplatek za uložení stavebního odpadu na recyklační skládce (skládkovné) z armovaného betonu zatříděného do Katalogu odpadů pod kódem 17 01 01.</t>
  </si>
  <si>
    <t>-221852387</t>
  </si>
  <si>
    <t>62,366 "železobeton</t>
  </si>
  <si>
    <t>49</t>
  </si>
  <si>
    <t>997013871R</t>
  </si>
  <si>
    <t>Poplatek za uložení stavebního odpadu na recyklační skládce (skládkovné) směsného stavebního a demoličního zatříděného do Katalogu odpadů pod kódem 17 09 04.</t>
  </si>
  <si>
    <t>957026530</t>
  </si>
  <si>
    <t>113,873 "kamenné zdivo</t>
  </si>
  <si>
    <t>50</t>
  </si>
  <si>
    <t>997321611R</t>
  </si>
  <si>
    <t>Nakládání nebo překládání suti a vybouraných hmot</t>
  </si>
  <si>
    <t>1575759094</t>
  </si>
  <si>
    <t>Poznámka k položce:_x000d_
1. naložení suti v korytě</t>
  </si>
  <si>
    <t>998</t>
  </si>
  <si>
    <t>Přesun hmot</t>
  </si>
  <si>
    <t>51</t>
  </si>
  <si>
    <t>998332011</t>
  </si>
  <si>
    <t>Přesun hmot pro úpravy vodních toků a kanály, hráze rybníků apod. dopravní vzdálenost do 500 m</t>
  </si>
  <si>
    <t>-46767942</t>
  </si>
  <si>
    <t>VRN</t>
  </si>
  <si>
    <t>Vedlejší rozpočtové náklady</t>
  </si>
  <si>
    <t>VRN4</t>
  </si>
  <si>
    <t>Inženýrská činnost</t>
  </si>
  <si>
    <t>52</t>
  </si>
  <si>
    <t>043194001</t>
  </si>
  <si>
    <t xml:space="preserve">Ostatní zkoušky - odtrhové zkoušky </t>
  </si>
  <si>
    <t>1024</t>
  </si>
  <si>
    <t>-961389983</t>
  </si>
  <si>
    <t>2 "viz techn. zpráva odst. 3.2.10</t>
  </si>
  <si>
    <t>84,435</t>
  </si>
  <si>
    <t>50,96</t>
  </si>
  <si>
    <t>29,037</t>
  </si>
  <si>
    <t xml:space="preserve">SO 101.2 - Oprava LB opevnění  (ř. km 2,204 - 2,231)</t>
  </si>
  <si>
    <t>111251101</t>
  </si>
  <si>
    <t>Odstranění křovin a stromů s odstraněním kořenů strojně průměru kmene do 100 mm v rovině nebo ve svahu sklonu terénu do 1:5, při celkové ploše do 100 m2</t>
  </si>
  <si>
    <t>1633598364</t>
  </si>
  <si>
    <t>112151111</t>
  </si>
  <si>
    <t>Pokácení stromu směrové v celku s odřezáním kmene a s odvětvením průměru kmene přes 100 do 200 mm</t>
  </si>
  <si>
    <t>-169402798</t>
  </si>
  <si>
    <t>112155215</t>
  </si>
  <si>
    <t>Štěpkování s naložením na dopravní prostředek a odvozem do 20 km stromků a větví solitérů, průměru kmene do 300 mm</t>
  </si>
  <si>
    <t>-1813092694</t>
  </si>
  <si>
    <t>112155315</t>
  </si>
  <si>
    <t>Štěpkování s naložením na dopravní prostředek a odvozem do 20 km keřového porostu hustého</t>
  </si>
  <si>
    <t>484047284</t>
  </si>
  <si>
    <t>112251101</t>
  </si>
  <si>
    <t>Odstranění pařezů strojně s jejich vykopáním, vytrháním nebo odstřelením průměru přes 100 do 300 mm</t>
  </si>
  <si>
    <t>-1554531268</t>
  </si>
  <si>
    <t>2 "kácené stromy</t>
  </si>
  <si>
    <t>9 "staré pařezy</t>
  </si>
  <si>
    <t>1185546346</t>
  </si>
  <si>
    <t>115001106R</t>
  </si>
  <si>
    <t>Převedení vody potrubím - korugovaná trubka DN 1000</t>
  </si>
  <si>
    <t>-1481799932</t>
  </si>
  <si>
    <t>Poznámka k položce:_x000d_
1) V ceně jsou započteny i náklady na:_x000d_
2) montáž a demontáž potrubí nebo hadice, těsnění po dobu provozu a opotřebení hmot,_x000d_
3) podpěrné konstrukce dřevěné._x000d_
4) V ceně nejsou započteny náklady na nutné zemní práce; tyto se oceňují příslušnými cenami souborů cen této části.</t>
  </si>
  <si>
    <t>prodloužení zatrubnění v návaznosti na akci:</t>
  </si>
  <si>
    <t>Rekonstrukce mostu ev.č.2472-2 Brozany n/Ohří - náhon vodní elektrárny</t>
  </si>
  <si>
    <t>115001151R</t>
  </si>
  <si>
    <t>Přesun zahrázkování na další úsek dl. 70 m - hrázky vč. folie, potrubí, čerpání průsaků</t>
  </si>
  <si>
    <t>-1830457252</t>
  </si>
  <si>
    <t>1 "nákup materiálu viz pol. 115001105R v SO 101.1</t>
  </si>
  <si>
    <t>122251103</t>
  </si>
  <si>
    <t>Odkopávky a prokopávky nezapažené strojně v hornině třídy těžitelnosti I skupiny 3 přes 50 do 100 m3</t>
  </si>
  <si>
    <t>1620451020</t>
  </si>
  <si>
    <t>likvidace prodloužení dočasné pracovní plochy</t>
  </si>
  <si>
    <t>13,5*6,0</t>
  </si>
  <si>
    <t>1838808125</t>
  </si>
  <si>
    <t>168,87*0,5 "50% zemina tř. 3</t>
  </si>
  <si>
    <t>-1238386525</t>
  </si>
  <si>
    <t>168,87*0,5 "50% zemina tř. 4</t>
  </si>
  <si>
    <t>151711111</t>
  </si>
  <si>
    <t>Osazení ocelových zápor pro pažení hloubených vykopávek do předem provedených vrtů se zabetonováním spodního konce, s příp. nutným obsypem zápory pískem délky od 0 do 8 m</t>
  </si>
  <si>
    <t>-1578581640</t>
  </si>
  <si>
    <t>4*7,0</t>
  </si>
  <si>
    <t>13010990</t>
  </si>
  <si>
    <t>ocel profilová HE-B 300 jakost 11 375</t>
  </si>
  <si>
    <t>450701672</t>
  </si>
  <si>
    <t>4*7,0*120,0/1000</t>
  </si>
  <si>
    <t>151721112R</t>
  </si>
  <si>
    <t>Zřízení pažení za ocelové zápory trvalé - fošny tl. 50 mm</t>
  </si>
  <si>
    <t>240401058</t>
  </si>
  <si>
    <t>4*3,5 "pažiny - fošny tl. 50 mm</t>
  </si>
  <si>
    <t>162201401</t>
  </si>
  <si>
    <t>Vodorovné přemístění větví, kmenů nebo pařezů s naložením, složením a dopravou do 1000 m větví stromů listnatých, průměru kmene přes 100 do 300 mm</t>
  </si>
  <si>
    <t>276038285</t>
  </si>
  <si>
    <t>162201411</t>
  </si>
  <si>
    <t>Vodorovné přemístění větví, kmenů nebo pařezů s naložením, složením a dopravou do 1000 m kmenů stromů listnatých, průměru přes 100 do 300 mm</t>
  </si>
  <si>
    <t>382351852</t>
  </si>
  <si>
    <t>162201421</t>
  </si>
  <si>
    <t>Vodorovné přemístění větví, kmenů nebo pařezů s naložením, složením a dopravou do 1000 m pařezů kmenů, průměru přes 100 do 300 mm</t>
  </si>
  <si>
    <t>1569375774</t>
  </si>
  <si>
    <t>2+9</t>
  </si>
  <si>
    <t>162301501</t>
  </si>
  <si>
    <t>Vodorovné přemístění smýcených křovin do průměru kmene 100 mm na vzdálenost do 5 000 m</t>
  </si>
  <si>
    <t>-1021270766</t>
  </si>
  <si>
    <t>162301931</t>
  </si>
  <si>
    <t>Vodorovné přemístění větví, kmenů nebo pařezů s naložením, složením a dopravou Příplatek k cenám za každých dalších i započatých 1000 m přes 1000 m větví stromů listnatých, průměru kmene přes 100 do 300 mm</t>
  </si>
  <si>
    <t>-1127798922</t>
  </si>
  <si>
    <t>2*19 "Přepočtené koeficientem množství</t>
  </si>
  <si>
    <t>162301951</t>
  </si>
  <si>
    <t>Vodorovné přemístění větví, kmenů nebo pařezů s naložením, složením a dopravou Příplatek k cenám za každých dalších i započatých 1000 m přes 1000 m kmenů stromů listnatých, o průměru přes 100 do 300 mm</t>
  </si>
  <si>
    <t>1689534840</t>
  </si>
  <si>
    <t>162301971</t>
  </si>
  <si>
    <t>Vodorovné přemístění větví, kmenů nebo pařezů s naložením, složením a dopravou Příplatek k cenám za každých dalších i započatých 1000 m přes 1000 m pařezů kmenů, průměru přes 100 do 300 mm</t>
  </si>
  <si>
    <t>-611881653</t>
  </si>
  <si>
    <t>11*19 "Přepočtené koeficientem množství</t>
  </si>
  <si>
    <t>162301981</t>
  </si>
  <si>
    <t>Vodorovné přemístění smýcených křovin Příplatek k ceně za každých dalších i započatých 1 000 m</t>
  </si>
  <si>
    <t>931608485</t>
  </si>
  <si>
    <t>30*15 "Přepočtené koeficientem množství</t>
  </si>
  <si>
    <t>171151103</t>
  </si>
  <si>
    <t>Uložení sypanin do násypů strojně s rozprostřením sypaniny ve vrstvách a s hrubým urovnáním zhutněných z hornin soudržných jakékoliv třídy těžitelnosti</t>
  </si>
  <si>
    <t>-775199936</t>
  </si>
  <si>
    <t>Dosypání prodloužení dočasné pracovní plochy z výkopku</t>
  </si>
  <si>
    <t>v návaznosti na akci:</t>
  </si>
  <si>
    <t>997013811R</t>
  </si>
  <si>
    <t>Poplatek za uložení odpadu na skládce (skládkovné) dřevěného zatříděného do Katalogu odpadů pod kódem 17 02 01.</t>
  </si>
  <si>
    <t>-2130141223</t>
  </si>
  <si>
    <t>1286609060</t>
  </si>
  <si>
    <t>22,19*0,2 "substrát ze dna pro zpětný zásyp před zdí</t>
  </si>
  <si>
    <t>1199530670</t>
  </si>
  <si>
    <t>v1-zá-4,438 "zemina tř. 3</t>
  </si>
  <si>
    <t>-1773459228</t>
  </si>
  <si>
    <t>29,037*10 "Přepočtené koeficientem množství</t>
  </si>
  <si>
    <t>1021371157</t>
  </si>
  <si>
    <t>-1332192109</t>
  </si>
  <si>
    <t>-703030965</t>
  </si>
  <si>
    <t>4,438</t>
  </si>
  <si>
    <t>-120674810</t>
  </si>
  <si>
    <t>113,472*2 "Přepočtené koeficientem množství</t>
  </si>
  <si>
    <t>1116502462</t>
  </si>
  <si>
    <t>50,96 "zásyp za rubem z místního výkopku</t>
  </si>
  <si>
    <t>-1855225404</t>
  </si>
  <si>
    <t>49,88 "ohumusování v tl. 150mm</t>
  </si>
  <si>
    <t>-1868809289</t>
  </si>
  <si>
    <t>49,88*0,15</t>
  </si>
  <si>
    <t>7,482*1,8 "Přepočtené koeficientem množství</t>
  </si>
  <si>
    <t>2032342095</t>
  </si>
  <si>
    <t>-1608433128</t>
  </si>
  <si>
    <t>49,88*0,02 "Přepočtené koeficientem množství</t>
  </si>
  <si>
    <t>1311328798</t>
  </si>
  <si>
    <t>3,61 "drenážní obsyp za zdí</t>
  </si>
  <si>
    <t>-1354171584</t>
  </si>
  <si>
    <t>29,7*1,95*1,15 "geotextilie vč. 15% přesah</t>
  </si>
  <si>
    <t>475644060</t>
  </si>
  <si>
    <t>66,602*1,2 "Přepočtené koeficientem množství</t>
  </si>
  <si>
    <t>1037091224</t>
  </si>
  <si>
    <t>5,94</t>
  </si>
  <si>
    <t>2114420648</t>
  </si>
  <si>
    <t>-1093829250</t>
  </si>
  <si>
    <t>6*1,1</t>
  </si>
  <si>
    <t>226211613</t>
  </si>
  <si>
    <t>Velkoprofilové vrty náběrovým vrtáním svislé zapažené ocelovými pažnicemi průměru přes 450 do 550 mm, v hl od 0 do 10 m v hornině tř. III</t>
  </si>
  <si>
    <t>-1177578473</t>
  </si>
  <si>
    <t>281604111</t>
  </si>
  <si>
    <t>Injektování aktivovanými směsmi vzestupné, tlakem do 0,60 MPa</t>
  </si>
  <si>
    <t>hod</t>
  </si>
  <si>
    <t>CS ÚRS 2020 01</t>
  </si>
  <si>
    <t>682617462</t>
  </si>
  <si>
    <t>4*4,0 "zalití zápor aktivovanou cement. suspenzí</t>
  </si>
  <si>
    <t>58522110</t>
  </si>
  <si>
    <t>cement portlandský směsný CEM II 42,5MPa</t>
  </si>
  <si>
    <t>1429727192</t>
  </si>
  <si>
    <t xml:space="preserve">aktivovaná cementová suspenze </t>
  </si>
  <si>
    <t>(PI*0,25*0,25)*16*1,35</t>
  </si>
  <si>
    <t>518633839</t>
  </si>
  <si>
    <t>25,19 "kamenný líc zdí - ztracené bednění - vč. vazáků</t>
  </si>
  <si>
    <t>1086099476</t>
  </si>
  <si>
    <t>34,82 "základ</t>
  </si>
  <si>
    <t>52,51 "dřík</t>
  </si>
  <si>
    <t>14,54*0,15*1,2 "předpata D.1.2.3c</t>
  </si>
  <si>
    <t>1729919042</t>
  </si>
  <si>
    <t xml:space="preserve">2,7041*29,7+2*2,49 "dřík </t>
  </si>
  <si>
    <t>0,75*29,7+2*1,06 "základ</t>
  </si>
  <si>
    <t>14,54*1,2 "předpata</t>
  </si>
  <si>
    <t>-1219972204</t>
  </si>
  <si>
    <t>-1714072329</t>
  </si>
  <si>
    <t xml:space="preserve">149*1,2*0,89*1,1/1000 </t>
  </si>
  <si>
    <t>-765448805</t>
  </si>
  <si>
    <t xml:space="preserve">3,85*29,7*0,0079*1,1 "výztuž základu Kari sítě 8/100 </t>
  </si>
  <si>
    <t xml:space="preserve">2,68*29,7*0,0079*1,1"výztuž dříku Kari sítě 8/100 </t>
  </si>
  <si>
    <t>14,54*1,2*0,0079*1,1 "výztuž předpaty Kari sítě 8/100</t>
  </si>
  <si>
    <t>338171113</t>
  </si>
  <si>
    <t>Montáž sloupků a vzpěr plotových ocelových trubkových nebo profilovaných výšky do 2,00 m se zabetonováním do 0,08 m3 do připravených jamek</t>
  </si>
  <si>
    <t>1060856999</t>
  </si>
  <si>
    <t>18 "osazení původních sloupků</t>
  </si>
  <si>
    <t>53</t>
  </si>
  <si>
    <t>348501211</t>
  </si>
  <si>
    <t>Osazení dřevěného oplocení na sloupky v osové vzdálenosti do 4 m výšky přes 1 do 2 m z prken</t>
  </si>
  <si>
    <t>-422259384</t>
  </si>
  <si>
    <t>36 "osazení původního plotu</t>
  </si>
  <si>
    <t>54</t>
  </si>
  <si>
    <t>-777415545</t>
  </si>
  <si>
    <t>29,7*2,01 "v tl. 80 mm pod základ zdi</t>
  </si>
  <si>
    <t>55</t>
  </si>
  <si>
    <t>-831832741</t>
  </si>
  <si>
    <t>22,19 "zásyp před lícem zdi - žula</t>
  </si>
  <si>
    <t>56</t>
  </si>
  <si>
    <t>186164087</t>
  </si>
  <si>
    <t>57</t>
  </si>
  <si>
    <t>1438711052</t>
  </si>
  <si>
    <t>6*2 "na hlavní osu T-kusu pro napojení potr. DN80</t>
  </si>
  <si>
    <t>58</t>
  </si>
  <si>
    <t>240633182</t>
  </si>
  <si>
    <t>59</t>
  </si>
  <si>
    <t>-2078543599</t>
  </si>
  <si>
    <t>60</t>
  </si>
  <si>
    <t>-932657744</t>
  </si>
  <si>
    <t>61</t>
  </si>
  <si>
    <t>2861328R</t>
  </si>
  <si>
    <t>-1704452060</t>
  </si>
  <si>
    <t>62</t>
  </si>
  <si>
    <t>966003818</t>
  </si>
  <si>
    <t>Rozebrání dřevěného oplocení se sloupky osové vzdálenosti do 4,00 m, výšky do 2,50 m, osazených do hloubky 1,00 m s příčníky a ocelovými sloupky z prken a latí</t>
  </si>
  <si>
    <t>146680901</t>
  </si>
  <si>
    <t>ocel. sloupky s dřev. plotovými poli</t>
  </si>
  <si>
    <t>36 "snesení stávajícího oplocení na meziskládku</t>
  </si>
  <si>
    <t>63</t>
  </si>
  <si>
    <t>977211111</t>
  </si>
  <si>
    <t>Řezání konstrukcí stěnovou pilou železobetonových průměru řezané výztuže do 16 mm hloubka řezu do 200 mm</t>
  </si>
  <si>
    <t>-598302951</t>
  </si>
  <si>
    <t>14,54 "předpata vodorovně na hl. 30 mm</t>
  </si>
  <si>
    <t>64</t>
  </si>
  <si>
    <t>985111213</t>
  </si>
  <si>
    <t>Odsekání vrstev betonu stěn, tloušťka odsekané vrstvy přes 100 do 150 mm</t>
  </si>
  <si>
    <t>-1308523923</t>
  </si>
  <si>
    <t>viz výkres D.1.2.3c</t>
  </si>
  <si>
    <t>14,54*0,15*1,2 "předpata</t>
  </si>
  <si>
    <t>65</t>
  </si>
  <si>
    <t>-1503391487</t>
  </si>
  <si>
    <t>14,54*2,2 "stávající povrchové stěrky</t>
  </si>
  <si>
    <t>66</t>
  </si>
  <si>
    <t>229243233</t>
  </si>
  <si>
    <t>67</t>
  </si>
  <si>
    <t>1661360871</t>
  </si>
  <si>
    <t>14,54*2,2+14,54*1,2 "pracovní tlak 600 bar</t>
  </si>
  <si>
    <t>68</t>
  </si>
  <si>
    <t>9851313R</t>
  </si>
  <si>
    <t>Mechanické očištění zápor od zbytků cementové suspenze před betonáží zdi</t>
  </si>
  <si>
    <t>-2056304975</t>
  </si>
  <si>
    <t>69</t>
  </si>
  <si>
    <t>1892984694</t>
  </si>
  <si>
    <t>31,988 "v tl. 15 mm</t>
  </si>
  <si>
    <t>70</t>
  </si>
  <si>
    <t>1824386777</t>
  </si>
  <si>
    <t>71</t>
  </si>
  <si>
    <t>-826342367</t>
  </si>
  <si>
    <t>72</t>
  </si>
  <si>
    <t>985331215</t>
  </si>
  <si>
    <t>Dodatečné vlepování betonářské výztuže včetně vyvrtání a vyčištění otvoru chemickou maltou průměr výztuže 16 mm</t>
  </si>
  <si>
    <t>625851952</t>
  </si>
  <si>
    <t>140*0,3 "předpata zdi</t>
  </si>
  <si>
    <t>73</t>
  </si>
  <si>
    <t>13021015</t>
  </si>
  <si>
    <t>tyč ocelová žebírková jakost BSt 500S (10 505) výztuž do betonu D 16mm</t>
  </si>
  <si>
    <t>11103258</t>
  </si>
  <si>
    <t>140*0,4*1,58/1000</t>
  </si>
  <si>
    <t>74</t>
  </si>
  <si>
    <t>-1635384878</t>
  </si>
  <si>
    <t>75</t>
  </si>
  <si>
    <t>-1079113875</t>
  </si>
  <si>
    <t>8,462*12 "Přepočtené koeficientem množství</t>
  </si>
  <si>
    <t>76</t>
  </si>
  <si>
    <t>-1727755112</t>
  </si>
  <si>
    <t>0,929+2,111+1,919+3,461+0,042 "beton</t>
  </si>
  <si>
    <t>77</t>
  </si>
  <si>
    <t>-1025843182</t>
  </si>
  <si>
    <t>78</t>
  </si>
  <si>
    <t>-1951975230</t>
  </si>
  <si>
    <t>79</t>
  </si>
  <si>
    <t>-682558658</t>
  </si>
  <si>
    <t>3 "viz techn. zpráva odst. 3.3.11</t>
  </si>
  <si>
    <t>167,49</t>
  </si>
  <si>
    <t>112</t>
  </si>
  <si>
    <t>52,688</t>
  </si>
  <si>
    <t>SO 102 - Oprava opevnění Mlýnského náhonu ř.km 2,243 - 2,458</t>
  </si>
  <si>
    <t xml:space="preserve">SO 102.1 - Oprava PB opevnění  (ř. km 2,243 - 2,324)</t>
  </si>
  <si>
    <t xml:space="preserve">    6 - Úpravy povrchů, podlahy a osazování výplní</t>
  </si>
  <si>
    <t>-281356191</t>
  </si>
  <si>
    <t>-1581267732</t>
  </si>
  <si>
    <t>1950008095</t>
  </si>
  <si>
    <t>-1878608116</t>
  </si>
  <si>
    <t>-292410961</t>
  </si>
  <si>
    <t>1 "kácené stromy</t>
  </si>
  <si>
    <t>115001102R</t>
  </si>
  <si>
    <t>Zahrázkování - 2 hrázky (pytle s pískem, hydroizolační folie) a převedení vody např. potrubím průměru DN 600 - úsek v délce 110 m, kontrolní vodočet, odčerpávání průsaků</t>
  </si>
  <si>
    <t>1375202978</t>
  </si>
  <si>
    <t>-250790453</t>
  </si>
  <si>
    <t>334,98*0,5 "50% zemina tř. 3</t>
  </si>
  <si>
    <t>-392719883</t>
  </si>
  <si>
    <t>334,98*0,5 "50% zemina tř. 4</t>
  </si>
  <si>
    <t>132251101</t>
  </si>
  <si>
    <t>Hloubení nezapažených rýh šířky do 800 mm strojně s urovnáním dna do předepsaného profilu a spádu v hornině třídy těžitelnosti I skupiny 3 do 20 m3</t>
  </si>
  <si>
    <t>-680041649</t>
  </si>
  <si>
    <t>9,8*0,5*0,8 "pro základ zdi oplocení</t>
  </si>
  <si>
    <t>998849170</t>
  </si>
  <si>
    <t>-1607496177</t>
  </si>
  <si>
    <t>1209803726</t>
  </si>
  <si>
    <t>899596975</t>
  </si>
  <si>
    <t>-281379184</t>
  </si>
  <si>
    <t>1*19 "Přepočtené koeficientem množství</t>
  </si>
  <si>
    <t>1441334043</t>
  </si>
  <si>
    <t>1995657686</t>
  </si>
  <si>
    <t>-1703764482</t>
  </si>
  <si>
    <t>85*15 "Přepočtené koeficientem množství</t>
  </si>
  <si>
    <t>-652147058</t>
  </si>
  <si>
    <t>2033435234</t>
  </si>
  <si>
    <t>33,61*0,2 "substrát ze dna pro zpětný zásyp před zdí</t>
  </si>
  <si>
    <t>-2017999677</t>
  </si>
  <si>
    <t>v1-zá-6,722 "zemina tř. 3</t>
  </si>
  <si>
    <t>3,92 "ze základu oplocení</t>
  </si>
  <si>
    <t>-410262738</t>
  </si>
  <si>
    <t>52,688*10 "Přepočtené koeficientem množství</t>
  </si>
  <si>
    <t>-167874044</t>
  </si>
  <si>
    <t>-1714495820</t>
  </si>
  <si>
    <t>-1031756828</t>
  </si>
  <si>
    <t xml:space="preserve">6,722 </t>
  </si>
  <si>
    <t>910308626</t>
  </si>
  <si>
    <t>220,178*2 "Přepočtené koeficientem množství</t>
  </si>
  <si>
    <t>-1663286187</t>
  </si>
  <si>
    <t>112,0 "zásyp za rubem z místního výkopku</t>
  </si>
  <si>
    <t>1522382139</t>
  </si>
  <si>
    <t>148,3 "ohumusování v tl. 150mm</t>
  </si>
  <si>
    <t>-1998402987</t>
  </si>
  <si>
    <t>148,3*0,15</t>
  </si>
  <si>
    <t>22,245*1,8 "Přepočtené koeficientem množství</t>
  </si>
  <si>
    <t>-19501350</t>
  </si>
  <si>
    <t>-1656765113</t>
  </si>
  <si>
    <t>148,3*0,02 "Přepočtené koeficientem množství</t>
  </si>
  <si>
    <t>274313611</t>
  </si>
  <si>
    <t>Základy z betonu prostého pasy betonu kamenem neprokládaného tř. C 16/20</t>
  </si>
  <si>
    <t>616409204</t>
  </si>
  <si>
    <t>9,8*0,5*0,8 "základ plotové zdi</t>
  </si>
  <si>
    <t>311231115</t>
  </si>
  <si>
    <t>Zdivo z cihel pálených nosné z cihel plných dl. 290 mm P 7 až 15, na maltu ze suché směsi 5 MPa</t>
  </si>
  <si>
    <t>-1022710030</t>
  </si>
  <si>
    <t>zděno na cihlu plnou pálenou</t>
  </si>
  <si>
    <t>9,8*0,3*2,0 "zeď oplocení výšky 2 m</t>
  </si>
  <si>
    <t>-1767794015</t>
  </si>
  <si>
    <t>43,37 "kamenný líc zdí - ztracené bednění - vč. vazáků</t>
  </si>
  <si>
    <t>1312421432</t>
  </si>
  <si>
    <t>94,28 "základ</t>
  </si>
  <si>
    <t>70,7 "dřík</t>
  </si>
  <si>
    <t>0,94 "schodiště</t>
  </si>
  <si>
    <t>177253896</t>
  </si>
  <si>
    <t xml:space="preserve">1,61*82,83+1,31*2 "dřík </t>
  </si>
  <si>
    <t>0,8*82,83+1,14*2 "základ</t>
  </si>
  <si>
    <t>2,8 "schodiště</t>
  </si>
  <si>
    <t>-474443725</t>
  </si>
  <si>
    <t>-1115602354</t>
  </si>
  <si>
    <t xml:space="preserve">415*1,2*0,89*1,1/1000 </t>
  </si>
  <si>
    <t>-578740379</t>
  </si>
  <si>
    <t xml:space="preserve">3,68*82,83*0,0079*1,1 "výztuž základu Kari sítě 8/100 </t>
  </si>
  <si>
    <t xml:space="preserve">1,58*82,83*0,0079*1,1"výztuž dříku Kari sítě 8/100 </t>
  </si>
  <si>
    <t>0,06 "schodiště viz D.2.1.3b</t>
  </si>
  <si>
    <t>27133073</t>
  </si>
  <si>
    <t>82,83*1,68 "v tl. 80 mm pod základ zdi</t>
  </si>
  <si>
    <t>1631393482</t>
  </si>
  <si>
    <t>33,61 "zásyp před lícem zdi - žula</t>
  </si>
  <si>
    <t>Úpravy povrchů, podlahy a osazování výplní</t>
  </si>
  <si>
    <t>622331101</t>
  </si>
  <si>
    <t>Omítka cementová vnějších ploch nanášená ručně jednovrstvá, tloušťky do 15 mm hrubá nezatřená stěn</t>
  </si>
  <si>
    <t>-1654472180</t>
  </si>
  <si>
    <t>9,8*2,0</t>
  </si>
  <si>
    <t>961044111</t>
  </si>
  <si>
    <t>Bourání základů z betonu prostého</t>
  </si>
  <si>
    <t>80158826</t>
  </si>
  <si>
    <t>962032241</t>
  </si>
  <si>
    <t>Bourání zdiva nadzákladového z cihel nebo tvárnic z cihel pálených nebo vápenopískových, na maltu cementovou, objemu přes 1 m3</t>
  </si>
  <si>
    <t>-913078654</t>
  </si>
  <si>
    <t>955498528</t>
  </si>
  <si>
    <t>-482071691</t>
  </si>
  <si>
    <t>19,306*19 "Přepočtené koeficientem množství</t>
  </si>
  <si>
    <t>1990696160</t>
  </si>
  <si>
    <t>997013863R</t>
  </si>
  <si>
    <t>Poplatek za uložení stavebního odpadu na recyklační skládce (skládkovné) cihelného zatříděného do Katalogu odpadů pod kódem 17 01 02.</t>
  </si>
  <si>
    <t>16882307</t>
  </si>
  <si>
    <t>-1044013322</t>
  </si>
  <si>
    <t>1235525135</t>
  </si>
  <si>
    <t>386,95</t>
  </si>
  <si>
    <t>359,32</t>
  </si>
  <si>
    <t>23,986</t>
  </si>
  <si>
    <t>výkopek zemina tř.3</t>
  </si>
  <si>
    <t xml:space="preserve">SO 102.2 - Oprava PB opevnění  (ř. km 2,324 - 2,458)</t>
  </si>
  <si>
    <t>111111101</t>
  </si>
  <si>
    <t>Odstranění travin a rákosu ručně travin pro jakoukoli plochu v rovině nebo ve svahu sklonu do 1:5</t>
  </si>
  <si>
    <t>1788898788</t>
  </si>
  <si>
    <t>165,0</t>
  </si>
  <si>
    <t>1690625160</t>
  </si>
  <si>
    <t xml:space="preserve">30,0 "10 ks křovin á  cca 3 m2</t>
  </si>
  <si>
    <t>1038114914</t>
  </si>
  <si>
    <t>115001105R</t>
  </si>
  <si>
    <t>Zahrázkování - 2 hrázky (pytle s pískem, hydroizolační folie) a převedení vody např. potrubím průměru DN 600 - úsek v délce 120 m, kontrolní vodočet, odčerpávání průsaků</t>
  </si>
  <si>
    <t>-101092919</t>
  </si>
  <si>
    <t>121151103</t>
  </si>
  <si>
    <t>Sejmutí ornice strojně při souvislé ploše do 100 m2, tl. vrstvy do 200 mm</t>
  </si>
  <si>
    <t>-2106009122</t>
  </si>
  <si>
    <t>55,0*2,35</t>
  </si>
  <si>
    <t>76460536</t>
  </si>
  <si>
    <t>plocha z řezu x dl. - odpočet objemu Milánské stěny</t>
  </si>
  <si>
    <t>(6,6*83,0+7,6*55,0-191,9)*0,5 "50% zemina tř. 3</t>
  </si>
  <si>
    <t>41951285</t>
  </si>
  <si>
    <t>(6,6*83,0+7,6*55,0-191,9)*0,5 "50% zemina tř. 4</t>
  </si>
  <si>
    <t>961769971</t>
  </si>
  <si>
    <t>1530596241</t>
  </si>
  <si>
    <t>2082937689</t>
  </si>
  <si>
    <t>1791315729</t>
  </si>
  <si>
    <t>18,22*0,2 "substrát ze dna pro zpětný zásyp před zdí</t>
  </si>
  <si>
    <t>1012660446</t>
  </si>
  <si>
    <t>v1-zá-3,644 "zemina tř. 3</t>
  </si>
  <si>
    <t>-1800362078</t>
  </si>
  <si>
    <t>23,986*10 "Přepočtené koeficientem množství</t>
  </si>
  <si>
    <t>864526219</t>
  </si>
  <si>
    <t>642006634</t>
  </si>
  <si>
    <t>1334241371</t>
  </si>
  <si>
    <t>3,644</t>
  </si>
  <si>
    <t>-333504695</t>
  </si>
  <si>
    <t>410,936*2 "Přepočtené koeficientem množství</t>
  </si>
  <si>
    <t>-1753429367</t>
  </si>
  <si>
    <t>plocha v řezu x dl.</t>
  </si>
  <si>
    <t>2,54*83,0+2,7*55,0 "zásyp za rubem z místního výkopku</t>
  </si>
  <si>
    <t>293565875</t>
  </si>
  <si>
    <t>55,0*2,35 "ohumusování v tl. 150mm</t>
  </si>
  <si>
    <t>-309846269</t>
  </si>
  <si>
    <t>129,25*0,15</t>
  </si>
  <si>
    <t>19,388*1,8 "Přepočtené koeficientem množství</t>
  </si>
  <si>
    <t>1424670067</t>
  </si>
  <si>
    <t>-1142700480</t>
  </si>
  <si>
    <t>129,25*0,02 "Přepočtené koeficientem množství</t>
  </si>
  <si>
    <t>226500109</t>
  </si>
  <si>
    <t>0,35*138,0 "drenážní obsyp za zdí</t>
  </si>
  <si>
    <t>1766866435</t>
  </si>
  <si>
    <t>138,0*5,0*1,15 "geotextilie vč. 15% přesah</t>
  </si>
  <si>
    <t>-1187191622</t>
  </si>
  <si>
    <t>793,5*1,2 "Přepočtené koeficientem množství</t>
  </si>
  <si>
    <t>339122590</t>
  </si>
  <si>
    <t>0,28*138,0 "C12/15</t>
  </si>
  <si>
    <t>212751104R</t>
  </si>
  <si>
    <t>Trativod z drenážních trubek flexibilních PVC-U SN 4 perforace 360° otevřený výkop DN 100 bez lože</t>
  </si>
  <si>
    <t>-1455870105</t>
  </si>
  <si>
    <t>Poznámka k položce:_x000d_
1. V cenách souboru cen nejsou započteny náklady na:_x000d_
a) montáž a dodávku tvarovek, které se oceňují cenami souboru 877 ..-52.1 Montáž tvarovek na kanalizačním potrubí z trub z plastu, části A03,_x000d_
b) opláštění potrubí geotextílií, které se oceňuje cenami souboru 211 97-11.. Zřízení opláštění výplně z geotextilie odvodňovacích žeber nebo trativodů v rýze nebo zářezu se stěnami katalogu 800-2 Zvláštní zakládání objektů, části A 01.</t>
  </si>
  <si>
    <t>590067750</t>
  </si>
  <si>
    <t>13*1,0</t>
  </si>
  <si>
    <t>273313511</t>
  </si>
  <si>
    <t>Základy z betonu prostého desky z betonu kamenem neprokládaného tř. C 12/15</t>
  </si>
  <si>
    <t>-365950027</t>
  </si>
  <si>
    <t>viz výkres D.2.2.6.2</t>
  </si>
  <si>
    <t>0,13*1,0 "konstrukční beton schodiště tl. 80 mm</t>
  </si>
  <si>
    <t>1691593853</t>
  </si>
  <si>
    <t>kámen rozměrů cca 300x300x300mm žula na maltu MC15</t>
  </si>
  <si>
    <t xml:space="preserve">458,1*0,82*0,3 "kamenný líc zdí - ztracené bednění </t>
  </si>
  <si>
    <t>kámen rozměrů cca 300x300x600mm žula na maltu MC15</t>
  </si>
  <si>
    <t xml:space="preserve">458,1*0,18*0,6  "kamenný líc - vazáky</t>
  </si>
  <si>
    <t>schodiště - boční křídlo D.2.2.6.2</t>
  </si>
  <si>
    <t>1,3*0,2*2 "kameny žula 200x200 mm na MC15</t>
  </si>
  <si>
    <t>321321115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</si>
  <si>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 mrazovými cykly tř. C 25/30</t>
  </si>
  <si>
    <t>1791339277</t>
  </si>
  <si>
    <t>C 25/30 XF3, XC2</t>
  </si>
  <si>
    <t>plocha v řezu x délka</t>
  </si>
  <si>
    <t>0,68*133,15+0,99*4,85 "základ</t>
  </si>
  <si>
    <t>0,74*53,4+0,3*1,6+1,19*4,85+0,98*83,0 "dřík</t>
  </si>
  <si>
    <t>schodiště viz výkres D.2.2.6.2</t>
  </si>
  <si>
    <t>0,5*1,0 "výplňový beton</t>
  </si>
  <si>
    <t>(0,99*0,4)*2+(0,55*0,3)*2 "základ a dřík - boční křídlo schodiště</t>
  </si>
  <si>
    <t>-2071920920</t>
  </si>
  <si>
    <t>138,0*0,5 "základ</t>
  </si>
  <si>
    <t>138,0*2,5 "dřík</t>
  </si>
  <si>
    <t>-1120579303</t>
  </si>
  <si>
    <t>-1494889684</t>
  </si>
  <si>
    <t>viz výkres D.2.2.4 - R12 provázání základu s dříkem</t>
  </si>
  <si>
    <t xml:space="preserve">683*0,60*0,89*1,1/1000 </t>
  </si>
  <si>
    <t>8*0,9*0,89*1,1/1000</t>
  </si>
  <si>
    <t>312527828</t>
  </si>
  <si>
    <t>viz výkres D.2.2.4</t>
  </si>
  <si>
    <t xml:space="preserve">665,08*7,9*1,1/1000 "výztuž základu a dříku Kari sítě 8/100 </t>
  </si>
  <si>
    <t>schodiště viz výkres D.2.2.4</t>
  </si>
  <si>
    <t>18,56*7,9*1,1/1000 "Kari sítě 8/100</t>
  </si>
  <si>
    <t>434212111R</t>
  </si>
  <si>
    <t>Schody z lomového kamene upraveného a kopáků hrubých na maltu MC 15, s vyspárováním, výška stupně do 250 mm, šířka přes 300 do 400 mm v opěrných zídkách</t>
  </si>
  <si>
    <t>1563771906</t>
  </si>
  <si>
    <t>viz výkres D.2.2.61</t>
  </si>
  <si>
    <t>8*0,6 "žulové schodnice 600x310x190 mm</t>
  </si>
  <si>
    <t>6*1,0 "žulové schodnice 1000x310x190 mm</t>
  </si>
  <si>
    <t>901405373</t>
  </si>
  <si>
    <t>138,0 "v tl. 80 mm pod základ zdi</t>
  </si>
  <si>
    <t>-1986570741</t>
  </si>
  <si>
    <t>0,44*138*0,3 "zásyp před lícem zdi - žula</t>
  </si>
  <si>
    <t>-1473554189</t>
  </si>
  <si>
    <t>-290282081</t>
  </si>
  <si>
    <t>1640484242</t>
  </si>
  <si>
    <t>28613280R</t>
  </si>
  <si>
    <t>záslepka příslušenství drenážního systému DN 100</t>
  </si>
  <si>
    <t>-1177307663</t>
  </si>
  <si>
    <t>330123712</t>
  </si>
  <si>
    <t>1,5 "schodiště apod.</t>
  </si>
  <si>
    <t>-1429950705</t>
  </si>
  <si>
    <t>v místě komunikace</t>
  </si>
  <si>
    <t>115,4+76,5 "beton. kce tzv. Milánská stěna</t>
  </si>
  <si>
    <t>966005111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</si>
  <si>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s betonovými patkami</t>
  </si>
  <si>
    <t>314409306</t>
  </si>
  <si>
    <t>2024887071</t>
  </si>
  <si>
    <t>1515861538</t>
  </si>
  <si>
    <t>466,185*19 "Přepočtené koeficientem množství</t>
  </si>
  <si>
    <t>-383640691</t>
  </si>
  <si>
    <t>2113814272</t>
  </si>
  <si>
    <t>460,56 "železobeton</t>
  </si>
  <si>
    <t>-74538635</t>
  </si>
  <si>
    <t>1898383628</t>
  </si>
  <si>
    <t>22,05</t>
  </si>
  <si>
    <t>31,5</t>
  </si>
  <si>
    <t>6,3</t>
  </si>
  <si>
    <t xml:space="preserve">SO 102.3 - Oprava LB opevnění  (ř. km 2,249 - 2,312)</t>
  </si>
  <si>
    <t>-548070385</t>
  </si>
  <si>
    <t>194574729</t>
  </si>
  <si>
    <t>0,7*63,0*0,5 "50% zemina tř. 3</t>
  </si>
  <si>
    <t>1563174139</t>
  </si>
  <si>
    <t>0,7*63,0*0,5 "50% zemina tř. 4</t>
  </si>
  <si>
    <t>-571136450</t>
  </si>
  <si>
    <t>1478365933</t>
  </si>
  <si>
    <t>v1-(zá*0,5) "zemina tř. 3</t>
  </si>
  <si>
    <t>375047288</t>
  </si>
  <si>
    <t>6,3*10 "Přepočtené koeficientem množství</t>
  </si>
  <si>
    <t>-958844299</t>
  </si>
  <si>
    <t>v2-(zá*0,5) "zemina tř. 4</t>
  </si>
  <si>
    <t>40397548</t>
  </si>
  <si>
    <t>167151101</t>
  </si>
  <si>
    <t>Nakládání, skládání a překládání neulehlého výkopku nebo sypaniny strojně nakládání, množství do 100 m3, z horniny třídy těžitelnosti I, skupiny 1 až 3</t>
  </si>
  <si>
    <t>1867116223</t>
  </si>
  <si>
    <t>zemina z mezideponie do zpětného zásypu před zdí</t>
  </si>
  <si>
    <t>zá*0,5</t>
  </si>
  <si>
    <t>167151102</t>
  </si>
  <si>
    <t>Nakládání, skládání a překládání neulehlého výkopku nebo sypaniny strojně nakládání, množství do 100 m3, z horniny třídy těžitelnosti II, skupiny 4 a 5</t>
  </si>
  <si>
    <t>-1648538134</t>
  </si>
  <si>
    <t>-724157984</t>
  </si>
  <si>
    <t>12,6*2 "Přepočtené koeficientem množství</t>
  </si>
  <si>
    <t>1752032352</t>
  </si>
  <si>
    <t>0,5*63,0 "zásyp před patou zdi z místního výkopku</t>
  </si>
  <si>
    <t>-1463186451</t>
  </si>
  <si>
    <t>C25/30 XF3</t>
  </si>
  <si>
    <t>63,0*0,25*0,8 "předpata</t>
  </si>
  <si>
    <t>676313100</t>
  </si>
  <si>
    <t>63,0*0,8+0,25*0,8*2</t>
  </si>
  <si>
    <t>549448790</t>
  </si>
  <si>
    <t>1416433153</t>
  </si>
  <si>
    <t>10 ks v řezu - R12 dl. 6,0 m s překrytím 0,3m - 110 ks</t>
  </si>
  <si>
    <t xml:space="preserve">110*6,0*0,89*1,01/1000 </t>
  </si>
  <si>
    <t>třmínky R8, dl. 1,8m á 200 mm - 315 ks</t>
  </si>
  <si>
    <t>315*1,8*0,4*1,1/1000</t>
  </si>
  <si>
    <t>628635552</t>
  </si>
  <si>
    <t>Vyplnění spár dosavadních konstrukcí zdiva cementovou maltou s vyčištěním spár hloubky přes 70 do 120 mm, zdiva z lomového kamene s vyspárováním</t>
  </si>
  <si>
    <t>624840751</t>
  </si>
  <si>
    <t>spárování MC15</t>
  </si>
  <si>
    <t>135,0 "vyčištění spár do hl. 100 mm</t>
  </si>
  <si>
    <t>985131111</t>
  </si>
  <si>
    <t>Očištění ploch stěn, rubu kleneb a podlah tlakovou vodou</t>
  </si>
  <si>
    <t>-1061136917</t>
  </si>
  <si>
    <t>očištění zdi před přespárováním</t>
  </si>
  <si>
    <t>135,0 "plocha rozvinutého pohledu</t>
  </si>
  <si>
    <t>-320327527</t>
  </si>
  <si>
    <t>985331213</t>
  </si>
  <si>
    <t>Dodatečné vlepování betonářské výztuže včetně vyvrtání a vyčištění otvoru chemickou maltou průměr výztuže 12 mm</t>
  </si>
  <si>
    <t>1377272555</t>
  </si>
  <si>
    <t>viz výkres D.2.3.3</t>
  </si>
  <si>
    <t>474*0,5 "předpata zdi</t>
  </si>
  <si>
    <t>13021013</t>
  </si>
  <si>
    <t>tyč ocelová žebírková jakost BSt 500S (10 505) výztuž do betonu D 12mm</t>
  </si>
  <si>
    <t>-1810990255</t>
  </si>
  <si>
    <t>474*0,7*0,89/1000</t>
  </si>
  <si>
    <t>1605274987</t>
  </si>
  <si>
    <t>495,8</t>
  </si>
  <si>
    <t>288,2</t>
  </si>
  <si>
    <t>186,402</t>
  </si>
  <si>
    <t xml:space="preserve">SO 102.4 - Oprava PB opevnění  (ř. km 2,185 - 2,208)</t>
  </si>
  <si>
    <t>1984112200</t>
  </si>
  <si>
    <t>186 "křoviny</t>
  </si>
  <si>
    <t>112151113</t>
  </si>
  <si>
    <t>Pokácení stromu směrové v celku s odřezáním kmene a s odvětvením průměru kmene přes 300 do 400 mm</t>
  </si>
  <si>
    <t>1816293510</t>
  </si>
  <si>
    <t>112151114</t>
  </si>
  <si>
    <t>Pokácení stromu směrové v celku s odřezáním kmene a s odvětvením průměru kmene přes 400 do 500 mm</t>
  </si>
  <si>
    <t>1396864904</t>
  </si>
  <si>
    <t>112151115</t>
  </si>
  <si>
    <t>Pokácení stromu směrové v celku s odřezáním kmene a s odvětvením průměru kmene přes 500 do 600 mm</t>
  </si>
  <si>
    <t>1266379746</t>
  </si>
  <si>
    <t>112151116</t>
  </si>
  <si>
    <t>Pokácení stromu směrové v celku s odřezáním kmene a s odvětvením průměru kmene přes 600 do 700 mm</t>
  </si>
  <si>
    <t>1933427221</t>
  </si>
  <si>
    <t>112155221</t>
  </si>
  <si>
    <t>Štěpkování s naložením na dopravní prostředek a odvozem do 20 km stromků a větví solitérů, průměru kmene přes 300 do 500 mm</t>
  </si>
  <si>
    <t>-2013334463</t>
  </si>
  <si>
    <t>5+5</t>
  </si>
  <si>
    <t>112155225</t>
  </si>
  <si>
    <t>Štěpkování s naložením na dopravní prostředek a odvozem do 20 km stromků a větví solitérů, průměru kmene přes 500 do 700 mm</t>
  </si>
  <si>
    <t>-908374593</t>
  </si>
  <si>
    <t>2+1</t>
  </si>
  <si>
    <t>1202857609</t>
  </si>
  <si>
    <t>112251102</t>
  </si>
  <si>
    <t>Odstranění pařezů strojně s jejich vykopáním, vytrháním nebo odstřelením průměru přes 300 do 500 mm</t>
  </si>
  <si>
    <t>-227397854</t>
  </si>
  <si>
    <t>viz situace D.2.4.1</t>
  </si>
  <si>
    <t>1 "starý pařez</t>
  </si>
  <si>
    <t>112251103</t>
  </si>
  <si>
    <t>Odstranění pařezů strojně s jejich vykopáním, vytrháním nebo odstřelením průměru přes 500 do 700 mm</t>
  </si>
  <si>
    <t>899506266</t>
  </si>
  <si>
    <t>115001103R</t>
  </si>
  <si>
    <t>Zahrázkování - 2 hrázky (pytle s pískem, hydroizolační folie) a převedení vody např. potrubím průměru DN 600 - úsek v délce 190 m, kontrolní vodočet, odčerpávání průsaků</t>
  </si>
  <si>
    <t>848963403</t>
  </si>
  <si>
    <t>115001153R</t>
  </si>
  <si>
    <t>Přesun zahrázkování 40 m- hrázky vč. folie, potrubí, čerpání průsaků</t>
  </si>
  <si>
    <t>-2112552296</t>
  </si>
  <si>
    <t>-874700390</t>
  </si>
  <si>
    <t>991,6*0,5 "50% zemina tř. 3</t>
  </si>
  <si>
    <t>-396729021</t>
  </si>
  <si>
    <t>991,6*0,5 "50% zemina tř. 4</t>
  </si>
  <si>
    <t>459411722</t>
  </si>
  <si>
    <t>-1936245534</t>
  </si>
  <si>
    <t>186*15 "Přepočtené koeficientem množství</t>
  </si>
  <si>
    <t>53186007</t>
  </si>
  <si>
    <t>105,99*0,2 "substrát ze dna pro zpětný zásyp před zdí</t>
  </si>
  <si>
    <t>671433302</t>
  </si>
  <si>
    <t>v1-zá-21,198 "zemina tř. 3</t>
  </si>
  <si>
    <t>-400918649</t>
  </si>
  <si>
    <t>186,402*10 "Přepočtené koeficientem množství</t>
  </si>
  <si>
    <t>1719609511</t>
  </si>
  <si>
    <t>-1725834160</t>
  </si>
  <si>
    <t>-82116779</t>
  </si>
  <si>
    <t>21,198</t>
  </si>
  <si>
    <t>-1446017141</t>
  </si>
  <si>
    <t>682,202*2 "Přepočtené koeficientem množství</t>
  </si>
  <si>
    <t>1624660647</t>
  </si>
  <si>
    <t>288,2 "zásyp za rubem z místního výkopku</t>
  </si>
  <si>
    <t>-143777811</t>
  </si>
  <si>
    <t>249,48 "ohumusování v tl. 150mm</t>
  </si>
  <si>
    <t>-445517128</t>
  </si>
  <si>
    <t>249,48*0,15</t>
  </si>
  <si>
    <t>37,422*1,8 "Přepočtené koeficientem množství</t>
  </si>
  <si>
    <t>681280165</t>
  </si>
  <si>
    <t>-1590395053</t>
  </si>
  <si>
    <t>249,48*0,02 "Přepočtené koeficientem množství</t>
  </si>
  <si>
    <t>-1402952707</t>
  </si>
  <si>
    <t>1345578933</t>
  </si>
  <si>
    <t>11,002 "drenážní obsyp za zdí</t>
  </si>
  <si>
    <t>-395619285</t>
  </si>
  <si>
    <t>2,7*50,0*1,15 "geotextilie vč. 15% přesah</t>
  </si>
  <si>
    <t>-997145428</t>
  </si>
  <si>
    <t>155,25*1,2 "Přepočtené koeficientem množství</t>
  </si>
  <si>
    <t>-522717237</t>
  </si>
  <si>
    <t>15,225 "C12/15</t>
  </si>
  <si>
    <t>-841237944</t>
  </si>
  <si>
    <t>12870865</t>
  </si>
  <si>
    <t>10*1,2</t>
  </si>
  <si>
    <t>1173710555</t>
  </si>
  <si>
    <t>kámen žula (zdivo tl. 250 mm) na maltu MC20</t>
  </si>
  <si>
    <t>97,544 "kamenný líc zdí - ztracené bednění - vč. vazáků</t>
  </si>
  <si>
    <t>933314551</t>
  </si>
  <si>
    <t>1,173*143,3 "základ</t>
  </si>
  <si>
    <t>177,345 "dřík</t>
  </si>
  <si>
    <t>viz výkres D.2.4.3c</t>
  </si>
  <si>
    <t>1,52*4,0 "schodišťová deska se stupni</t>
  </si>
  <si>
    <t>-1311122257</t>
  </si>
  <si>
    <t xml:space="preserve">2,7*143,4+2,62*2 "dřík </t>
  </si>
  <si>
    <t>0,8*143,4+1,173*2 "základ</t>
  </si>
  <si>
    <t>(2,34+0,31)*0,8*4 "schodiště</t>
  </si>
  <si>
    <t>-1076262169</t>
  </si>
  <si>
    <t>-563068213</t>
  </si>
  <si>
    <t xml:space="preserve">717*1,2*0,89*1,1/1000 </t>
  </si>
  <si>
    <t>1084481200</t>
  </si>
  <si>
    <t xml:space="preserve">3,85*143,4*0,0079*1,1 "výztuž základu Kari sítě 8/100 </t>
  </si>
  <si>
    <t xml:space="preserve">2,68*143,4*0,0079*1,1"výztuž dříku Kari sítě 8/100 </t>
  </si>
  <si>
    <t>(3,15+3,63+0,5*11)*0,8*0,0079*4 "schodiště Kari 8/100</t>
  </si>
  <si>
    <t>-832245780</t>
  </si>
  <si>
    <t>144,0*2,01 "v tl. 80 mm pod základ zdi</t>
  </si>
  <si>
    <t>463211153</t>
  </si>
  <si>
    <t>Rovnanina z lomového kamene neupraveného pro podélné i příčné objekty objemu přes 3 m3 z kamene tříděného, s urovnáním líce a vyklínováním spár úlomky kamene hmotnost jednotlivých kamenů přes 200 do 500 kg</t>
  </si>
  <si>
    <t>-839404337</t>
  </si>
  <si>
    <t>viz výkres D.2.4.3a</t>
  </si>
  <si>
    <t>kamenivo středního zrna 500 mm</t>
  </si>
  <si>
    <t>124,8 "dno a břeh</t>
  </si>
  <si>
    <t>1716032266</t>
  </si>
  <si>
    <t>kameny pr. 300 mm prosypány substrátem ze dna (20% objemu substrát)</t>
  </si>
  <si>
    <t>106,0 "zásyp před lícem zdi - žula</t>
  </si>
  <si>
    <t>-992649385</t>
  </si>
  <si>
    <t>1926471187</t>
  </si>
  <si>
    <t>10*2 "na hlavní osu T-kusu pro napojení potr. DN80</t>
  </si>
  <si>
    <t>-1679664029</t>
  </si>
  <si>
    <t>526026797</t>
  </si>
  <si>
    <t>-488348477</t>
  </si>
  <si>
    <t>-1174596527</t>
  </si>
  <si>
    <t>1689628080</t>
  </si>
  <si>
    <t>372711628</t>
  </si>
  <si>
    <t>12,323</t>
  </si>
  <si>
    <t>13,301</t>
  </si>
  <si>
    <t>5,125</t>
  </si>
  <si>
    <t>5,673</t>
  </si>
  <si>
    <t xml:space="preserve">SO 102.5 - Oprava LB opevnění  (ř. km 2,243 - 2,249)</t>
  </si>
  <si>
    <t>115001104R</t>
  </si>
  <si>
    <t>Zahrázkování - 2 hrázky (pytle s pískem a hydroizolační folie), převedení vody např. potrubím průměru DN 600 - úsek v délce 35 m, kontrolní vodočet, čerpání</t>
  </si>
  <si>
    <t>1802463077</t>
  </si>
  <si>
    <t>1139588012</t>
  </si>
  <si>
    <t>6,52*3,78*0,5 "50% zemina tř. 3</t>
  </si>
  <si>
    <t>-1749022481</t>
  </si>
  <si>
    <t>6,52*3,78*0,5 "50% zemina tř. 4</t>
  </si>
  <si>
    <t>1065764276</t>
  </si>
  <si>
    <t>2,74*0,2 "substrát ze dna pro zpětný zásyp před zdí</t>
  </si>
  <si>
    <t>-867242214</t>
  </si>
  <si>
    <t>v1-(zá*0,5)-0,548 "zemina tř. 3</t>
  </si>
  <si>
    <t>-2077897753</t>
  </si>
  <si>
    <t>5,125*10 "Přepočtené koeficientem množství</t>
  </si>
  <si>
    <t>726952529</t>
  </si>
  <si>
    <t>-1760579979</t>
  </si>
  <si>
    <t>1731455851</t>
  </si>
  <si>
    <t>0,548</t>
  </si>
  <si>
    <t>1669620457</t>
  </si>
  <si>
    <t>10,798*2 "Přepočtené koeficientem množství</t>
  </si>
  <si>
    <t>-1537060985</t>
  </si>
  <si>
    <t>6,52*2,04 "zásyp za rubem z místního výkopku</t>
  </si>
  <si>
    <t>-602019793</t>
  </si>
  <si>
    <t>23,74 "ohumusování v tl. 150mm</t>
  </si>
  <si>
    <t>-1068945454</t>
  </si>
  <si>
    <t>23,74*0,15</t>
  </si>
  <si>
    <t>3,561*1,8 "Přepočtené koeficientem množství</t>
  </si>
  <si>
    <t>1453378678</t>
  </si>
  <si>
    <t>694490830</t>
  </si>
  <si>
    <t>23,74*0,02 "Přepočtené koeficientem množství</t>
  </si>
  <si>
    <t>1722902749</t>
  </si>
  <si>
    <t>6,52*0,47 "kamenný líc zdí - ztracené bednění - vč. vazáků</t>
  </si>
  <si>
    <t>122623488</t>
  </si>
  <si>
    <t>6,52*1,13 "základ</t>
  </si>
  <si>
    <t>6,52*0,72 "dřík</t>
  </si>
  <si>
    <t>-1013013791</t>
  </si>
  <si>
    <t xml:space="preserve">6,52*1,45 "dřík </t>
  </si>
  <si>
    <t>0,8*6,52+1,12*2 "základ</t>
  </si>
  <si>
    <t>1444869381</t>
  </si>
  <si>
    <t>1608235260</t>
  </si>
  <si>
    <t xml:space="preserve">33*1,2*0,89*1,1/1000 </t>
  </si>
  <si>
    <t>1539138403</t>
  </si>
  <si>
    <t xml:space="preserve">3,64*6,52*0,0079*1,1 "výztuž základu Kari sítě 8/100 </t>
  </si>
  <si>
    <t xml:space="preserve">1,37*6,52*0,0079*1,1"výztuž dříku Kari sítě 8/100 </t>
  </si>
  <si>
    <t>843924056</t>
  </si>
  <si>
    <t>6,52*1,66 "v tl. 80 mm pod základ zdi</t>
  </si>
  <si>
    <t>-1213732686</t>
  </si>
  <si>
    <t>6,52*0,42 "zásyp před lícem zdi - žula</t>
  </si>
  <si>
    <t>-1329662858</t>
  </si>
  <si>
    <t>SO 103 - SO 103 – Rekonstrukce komunikace pro pěší v dl. 181 m</t>
  </si>
  <si>
    <t xml:space="preserve">    5 - Komunikace pozemní</t>
  </si>
  <si>
    <t xml:space="preserve">    9 - Ostatní konstrukce a práce bourací,přesun hmot,lešení</t>
  </si>
  <si>
    <t>113107122</t>
  </si>
  <si>
    <t>Odstranění podkladů nebo krytů ručně s přemístěním hmot na skládku na vzdálenost do 3 m nebo s naložením na dopravní prostředek z kameniva hrubého drceného, o tl. vrstvy přes 100 do 200 mm</t>
  </si>
  <si>
    <t>2098853596</t>
  </si>
  <si>
    <t>"stávající chodník</t>
  </si>
  <si>
    <t>80,5+52,2+164,5+44,5</t>
  </si>
  <si>
    <t>113107141</t>
  </si>
  <si>
    <t>Odstranění podkladů nebo krytů ručně s přemístěním hmot na skládku na vzdálenost do 3 m nebo s naložením na dopravní prostředek živičných, o tl. vrstvy do 50 mm</t>
  </si>
  <si>
    <t>449747777</t>
  </si>
  <si>
    <t>80,5+52,2+164,5+44,5 "asfalt tl. 40mm</t>
  </si>
  <si>
    <t>80,5+52,2+164,5+44,5 "asfalt tl. 50mm</t>
  </si>
  <si>
    <t>122211101</t>
  </si>
  <si>
    <t>Odkopávky a prokopávky ručně zapažené i nezapažené v hornině třídy těžitelnosti I skupiny 3</t>
  </si>
  <si>
    <t>-728835028</t>
  </si>
  <si>
    <t>"50% třída horniny 3, 50% třída horniny 4</t>
  </si>
  <si>
    <t>"výkop zeminy v tl. 240mm</t>
  </si>
  <si>
    <t>(4,1*1,1*0,9)*0,5</t>
  </si>
  <si>
    <t>"výkop zeminy v tl. 70mm</t>
  </si>
  <si>
    <t>(1,7+1)*0,5</t>
  </si>
  <si>
    <t>122311101</t>
  </si>
  <si>
    <t>Odkopávky a prokopávky ručně zapažené i nezapažené v hornině třídy těžitelnosti II skupiny 4</t>
  </si>
  <si>
    <t>-2010382066</t>
  </si>
  <si>
    <t>132312111</t>
  </si>
  <si>
    <t>Hloubení rýh šířky do 800 mm ručně zapažených i nezapažených, s urovnáním dna do předepsaného profilu a spádu v hornině třídy těžitelnosti II skupiny 4 soudržných</t>
  </si>
  <si>
    <t>11554403</t>
  </si>
  <si>
    <t>4*0,7*0,3</t>
  </si>
  <si>
    <t>1976744639</t>
  </si>
  <si>
    <t>3,380 "výkop zeminy chodník</t>
  </si>
  <si>
    <t>-1503070541</t>
  </si>
  <si>
    <t>0,84 "odvodnění žlabu</t>
  </si>
  <si>
    <t>549693954</t>
  </si>
  <si>
    <t>3,380+3,380+0,84 "výkop zeminy</t>
  </si>
  <si>
    <t>7,6*1,8 "Přepočtené koeficientem množství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</si>
  <si>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</si>
  <si>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</si>
  <si>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-927517132</t>
  </si>
  <si>
    <t>4,0*0,7*0,2</t>
  </si>
  <si>
    <t>58337302</t>
  </si>
  <si>
    <t>štěrkopísek frakce 0/16</t>
  </si>
  <si>
    <t>-89998775</t>
  </si>
  <si>
    <t>0,56*2 "Přepočtené koeficientem množství</t>
  </si>
  <si>
    <t>451573111</t>
  </si>
  <si>
    <t>Lože pod potrubí, stoky a drobné objekty v otevřeném výkopu z písku a štěrkopísku do 63 mm</t>
  </si>
  <si>
    <t>323677951</t>
  </si>
  <si>
    <t>4*0,7*0,1</t>
  </si>
  <si>
    <t>Komunikace pozemní</t>
  </si>
  <si>
    <t>56690113R</t>
  </si>
  <si>
    <t>Podklad ze štěrkodrti ŠD s rozprostřením a zhutněním, po zhutnění tl. 150 mm ručně</t>
  </si>
  <si>
    <t>-875067349</t>
  </si>
  <si>
    <t>"viz. vzorový příčný řez D.3.4.1</t>
  </si>
  <si>
    <t>"skladba A - komunikace pro pěší - bet. dlažba</t>
  </si>
  <si>
    <t>90+51,7+180,5+45,5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</si>
  <si>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</si>
  <si>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300 m2</t>
  </si>
  <si>
    <t>-279018945</t>
  </si>
  <si>
    <t>97,5+52,5+180,5+45,5</t>
  </si>
  <si>
    <t>59245018</t>
  </si>
  <si>
    <t>dlažba tvar obdélník betonová 200x100x60mm přírodní</t>
  </si>
  <si>
    <t>188545142</t>
  </si>
  <si>
    <t>376*1,01 "Přepočtené koeficientem množství</t>
  </si>
  <si>
    <t>871265231</t>
  </si>
  <si>
    <t>Kanalizační potrubí z tvrdého PVC v otevřeném výkopu ve sklonu do 20 %, hladkého plnostěnného jednovrstvého, tuhost třídy SN 10 DN 110</t>
  </si>
  <si>
    <t>-1690981929</t>
  </si>
  <si>
    <t>viz D.3.2.1</t>
  </si>
  <si>
    <t>4 "vyústění odvodňovacího žlabu</t>
  </si>
  <si>
    <t>899722112</t>
  </si>
  <si>
    <t>Krytí potrubí z plastů výstražnou fólií z PVC šířky 25 cm</t>
  </si>
  <si>
    <t>-1393987936</t>
  </si>
  <si>
    <t>Ostatní konstrukce a práce bourací,přesun hmot,lešení</t>
  </si>
  <si>
    <t>91623121R</t>
  </si>
  <si>
    <t>Osazení chodníkového obrubníku betonového se zřízením lože, s vyplněním a zatřením spár cementovou maltou stojatého s boční opěrou z betonu prostého, do lože z betonu prostého C 16/20 - XF1</t>
  </si>
  <si>
    <t>650783910</t>
  </si>
  <si>
    <t>"viz. vzorový příčný řez D.3.4.2</t>
  </si>
  <si>
    <t>33+83+20,7</t>
  </si>
  <si>
    <t>59217001</t>
  </si>
  <si>
    <t>obrubník betonový zahradní 1000x50x250mm</t>
  </si>
  <si>
    <t>232044330</t>
  </si>
  <si>
    <t>935113111</t>
  </si>
  <si>
    <t>Osazení odvodňovacího žlabu s krycím roštem polymerbetonového šířky do 200 mm</t>
  </si>
  <si>
    <t>-225088016</t>
  </si>
  <si>
    <t>50,0+33,0</t>
  </si>
  <si>
    <t>ACO.405121</t>
  </si>
  <si>
    <t>ACO Drain N100 - 0.0, žlab 1,0m; předtvar. odtok DN110</t>
  </si>
  <si>
    <t>-1821125530</t>
  </si>
  <si>
    <t>ACO.405122</t>
  </si>
  <si>
    <t>ACO Drain N100 - 0.1, žlab 0,5m; předtvar. odtok DN110</t>
  </si>
  <si>
    <t>-301957839</t>
  </si>
  <si>
    <t>ACO.406807</t>
  </si>
  <si>
    <t>ACO Drain N100 - vpust H355, 0,5m, těsný odtok DN110</t>
  </si>
  <si>
    <t>981296482</t>
  </si>
  <si>
    <t>1 "odtok ve dně kolmý na směr žlabu</t>
  </si>
  <si>
    <t>ACO.405223</t>
  </si>
  <si>
    <t>ACO Drain N100 - čelní stěna 0., s nátrubkem DN110</t>
  </si>
  <si>
    <t>1692972340</t>
  </si>
  <si>
    <t>1 "plná čelní stěna</t>
  </si>
  <si>
    <t>ACO.6303</t>
  </si>
  <si>
    <t>ACO Drain N100 - A15, můstkový rošt 1,0m, ZN</t>
  </si>
  <si>
    <t>1894446264</t>
  </si>
  <si>
    <t>ACO.6304</t>
  </si>
  <si>
    <t>ACO Drain N100 - A15, můstkový rošt 0,5m, ZN</t>
  </si>
  <si>
    <t>375232441</t>
  </si>
  <si>
    <t>ACO.87</t>
  </si>
  <si>
    <t>ACO Drain N100 - A15, aretace pro můstk. rošt 06303 a 06304</t>
  </si>
  <si>
    <t>51605113</t>
  </si>
  <si>
    <t>82*2+2</t>
  </si>
  <si>
    <t>985111232</t>
  </si>
  <si>
    <t>Odsekání vrstev betonu rubu kleneb a podlah, tloušťka odsekané vrstvy přes 80 do 100 mm</t>
  </si>
  <si>
    <t>1870062721</t>
  </si>
  <si>
    <t>"betonový základ podél zdi tl. 90mm</t>
  </si>
  <si>
    <t>7,5+0,9</t>
  </si>
  <si>
    <t>997221551</t>
  </si>
  <si>
    <t>Vodorovná doprava suti bez naložení, ale se složením a s hrubým urovnáním ze sypkých materiálů, na vzdálenost do 1 km</t>
  </si>
  <si>
    <t>1813813512</t>
  </si>
  <si>
    <t>99,093 "drcené kamenivo</t>
  </si>
  <si>
    <t>997221559</t>
  </si>
  <si>
    <t>Vodorovná doprava suti bez naložení, ale se složením a s hrubým urovnáním Příplatek k ceně za každý další i započatý 1 km přes 1 km</t>
  </si>
  <si>
    <t>-1700160403</t>
  </si>
  <si>
    <t>99,093*9 "Přepočtené koeficientem množství</t>
  </si>
  <si>
    <t>997221561</t>
  </si>
  <si>
    <t>Vodorovná doprava suti bez naložení, ale se složením a s hrubým urovnáním z kusových materiálů, na vzdálenost do 1 km</t>
  </si>
  <si>
    <t>507362535</t>
  </si>
  <si>
    <t>66,973 "živičné</t>
  </si>
  <si>
    <t>2,058 "beton</t>
  </si>
  <si>
    <t>997221569</t>
  </si>
  <si>
    <t>1194785324</t>
  </si>
  <si>
    <t>69,031*9 "Přepočtené koeficientem množství</t>
  </si>
  <si>
    <t>997221861.</t>
  </si>
  <si>
    <t>Poplatek za uložení stavebního odpadu na recyklační skládce (skládkovné) z prostého betonu zatříděného do Katalogu odpadů pod kódem 17 01 01 x</t>
  </si>
  <si>
    <t>-615157371</t>
  </si>
  <si>
    <t>997221645.</t>
  </si>
  <si>
    <t>Poplatek za uložení stavebního odpadu na skládce (skládkovné) asfaltového bez obsahu dehtu zatříděného do Katalogu odpadů pod kódem 17 03 02 x</t>
  </si>
  <si>
    <t>1827388061</t>
  </si>
  <si>
    <t>997221873.</t>
  </si>
  <si>
    <t>333679747</t>
  </si>
  <si>
    <t>998225111</t>
  </si>
  <si>
    <t>Přesun hmot pro komunikace s krytem z kameniva, monolitickým betonovým nebo živičným dopravní vzdálenost do 200 m jakékoliv délky objektu</t>
  </si>
  <si>
    <t>-325347484</t>
  </si>
  <si>
    <t>VON - Vedlejší a ostatní náklady</t>
  </si>
  <si>
    <t>VRN001</t>
  </si>
  <si>
    <t>Zařízení staveniště (veškeré náklady spojené s vybudováním, provozem a odstraněním zařízení staveniště)</t>
  </si>
  <si>
    <t>Kč</t>
  </si>
  <si>
    <t>1866683489</t>
  </si>
  <si>
    <t>VRN002</t>
  </si>
  <si>
    <t>Zřízení dočasné přístupové staveništní komunikace pro těžkou techniku</t>
  </si>
  <si>
    <t>2066213938</t>
  </si>
  <si>
    <t>VRN003</t>
  </si>
  <si>
    <t>Geodetické vytyčení pozemků před stavbou</t>
  </si>
  <si>
    <t>-859288842</t>
  </si>
  <si>
    <t>VRN004.1</t>
  </si>
  <si>
    <t>Vytýčení inženýrských sítí</t>
  </si>
  <si>
    <t>-1955940657</t>
  </si>
  <si>
    <t>VRN004.2</t>
  </si>
  <si>
    <t>Geodetické vytyčení stavby před, v průběhu a po výstavbě</t>
  </si>
  <si>
    <t>-675023326</t>
  </si>
  <si>
    <t>VRN005</t>
  </si>
  <si>
    <t>Uvedení přístupových cest do původního stavu.</t>
  </si>
  <si>
    <t>-1991936549</t>
  </si>
  <si>
    <t>VRN006</t>
  </si>
  <si>
    <t>Pasportizace stávajících objektů v těsné blízkostí stavby.</t>
  </si>
  <si>
    <t>-678266641</t>
  </si>
  <si>
    <t>VRN007</t>
  </si>
  <si>
    <t>Realizační projektová dokumentace</t>
  </si>
  <si>
    <t>813206324</t>
  </si>
  <si>
    <t>VRN008</t>
  </si>
  <si>
    <t>Geodetické zaměření skutečného provedení stavby</t>
  </si>
  <si>
    <t>1336150446</t>
  </si>
  <si>
    <t>VRN009</t>
  </si>
  <si>
    <t>Dokumentace skutečného provedení stavby</t>
  </si>
  <si>
    <t>491818075</t>
  </si>
  <si>
    <t>VRN010</t>
  </si>
  <si>
    <t>Havarijní a povodňový plán</t>
  </si>
  <si>
    <t>2069008858</t>
  </si>
  <si>
    <t>VRN011</t>
  </si>
  <si>
    <t>Kontrolní zkoušky zemin z místa těžby.</t>
  </si>
  <si>
    <t>134161706</t>
  </si>
  <si>
    <t>SEZNAM FIGUR</t>
  </si>
  <si>
    <t>Výměra</t>
  </si>
  <si>
    <t xml:space="preserve"> SO 101/ SO 101.1</t>
  </si>
  <si>
    <t>Použití figury:</t>
  </si>
  <si>
    <t xml:space="preserve"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</t>
  </si>
  <si>
    <t xml:space="preserve"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</t>
  </si>
  <si>
    <t xml:space="preserve"> SO 101/ SO 101.2</t>
  </si>
  <si>
    <t xml:space="preserve"> SO 102/ SO 102.1</t>
  </si>
  <si>
    <t xml:space="preserve"> SO 102/ SO 102.2</t>
  </si>
  <si>
    <t xml:space="preserve"> SO 102/ SO 102.3</t>
  </si>
  <si>
    <t xml:space="preserve"> SO 102/ SO 102.4</t>
  </si>
  <si>
    <t xml:space="preserve"> SO 102/ SO 102.5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</si>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</sst>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8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theme" Target="theme/theme1.xml" /><Relationship Id="rId15" Type="http://schemas.openxmlformats.org/officeDocument/2006/relationships/calcChain" Target="calcChain.xml" /><Relationship Id="rId1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19_278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Brozany nad Ohří - rekonstrukci chodníku k fotbalovému hřišti vč. stabilizace pravobřežní břehové linie Mlýnského náhonu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Brozany nad Ohří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14. 11. 2021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Městys Brozany nad Ohří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AZ Consult spol. s r.o.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Dagmar Sedláčková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ROUND(AG55+AG58+AG64+AG65,2)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ROUND(AS55+AS58+AS64+AS65,2)</f>
        <v>0</v>
      </c>
      <c r="AT54" s="107">
        <f>ROUND(SUM(AV54:AW54),2)</f>
        <v>0</v>
      </c>
      <c r="AU54" s="108">
        <f>ROUND(AU55+AU58+AU64+AU65,5)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ROUND(AZ55+AZ58+AZ64+AZ65,2)</f>
        <v>0</v>
      </c>
      <c r="BA54" s="107">
        <f>ROUND(BA55+BA58+BA64+BA65,2)</f>
        <v>0</v>
      </c>
      <c r="BB54" s="107">
        <f>ROUND(BB55+BB58+BB64+BB65,2)</f>
        <v>0</v>
      </c>
      <c r="BC54" s="107">
        <f>ROUND(BC55+BC58+BC64+BC65,2)</f>
        <v>0</v>
      </c>
      <c r="BD54" s="109">
        <f>ROUND(BD55+BD58+BD64+BD65,2)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24.75" customHeight="1">
      <c r="A55" s="7"/>
      <c r="B55" s="112"/>
      <c r="C55" s="113"/>
      <c r="D55" s="114" t="s">
        <v>76</v>
      </c>
      <c r="E55" s="114"/>
      <c r="F55" s="114"/>
      <c r="G55" s="114"/>
      <c r="H55" s="114"/>
      <c r="I55" s="115"/>
      <c r="J55" s="114" t="s">
        <v>77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ROUND(SUM(AG56:AG57),2)</f>
        <v>0</v>
      </c>
      <c r="AH55" s="115"/>
      <c r="AI55" s="115"/>
      <c r="AJ55" s="115"/>
      <c r="AK55" s="115"/>
      <c r="AL55" s="115"/>
      <c r="AM55" s="115"/>
      <c r="AN55" s="117">
        <f>SUM(AG55,AT55)</f>
        <v>0</v>
      </c>
      <c r="AO55" s="115"/>
      <c r="AP55" s="115"/>
      <c r="AQ55" s="118" t="s">
        <v>78</v>
      </c>
      <c r="AR55" s="119"/>
      <c r="AS55" s="120">
        <f>ROUND(SUM(AS56:AS57),2)</f>
        <v>0</v>
      </c>
      <c r="AT55" s="121">
        <f>ROUND(SUM(AV55:AW55),2)</f>
        <v>0</v>
      </c>
      <c r="AU55" s="122">
        <f>ROUND(SUM(AU56:AU57),5)</f>
        <v>0</v>
      </c>
      <c r="AV55" s="121">
        <f>ROUND(AZ55*L29,2)</f>
        <v>0</v>
      </c>
      <c r="AW55" s="121">
        <f>ROUND(BA55*L30,2)</f>
        <v>0</v>
      </c>
      <c r="AX55" s="121">
        <f>ROUND(BB55*L29,2)</f>
        <v>0</v>
      </c>
      <c r="AY55" s="121">
        <f>ROUND(BC55*L30,2)</f>
        <v>0</v>
      </c>
      <c r="AZ55" s="121">
        <f>ROUND(SUM(AZ56:AZ57),2)</f>
        <v>0</v>
      </c>
      <c r="BA55" s="121">
        <f>ROUND(SUM(BA56:BA57),2)</f>
        <v>0</v>
      </c>
      <c r="BB55" s="121">
        <f>ROUND(SUM(BB56:BB57),2)</f>
        <v>0</v>
      </c>
      <c r="BC55" s="121">
        <f>ROUND(SUM(BC56:BC57),2)</f>
        <v>0</v>
      </c>
      <c r="BD55" s="123">
        <f>ROUND(SUM(BD56:BD57),2)</f>
        <v>0</v>
      </c>
      <c r="BE55" s="7"/>
      <c r="BS55" s="124" t="s">
        <v>71</v>
      </c>
      <c r="BT55" s="124" t="s">
        <v>79</v>
      </c>
      <c r="BU55" s="124" t="s">
        <v>73</v>
      </c>
      <c r="BV55" s="124" t="s">
        <v>74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4" customFormat="1" ht="23.25" customHeight="1">
      <c r="A56" s="125" t="s">
        <v>82</v>
      </c>
      <c r="B56" s="64"/>
      <c r="C56" s="126"/>
      <c r="D56" s="126"/>
      <c r="E56" s="127" t="s">
        <v>83</v>
      </c>
      <c r="F56" s="127"/>
      <c r="G56" s="127"/>
      <c r="H56" s="127"/>
      <c r="I56" s="127"/>
      <c r="J56" s="126"/>
      <c r="K56" s="127" t="s">
        <v>84</v>
      </c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8">
        <f>'SO 101.1 - Oprava PB opev...'!J32</f>
        <v>0</v>
      </c>
      <c r="AH56" s="126"/>
      <c r="AI56" s="126"/>
      <c r="AJ56" s="126"/>
      <c r="AK56" s="126"/>
      <c r="AL56" s="126"/>
      <c r="AM56" s="126"/>
      <c r="AN56" s="128">
        <f>SUM(AG56,AT56)</f>
        <v>0</v>
      </c>
      <c r="AO56" s="126"/>
      <c r="AP56" s="126"/>
      <c r="AQ56" s="129" t="s">
        <v>85</v>
      </c>
      <c r="AR56" s="66"/>
      <c r="AS56" s="130">
        <v>0</v>
      </c>
      <c r="AT56" s="131">
        <f>ROUND(SUM(AV56:AW56),2)</f>
        <v>0</v>
      </c>
      <c r="AU56" s="132">
        <f>'SO 101.1 - Oprava PB opev...'!P96</f>
        <v>0</v>
      </c>
      <c r="AV56" s="131">
        <f>'SO 101.1 - Oprava PB opev...'!J35</f>
        <v>0</v>
      </c>
      <c r="AW56" s="131">
        <f>'SO 101.1 - Oprava PB opev...'!J36</f>
        <v>0</v>
      </c>
      <c r="AX56" s="131">
        <f>'SO 101.1 - Oprava PB opev...'!J37</f>
        <v>0</v>
      </c>
      <c r="AY56" s="131">
        <f>'SO 101.1 - Oprava PB opev...'!J38</f>
        <v>0</v>
      </c>
      <c r="AZ56" s="131">
        <f>'SO 101.1 - Oprava PB opev...'!F35</f>
        <v>0</v>
      </c>
      <c r="BA56" s="131">
        <f>'SO 101.1 - Oprava PB opev...'!F36</f>
        <v>0</v>
      </c>
      <c r="BB56" s="131">
        <f>'SO 101.1 - Oprava PB opev...'!F37</f>
        <v>0</v>
      </c>
      <c r="BC56" s="131">
        <f>'SO 101.1 - Oprava PB opev...'!F38</f>
        <v>0</v>
      </c>
      <c r="BD56" s="133">
        <f>'SO 101.1 - Oprava PB opev...'!F39</f>
        <v>0</v>
      </c>
      <c r="BE56" s="4"/>
      <c r="BT56" s="134" t="s">
        <v>81</v>
      </c>
      <c r="BV56" s="134" t="s">
        <v>74</v>
      </c>
      <c r="BW56" s="134" t="s">
        <v>86</v>
      </c>
      <c r="BX56" s="134" t="s">
        <v>80</v>
      </c>
      <c r="CL56" s="134" t="s">
        <v>19</v>
      </c>
    </row>
    <row r="57" s="4" customFormat="1" ht="23.25" customHeight="1">
      <c r="A57" s="125" t="s">
        <v>82</v>
      </c>
      <c r="B57" s="64"/>
      <c r="C57" s="126"/>
      <c r="D57" s="126"/>
      <c r="E57" s="127" t="s">
        <v>87</v>
      </c>
      <c r="F57" s="127"/>
      <c r="G57" s="127"/>
      <c r="H57" s="127"/>
      <c r="I57" s="127"/>
      <c r="J57" s="126"/>
      <c r="K57" s="127" t="s">
        <v>88</v>
      </c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8">
        <f>'SO 101.2 - Oprava LB opev...'!J32</f>
        <v>0</v>
      </c>
      <c r="AH57" s="126"/>
      <c r="AI57" s="126"/>
      <c r="AJ57" s="126"/>
      <c r="AK57" s="126"/>
      <c r="AL57" s="126"/>
      <c r="AM57" s="126"/>
      <c r="AN57" s="128">
        <f>SUM(AG57,AT57)</f>
        <v>0</v>
      </c>
      <c r="AO57" s="126"/>
      <c r="AP57" s="126"/>
      <c r="AQ57" s="129" t="s">
        <v>85</v>
      </c>
      <c r="AR57" s="66"/>
      <c r="AS57" s="130">
        <v>0</v>
      </c>
      <c r="AT57" s="131">
        <f>ROUND(SUM(AV57:AW57),2)</f>
        <v>0</v>
      </c>
      <c r="AU57" s="132">
        <f>'SO 101.2 - Oprava LB opev...'!P96</f>
        <v>0</v>
      </c>
      <c r="AV57" s="131">
        <f>'SO 101.2 - Oprava LB opev...'!J35</f>
        <v>0</v>
      </c>
      <c r="AW57" s="131">
        <f>'SO 101.2 - Oprava LB opev...'!J36</f>
        <v>0</v>
      </c>
      <c r="AX57" s="131">
        <f>'SO 101.2 - Oprava LB opev...'!J37</f>
        <v>0</v>
      </c>
      <c r="AY57" s="131">
        <f>'SO 101.2 - Oprava LB opev...'!J38</f>
        <v>0</v>
      </c>
      <c r="AZ57" s="131">
        <f>'SO 101.2 - Oprava LB opev...'!F35</f>
        <v>0</v>
      </c>
      <c r="BA57" s="131">
        <f>'SO 101.2 - Oprava LB opev...'!F36</f>
        <v>0</v>
      </c>
      <c r="BB57" s="131">
        <f>'SO 101.2 - Oprava LB opev...'!F37</f>
        <v>0</v>
      </c>
      <c r="BC57" s="131">
        <f>'SO 101.2 - Oprava LB opev...'!F38</f>
        <v>0</v>
      </c>
      <c r="BD57" s="133">
        <f>'SO 101.2 - Oprava LB opev...'!F39</f>
        <v>0</v>
      </c>
      <c r="BE57" s="4"/>
      <c r="BT57" s="134" t="s">
        <v>81</v>
      </c>
      <c r="BV57" s="134" t="s">
        <v>74</v>
      </c>
      <c r="BW57" s="134" t="s">
        <v>89</v>
      </c>
      <c r="BX57" s="134" t="s">
        <v>80</v>
      </c>
      <c r="CL57" s="134" t="s">
        <v>19</v>
      </c>
    </row>
    <row r="58" s="7" customFormat="1" ht="24.75" customHeight="1">
      <c r="A58" s="7"/>
      <c r="B58" s="112"/>
      <c r="C58" s="113"/>
      <c r="D58" s="114" t="s">
        <v>90</v>
      </c>
      <c r="E58" s="114"/>
      <c r="F58" s="114"/>
      <c r="G58" s="114"/>
      <c r="H58" s="114"/>
      <c r="I58" s="115"/>
      <c r="J58" s="114" t="s">
        <v>91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ROUND(SUM(AG59:AG63),2)</f>
        <v>0</v>
      </c>
      <c r="AH58" s="115"/>
      <c r="AI58" s="115"/>
      <c r="AJ58" s="115"/>
      <c r="AK58" s="115"/>
      <c r="AL58" s="115"/>
      <c r="AM58" s="115"/>
      <c r="AN58" s="117">
        <f>SUM(AG58,AT58)</f>
        <v>0</v>
      </c>
      <c r="AO58" s="115"/>
      <c r="AP58" s="115"/>
      <c r="AQ58" s="118" t="s">
        <v>78</v>
      </c>
      <c r="AR58" s="119"/>
      <c r="AS58" s="120">
        <f>ROUND(SUM(AS59:AS63),2)</f>
        <v>0</v>
      </c>
      <c r="AT58" s="121">
        <f>ROUND(SUM(AV58:AW58),2)</f>
        <v>0</v>
      </c>
      <c r="AU58" s="122">
        <f>ROUND(SUM(AU59:AU63),5)</f>
        <v>0</v>
      </c>
      <c r="AV58" s="121">
        <f>ROUND(AZ58*L29,2)</f>
        <v>0</v>
      </c>
      <c r="AW58" s="121">
        <f>ROUND(BA58*L30,2)</f>
        <v>0</v>
      </c>
      <c r="AX58" s="121">
        <f>ROUND(BB58*L29,2)</f>
        <v>0</v>
      </c>
      <c r="AY58" s="121">
        <f>ROUND(BC58*L30,2)</f>
        <v>0</v>
      </c>
      <c r="AZ58" s="121">
        <f>ROUND(SUM(AZ59:AZ63),2)</f>
        <v>0</v>
      </c>
      <c r="BA58" s="121">
        <f>ROUND(SUM(BA59:BA63),2)</f>
        <v>0</v>
      </c>
      <c r="BB58" s="121">
        <f>ROUND(SUM(BB59:BB63),2)</f>
        <v>0</v>
      </c>
      <c r="BC58" s="121">
        <f>ROUND(SUM(BC59:BC63),2)</f>
        <v>0</v>
      </c>
      <c r="BD58" s="123">
        <f>ROUND(SUM(BD59:BD63),2)</f>
        <v>0</v>
      </c>
      <c r="BE58" s="7"/>
      <c r="BS58" s="124" t="s">
        <v>71</v>
      </c>
      <c r="BT58" s="124" t="s">
        <v>79</v>
      </c>
      <c r="BU58" s="124" t="s">
        <v>73</v>
      </c>
      <c r="BV58" s="124" t="s">
        <v>74</v>
      </c>
      <c r="BW58" s="124" t="s">
        <v>92</v>
      </c>
      <c r="BX58" s="124" t="s">
        <v>5</v>
      </c>
      <c r="CL58" s="124" t="s">
        <v>19</v>
      </c>
      <c r="CM58" s="124" t="s">
        <v>81</v>
      </c>
    </row>
    <row r="59" s="4" customFormat="1" ht="23.25" customHeight="1">
      <c r="A59" s="125" t="s">
        <v>82</v>
      </c>
      <c r="B59" s="64"/>
      <c r="C59" s="126"/>
      <c r="D59" s="126"/>
      <c r="E59" s="127" t="s">
        <v>93</v>
      </c>
      <c r="F59" s="127"/>
      <c r="G59" s="127"/>
      <c r="H59" s="127"/>
      <c r="I59" s="127"/>
      <c r="J59" s="126"/>
      <c r="K59" s="127" t="s">
        <v>94</v>
      </c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8">
        <f>'SO 102.1 - Oprava PB opev...'!J32</f>
        <v>0</v>
      </c>
      <c r="AH59" s="126"/>
      <c r="AI59" s="126"/>
      <c r="AJ59" s="126"/>
      <c r="AK59" s="126"/>
      <c r="AL59" s="126"/>
      <c r="AM59" s="126"/>
      <c r="AN59" s="128">
        <f>SUM(AG59,AT59)</f>
        <v>0</v>
      </c>
      <c r="AO59" s="126"/>
      <c r="AP59" s="126"/>
      <c r="AQ59" s="129" t="s">
        <v>85</v>
      </c>
      <c r="AR59" s="66"/>
      <c r="AS59" s="130">
        <v>0</v>
      </c>
      <c r="AT59" s="131">
        <f>ROUND(SUM(AV59:AW59),2)</f>
        <v>0</v>
      </c>
      <c r="AU59" s="132">
        <f>'SO 102.1 - Oprava PB opev...'!P94</f>
        <v>0</v>
      </c>
      <c r="AV59" s="131">
        <f>'SO 102.1 - Oprava PB opev...'!J35</f>
        <v>0</v>
      </c>
      <c r="AW59" s="131">
        <f>'SO 102.1 - Oprava PB opev...'!J36</f>
        <v>0</v>
      </c>
      <c r="AX59" s="131">
        <f>'SO 102.1 - Oprava PB opev...'!J37</f>
        <v>0</v>
      </c>
      <c r="AY59" s="131">
        <f>'SO 102.1 - Oprava PB opev...'!J38</f>
        <v>0</v>
      </c>
      <c r="AZ59" s="131">
        <f>'SO 102.1 - Oprava PB opev...'!F35</f>
        <v>0</v>
      </c>
      <c r="BA59" s="131">
        <f>'SO 102.1 - Oprava PB opev...'!F36</f>
        <v>0</v>
      </c>
      <c r="BB59" s="131">
        <f>'SO 102.1 - Oprava PB opev...'!F37</f>
        <v>0</v>
      </c>
      <c r="BC59" s="131">
        <f>'SO 102.1 - Oprava PB opev...'!F38</f>
        <v>0</v>
      </c>
      <c r="BD59" s="133">
        <f>'SO 102.1 - Oprava PB opev...'!F39</f>
        <v>0</v>
      </c>
      <c r="BE59" s="4"/>
      <c r="BT59" s="134" t="s">
        <v>81</v>
      </c>
      <c r="BV59" s="134" t="s">
        <v>74</v>
      </c>
      <c r="BW59" s="134" t="s">
        <v>95</v>
      </c>
      <c r="BX59" s="134" t="s">
        <v>92</v>
      </c>
      <c r="CL59" s="134" t="s">
        <v>19</v>
      </c>
    </row>
    <row r="60" s="4" customFormat="1" ht="23.25" customHeight="1">
      <c r="A60" s="125" t="s">
        <v>82</v>
      </c>
      <c r="B60" s="64"/>
      <c r="C60" s="126"/>
      <c r="D60" s="126"/>
      <c r="E60" s="127" t="s">
        <v>96</v>
      </c>
      <c r="F60" s="127"/>
      <c r="G60" s="127"/>
      <c r="H60" s="127"/>
      <c r="I60" s="127"/>
      <c r="J60" s="126"/>
      <c r="K60" s="127" t="s">
        <v>97</v>
      </c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8">
        <f>'SO 102.2 - Oprava PB opev...'!J32</f>
        <v>0</v>
      </c>
      <c r="AH60" s="126"/>
      <c r="AI60" s="126"/>
      <c r="AJ60" s="126"/>
      <c r="AK60" s="126"/>
      <c r="AL60" s="126"/>
      <c r="AM60" s="126"/>
      <c r="AN60" s="128">
        <f>SUM(AG60,AT60)</f>
        <v>0</v>
      </c>
      <c r="AO60" s="126"/>
      <c r="AP60" s="126"/>
      <c r="AQ60" s="129" t="s">
        <v>85</v>
      </c>
      <c r="AR60" s="66"/>
      <c r="AS60" s="130">
        <v>0</v>
      </c>
      <c r="AT60" s="131">
        <f>ROUND(SUM(AV60:AW60),2)</f>
        <v>0</v>
      </c>
      <c r="AU60" s="132">
        <f>'SO 102.2 - Oprava PB opev...'!P94</f>
        <v>0</v>
      </c>
      <c r="AV60" s="131">
        <f>'SO 102.2 - Oprava PB opev...'!J35</f>
        <v>0</v>
      </c>
      <c r="AW60" s="131">
        <f>'SO 102.2 - Oprava PB opev...'!J36</f>
        <v>0</v>
      </c>
      <c r="AX60" s="131">
        <f>'SO 102.2 - Oprava PB opev...'!J37</f>
        <v>0</v>
      </c>
      <c r="AY60" s="131">
        <f>'SO 102.2 - Oprava PB opev...'!J38</f>
        <v>0</v>
      </c>
      <c r="AZ60" s="131">
        <f>'SO 102.2 - Oprava PB opev...'!F35</f>
        <v>0</v>
      </c>
      <c r="BA60" s="131">
        <f>'SO 102.2 - Oprava PB opev...'!F36</f>
        <v>0</v>
      </c>
      <c r="BB60" s="131">
        <f>'SO 102.2 - Oprava PB opev...'!F37</f>
        <v>0</v>
      </c>
      <c r="BC60" s="131">
        <f>'SO 102.2 - Oprava PB opev...'!F38</f>
        <v>0</v>
      </c>
      <c r="BD60" s="133">
        <f>'SO 102.2 - Oprava PB opev...'!F39</f>
        <v>0</v>
      </c>
      <c r="BE60" s="4"/>
      <c r="BT60" s="134" t="s">
        <v>81</v>
      </c>
      <c r="BV60" s="134" t="s">
        <v>74</v>
      </c>
      <c r="BW60" s="134" t="s">
        <v>98</v>
      </c>
      <c r="BX60" s="134" t="s">
        <v>92</v>
      </c>
      <c r="CL60" s="134" t="s">
        <v>19</v>
      </c>
    </row>
    <row r="61" s="4" customFormat="1" ht="23.25" customHeight="1">
      <c r="A61" s="125" t="s">
        <v>82</v>
      </c>
      <c r="B61" s="64"/>
      <c r="C61" s="126"/>
      <c r="D61" s="126"/>
      <c r="E61" s="127" t="s">
        <v>99</v>
      </c>
      <c r="F61" s="127"/>
      <c r="G61" s="127"/>
      <c r="H61" s="127"/>
      <c r="I61" s="127"/>
      <c r="J61" s="126"/>
      <c r="K61" s="127" t="s">
        <v>100</v>
      </c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>
        <f>'SO 102.3 - Oprava LB opev...'!J32</f>
        <v>0</v>
      </c>
      <c r="AH61" s="126"/>
      <c r="AI61" s="126"/>
      <c r="AJ61" s="126"/>
      <c r="AK61" s="126"/>
      <c r="AL61" s="126"/>
      <c r="AM61" s="126"/>
      <c r="AN61" s="128">
        <f>SUM(AG61,AT61)</f>
        <v>0</v>
      </c>
      <c r="AO61" s="126"/>
      <c r="AP61" s="126"/>
      <c r="AQ61" s="129" t="s">
        <v>85</v>
      </c>
      <c r="AR61" s="66"/>
      <c r="AS61" s="130">
        <v>0</v>
      </c>
      <c r="AT61" s="131">
        <f>ROUND(SUM(AV61:AW61),2)</f>
        <v>0</v>
      </c>
      <c r="AU61" s="132">
        <f>'SO 102.3 - Oprava LB opev...'!P91</f>
        <v>0</v>
      </c>
      <c r="AV61" s="131">
        <f>'SO 102.3 - Oprava LB opev...'!J35</f>
        <v>0</v>
      </c>
      <c r="AW61" s="131">
        <f>'SO 102.3 - Oprava LB opev...'!J36</f>
        <v>0</v>
      </c>
      <c r="AX61" s="131">
        <f>'SO 102.3 - Oprava LB opev...'!J37</f>
        <v>0</v>
      </c>
      <c r="AY61" s="131">
        <f>'SO 102.3 - Oprava LB opev...'!J38</f>
        <v>0</v>
      </c>
      <c r="AZ61" s="131">
        <f>'SO 102.3 - Oprava LB opev...'!F35</f>
        <v>0</v>
      </c>
      <c r="BA61" s="131">
        <f>'SO 102.3 - Oprava LB opev...'!F36</f>
        <v>0</v>
      </c>
      <c r="BB61" s="131">
        <f>'SO 102.3 - Oprava LB opev...'!F37</f>
        <v>0</v>
      </c>
      <c r="BC61" s="131">
        <f>'SO 102.3 - Oprava LB opev...'!F38</f>
        <v>0</v>
      </c>
      <c r="BD61" s="133">
        <f>'SO 102.3 - Oprava LB opev...'!F39</f>
        <v>0</v>
      </c>
      <c r="BE61" s="4"/>
      <c r="BT61" s="134" t="s">
        <v>81</v>
      </c>
      <c r="BV61" s="134" t="s">
        <v>74</v>
      </c>
      <c r="BW61" s="134" t="s">
        <v>101</v>
      </c>
      <c r="BX61" s="134" t="s">
        <v>92</v>
      </c>
      <c r="CL61" s="134" t="s">
        <v>19</v>
      </c>
    </row>
    <row r="62" s="4" customFormat="1" ht="23.25" customHeight="1">
      <c r="A62" s="125" t="s">
        <v>82</v>
      </c>
      <c r="B62" s="64"/>
      <c r="C62" s="126"/>
      <c r="D62" s="126"/>
      <c r="E62" s="127" t="s">
        <v>102</v>
      </c>
      <c r="F62" s="127"/>
      <c r="G62" s="127"/>
      <c r="H62" s="127"/>
      <c r="I62" s="127"/>
      <c r="J62" s="126"/>
      <c r="K62" s="127" t="s">
        <v>84</v>
      </c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8">
        <f>'SO 102.4 - Oprava PB opev...'!J32</f>
        <v>0</v>
      </c>
      <c r="AH62" s="126"/>
      <c r="AI62" s="126"/>
      <c r="AJ62" s="126"/>
      <c r="AK62" s="126"/>
      <c r="AL62" s="126"/>
      <c r="AM62" s="126"/>
      <c r="AN62" s="128">
        <f>SUM(AG62,AT62)</f>
        <v>0</v>
      </c>
      <c r="AO62" s="126"/>
      <c r="AP62" s="126"/>
      <c r="AQ62" s="129" t="s">
        <v>85</v>
      </c>
      <c r="AR62" s="66"/>
      <c r="AS62" s="130">
        <v>0</v>
      </c>
      <c r="AT62" s="131">
        <f>ROUND(SUM(AV62:AW62),2)</f>
        <v>0</v>
      </c>
      <c r="AU62" s="132">
        <f>'SO 102.4 - Oprava PB opev...'!P94</f>
        <v>0</v>
      </c>
      <c r="AV62" s="131">
        <f>'SO 102.4 - Oprava PB opev...'!J35</f>
        <v>0</v>
      </c>
      <c r="AW62" s="131">
        <f>'SO 102.4 - Oprava PB opev...'!J36</f>
        <v>0</v>
      </c>
      <c r="AX62" s="131">
        <f>'SO 102.4 - Oprava PB opev...'!J37</f>
        <v>0</v>
      </c>
      <c r="AY62" s="131">
        <f>'SO 102.4 - Oprava PB opev...'!J38</f>
        <v>0</v>
      </c>
      <c r="AZ62" s="131">
        <f>'SO 102.4 - Oprava PB opev...'!F35</f>
        <v>0</v>
      </c>
      <c r="BA62" s="131">
        <f>'SO 102.4 - Oprava PB opev...'!F36</f>
        <v>0</v>
      </c>
      <c r="BB62" s="131">
        <f>'SO 102.4 - Oprava PB opev...'!F37</f>
        <v>0</v>
      </c>
      <c r="BC62" s="131">
        <f>'SO 102.4 - Oprava PB opev...'!F38</f>
        <v>0</v>
      </c>
      <c r="BD62" s="133">
        <f>'SO 102.4 - Oprava PB opev...'!F39</f>
        <v>0</v>
      </c>
      <c r="BE62" s="4"/>
      <c r="BT62" s="134" t="s">
        <v>81</v>
      </c>
      <c r="BV62" s="134" t="s">
        <v>74</v>
      </c>
      <c r="BW62" s="134" t="s">
        <v>103</v>
      </c>
      <c r="BX62" s="134" t="s">
        <v>92</v>
      </c>
      <c r="CL62" s="134" t="s">
        <v>19</v>
      </c>
    </row>
    <row r="63" s="4" customFormat="1" ht="23.25" customHeight="1">
      <c r="A63" s="125" t="s">
        <v>82</v>
      </c>
      <c r="B63" s="64"/>
      <c r="C63" s="126"/>
      <c r="D63" s="126"/>
      <c r="E63" s="127" t="s">
        <v>104</v>
      </c>
      <c r="F63" s="127"/>
      <c r="G63" s="127"/>
      <c r="H63" s="127"/>
      <c r="I63" s="127"/>
      <c r="J63" s="126"/>
      <c r="K63" s="127" t="s">
        <v>105</v>
      </c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8">
        <f>'SO 102.5 - Oprava LB opev...'!J32</f>
        <v>0</v>
      </c>
      <c r="AH63" s="126"/>
      <c r="AI63" s="126"/>
      <c r="AJ63" s="126"/>
      <c r="AK63" s="126"/>
      <c r="AL63" s="126"/>
      <c r="AM63" s="126"/>
      <c r="AN63" s="128">
        <f>SUM(AG63,AT63)</f>
        <v>0</v>
      </c>
      <c r="AO63" s="126"/>
      <c r="AP63" s="126"/>
      <c r="AQ63" s="129" t="s">
        <v>85</v>
      </c>
      <c r="AR63" s="66"/>
      <c r="AS63" s="130">
        <v>0</v>
      </c>
      <c r="AT63" s="131">
        <f>ROUND(SUM(AV63:AW63),2)</f>
        <v>0</v>
      </c>
      <c r="AU63" s="132">
        <f>'SO 102.5 - Oprava LB opev...'!P90</f>
        <v>0</v>
      </c>
      <c r="AV63" s="131">
        <f>'SO 102.5 - Oprava LB opev...'!J35</f>
        <v>0</v>
      </c>
      <c r="AW63" s="131">
        <f>'SO 102.5 - Oprava LB opev...'!J36</f>
        <v>0</v>
      </c>
      <c r="AX63" s="131">
        <f>'SO 102.5 - Oprava LB opev...'!J37</f>
        <v>0</v>
      </c>
      <c r="AY63" s="131">
        <f>'SO 102.5 - Oprava LB opev...'!J38</f>
        <v>0</v>
      </c>
      <c r="AZ63" s="131">
        <f>'SO 102.5 - Oprava LB opev...'!F35</f>
        <v>0</v>
      </c>
      <c r="BA63" s="131">
        <f>'SO 102.5 - Oprava LB opev...'!F36</f>
        <v>0</v>
      </c>
      <c r="BB63" s="131">
        <f>'SO 102.5 - Oprava LB opev...'!F37</f>
        <v>0</v>
      </c>
      <c r="BC63" s="131">
        <f>'SO 102.5 - Oprava LB opev...'!F38</f>
        <v>0</v>
      </c>
      <c r="BD63" s="133">
        <f>'SO 102.5 - Oprava LB opev...'!F39</f>
        <v>0</v>
      </c>
      <c r="BE63" s="4"/>
      <c r="BT63" s="134" t="s">
        <v>81</v>
      </c>
      <c r="BV63" s="134" t="s">
        <v>74</v>
      </c>
      <c r="BW63" s="134" t="s">
        <v>106</v>
      </c>
      <c r="BX63" s="134" t="s">
        <v>92</v>
      </c>
      <c r="CL63" s="134" t="s">
        <v>19</v>
      </c>
    </row>
    <row r="64" s="7" customFormat="1" ht="24.75" customHeight="1">
      <c r="A64" s="125" t="s">
        <v>82</v>
      </c>
      <c r="B64" s="112"/>
      <c r="C64" s="113"/>
      <c r="D64" s="114" t="s">
        <v>107</v>
      </c>
      <c r="E64" s="114"/>
      <c r="F64" s="114"/>
      <c r="G64" s="114"/>
      <c r="H64" s="114"/>
      <c r="I64" s="115"/>
      <c r="J64" s="114" t="s">
        <v>108</v>
      </c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7">
        <f>'SO 103 - SO 103 – Rekonst...'!J30</f>
        <v>0</v>
      </c>
      <c r="AH64" s="115"/>
      <c r="AI64" s="115"/>
      <c r="AJ64" s="115"/>
      <c r="AK64" s="115"/>
      <c r="AL64" s="115"/>
      <c r="AM64" s="115"/>
      <c r="AN64" s="117">
        <f>SUM(AG64,AT64)</f>
        <v>0</v>
      </c>
      <c r="AO64" s="115"/>
      <c r="AP64" s="115"/>
      <c r="AQ64" s="118" t="s">
        <v>78</v>
      </c>
      <c r="AR64" s="119"/>
      <c r="AS64" s="120">
        <v>0</v>
      </c>
      <c r="AT64" s="121">
        <f>ROUND(SUM(AV64:AW64),2)</f>
        <v>0</v>
      </c>
      <c r="AU64" s="122">
        <f>'SO 103 - SO 103 – Rekonst...'!P87</f>
        <v>0</v>
      </c>
      <c r="AV64" s="121">
        <f>'SO 103 - SO 103 – Rekonst...'!J33</f>
        <v>0</v>
      </c>
      <c r="AW64" s="121">
        <f>'SO 103 - SO 103 – Rekonst...'!J34</f>
        <v>0</v>
      </c>
      <c r="AX64" s="121">
        <f>'SO 103 - SO 103 – Rekonst...'!J35</f>
        <v>0</v>
      </c>
      <c r="AY64" s="121">
        <f>'SO 103 - SO 103 – Rekonst...'!J36</f>
        <v>0</v>
      </c>
      <c r="AZ64" s="121">
        <f>'SO 103 - SO 103 – Rekonst...'!F33</f>
        <v>0</v>
      </c>
      <c r="BA64" s="121">
        <f>'SO 103 - SO 103 – Rekonst...'!F34</f>
        <v>0</v>
      </c>
      <c r="BB64" s="121">
        <f>'SO 103 - SO 103 – Rekonst...'!F35</f>
        <v>0</v>
      </c>
      <c r="BC64" s="121">
        <f>'SO 103 - SO 103 – Rekonst...'!F36</f>
        <v>0</v>
      </c>
      <c r="BD64" s="123">
        <f>'SO 103 - SO 103 – Rekonst...'!F37</f>
        <v>0</v>
      </c>
      <c r="BE64" s="7"/>
      <c r="BT64" s="124" t="s">
        <v>79</v>
      </c>
      <c r="BV64" s="124" t="s">
        <v>74</v>
      </c>
      <c r="BW64" s="124" t="s">
        <v>109</v>
      </c>
      <c r="BX64" s="124" t="s">
        <v>5</v>
      </c>
      <c r="CL64" s="124" t="s">
        <v>19</v>
      </c>
      <c r="CM64" s="124" t="s">
        <v>81</v>
      </c>
    </row>
    <row r="65" s="7" customFormat="1" ht="16.5" customHeight="1">
      <c r="A65" s="125" t="s">
        <v>82</v>
      </c>
      <c r="B65" s="112"/>
      <c r="C65" s="113"/>
      <c r="D65" s="114" t="s">
        <v>110</v>
      </c>
      <c r="E65" s="114"/>
      <c r="F65" s="114"/>
      <c r="G65" s="114"/>
      <c r="H65" s="114"/>
      <c r="I65" s="115"/>
      <c r="J65" s="114" t="s">
        <v>111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7">
        <f>'VON - Vedlejší a ostatní ...'!J30</f>
        <v>0</v>
      </c>
      <c r="AH65" s="115"/>
      <c r="AI65" s="115"/>
      <c r="AJ65" s="115"/>
      <c r="AK65" s="115"/>
      <c r="AL65" s="115"/>
      <c r="AM65" s="115"/>
      <c r="AN65" s="117">
        <f>SUM(AG65,AT65)</f>
        <v>0</v>
      </c>
      <c r="AO65" s="115"/>
      <c r="AP65" s="115"/>
      <c r="AQ65" s="118" t="s">
        <v>110</v>
      </c>
      <c r="AR65" s="119"/>
      <c r="AS65" s="135">
        <v>0</v>
      </c>
      <c r="AT65" s="136">
        <f>ROUND(SUM(AV65:AW65),2)</f>
        <v>0</v>
      </c>
      <c r="AU65" s="137">
        <f>'VON - Vedlejší a ostatní ...'!P80</f>
        <v>0</v>
      </c>
      <c r="AV65" s="136">
        <f>'VON - Vedlejší a ostatní ...'!J33</f>
        <v>0</v>
      </c>
      <c r="AW65" s="136">
        <f>'VON - Vedlejší a ostatní ...'!J34</f>
        <v>0</v>
      </c>
      <c r="AX65" s="136">
        <f>'VON - Vedlejší a ostatní ...'!J35</f>
        <v>0</v>
      </c>
      <c r="AY65" s="136">
        <f>'VON - Vedlejší a ostatní ...'!J36</f>
        <v>0</v>
      </c>
      <c r="AZ65" s="136">
        <f>'VON - Vedlejší a ostatní ...'!F33</f>
        <v>0</v>
      </c>
      <c r="BA65" s="136">
        <f>'VON - Vedlejší a ostatní ...'!F34</f>
        <v>0</v>
      </c>
      <c r="BB65" s="136">
        <f>'VON - Vedlejší a ostatní ...'!F35</f>
        <v>0</v>
      </c>
      <c r="BC65" s="136">
        <f>'VON - Vedlejší a ostatní ...'!F36</f>
        <v>0</v>
      </c>
      <c r="BD65" s="138">
        <f>'VON - Vedlejší a ostatní ...'!F37</f>
        <v>0</v>
      </c>
      <c r="BE65" s="7"/>
      <c r="BT65" s="124" t="s">
        <v>79</v>
      </c>
      <c r="BV65" s="124" t="s">
        <v>74</v>
      </c>
      <c r="BW65" s="124" t="s">
        <v>112</v>
      </c>
      <c r="BX65" s="124" t="s">
        <v>5</v>
      </c>
      <c r="CL65" s="124" t="s">
        <v>19</v>
      </c>
      <c r="CM65" s="124" t="s">
        <v>81</v>
      </c>
    </row>
    <row r="66" s="2" customFormat="1" ht="30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5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</row>
    <row r="67" s="2" customFormat="1" ht="6.96" customHeight="1">
      <c r="A67" s="3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45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</row>
  </sheetData>
  <sheetProtection sheet="1" formatColumns="0" formatRows="0" objects="1" scenarios="1" spinCount="100000" saltValue="Gn0ymV+ZJAouB8LXpsbh12/icJtoTG7rFr3uJh6T+71KOXTqwyBZeZCzVL30MYTH/L67HL2A158r57ttyfKR3w==" hashValue="5G/5aXTht8QeaJx94pnJp4p1ti5hf1uicMq9kDvcOKlq3GhT2Ii2VhoBlCzJ9eMArXXdVemuiAFzEg6upA+iAA==" algorithmName="SHA-512" password="DD30"/>
  <mergeCells count="82">
    <mergeCell ref="C52:G52"/>
    <mergeCell ref="D64:H64"/>
    <mergeCell ref="D58:H58"/>
    <mergeCell ref="D55:H55"/>
    <mergeCell ref="E59:I59"/>
    <mergeCell ref="E61:I61"/>
    <mergeCell ref="E56:I56"/>
    <mergeCell ref="E60:I60"/>
    <mergeCell ref="E57:I57"/>
    <mergeCell ref="E62:I62"/>
    <mergeCell ref="E63:I63"/>
    <mergeCell ref="I52:AF52"/>
    <mergeCell ref="J55:AF55"/>
    <mergeCell ref="J64:AF64"/>
    <mergeCell ref="J58:AF58"/>
    <mergeCell ref="K62:AF62"/>
    <mergeCell ref="K59:AF59"/>
    <mergeCell ref="K61:AF61"/>
    <mergeCell ref="K63:AF63"/>
    <mergeCell ref="K56:AF56"/>
    <mergeCell ref="K57:AF57"/>
    <mergeCell ref="K60:AF60"/>
    <mergeCell ref="L45:AO45"/>
    <mergeCell ref="D65:H65"/>
    <mergeCell ref="J65:AF65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59:AM59"/>
    <mergeCell ref="AG62:AM62"/>
    <mergeCell ref="AG63:AM63"/>
    <mergeCell ref="AG60:AM60"/>
    <mergeCell ref="AG61:AM61"/>
    <mergeCell ref="AG58:AM58"/>
    <mergeCell ref="AG64:AM64"/>
    <mergeCell ref="AG57:AM57"/>
    <mergeCell ref="AG56:AM56"/>
    <mergeCell ref="AG55:AM55"/>
    <mergeCell ref="AG52:AM52"/>
    <mergeCell ref="AM47:AN47"/>
    <mergeCell ref="AM49:AP49"/>
    <mergeCell ref="AM50:AP50"/>
    <mergeCell ref="AN58:AP58"/>
    <mergeCell ref="AN52:AP52"/>
    <mergeCell ref="AN63:AP63"/>
    <mergeCell ref="AN62:AP62"/>
    <mergeCell ref="AN59:AP59"/>
    <mergeCell ref="AN61:AP61"/>
    <mergeCell ref="AN55:AP55"/>
    <mergeCell ref="AN56:AP56"/>
    <mergeCell ref="AN60:AP60"/>
    <mergeCell ref="AN57:AP57"/>
    <mergeCell ref="AN64:AP64"/>
    <mergeCell ref="AS49:AT51"/>
    <mergeCell ref="AN65:AP65"/>
    <mergeCell ref="AG65:AM65"/>
    <mergeCell ref="AN54:AP54"/>
  </mergeCells>
  <hyperlinks>
    <hyperlink ref="A56" location="'SO 101.1 - Oprava PB opev...'!C2" display="/"/>
    <hyperlink ref="A57" location="'SO 101.2 - Oprava LB opev...'!C2" display="/"/>
    <hyperlink ref="A59" location="'SO 102.1 - Oprava PB opev...'!C2" display="/"/>
    <hyperlink ref="A60" location="'SO 102.2 - Oprava PB opev...'!C2" display="/"/>
    <hyperlink ref="A61" location="'SO 102.3 - Oprava LB opev...'!C2" display="/"/>
    <hyperlink ref="A62" location="'SO 102.4 - Oprava PB opev...'!C2" display="/"/>
    <hyperlink ref="A63" location="'SO 102.5 - Oprava LB opev...'!C2" display="/"/>
    <hyperlink ref="A64" location="'SO 103 - SO 103 – Rekonst...'!C2" display="/"/>
    <hyperlink ref="A65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4" t="s">
        <v>16</v>
      </c>
      <c r="L6" s="21"/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2" customFormat="1" ht="12" customHeight="1">
      <c r="A8" s="39"/>
      <c r="B8" s="45"/>
      <c r="C8" s="39"/>
      <c r="D8" s="144" t="s">
        <v>127</v>
      </c>
      <c r="E8" s="39"/>
      <c r="F8" s="39"/>
      <c r="G8" s="39"/>
      <c r="H8" s="39"/>
      <c r="I8" s="39"/>
      <c r="J8" s="39"/>
      <c r="K8" s="39"/>
      <c r="L8" s="14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7" t="s">
        <v>1308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4" t="s">
        <v>18</v>
      </c>
      <c r="E11" s="39"/>
      <c r="F11" s="134" t="s">
        <v>19</v>
      </c>
      <c r="G11" s="39"/>
      <c r="H11" s="39"/>
      <c r="I11" s="144" t="s">
        <v>20</v>
      </c>
      <c r="J11" s="134" t="s">
        <v>19</v>
      </c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4" t="s">
        <v>21</v>
      </c>
      <c r="E12" s="39"/>
      <c r="F12" s="134" t="s">
        <v>22</v>
      </c>
      <c r="G12" s="39"/>
      <c r="H12" s="39"/>
      <c r="I12" s="144" t="s">
        <v>23</v>
      </c>
      <c r="J12" s="148" t="str">
        <f>'Rekapitulace stavby'!AN8</f>
        <v>14. 11. 2021</v>
      </c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25</v>
      </c>
      <c r="E14" s="39"/>
      <c r="F14" s="39"/>
      <c r="G14" s="39"/>
      <c r="H14" s="39"/>
      <c r="I14" s="144" t="s">
        <v>26</v>
      </c>
      <c r="J14" s="134" t="s">
        <v>19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4" t="s">
        <v>27</v>
      </c>
      <c r="F15" s="39"/>
      <c r="G15" s="39"/>
      <c r="H15" s="39"/>
      <c r="I15" s="144" t="s">
        <v>28</v>
      </c>
      <c r="J15" s="134" t="s">
        <v>19</v>
      </c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4" t="s">
        <v>29</v>
      </c>
      <c r="E17" s="39"/>
      <c r="F17" s="39"/>
      <c r="G17" s="39"/>
      <c r="H17" s="39"/>
      <c r="I17" s="144" t="s">
        <v>26</v>
      </c>
      <c r="J17" s="34" t="str">
        <f>'Rekapitulace stavby'!AN13</f>
        <v>Vyplň údaj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4"/>
      <c r="G18" s="134"/>
      <c r="H18" s="134"/>
      <c r="I18" s="144" t="s">
        <v>28</v>
      </c>
      <c r="J18" s="34" t="str">
        <f>'Rekapitulace stavby'!AN14</f>
        <v>Vyplň údaj</v>
      </c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4" t="s">
        <v>31</v>
      </c>
      <c r="E20" s="39"/>
      <c r="F20" s="39"/>
      <c r="G20" s="39"/>
      <c r="H20" s="39"/>
      <c r="I20" s="144" t="s">
        <v>26</v>
      </c>
      <c r="J20" s="134" t="s">
        <v>19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4" t="s">
        <v>32</v>
      </c>
      <c r="F21" s="39"/>
      <c r="G21" s="39"/>
      <c r="H21" s="39"/>
      <c r="I21" s="144" t="s">
        <v>28</v>
      </c>
      <c r="J21" s="134" t="s">
        <v>19</v>
      </c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4" t="s">
        <v>34</v>
      </c>
      <c r="E23" s="39"/>
      <c r="F23" s="39"/>
      <c r="G23" s="39"/>
      <c r="H23" s="39"/>
      <c r="I23" s="144" t="s">
        <v>26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4" t="s">
        <v>35</v>
      </c>
      <c r="F24" s="39"/>
      <c r="G24" s="39"/>
      <c r="H24" s="39"/>
      <c r="I24" s="144" t="s">
        <v>28</v>
      </c>
      <c r="J24" s="134" t="s">
        <v>19</v>
      </c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4" t="s">
        <v>36</v>
      </c>
      <c r="E26" s="39"/>
      <c r="F26" s="39"/>
      <c r="G26" s="39"/>
      <c r="H26" s="39"/>
      <c r="I26" s="39"/>
      <c r="J26" s="39"/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3"/>
      <c r="E29" s="153"/>
      <c r="F29" s="153"/>
      <c r="G29" s="153"/>
      <c r="H29" s="153"/>
      <c r="I29" s="153"/>
      <c r="J29" s="153"/>
      <c r="K29" s="153"/>
      <c r="L29" s="14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4" t="s">
        <v>38</v>
      </c>
      <c r="E30" s="39"/>
      <c r="F30" s="39"/>
      <c r="G30" s="39"/>
      <c r="H30" s="39"/>
      <c r="I30" s="39"/>
      <c r="J30" s="155">
        <f>ROUND(J80, 2)</f>
        <v>0</v>
      </c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6" t="s">
        <v>40</v>
      </c>
      <c r="G32" s="39"/>
      <c r="H32" s="39"/>
      <c r="I32" s="156" t="s">
        <v>39</v>
      </c>
      <c r="J32" s="156" t="s">
        <v>41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7" t="s">
        <v>42</v>
      </c>
      <c r="E33" s="144" t="s">
        <v>43</v>
      </c>
      <c r="F33" s="158">
        <f>ROUND((SUM(BE80:BE93)),  2)</f>
        <v>0</v>
      </c>
      <c r="G33" s="39"/>
      <c r="H33" s="39"/>
      <c r="I33" s="159">
        <v>0.20999999999999999</v>
      </c>
      <c r="J33" s="158">
        <f>ROUND(((SUM(BE80:BE93))*I33),  2)</f>
        <v>0</v>
      </c>
      <c r="K33" s="39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4" t="s">
        <v>44</v>
      </c>
      <c r="F34" s="158">
        <f>ROUND((SUM(BF80:BF93)),  2)</f>
        <v>0</v>
      </c>
      <c r="G34" s="39"/>
      <c r="H34" s="39"/>
      <c r="I34" s="159">
        <v>0.14999999999999999</v>
      </c>
      <c r="J34" s="158">
        <f>ROUND(((SUM(BF80:BF93))*I34),  2)</f>
        <v>0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4" t="s">
        <v>45</v>
      </c>
      <c r="F35" s="158">
        <f>ROUND((SUM(BG80:BG93)),  2)</f>
        <v>0</v>
      </c>
      <c r="G35" s="39"/>
      <c r="H35" s="39"/>
      <c r="I35" s="159">
        <v>0.20999999999999999</v>
      </c>
      <c r="J35" s="158">
        <f>0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4" t="s">
        <v>46</v>
      </c>
      <c r="F36" s="158">
        <f>ROUND((SUM(BH80:BH93)),  2)</f>
        <v>0</v>
      </c>
      <c r="G36" s="39"/>
      <c r="H36" s="39"/>
      <c r="I36" s="159">
        <v>0.14999999999999999</v>
      </c>
      <c r="J36" s="158">
        <f>0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47</v>
      </c>
      <c r="F37" s="158">
        <f>ROUND((SUM(BI80:BI93)),  2)</f>
        <v>0</v>
      </c>
      <c r="G37" s="39"/>
      <c r="H37" s="39"/>
      <c r="I37" s="159">
        <v>0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0"/>
      <c r="D39" s="161" t="s">
        <v>48</v>
      </c>
      <c r="E39" s="162"/>
      <c r="F39" s="162"/>
      <c r="G39" s="163" t="s">
        <v>49</v>
      </c>
      <c r="H39" s="164" t="s">
        <v>50</v>
      </c>
      <c r="I39" s="162"/>
      <c r="J39" s="165">
        <f>SUM(J30:J37)</f>
        <v>0</v>
      </c>
      <c r="K39" s="166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131</v>
      </c>
      <c r="D45" s="41"/>
      <c r="E45" s="41"/>
      <c r="F45" s="41"/>
      <c r="G45" s="41"/>
      <c r="H45" s="41"/>
      <c r="I45" s="41"/>
      <c r="J45" s="41"/>
      <c r="K45" s="41"/>
      <c r="L45" s="14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71" t="str">
        <f>E7</f>
        <v>Brozany nad Ohří - rekonstrukci chodníku k fotbalovému hřišti vč. stabilizace pravobřežní břehové linie Mlýnského náhonu</v>
      </c>
      <c r="F48" s="33"/>
      <c r="G48" s="33"/>
      <c r="H48" s="33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127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VON - Vedlejší a ostatní náklady</v>
      </c>
      <c r="F50" s="41"/>
      <c r="G50" s="41"/>
      <c r="H50" s="41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4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Brozany nad Ohří</v>
      </c>
      <c r="G52" s="41"/>
      <c r="H52" s="41"/>
      <c r="I52" s="33" t="s">
        <v>23</v>
      </c>
      <c r="J52" s="73" t="str">
        <f>IF(J12="","",J12)</f>
        <v>14. 11. 2021</v>
      </c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Městys Brozany nad Ohří</v>
      </c>
      <c r="G54" s="41"/>
      <c r="H54" s="41"/>
      <c r="I54" s="33" t="s">
        <v>31</v>
      </c>
      <c r="J54" s="37" t="str">
        <f>E21</f>
        <v>AZ Consult spol. s r.o.</v>
      </c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Dagmar Sedláčková</v>
      </c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72" t="s">
        <v>132</v>
      </c>
      <c r="D57" s="173"/>
      <c r="E57" s="173"/>
      <c r="F57" s="173"/>
      <c r="G57" s="173"/>
      <c r="H57" s="173"/>
      <c r="I57" s="173"/>
      <c r="J57" s="174" t="s">
        <v>133</v>
      </c>
      <c r="K57" s="173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75" t="s">
        <v>70</v>
      </c>
      <c r="D59" s="41"/>
      <c r="E59" s="41"/>
      <c r="F59" s="41"/>
      <c r="G59" s="41"/>
      <c r="H59" s="41"/>
      <c r="I59" s="41"/>
      <c r="J59" s="103">
        <f>J80</f>
        <v>0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134</v>
      </c>
    </row>
    <row r="60" s="9" customFormat="1" ht="24.96" customHeight="1">
      <c r="A60" s="9"/>
      <c r="B60" s="176"/>
      <c r="C60" s="177"/>
      <c r="D60" s="178" t="s">
        <v>144</v>
      </c>
      <c r="E60" s="179"/>
      <c r="F60" s="179"/>
      <c r="G60" s="179"/>
      <c r="H60" s="179"/>
      <c r="I60" s="179"/>
      <c r="J60" s="180">
        <f>J81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46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146</v>
      </c>
      <c r="D67" s="41"/>
      <c r="E67" s="41"/>
      <c r="F67" s="41"/>
      <c r="G67" s="41"/>
      <c r="H67" s="41"/>
      <c r="I67" s="41"/>
      <c r="J67" s="41"/>
      <c r="K67" s="41"/>
      <c r="L67" s="146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46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41"/>
      <c r="J69" s="41"/>
      <c r="K69" s="41"/>
      <c r="L69" s="146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6.25" customHeight="1">
      <c r="A70" s="39"/>
      <c r="B70" s="40"/>
      <c r="C70" s="41"/>
      <c r="D70" s="41"/>
      <c r="E70" s="171" t="str">
        <f>E7</f>
        <v>Brozany nad Ohří - rekonstrukci chodníku k fotbalovému hřišti vč. stabilizace pravobřežní břehové linie Mlýnského náhonu</v>
      </c>
      <c r="F70" s="33"/>
      <c r="G70" s="33"/>
      <c r="H70" s="33"/>
      <c r="I70" s="41"/>
      <c r="J70" s="41"/>
      <c r="K70" s="41"/>
      <c r="L70" s="14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127</v>
      </c>
      <c r="D71" s="41"/>
      <c r="E71" s="41"/>
      <c r="F71" s="41"/>
      <c r="G71" s="41"/>
      <c r="H71" s="41"/>
      <c r="I71" s="41"/>
      <c r="J71" s="41"/>
      <c r="K71" s="41"/>
      <c r="L71" s="14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70" t="str">
        <f>E9</f>
        <v>VON - Vedlejší a ostatní náklady</v>
      </c>
      <c r="F72" s="41"/>
      <c r="G72" s="41"/>
      <c r="H72" s="41"/>
      <c r="I72" s="41"/>
      <c r="J72" s="41"/>
      <c r="K72" s="41"/>
      <c r="L72" s="14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4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41"/>
      <c r="E74" s="41"/>
      <c r="F74" s="28" t="str">
        <f>F12</f>
        <v>Brozany nad Ohří</v>
      </c>
      <c r="G74" s="41"/>
      <c r="H74" s="41"/>
      <c r="I74" s="33" t="s">
        <v>23</v>
      </c>
      <c r="J74" s="73" t="str">
        <f>IF(J12="","",J12)</f>
        <v>14. 11. 2021</v>
      </c>
      <c r="K74" s="41"/>
      <c r="L74" s="14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4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25.65" customHeight="1">
      <c r="A76" s="39"/>
      <c r="B76" s="40"/>
      <c r="C76" s="33" t="s">
        <v>25</v>
      </c>
      <c r="D76" s="41"/>
      <c r="E76" s="41"/>
      <c r="F76" s="28" t="str">
        <f>E15</f>
        <v>Městys Brozany nad Ohří</v>
      </c>
      <c r="G76" s="41"/>
      <c r="H76" s="41"/>
      <c r="I76" s="33" t="s">
        <v>31</v>
      </c>
      <c r="J76" s="37" t="str">
        <f>E21</f>
        <v>AZ Consult spol. s r.o.</v>
      </c>
      <c r="K76" s="41"/>
      <c r="L76" s="14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29</v>
      </c>
      <c r="D77" s="41"/>
      <c r="E77" s="41"/>
      <c r="F77" s="28" t="str">
        <f>IF(E18="","",E18)</f>
        <v>Vyplň údaj</v>
      </c>
      <c r="G77" s="41"/>
      <c r="H77" s="41"/>
      <c r="I77" s="33" t="s">
        <v>34</v>
      </c>
      <c r="J77" s="37" t="str">
        <f>E24</f>
        <v>Dagmar Sedláčková</v>
      </c>
      <c r="K77" s="41"/>
      <c r="L77" s="14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4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1" customFormat="1" ht="29.28" customHeight="1">
      <c r="A79" s="187"/>
      <c r="B79" s="188"/>
      <c r="C79" s="189" t="s">
        <v>147</v>
      </c>
      <c r="D79" s="190" t="s">
        <v>57</v>
      </c>
      <c r="E79" s="190" t="s">
        <v>53</v>
      </c>
      <c r="F79" s="190" t="s">
        <v>54</v>
      </c>
      <c r="G79" s="190" t="s">
        <v>148</v>
      </c>
      <c r="H79" s="190" t="s">
        <v>149</v>
      </c>
      <c r="I79" s="190" t="s">
        <v>150</v>
      </c>
      <c r="J79" s="190" t="s">
        <v>133</v>
      </c>
      <c r="K79" s="191" t="s">
        <v>151</v>
      </c>
      <c r="L79" s="192"/>
      <c r="M79" s="93" t="s">
        <v>19</v>
      </c>
      <c r="N79" s="94" t="s">
        <v>42</v>
      </c>
      <c r="O79" s="94" t="s">
        <v>152</v>
      </c>
      <c r="P79" s="94" t="s">
        <v>153</v>
      </c>
      <c r="Q79" s="94" t="s">
        <v>154</v>
      </c>
      <c r="R79" s="94" t="s">
        <v>155</v>
      </c>
      <c r="S79" s="94" t="s">
        <v>156</v>
      </c>
      <c r="T79" s="95" t="s">
        <v>157</v>
      </c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</row>
    <row r="80" s="2" customFormat="1" ht="22.8" customHeight="1">
      <c r="A80" s="39"/>
      <c r="B80" s="40"/>
      <c r="C80" s="100" t="s">
        <v>158</v>
      </c>
      <c r="D80" s="41"/>
      <c r="E80" s="41"/>
      <c r="F80" s="41"/>
      <c r="G80" s="41"/>
      <c r="H80" s="41"/>
      <c r="I80" s="41"/>
      <c r="J80" s="193">
        <f>BK80</f>
        <v>0</v>
      </c>
      <c r="K80" s="41"/>
      <c r="L80" s="45"/>
      <c r="M80" s="96"/>
      <c r="N80" s="194"/>
      <c r="O80" s="97"/>
      <c r="P80" s="195">
        <f>P81</f>
        <v>0</v>
      </c>
      <c r="Q80" s="97"/>
      <c r="R80" s="195">
        <f>R81</f>
        <v>0</v>
      </c>
      <c r="S80" s="97"/>
      <c r="T80" s="196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18" t="s">
        <v>71</v>
      </c>
      <c r="AU80" s="18" t="s">
        <v>134</v>
      </c>
      <c r="BK80" s="197">
        <f>BK81</f>
        <v>0</v>
      </c>
    </row>
    <row r="81" s="12" customFormat="1" ht="25.92" customHeight="1">
      <c r="A81" s="12"/>
      <c r="B81" s="198"/>
      <c r="C81" s="199"/>
      <c r="D81" s="200" t="s">
        <v>71</v>
      </c>
      <c r="E81" s="201" t="s">
        <v>443</v>
      </c>
      <c r="F81" s="201" t="s">
        <v>444</v>
      </c>
      <c r="G81" s="199"/>
      <c r="H81" s="199"/>
      <c r="I81" s="202"/>
      <c r="J81" s="203">
        <f>BK81</f>
        <v>0</v>
      </c>
      <c r="K81" s="199"/>
      <c r="L81" s="204"/>
      <c r="M81" s="205"/>
      <c r="N81" s="206"/>
      <c r="O81" s="206"/>
      <c r="P81" s="207">
        <f>SUM(P82:P93)</f>
        <v>0</v>
      </c>
      <c r="Q81" s="206"/>
      <c r="R81" s="207">
        <f>SUM(R82:R93)</f>
        <v>0</v>
      </c>
      <c r="S81" s="206"/>
      <c r="T81" s="208">
        <f>SUM(T82:T93)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9" t="s">
        <v>191</v>
      </c>
      <c r="AT81" s="210" t="s">
        <v>71</v>
      </c>
      <c r="AU81" s="210" t="s">
        <v>72</v>
      </c>
      <c r="AY81" s="209" t="s">
        <v>161</v>
      </c>
      <c r="BK81" s="211">
        <f>SUM(BK82:BK93)</f>
        <v>0</v>
      </c>
    </row>
    <row r="82" s="2" customFormat="1" ht="14.4" customHeight="1">
      <c r="A82" s="39"/>
      <c r="B82" s="40"/>
      <c r="C82" s="214" t="s">
        <v>79</v>
      </c>
      <c r="D82" s="214" t="s">
        <v>163</v>
      </c>
      <c r="E82" s="215" t="s">
        <v>1309</v>
      </c>
      <c r="F82" s="216" t="s">
        <v>1310</v>
      </c>
      <c r="G82" s="217" t="s">
        <v>1311</v>
      </c>
      <c r="H82" s="218">
        <v>1</v>
      </c>
      <c r="I82" s="219"/>
      <c r="J82" s="220">
        <f>ROUND(I82*H82,2)</f>
        <v>0</v>
      </c>
      <c r="K82" s="216" t="s">
        <v>19</v>
      </c>
      <c r="L82" s="45"/>
      <c r="M82" s="221" t="s">
        <v>19</v>
      </c>
      <c r="N82" s="222" t="s">
        <v>43</v>
      </c>
      <c r="O82" s="85"/>
      <c r="P82" s="223">
        <f>O82*H82</f>
        <v>0</v>
      </c>
      <c r="Q82" s="223">
        <v>0</v>
      </c>
      <c r="R82" s="223">
        <f>Q82*H82</f>
        <v>0</v>
      </c>
      <c r="S82" s="223">
        <v>0</v>
      </c>
      <c r="T82" s="224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25" t="s">
        <v>167</v>
      </c>
      <c r="AT82" s="225" t="s">
        <v>163</v>
      </c>
      <c r="AU82" s="225" t="s">
        <v>79</v>
      </c>
      <c r="AY82" s="18" t="s">
        <v>161</v>
      </c>
      <c r="BE82" s="226">
        <f>IF(N82="základní",J82,0)</f>
        <v>0</v>
      </c>
      <c r="BF82" s="226">
        <f>IF(N82="snížená",J82,0)</f>
        <v>0</v>
      </c>
      <c r="BG82" s="226">
        <f>IF(N82="zákl. přenesená",J82,0)</f>
        <v>0</v>
      </c>
      <c r="BH82" s="226">
        <f>IF(N82="sníž. přenesená",J82,0)</f>
        <v>0</v>
      </c>
      <c r="BI82" s="226">
        <f>IF(N82="nulová",J82,0)</f>
        <v>0</v>
      </c>
      <c r="BJ82" s="18" t="s">
        <v>79</v>
      </c>
      <c r="BK82" s="226">
        <f>ROUND(I82*H82,2)</f>
        <v>0</v>
      </c>
      <c r="BL82" s="18" t="s">
        <v>167</v>
      </c>
      <c r="BM82" s="225" t="s">
        <v>1312</v>
      </c>
    </row>
    <row r="83" s="2" customFormat="1" ht="14.4" customHeight="1">
      <c r="A83" s="39"/>
      <c r="B83" s="40"/>
      <c r="C83" s="214" t="s">
        <v>81</v>
      </c>
      <c r="D83" s="214" t="s">
        <v>163</v>
      </c>
      <c r="E83" s="215" t="s">
        <v>1313</v>
      </c>
      <c r="F83" s="216" t="s">
        <v>1314</v>
      </c>
      <c r="G83" s="217" t="s">
        <v>1311</v>
      </c>
      <c r="H83" s="218">
        <v>1</v>
      </c>
      <c r="I83" s="219"/>
      <c r="J83" s="220">
        <f>ROUND(I83*H83,2)</f>
        <v>0</v>
      </c>
      <c r="K83" s="216" t="s">
        <v>19</v>
      </c>
      <c r="L83" s="45"/>
      <c r="M83" s="221" t="s">
        <v>19</v>
      </c>
      <c r="N83" s="222" t="s">
        <v>43</v>
      </c>
      <c r="O83" s="85"/>
      <c r="P83" s="223">
        <f>O83*H83</f>
        <v>0</v>
      </c>
      <c r="Q83" s="223">
        <v>0</v>
      </c>
      <c r="R83" s="223">
        <f>Q83*H83</f>
        <v>0</v>
      </c>
      <c r="S83" s="223">
        <v>0</v>
      </c>
      <c r="T83" s="224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25" t="s">
        <v>167</v>
      </c>
      <c r="AT83" s="225" t="s">
        <v>163</v>
      </c>
      <c r="AU83" s="225" t="s">
        <v>79</v>
      </c>
      <c r="AY83" s="18" t="s">
        <v>161</v>
      </c>
      <c r="BE83" s="226">
        <f>IF(N83="základní",J83,0)</f>
        <v>0</v>
      </c>
      <c r="BF83" s="226">
        <f>IF(N83="snížená",J83,0)</f>
        <v>0</v>
      </c>
      <c r="BG83" s="226">
        <f>IF(N83="zákl. přenesená",J83,0)</f>
        <v>0</v>
      </c>
      <c r="BH83" s="226">
        <f>IF(N83="sníž. přenesená",J83,0)</f>
        <v>0</v>
      </c>
      <c r="BI83" s="226">
        <f>IF(N83="nulová",J83,0)</f>
        <v>0</v>
      </c>
      <c r="BJ83" s="18" t="s">
        <v>79</v>
      </c>
      <c r="BK83" s="226">
        <f>ROUND(I83*H83,2)</f>
        <v>0</v>
      </c>
      <c r="BL83" s="18" t="s">
        <v>167</v>
      </c>
      <c r="BM83" s="225" t="s">
        <v>1315</v>
      </c>
    </row>
    <row r="84" s="2" customFormat="1" ht="14.4" customHeight="1">
      <c r="A84" s="39"/>
      <c r="B84" s="40"/>
      <c r="C84" s="214" t="s">
        <v>178</v>
      </c>
      <c r="D84" s="214" t="s">
        <v>163</v>
      </c>
      <c r="E84" s="215" t="s">
        <v>1316</v>
      </c>
      <c r="F84" s="216" t="s">
        <v>1317</v>
      </c>
      <c r="G84" s="217" t="s">
        <v>1311</v>
      </c>
      <c r="H84" s="218">
        <v>1</v>
      </c>
      <c r="I84" s="219"/>
      <c r="J84" s="220">
        <f>ROUND(I84*H84,2)</f>
        <v>0</v>
      </c>
      <c r="K84" s="216" t="s">
        <v>19</v>
      </c>
      <c r="L84" s="45"/>
      <c r="M84" s="221" t="s">
        <v>19</v>
      </c>
      <c r="N84" s="222" t="s">
        <v>43</v>
      </c>
      <c r="O84" s="85"/>
      <c r="P84" s="223">
        <f>O84*H84</f>
        <v>0</v>
      </c>
      <c r="Q84" s="223">
        <v>0</v>
      </c>
      <c r="R84" s="223">
        <f>Q84*H84</f>
        <v>0</v>
      </c>
      <c r="S84" s="223">
        <v>0</v>
      </c>
      <c r="T84" s="224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25" t="s">
        <v>167</v>
      </c>
      <c r="AT84" s="225" t="s">
        <v>163</v>
      </c>
      <c r="AU84" s="225" t="s">
        <v>79</v>
      </c>
      <c r="AY84" s="18" t="s">
        <v>161</v>
      </c>
      <c r="BE84" s="226">
        <f>IF(N84="základní",J84,0)</f>
        <v>0</v>
      </c>
      <c r="BF84" s="226">
        <f>IF(N84="snížená",J84,0)</f>
        <v>0</v>
      </c>
      <c r="BG84" s="226">
        <f>IF(N84="zákl. přenesená",J84,0)</f>
        <v>0</v>
      </c>
      <c r="BH84" s="226">
        <f>IF(N84="sníž. přenesená",J84,0)</f>
        <v>0</v>
      </c>
      <c r="BI84" s="226">
        <f>IF(N84="nulová",J84,0)</f>
        <v>0</v>
      </c>
      <c r="BJ84" s="18" t="s">
        <v>79</v>
      </c>
      <c r="BK84" s="226">
        <f>ROUND(I84*H84,2)</f>
        <v>0</v>
      </c>
      <c r="BL84" s="18" t="s">
        <v>167</v>
      </c>
      <c r="BM84" s="225" t="s">
        <v>1318</v>
      </c>
    </row>
    <row r="85" s="2" customFormat="1" ht="14.4" customHeight="1">
      <c r="A85" s="39"/>
      <c r="B85" s="40"/>
      <c r="C85" s="214" t="s">
        <v>167</v>
      </c>
      <c r="D85" s="214" t="s">
        <v>163</v>
      </c>
      <c r="E85" s="215" t="s">
        <v>1319</v>
      </c>
      <c r="F85" s="216" t="s">
        <v>1320</v>
      </c>
      <c r="G85" s="217" t="s">
        <v>1311</v>
      </c>
      <c r="H85" s="218">
        <v>1</v>
      </c>
      <c r="I85" s="219"/>
      <c r="J85" s="220">
        <f>ROUND(I85*H85,2)</f>
        <v>0</v>
      </c>
      <c r="K85" s="216" t="s">
        <v>19</v>
      </c>
      <c r="L85" s="45"/>
      <c r="M85" s="221" t="s">
        <v>19</v>
      </c>
      <c r="N85" s="222" t="s">
        <v>43</v>
      </c>
      <c r="O85" s="85"/>
      <c r="P85" s="223">
        <f>O85*H85</f>
        <v>0</v>
      </c>
      <c r="Q85" s="223">
        <v>0</v>
      </c>
      <c r="R85" s="223">
        <f>Q85*H85</f>
        <v>0</v>
      </c>
      <c r="S85" s="223">
        <v>0</v>
      </c>
      <c r="T85" s="224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25" t="s">
        <v>167</v>
      </c>
      <c r="AT85" s="225" t="s">
        <v>163</v>
      </c>
      <c r="AU85" s="225" t="s">
        <v>79</v>
      </c>
      <c r="AY85" s="18" t="s">
        <v>161</v>
      </c>
      <c r="BE85" s="226">
        <f>IF(N85="základní",J85,0)</f>
        <v>0</v>
      </c>
      <c r="BF85" s="226">
        <f>IF(N85="snížená",J85,0)</f>
        <v>0</v>
      </c>
      <c r="BG85" s="226">
        <f>IF(N85="zákl. přenesená",J85,0)</f>
        <v>0</v>
      </c>
      <c r="BH85" s="226">
        <f>IF(N85="sníž. přenesená",J85,0)</f>
        <v>0</v>
      </c>
      <c r="BI85" s="226">
        <f>IF(N85="nulová",J85,0)</f>
        <v>0</v>
      </c>
      <c r="BJ85" s="18" t="s">
        <v>79</v>
      </c>
      <c r="BK85" s="226">
        <f>ROUND(I85*H85,2)</f>
        <v>0</v>
      </c>
      <c r="BL85" s="18" t="s">
        <v>167</v>
      </c>
      <c r="BM85" s="225" t="s">
        <v>1321</v>
      </c>
    </row>
    <row r="86" s="2" customFormat="1" ht="14.4" customHeight="1">
      <c r="A86" s="39"/>
      <c r="B86" s="40"/>
      <c r="C86" s="214" t="s">
        <v>191</v>
      </c>
      <c r="D86" s="214" t="s">
        <v>163</v>
      </c>
      <c r="E86" s="215" t="s">
        <v>1322</v>
      </c>
      <c r="F86" s="216" t="s">
        <v>1323</v>
      </c>
      <c r="G86" s="217" t="s">
        <v>1311</v>
      </c>
      <c r="H86" s="218">
        <v>1</v>
      </c>
      <c r="I86" s="219"/>
      <c r="J86" s="220">
        <f>ROUND(I86*H86,2)</f>
        <v>0</v>
      </c>
      <c r="K86" s="216" t="s">
        <v>19</v>
      </c>
      <c r="L86" s="45"/>
      <c r="M86" s="221" t="s">
        <v>19</v>
      </c>
      <c r="N86" s="222" t="s">
        <v>43</v>
      </c>
      <c r="O86" s="85"/>
      <c r="P86" s="223">
        <f>O86*H86</f>
        <v>0</v>
      </c>
      <c r="Q86" s="223">
        <v>0</v>
      </c>
      <c r="R86" s="223">
        <f>Q86*H86</f>
        <v>0</v>
      </c>
      <c r="S86" s="223">
        <v>0</v>
      </c>
      <c r="T86" s="224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25" t="s">
        <v>167</v>
      </c>
      <c r="AT86" s="225" t="s">
        <v>163</v>
      </c>
      <c r="AU86" s="225" t="s">
        <v>79</v>
      </c>
      <c r="AY86" s="18" t="s">
        <v>161</v>
      </c>
      <c r="BE86" s="226">
        <f>IF(N86="základní",J86,0)</f>
        <v>0</v>
      </c>
      <c r="BF86" s="226">
        <f>IF(N86="snížená",J86,0)</f>
        <v>0</v>
      </c>
      <c r="BG86" s="226">
        <f>IF(N86="zákl. přenesená",J86,0)</f>
        <v>0</v>
      </c>
      <c r="BH86" s="226">
        <f>IF(N86="sníž. přenesená",J86,0)</f>
        <v>0</v>
      </c>
      <c r="BI86" s="226">
        <f>IF(N86="nulová",J86,0)</f>
        <v>0</v>
      </c>
      <c r="BJ86" s="18" t="s">
        <v>79</v>
      </c>
      <c r="BK86" s="226">
        <f>ROUND(I86*H86,2)</f>
        <v>0</v>
      </c>
      <c r="BL86" s="18" t="s">
        <v>167</v>
      </c>
      <c r="BM86" s="225" t="s">
        <v>1324</v>
      </c>
    </row>
    <row r="87" s="2" customFormat="1" ht="14.4" customHeight="1">
      <c r="A87" s="39"/>
      <c r="B87" s="40"/>
      <c r="C87" s="214" t="s">
        <v>197</v>
      </c>
      <c r="D87" s="214" t="s">
        <v>163</v>
      </c>
      <c r="E87" s="215" t="s">
        <v>1325</v>
      </c>
      <c r="F87" s="216" t="s">
        <v>1326</v>
      </c>
      <c r="G87" s="217" t="s">
        <v>1311</v>
      </c>
      <c r="H87" s="218">
        <v>1</v>
      </c>
      <c r="I87" s="219"/>
      <c r="J87" s="220">
        <f>ROUND(I87*H87,2)</f>
        <v>0</v>
      </c>
      <c r="K87" s="216" t="s">
        <v>19</v>
      </c>
      <c r="L87" s="45"/>
      <c r="M87" s="221" t="s">
        <v>19</v>
      </c>
      <c r="N87" s="222" t="s">
        <v>43</v>
      </c>
      <c r="O87" s="85"/>
      <c r="P87" s="223">
        <f>O87*H87</f>
        <v>0</v>
      </c>
      <c r="Q87" s="223">
        <v>0</v>
      </c>
      <c r="R87" s="223">
        <f>Q87*H87</f>
        <v>0</v>
      </c>
      <c r="S87" s="223">
        <v>0</v>
      </c>
      <c r="T87" s="224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25" t="s">
        <v>167</v>
      </c>
      <c r="AT87" s="225" t="s">
        <v>163</v>
      </c>
      <c r="AU87" s="225" t="s">
        <v>79</v>
      </c>
      <c r="AY87" s="18" t="s">
        <v>161</v>
      </c>
      <c r="BE87" s="226">
        <f>IF(N87="základní",J87,0)</f>
        <v>0</v>
      </c>
      <c r="BF87" s="226">
        <f>IF(N87="snížená",J87,0)</f>
        <v>0</v>
      </c>
      <c r="BG87" s="226">
        <f>IF(N87="zákl. přenesená",J87,0)</f>
        <v>0</v>
      </c>
      <c r="BH87" s="226">
        <f>IF(N87="sníž. přenesená",J87,0)</f>
        <v>0</v>
      </c>
      <c r="BI87" s="226">
        <f>IF(N87="nulová",J87,0)</f>
        <v>0</v>
      </c>
      <c r="BJ87" s="18" t="s">
        <v>79</v>
      </c>
      <c r="BK87" s="226">
        <f>ROUND(I87*H87,2)</f>
        <v>0</v>
      </c>
      <c r="BL87" s="18" t="s">
        <v>167</v>
      </c>
      <c r="BM87" s="225" t="s">
        <v>1327</v>
      </c>
    </row>
    <row r="88" s="2" customFormat="1" ht="14.4" customHeight="1">
      <c r="A88" s="39"/>
      <c r="B88" s="40"/>
      <c r="C88" s="214" t="s">
        <v>202</v>
      </c>
      <c r="D88" s="214" t="s">
        <v>163</v>
      </c>
      <c r="E88" s="215" t="s">
        <v>1328</v>
      </c>
      <c r="F88" s="216" t="s">
        <v>1329</v>
      </c>
      <c r="G88" s="217" t="s">
        <v>1311</v>
      </c>
      <c r="H88" s="218">
        <v>1</v>
      </c>
      <c r="I88" s="219"/>
      <c r="J88" s="220">
        <f>ROUND(I88*H88,2)</f>
        <v>0</v>
      </c>
      <c r="K88" s="216" t="s">
        <v>19</v>
      </c>
      <c r="L88" s="45"/>
      <c r="M88" s="221" t="s">
        <v>19</v>
      </c>
      <c r="N88" s="222" t="s">
        <v>43</v>
      </c>
      <c r="O88" s="85"/>
      <c r="P88" s="223">
        <f>O88*H88</f>
        <v>0</v>
      </c>
      <c r="Q88" s="223">
        <v>0</v>
      </c>
      <c r="R88" s="223">
        <f>Q88*H88</f>
        <v>0</v>
      </c>
      <c r="S88" s="223">
        <v>0</v>
      </c>
      <c r="T88" s="224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25" t="s">
        <v>167</v>
      </c>
      <c r="AT88" s="225" t="s">
        <v>163</v>
      </c>
      <c r="AU88" s="225" t="s">
        <v>79</v>
      </c>
      <c r="AY88" s="18" t="s">
        <v>161</v>
      </c>
      <c r="BE88" s="226">
        <f>IF(N88="základní",J88,0)</f>
        <v>0</v>
      </c>
      <c r="BF88" s="226">
        <f>IF(N88="snížená",J88,0)</f>
        <v>0</v>
      </c>
      <c r="BG88" s="226">
        <f>IF(N88="zákl. přenesená",J88,0)</f>
        <v>0</v>
      </c>
      <c r="BH88" s="226">
        <f>IF(N88="sníž. přenesená",J88,0)</f>
        <v>0</v>
      </c>
      <c r="BI88" s="226">
        <f>IF(N88="nulová",J88,0)</f>
        <v>0</v>
      </c>
      <c r="BJ88" s="18" t="s">
        <v>79</v>
      </c>
      <c r="BK88" s="226">
        <f>ROUND(I88*H88,2)</f>
        <v>0</v>
      </c>
      <c r="BL88" s="18" t="s">
        <v>167</v>
      </c>
      <c r="BM88" s="225" t="s">
        <v>1330</v>
      </c>
    </row>
    <row r="89" s="2" customFormat="1" ht="14.4" customHeight="1">
      <c r="A89" s="39"/>
      <c r="B89" s="40"/>
      <c r="C89" s="214" t="s">
        <v>207</v>
      </c>
      <c r="D89" s="214" t="s">
        <v>163</v>
      </c>
      <c r="E89" s="215" t="s">
        <v>1331</v>
      </c>
      <c r="F89" s="216" t="s">
        <v>1332</v>
      </c>
      <c r="G89" s="217" t="s">
        <v>1311</v>
      </c>
      <c r="H89" s="218">
        <v>1</v>
      </c>
      <c r="I89" s="219"/>
      <c r="J89" s="220">
        <f>ROUND(I89*H89,2)</f>
        <v>0</v>
      </c>
      <c r="K89" s="216" t="s">
        <v>19</v>
      </c>
      <c r="L89" s="45"/>
      <c r="M89" s="221" t="s">
        <v>19</v>
      </c>
      <c r="N89" s="222" t="s">
        <v>43</v>
      </c>
      <c r="O89" s="85"/>
      <c r="P89" s="223">
        <f>O89*H89</f>
        <v>0</v>
      </c>
      <c r="Q89" s="223">
        <v>0</v>
      </c>
      <c r="R89" s="223">
        <f>Q89*H89</f>
        <v>0</v>
      </c>
      <c r="S89" s="223">
        <v>0</v>
      </c>
      <c r="T89" s="224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25" t="s">
        <v>167</v>
      </c>
      <c r="AT89" s="225" t="s">
        <v>163</v>
      </c>
      <c r="AU89" s="225" t="s">
        <v>79</v>
      </c>
      <c r="AY89" s="18" t="s">
        <v>161</v>
      </c>
      <c r="BE89" s="226">
        <f>IF(N89="základní",J89,0)</f>
        <v>0</v>
      </c>
      <c r="BF89" s="226">
        <f>IF(N89="snížená",J89,0)</f>
        <v>0</v>
      </c>
      <c r="BG89" s="226">
        <f>IF(N89="zákl. přenesená",J89,0)</f>
        <v>0</v>
      </c>
      <c r="BH89" s="226">
        <f>IF(N89="sníž. přenesená",J89,0)</f>
        <v>0</v>
      </c>
      <c r="BI89" s="226">
        <f>IF(N89="nulová",J89,0)</f>
        <v>0</v>
      </c>
      <c r="BJ89" s="18" t="s">
        <v>79</v>
      </c>
      <c r="BK89" s="226">
        <f>ROUND(I89*H89,2)</f>
        <v>0</v>
      </c>
      <c r="BL89" s="18" t="s">
        <v>167</v>
      </c>
      <c r="BM89" s="225" t="s">
        <v>1333</v>
      </c>
    </row>
    <row r="90" s="2" customFormat="1" ht="14.4" customHeight="1">
      <c r="A90" s="39"/>
      <c r="B90" s="40"/>
      <c r="C90" s="214" t="s">
        <v>211</v>
      </c>
      <c r="D90" s="214" t="s">
        <v>163</v>
      </c>
      <c r="E90" s="215" t="s">
        <v>1334</v>
      </c>
      <c r="F90" s="216" t="s">
        <v>1335</v>
      </c>
      <c r="G90" s="217" t="s">
        <v>1311</v>
      </c>
      <c r="H90" s="218">
        <v>1</v>
      </c>
      <c r="I90" s="219"/>
      <c r="J90" s="220">
        <f>ROUND(I90*H90,2)</f>
        <v>0</v>
      </c>
      <c r="K90" s="216" t="s">
        <v>19</v>
      </c>
      <c r="L90" s="45"/>
      <c r="M90" s="221" t="s">
        <v>19</v>
      </c>
      <c r="N90" s="222" t="s">
        <v>43</v>
      </c>
      <c r="O90" s="85"/>
      <c r="P90" s="223">
        <f>O90*H90</f>
        <v>0</v>
      </c>
      <c r="Q90" s="223">
        <v>0</v>
      </c>
      <c r="R90" s="223">
        <f>Q90*H90</f>
        <v>0</v>
      </c>
      <c r="S90" s="223">
        <v>0</v>
      </c>
      <c r="T90" s="224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25" t="s">
        <v>167</v>
      </c>
      <c r="AT90" s="225" t="s">
        <v>163</v>
      </c>
      <c r="AU90" s="225" t="s">
        <v>79</v>
      </c>
      <c r="AY90" s="18" t="s">
        <v>161</v>
      </c>
      <c r="BE90" s="226">
        <f>IF(N90="základní",J90,0)</f>
        <v>0</v>
      </c>
      <c r="BF90" s="226">
        <f>IF(N90="snížená",J90,0)</f>
        <v>0</v>
      </c>
      <c r="BG90" s="226">
        <f>IF(N90="zákl. přenesená",J90,0)</f>
        <v>0</v>
      </c>
      <c r="BH90" s="226">
        <f>IF(N90="sníž. přenesená",J90,0)</f>
        <v>0</v>
      </c>
      <c r="BI90" s="226">
        <f>IF(N90="nulová",J90,0)</f>
        <v>0</v>
      </c>
      <c r="BJ90" s="18" t="s">
        <v>79</v>
      </c>
      <c r="BK90" s="226">
        <f>ROUND(I90*H90,2)</f>
        <v>0</v>
      </c>
      <c r="BL90" s="18" t="s">
        <v>167</v>
      </c>
      <c r="BM90" s="225" t="s">
        <v>1336</v>
      </c>
    </row>
    <row r="91" s="2" customFormat="1" ht="14.4" customHeight="1">
      <c r="A91" s="39"/>
      <c r="B91" s="40"/>
      <c r="C91" s="214" t="s">
        <v>218</v>
      </c>
      <c r="D91" s="214" t="s">
        <v>163</v>
      </c>
      <c r="E91" s="215" t="s">
        <v>1337</v>
      </c>
      <c r="F91" s="216" t="s">
        <v>1338</v>
      </c>
      <c r="G91" s="217" t="s">
        <v>1311</v>
      </c>
      <c r="H91" s="218">
        <v>1</v>
      </c>
      <c r="I91" s="219"/>
      <c r="J91" s="220">
        <f>ROUND(I91*H91,2)</f>
        <v>0</v>
      </c>
      <c r="K91" s="216" t="s">
        <v>19</v>
      </c>
      <c r="L91" s="45"/>
      <c r="M91" s="221" t="s">
        <v>19</v>
      </c>
      <c r="N91" s="222" t="s">
        <v>43</v>
      </c>
      <c r="O91" s="85"/>
      <c r="P91" s="223">
        <f>O91*H91</f>
        <v>0</v>
      </c>
      <c r="Q91" s="223">
        <v>0</v>
      </c>
      <c r="R91" s="223">
        <f>Q91*H91</f>
        <v>0</v>
      </c>
      <c r="S91" s="223">
        <v>0</v>
      </c>
      <c r="T91" s="224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25" t="s">
        <v>167</v>
      </c>
      <c r="AT91" s="225" t="s">
        <v>163</v>
      </c>
      <c r="AU91" s="225" t="s">
        <v>79</v>
      </c>
      <c r="AY91" s="18" t="s">
        <v>161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8" t="s">
        <v>79</v>
      </c>
      <c r="BK91" s="226">
        <f>ROUND(I91*H91,2)</f>
        <v>0</v>
      </c>
      <c r="BL91" s="18" t="s">
        <v>167</v>
      </c>
      <c r="BM91" s="225" t="s">
        <v>1339</v>
      </c>
    </row>
    <row r="92" s="2" customFormat="1" ht="14.4" customHeight="1">
      <c r="A92" s="39"/>
      <c r="B92" s="40"/>
      <c r="C92" s="214" t="s">
        <v>225</v>
      </c>
      <c r="D92" s="214" t="s">
        <v>163</v>
      </c>
      <c r="E92" s="215" t="s">
        <v>1340</v>
      </c>
      <c r="F92" s="216" t="s">
        <v>1341</v>
      </c>
      <c r="G92" s="217" t="s">
        <v>1311</v>
      </c>
      <c r="H92" s="218">
        <v>1</v>
      </c>
      <c r="I92" s="219"/>
      <c r="J92" s="220">
        <f>ROUND(I92*H92,2)</f>
        <v>0</v>
      </c>
      <c r="K92" s="216" t="s">
        <v>19</v>
      </c>
      <c r="L92" s="45"/>
      <c r="M92" s="221" t="s">
        <v>19</v>
      </c>
      <c r="N92" s="222" t="s">
        <v>43</v>
      </c>
      <c r="O92" s="85"/>
      <c r="P92" s="223">
        <f>O92*H92</f>
        <v>0</v>
      </c>
      <c r="Q92" s="223">
        <v>0</v>
      </c>
      <c r="R92" s="223">
        <f>Q92*H92</f>
        <v>0</v>
      </c>
      <c r="S92" s="223">
        <v>0</v>
      </c>
      <c r="T92" s="224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25" t="s">
        <v>167</v>
      </c>
      <c r="AT92" s="225" t="s">
        <v>163</v>
      </c>
      <c r="AU92" s="225" t="s">
        <v>79</v>
      </c>
      <c r="AY92" s="18" t="s">
        <v>161</v>
      </c>
      <c r="BE92" s="226">
        <f>IF(N92="základní",J92,0)</f>
        <v>0</v>
      </c>
      <c r="BF92" s="226">
        <f>IF(N92="snížená",J92,0)</f>
        <v>0</v>
      </c>
      <c r="BG92" s="226">
        <f>IF(N92="zákl. přenesená",J92,0)</f>
        <v>0</v>
      </c>
      <c r="BH92" s="226">
        <f>IF(N92="sníž. přenesená",J92,0)</f>
        <v>0</v>
      </c>
      <c r="BI92" s="226">
        <f>IF(N92="nulová",J92,0)</f>
        <v>0</v>
      </c>
      <c r="BJ92" s="18" t="s">
        <v>79</v>
      </c>
      <c r="BK92" s="226">
        <f>ROUND(I92*H92,2)</f>
        <v>0</v>
      </c>
      <c r="BL92" s="18" t="s">
        <v>167</v>
      </c>
      <c r="BM92" s="225" t="s">
        <v>1342</v>
      </c>
    </row>
    <row r="93" s="2" customFormat="1" ht="14.4" customHeight="1">
      <c r="A93" s="39"/>
      <c r="B93" s="40"/>
      <c r="C93" s="214" t="s">
        <v>230</v>
      </c>
      <c r="D93" s="214" t="s">
        <v>163</v>
      </c>
      <c r="E93" s="215" t="s">
        <v>1343</v>
      </c>
      <c r="F93" s="216" t="s">
        <v>1344</v>
      </c>
      <c r="G93" s="217" t="s">
        <v>1311</v>
      </c>
      <c r="H93" s="218">
        <v>1</v>
      </c>
      <c r="I93" s="219"/>
      <c r="J93" s="220">
        <f>ROUND(I93*H93,2)</f>
        <v>0</v>
      </c>
      <c r="K93" s="216" t="s">
        <v>19</v>
      </c>
      <c r="L93" s="45"/>
      <c r="M93" s="277" t="s">
        <v>19</v>
      </c>
      <c r="N93" s="278" t="s">
        <v>43</v>
      </c>
      <c r="O93" s="279"/>
      <c r="P93" s="280">
        <f>O93*H93</f>
        <v>0</v>
      </c>
      <c r="Q93" s="280">
        <v>0</v>
      </c>
      <c r="R93" s="280">
        <f>Q93*H93</f>
        <v>0</v>
      </c>
      <c r="S93" s="280">
        <v>0</v>
      </c>
      <c r="T93" s="281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25" t="s">
        <v>167</v>
      </c>
      <c r="AT93" s="225" t="s">
        <v>163</v>
      </c>
      <c r="AU93" s="225" t="s">
        <v>79</v>
      </c>
      <c r="AY93" s="18" t="s">
        <v>161</v>
      </c>
      <c r="BE93" s="226">
        <f>IF(N93="základní",J93,0)</f>
        <v>0</v>
      </c>
      <c r="BF93" s="226">
        <f>IF(N93="snížená",J93,0)</f>
        <v>0</v>
      </c>
      <c r="BG93" s="226">
        <f>IF(N93="zákl. přenesená",J93,0)</f>
        <v>0</v>
      </c>
      <c r="BH93" s="226">
        <f>IF(N93="sníž. přenesená",J93,0)</f>
        <v>0</v>
      </c>
      <c r="BI93" s="226">
        <f>IF(N93="nulová",J93,0)</f>
        <v>0</v>
      </c>
      <c r="BJ93" s="18" t="s">
        <v>79</v>
      </c>
      <c r="BK93" s="226">
        <f>ROUND(I93*H93,2)</f>
        <v>0</v>
      </c>
      <c r="BL93" s="18" t="s">
        <v>167</v>
      </c>
      <c r="BM93" s="225" t="s">
        <v>1345</v>
      </c>
    </row>
    <row r="94" s="2" customFormat="1" ht="6.96" customHeight="1">
      <c r="A94" s="39"/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45"/>
      <c r="M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</sheetData>
  <sheetProtection sheet="1" autoFilter="0" formatColumns="0" formatRows="0" objects="1" scenarios="1" spinCount="100000" saltValue="4AihyV88BifiYhdIpl6+139j5Fm1Ux20F1hxewLa9M7CNEMDGuId/LJNNAfFDqNZRkMx62AIVhz+Yg10zjpUZw==" hashValue="vhsYZ1JYu4KM9m33jSi/Svql0BTxujWb6kA8Xk6c1hJCkbk5cs6S36z+XVlmjR50+NkzY/aJuC6P1tmWrnIGnQ==" algorithmName="SHA-512" password="DD30"/>
  <autoFilter ref="C79:K93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0"/>
      <c r="C3" s="141"/>
      <c r="D3" s="141"/>
      <c r="E3" s="141"/>
      <c r="F3" s="141"/>
      <c r="G3" s="141"/>
      <c r="H3" s="21"/>
    </row>
    <row r="4" s="1" customFormat="1" ht="24.96" customHeight="1">
      <c r="B4" s="21"/>
      <c r="C4" s="142" t="s">
        <v>1346</v>
      </c>
      <c r="H4" s="21"/>
    </row>
    <row r="5" s="1" customFormat="1" ht="12" customHeight="1">
      <c r="B5" s="21"/>
      <c r="C5" s="282" t="s">
        <v>13</v>
      </c>
      <c r="D5" s="151" t="s">
        <v>14</v>
      </c>
      <c r="E5" s="1"/>
      <c r="F5" s="1"/>
      <c r="H5" s="21"/>
    </row>
    <row r="6" s="1" customFormat="1" ht="36.96" customHeight="1">
      <c r="B6" s="21"/>
      <c r="C6" s="283" t="s">
        <v>16</v>
      </c>
      <c r="D6" s="284" t="s">
        <v>17</v>
      </c>
      <c r="E6" s="1"/>
      <c r="F6" s="1"/>
      <c r="H6" s="21"/>
    </row>
    <row r="7" s="1" customFormat="1" ht="16.5" customHeight="1">
      <c r="B7" s="21"/>
      <c r="C7" s="144" t="s">
        <v>23</v>
      </c>
      <c r="D7" s="148" t="str">
        <f>'Rekapitulace stavby'!AN8</f>
        <v>14. 11. 2021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87"/>
      <c r="B9" s="285"/>
      <c r="C9" s="286" t="s">
        <v>53</v>
      </c>
      <c r="D9" s="287" t="s">
        <v>54</v>
      </c>
      <c r="E9" s="287" t="s">
        <v>148</v>
      </c>
      <c r="F9" s="288" t="s">
        <v>1347</v>
      </c>
      <c r="G9" s="187"/>
      <c r="H9" s="285"/>
    </row>
    <row r="10" s="2" customFormat="1" ht="26.4" customHeight="1">
      <c r="A10" s="39"/>
      <c r="B10" s="45"/>
      <c r="C10" s="289" t="s">
        <v>1348</v>
      </c>
      <c r="D10" s="289" t="s">
        <v>84</v>
      </c>
      <c r="E10" s="39"/>
      <c r="F10" s="39"/>
      <c r="G10" s="39"/>
      <c r="H10" s="45"/>
    </row>
    <row r="11" s="2" customFormat="1" ht="16.8" customHeight="1">
      <c r="A11" s="39"/>
      <c r="B11" s="45"/>
      <c r="C11" s="290" t="s">
        <v>122</v>
      </c>
      <c r="D11" s="291" t="s">
        <v>123</v>
      </c>
      <c r="E11" s="292" t="s">
        <v>19</v>
      </c>
      <c r="F11" s="293">
        <v>156.68600000000001</v>
      </c>
      <c r="G11" s="39"/>
      <c r="H11" s="45"/>
    </row>
    <row r="12" s="2" customFormat="1" ht="16.8" customHeight="1">
      <c r="A12" s="39"/>
      <c r="B12" s="45"/>
      <c r="C12" s="294" t="s">
        <v>19</v>
      </c>
      <c r="D12" s="294" t="s">
        <v>195</v>
      </c>
      <c r="E12" s="18" t="s">
        <v>19</v>
      </c>
      <c r="F12" s="295">
        <v>0</v>
      </c>
      <c r="G12" s="39"/>
      <c r="H12" s="45"/>
    </row>
    <row r="13" s="2" customFormat="1" ht="16.8" customHeight="1">
      <c r="A13" s="39"/>
      <c r="B13" s="45"/>
      <c r="C13" s="294" t="s">
        <v>19</v>
      </c>
      <c r="D13" s="294" t="s">
        <v>196</v>
      </c>
      <c r="E13" s="18" t="s">
        <v>19</v>
      </c>
      <c r="F13" s="295">
        <v>156.68600000000001</v>
      </c>
      <c r="G13" s="39"/>
      <c r="H13" s="45"/>
    </row>
    <row r="14" s="2" customFormat="1" ht="16.8" customHeight="1">
      <c r="A14" s="39"/>
      <c r="B14" s="45"/>
      <c r="C14" s="294" t="s">
        <v>122</v>
      </c>
      <c r="D14" s="294" t="s">
        <v>190</v>
      </c>
      <c r="E14" s="18" t="s">
        <v>19</v>
      </c>
      <c r="F14" s="295">
        <v>156.68600000000001</v>
      </c>
      <c r="G14" s="39"/>
      <c r="H14" s="45"/>
    </row>
    <row r="15" s="2" customFormat="1" ht="16.8" customHeight="1">
      <c r="A15" s="39"/>
      <c r="B15" s="45"/>
      <c r="C15" s="296" t="s">
        <v>1349</v>
      </c>
      <c r="D15" s="39"/>
      <c r="E15" s="39"/>
      <c r="F15" s="39"/>
      <c r="G15" s="39"/>
      <c r="H15" s="45"/>
    </row>
    <row r="16" s="2" customFormat="1">
      <c r="A16" s="39"/>
      <c r="B16" s="45"/>
      <c r="C16" s="294" t="s">
        <v>192</v>
      </c>
      <c r="D16" s="294" t="s">
        <v>193</v>
      </c>
      <c r="E16" s="18" t="s">
        <v>173</v>
      </c>
      <c r="F16" s="295">
        <v>156.68600000000001</v>
      </c>
      <c r="G16" s="39"/>
      <c r="H16" s="45"/>
    </row>
    <row r="17" s="2" customFormat="1" ht="16.8" customHeight="1">
      <c r="A17" s="39"/>
      <c r="B17" s="45"/>
      <c r="C17" s="294" t="s">
        <v>219</v>
      </c>
      <c r="D17" s="294" t="s">
        <v>220</v>
      </c>
      <c r="E17" s="18" t="s">
        <v>221</v>
      </c>
      <c r="F17" s="295">
        <v>831.42200000000003</v>
      </c>
      <c r="G17" s="39"/>
      <c r="H17" s="45"/>
    </row>
    <row r="18" s="2" customFormat="1" ht="16.8" customHeight="1">
      <c r="A18" s="39"/>
      <c r="B18" s="45"/>
      <c r="C18" s="290" t="s">
        <v>125</v>
      </c>
      <c r="D18" s="291" t="s">
        <v>126</v>
      </c>
      <c r="E18" s="292" t="s">
        <v>19</v>
      </c>
      <c r="F18" s="293">
        <v>259.02499999999998</v>
      </c>
      <c r="G18" s="39"/>
      <c r="H18" s="45"/>
    </row>
    <row r="19" s="2" customFormat="1" ht="16.8" customHeight="1">
      <c r="A19" s="39"/>
      <c r="B19" s="45"/>
      <c r="C19" s="294" t="s">
        <v>125</v>
      </c>
      <c r="D19" s="294" t="s">
        <v>206</v>
      </c>
      <c r="E19" s="18" t="s">
        <v>19</v>
      </c>
      <c r="F19" s="295">
        <v>259.02499999999998</v>
      </c>
      <c r="G19" s="39"/>
      <c r="H19" s="45"/>
    </row>
    <row r="20" s="2" customFormat="1" ht="16.8" customHeight="1">
      <c r="A20" s="39"/>
      <c r="B20" s="45"/>
      <c r="C20" s="296" t="s">
        <v>1349</v>
      </c>
      <c r="D20" s="39"/>
      <c r="E20" s="39"/>
      <c r="F20" s="39"/>
      <c r="G20" s="39"/>
      <c r="H20" s="45"/>
    </row>
    <row r="21" s="2" customFormat="1">
      <c r="A21" s="39"/>
      <c r="B21" s="45"/>
      <c r="C21" s="294" t="s">
        <v>203</v>
      </c>
      <c r="D21" s="294" t="s">
        <v>204</v>
      </c>
      <c r="E21" s="18" t="s">
        <v>173</v>
      </c>
      <c r="F21" s="295">
        <v>259.02499999999998</v>
      </c>
      <c r="G21" s="39"/>
      <c r="H21" s="45"/>
    </row>
    <row r="22" s="2" customFormat="1" ht="16.8" customHeight="1">
      <c r="A22" s="39"/>
      <c r="B22" s="45"/>
      <c r="C22" s="294" t="s">
        <v>219</v>
      </c>
      <c r="D22" s="294" t="s">
        <v>220</v>
      </c>
      <c r="E22" s="18" t="s">
        <v>221</v>
      </c>
      <c r="F22" s="295">
        <v>831.42200000000003</v>
      </c>
      <c r="G22" s="39"/>
      <c r="H22" s="45"/>
    </row>
    <row r="23" s="2" customFormat="1" ht="16.8" customHeight="1">
      <c r="A23" s="39"/>
      <c r="B23" s="45"/>
      <c r="C23" s="290" t="s">
        <v>113</v>
      </c>
      <c r="D23" s="291" t="s">
        <v>114</v>
      </c>
      <c r="E23" s="292" t="s">
        <v>19</v>
      </c>
      <c r="F23" s="293">
        <v>259.02499999999998</v>
      </c>
      <c r="G23" s="39"/>
      <c r="H23" s="45"/>
    </row>
    <row r="24" s="2" customFormat="1" ht="16.8" customHeight="1">
      <c r="A24" s="39"/>
      <c r="B24" s="45"/>
      <c r="C24" s="294" t="s">
        <v>19</v>
      </c>
      <c r="D24" s="294" t="s">
        <v>176</v>
      </c>
      <c r="E24" s="18" t="s">
        <v>19</v>
      </c>
      <c r="F24" s="295">
        <v>0</v>
      </c>
      <c r="G24" s="39"/>
      <c r="H24" s="45"/>
    </row>
    <row r="25" s="2" customFormat="1" ht="16.8" customHeight="1">
      <c r="A25" s="39"/>
      <c r="B25" s="45"/>
      <c r="C25" s="294" t="s">
        <v>113</v>
      </c>
      <c r="D25" s="294" t="s">
        <v>177</v>
      </c>
      <c r="E25" s="18" t="s">
        <v>19</v>
      </c>
      <c r="F25" s="295">
        <v>259.02499999999998</v>
      </c>
      <c r="G25" s="39"/>
      <c r="H25" s="45"/>
    </row>
    <row r="26" s="2" customFormat="1" ht="16.8" customHeight="1">
      <c r="A26" s="39"/>
      <c r="B26" s="45"/>
      <c r="C26" s="296" t="s">
        <v>1349</v>
      </c>
      <c r="D26" s="39"/>
      <c r="E26" s="39"/>
      <c r="F26" s="39"/>
      <c r="G26" s="39"/>
      <c r="H26" s="45"/>
    </row>
    <row r="27" s="2" customFormat="1">
      <c r="A27" s="39"/>
      <c r="B27" s="45"/>
      <c r="C27" s="294" t="s">
        <v>171</v>
      </c>
      <c r="D27" s="294" t="s">
        <v>172</v>
      </c>
      <c r="E27" s="18" t="s">
        <v>173</v>
      </c>
      <c r="F27" s="295">
        <v>259.02499999999998</v>
      </c>
      <c r="G27" s="39"/>
      <c r="H27" s="45"/>
    </row>
    <row r="28" s="2" customFormat="1">
      <c r="A28" s="39"/>
      <c r="B28" s="45"/>
      <c r="C28" s="294" t="s">
        <v>192</v>
      </c>
      <c r="D28" s="294" t="s">
        <v>193</v>
      </c>
      <c r="E28" s="18" t="s">
        <v>173</v>
      </c>
      <c r="F28" s="295">
        <v>156.68600000000001</v>
      </c>
      <c r="G28" s="39"/>
      <c r="H28" s="45"/>
    </row>
    <row r="29" s="2" customFormat="1">
      <c r="A29" s="39"/>
      <c r="B29" s="45"/>
      <c r="C29" s="294" t="s">
        <v>198</v>
      </c>
      <c r="D29" s="294" t="s">
        <v>1350</v>
      </c>
      <c r="E29" s="18" t="s">
        <v>173</v>
      </c>
      <c r="F29" s="295">
        <v>1566.8599999999999</v>
      </c>
      <c r="G29" s="39"/>
      <c r="H29" s="45"/>
    </row>
    <row r="30" s="2" customFormat="1" ht="16.8" customHeight="1">
      <c r="A30" s="39"/>
      <c r="B30" s="45"/>
      <c r="C30" s="290" t="s">
        <v>116</v>
      </c>
      <c r="D30" s="291" t="s">
        <v>117</v>
      </c>
      <c r="E30" s="292" t="s">
        <v>19</v>
      </c>
      <c r="F30" s="293">
        <v>259.02499999999998</v>
      </c>
      <c r="G30" s="39"/>
      <c r="H30" s="45"/>
    </row>
    <row r="31" s="2" customFormat="1" ht="16.8" customHeight="1">
      <c r="A31" s="39"/>
      <c r="B31" s="45"/>
      <c r="C31" s="294" t="s">
        <v>116</v>
      </c>
      <c r="D31" s="294" t="s">
        <v>182</v>
      </c>
      <c r="E31" s="18" t="s">
        <v>19</v>
      </c>
      <c r="F31" s="295">
        <v>259.02499999999998</v>
      </c>
      <c r="G31" s="39"/>
      <c r="H31" s="45"/>
    </row>
    <row r="32" s="2" customFormat="1" ht="16.8" customHeight="1">
      <c r="A32" s="39"/>
      <c r="B32" s="45"/>
      <c r="C32" s="296" t="s">
        <v>1349</v>
      </c>
      <c r="D32" s="39"/>
      <c r="E32" s="39"/>
      <c r="F32" s="39"/>
      <c r="G32" s="39"/>
      <c r="H32" s="45"/>
    </row>
    <row r="33" s="2" customFormat="1">
      <c r="A33" s="39"/>
      <c r="B33" s="45"/>
      <c r="C33" s="294" t="s">
        <v>179</v>
      </c>
      <c r="D33" s="294" t="s">
        <v>180</v>
      </c>
      <c r="E33" s="18" t="s">
        <v>173</v>
      </c>
      <c r="F33" s="295">
        <v>259.02499999999998</v>
      </c>
      <c r="G33" s="39"/>
      <c r="H33" s="45"/>
    </row>
    <row r="34" s="2" customFormat="1">
      <c r="A34" s="39"/>
      <c r="B34" s="45"/>
      <c r="C34" s="294" t="s">
        <v>203</v>
      </c>
      <c r="D34" s="294" t="s">
        <v>204</v>
      </c>
      <c r="E34" s="18" t="s">
        <v>173</v>
      </c>
      <c r="F34" s="295">
        <v>259.02499999999998</v>
      </c>
      <c r="G34" s="39"/>
      <c r="H34" s="45"/>
    </row>
    <row r="35" s="2" customFormat="1">
      <c r="A35" s="39"/>
      <c r="B35" s="45"/>
      <c r="C35" s="294" t="s">
        <v>208</v>
      </c>
      <c r="D35" s="294" t="s">
        <v>1351</v>
      </c>
      <c r="E35" s="18" t="s">
        <v>173</v>
      </c>
      <c r="F35" s="295">
        <v>259.02499999999998</v>
      </c>
      <c r="G35" s="39"/>
      <c r="H35" s="45"/>
    </row>
    <row r="36" s="2" customFormat="1" ht="16.8" customHeight="1">
      <c r="A36" s="39"/>
      <c r="B36" s="45"/>
      <c r="C36" s="290" t="s">
        <v>119</v>
      </c>
      <c r="D36" s="291" t="s">
        <v>120</v>
      </c>
      <c r="E36" s="292" t="s">
        <v>19</v>
      </c>
      <c r="F36" s="293">
        <v>95.469999999999999</v>
      </c>
      <c r="G36" s="39"/>
      <c r="H36" s="45"/>
    </row>
    <row r="37" s="2" customFormat="1" ht="16.8" customHeight="1">
      <c r="A37" s="39"/>
      <c r="B37" s="45"/>
      <c r="C37" s="294" t="s">
        <v>119</v>
      </c>
      <c r="D37" s="294" t="s">
        <v>229</v>
      </c>
      <c r="E37" s="18" t="s">
        <v>19</v>
      </c>
      <c r="F37" s="295">
        <v>95.469999999999999</v>
      </c>
      <c r="G37" s="39"/>
      <c r="H37" s="45"/>
    </row>
    <row r="38" s="2" customFormat="1" ht="16.8" customHeight="1">
      <c r="A38" s="39"/>
      <c r="B38" s="45"/>
      <c r="C38" s="296" t="s">
        <v>1349</v>
      </c>
      <c r="D38" s="39"/>
      <c r="E38" s="39"/>
      <c r="F38" s="39"/>
      <c r="G38" s="39"/>
      <c r="H38" s="45"/>
    </row>
    <row r="39" s="2" customFormat="1" ht="16.8" customHeight="1">
      <c r="A39" s="39"/>
      <c r="B39" s="45"/>
      <c r="C39" s="294" t="s">
        <v>226</v>
      </c>
      <c r="D39" s="294" t="s">
        <v>227</v>
      </c>
      <c r="E39" s="18" t="s">
        <v>173</v>
      </c>
      <c r="F39" s="295">
        <v>95.469999999999999</v>
      </c>
      <c r="G39" s="39"/>
      <c r="H39" s="45"/>
    </row>
    <row r="40" s="2" customFormat="1">
      <c r="A40" s="39"/>
      <c r="B40" s="45"/>
      <c r="C40" s="294" t="s">
        <v>183</v>
      </c>
      <c r="D40" s="294" t="s">
        <v>184</v>
      </c>
      <c r="E40" s="18" t="s">
        <v>173</v>
      </c>
      <c r="F40" s="295">
        <v>197.809</v>
      </c>
      <c r="G40" s="39"/>
      <c r="H40" s="45"/>
    </row>
    <row r="41" s="2" customFormat="1">
      <c r="A41" s="39"/>
      <c r="B41" s="45"/>
      <c r="C41" s="294" t="s">
        <v>192</v>
      </c>
      <c r="D41" s="294" t="s">
        <v>193</v>
      </c>
      <c r="E41" s="18" t="s">
        <v>173</v>
      </c>
      <c r="F41" s="295">
        <v>156.68600000000001</v>
      </c>
      <c r="G41" s="39"/>
      <c r="H41" s="45"/>
    </row>
    <row r="42" s="2" customFormat="1">
      <c r="A42" s="39"/>
      <c r="B42" s="45"/>
      <c r="C42" s="294" t="s">
        <v>198</v>
      </c>
      <c r="D42" s="294" t="s">
        <v>1350</v>
      </c>
      <c r="E42" s="18" t="s">
        <v>173</v>
      </c>
      <c r="F42" s="295">
        <v>1566.8599999999999</v>
      </c>
      <c r="G42" s="39"/>
      <c r="H42" s="45"/>
    </row>
    <row r="43" s="2" customFormat="1" ht="16.8" customHeight="1">
      <c r="A43" s="39"/>
      <c r="B43" s="45"/>
      <c r="C43" s="294" t="s">
        <v>212</v>
      </c>
      <c r="D43" s="294" t="s">
        <v>213</v>
      </c>
      <c r="E43" s="18" t="s">
        <v>173</v>
      </c>
      <c r="F43" s="295">
        <v>102.339</v>
      </c>
      <c r="G43" s="39"/>
      <c r="H43" s="45"/>
    </row>
    <row r="44" s="2" customFormat="1" ht="26.4" customHeight="1">
      <c r="A44" s="39"/>
      <c r="B44" s="45"/>
      <c r="C44" s="289" t="s">
        <v>1352</v>
      </c>
      <c r="D44" s="289" t="s">
        <v>88</v>
      </c>
      <c r="E44" s="39"/>
      <c r="F44" s="39"/>
      <c r="G44" s="39"/>
      <c r="H44" s="45"/>
    </row>
    <row r="45" s="2" customFormat="1" ht="16.8" customHeight="1">
      <c r="A45" s="39"/>
      <c r="B45" s="45"/>
      <c r="C45" s="290" t="s">
        <v>122</v>
      </c>
      <c r="D45" s="291" t="s">
        <v>123</v>
      </c>
      <c r="E45" s="292" t="s">
        <v>19</v>
      </c>
      <c r="F45" s="293">
        <v>29.036999999999999</v>
      </c>
      <c r="G45" s="39"/>
      <c r="H45" s="45"/>
    </row>
    <row r="46" s="2" customFormat="1" ht="16.8" customHeight="1">
      <c r="A46" s="39"/>
      <c r="B46" s="45"/>
      <c r="C46" s="294" t="s">
        <v>19</v>
      </c>
      <c r="D46" s="294" t="s">
        <v>195</v>
      </c>
      <c r="E46" s="18" t="s">
        <v>19</v>
      </c>
      <c r="F46" s="295">
        <v>0</v>
      </c>
      <c r="G46" s="39"/>
      <c r="H46" s="45"/>
    </row>
    <row r="47" s="2" customFormat="1" ht="16.8" customHeight="1">
      <c r="A47" s="39"/>
      <c r="B47" s="45"/>
      <c r="C47" s="294" t="s">
        <v>19</v>
      </c>
      <c r="D47" s="294" t="s">
        <v>545</v>
      </c>
      <c r="E47" s="18" t="s">
        <v>19</v>
      </c>
      <c r="F47" s="295">
        <v>29.036999999999999</v>
      </c>
      <c r="G47" s="39"/>
      <c r="H47" s="45"/>
    </row>
    <row r="48" s="2" customFormat="1" ht="16.8" customHeight="1">
      <c r="A48" s="39"/>
      <c r="B48" s="45"/>
      <c r="C48" s="294" t="s">
        <v>122</v>
      </c>
      <c r="D48" s="294" t="s">
        <v>190</v>
      </c>
      <c r="E48" s="18" t="s">
        <v>19</v>
      </c>
      <c r="F48" s="295">
        <v>29.036999999999999</v>
      </c>
      <c r="G48" s="39"/>
      <c r="H48" s="45"/>
    </row>
    <row r="49" s="2" customFormat="1" ht="16.8" customHeight="1">
      <c r="A49" s="39"/>
      <c r="B49" s="45"/>
      <c r="C49" s="296" t="s">
        <v>1349</v>
      </c>
      <c r="D49" s="39"/>
      <c r="E49" s="39"/>
      <c r="F49" s="39"/>
      <c r="G49" s="39"/>
      <c r="H49" s="45"/>
    </row>
    <row r="50" s="2" customFormat="1">
      <c r="A50" s="39"/>
      <c r="B50" s="45"/>
      <c r="C50" s="294" t="s">
        <v>192</v>
      </c>
      <c r="D50" s="294" t="s">
        <v>193</v>
      </c>
      <c r="E50" s="18" t="s">
        <v>173</v>
      </c>
      <c r="F50" s="295">
        <v>29.036999999999999</v>
      </c>
      <c r="G50" s="39"/>
      <c r="H50" s="45"/>
    </row>
    <row r="51" s="2" customFormat="1" ht="16.8" customHeight="1">
      <c r="A51" s="39"/>
      <c r="B51" s="45"/>
      <c r="C51" s="294" t="s">
        <v>219</v>
      </c>
      <c r="D51" s="294" t="s">
        <v>220</v>
      </c>
      <c r="E51" s="18" t="s">
        <v>221</v>
      </c>
      <c r="F51" s="295">
        <v>226.94399999999999</v>
      </c>
      <c r="G51" s="39"/>
      <c r="H51" s="45"/>
    </row>
    <row r="52" s="2" customFormat="1" ht="16.8" customHeight="1">
      <c r="A52" s="39"/>
      <c r="B52" s="45"/>
      <c r="C52" s="290" t="s">
        <v>125</v>
      </c>
      <c r="D52" s="291" t="s">
        <v>126</v>
      </c>
      <c r="E52" s="292" t="s">
        <v>19</v>
      </c>
      <c r="F52" s="293">
        <v>84.435000000000002</v>
      </c>
      <c r="G52" s="39"/>
      <c r="H52" s="45"/>
    </row>
    <row r="53" s="2" customFormat="1" ht="16.8" customHeight="1">
      <c r="A53" s="39"/>
      <c r="B53" s="45"/>
      <c r="C53" s="294" t="s">
        <v>125</v>
      </c>
      <c r="D53" s="294" t="s">
        <v>206</v>
      </c>
      <c r="E53" s="18" t="s">
        <v>19</v>
      </c>
      <c r="F53" s="295">
        <v>84.435000000000002</v>
      </c>
      <c r="G53" s="39"/>
      <c r="H53" s="45"/>
    </row>
    <row r="54" s="2" customFormat="1" ht="16.8" customHeight="1">
      <c r="A54" s="39"/>
      <c r="B54" s="45"/>
      <c r="C54" s="296" t="s">
        <v>1349</v>
      </c>
      <c r="D54" s="39"/>
      <c r="E54" s="39"/>
      <c r="F54" s="39"/>
      <c r="G54" s="39"/>
      <c r="H54" s="45"/>
    </row>
    <row r="55" s="2" customFormat="1">
      <c r="A55" s="39"/>
      <c r="B55" s="45"/>
      <c r="C55" s="294" t="s">
        <v>203</v>
      </c>
      <c r="D55" s="294" t="s">
        <v>204</v>
      </c>
      <c r="E55" s="18" t="s">
        <v>173</v>
      </c>
      <c r="F55" s="295">
        <v>84.435000000000002</v>
      </c>
      <c r="G55" s="39"/>
      <c r="H55" s="45"/>
    </row>
    <row r="56" s="2" customFormat="1" ht="16.8" customHeight="1">
      <c r="A56" s="39"/>
      <c r="B56" s="45"/>
      <c r="C56" s="294" t="s">
        <v>219</v>
      </c>
      <c r="D56" s="294" t="s">
        <v>220</v>
      </c>
      <c r="E56" s="18" t="s">
        <v>221</v>
      </c>
      <c r="F56" s="295">
        <v>226.94399999999999</v>
      </c>
      <c r="G56" s="39"/>
      <c r="H56" s="45"/>
    </row>
    <row r="57" s="2" customFormat="1" ht="16.8" customHeight="1">
      <c r="A57" s="39"/>
      <c r="B57" s="45"/>
      <c r="C57" s="290" t="s">
        <v>113</v>
      </c>
      <c r="D57" s="291" t="s">
        <v>114</v>
      </c>
      <c r="E57" s="292" t="s">
        <v>19</v>
      </c>
      <c r="F57" s="293">
        <v>84.435000000000002</v>
      </c>
      <c r="G57" s="39"/>
      <c r="H57" s="45"/>
    </row>
    <row r="58" s="2" customFormat="1" ht="16.8" customHeight="1">
      <c r="A58" s="39"/>
      <c r="B58" s="45"/>
      <c r="C58" s="294" t="s">
        <v>19</v>
      </c>
      <c r="D58" s="294" t="s">
        <v>176</v>
      </c>
      <c r="E58" s="18" t="s">
        <v>19</v>
      </c>
      <c r="F58" s="295">
        <v>0</v>
      </c>
      <c r="G58" s="39"/>
      <c r="H58" s="45"/>
    </row>
    <row r="59" s="2" customFormat="1" ht="16.8" customHeight="1">
      <c r="A59" s="39"/>
      <c r="B59" s="45"/>
      <c r="C59" s="294" t="s">
        <v>113</v>
      </c>
      <c r="D59" s="294" t="s">
        <v>491</v>
      </c>
      <c r="E59" s="18" t="s">
        <v>19</v>
      </c>
      <c r="F59" s="295">
        <v>84.435000000000002</v>
      </c>
      <c r="G59" s="39"/>
      <c r="H59" s="45"/>
    </row>
    <row r="60" s="2" customFormat="1" ht="16.8" customHeight="1">
      <c r="A60" s="39"/>
      <c r="B60" s="45"/>
      <c r="C60" s="296" t="s">
        <v>1349</v>
      </c>
      <c r="D60" s="39"/>
      <c r="E60" s="39"/>
      <c r="F60" s="39"/>
      <c r="G60" s="39"/>
      <c r="H60" s="45"/>
    </row>
    <row r="61" s="2" customFormat="1">
      <c r="A61" s="39"/>
      <c r="B61" s="45"/>
      <c r="C61" s="294" t="s">
        <v>171</v>
      </c>
      <c r="D61" s="294" t="s">
        <v>172</v>
      </c>
      <c r="E61" s="18" t="s">
        <v>173</v>
      </c>
      <c r="F61" s="295">
        <v>84.435000000000002</v>
      </c>
      <c r="G61" s="39"/>
      <c r="H61" s="45"/>
    </row>
    <row r="62" s="2" customFormat="1">
      <c r="A62" s="39"/>
      <c r="B62" s="45"/>
      <c r="C62" s="294" t="s">
        <v>192</v>
      </c>
      <c r="D62" s="294" t="s">
        <v>193</v>
      </c>
      <c r="E62" s="18" t="s">
        <v>173</v>
      </c>
      <c r="F62" s="295">
        <v>29.036999999999999</v>
      </c>
      <c r="G62" s="39"/>
      <c r="H62" s="45"/>
    </row>
    <row r="63" s="2" customFormat="1">
      <c r="A63" s="39"/>
      <c r="B63" s="45"/>
      <c r="C63" s="294" t="s">
        <v>198</v>
      </c>
      <c r="D63" s="294" t="s">
        <v>1350</v>
      </c>
      <c r="E63" s="18" t="s">
        <v>173</v>
      </c>
      <c r="F63" s="295">
        <v>290.37</v>
      </c>
      <c r="G63" s="39"/>
      <c r="H63" s="45"/>
    </row>
    <row r="64" s="2" customFormat="1" ht="16.8" customHeight="1">
      <c r="A64" s="39"/>
      <c r="B64" s="45"/>
      <c r="C64" s="290" t="s">
        <v>116</v>
      </c>
      <c r="D64" s="291" t="s">
        <v>117</v>
      </c>
      <c r="E64" s="292" t="s">
        <v>19</v>
      </c>
      <c r="F64" s="293">
        <v>84.435000000000002</v>
      </c>
      <c r="G64" s="39"/>
      <c r="H64" s="45"/>
    </row>
    <row r="65" s="2" customFormat="1" ht="16.8" customHeight="1">
      <c r="A65" s="39"/>
      <c r="B65" s="45"/>
      <c r="C65" s="294" t="s">
        <v>116</v>
      </c>
      <c r="D65" s="294" t="s">
        <v>493</v>
      </c>
      <c r="E65" s="18" t="s">
        <v>19</v>
      </c>
      <c r="F65" s="295">
        <v>84.435000000000002</v>
      </c>
      <c r="G65" s="39"/>
      <c r="H65" s="45"/>
    </row>
    <row r="66" s="2" customFormat="1" ht="16.8" customHeight="1">
      <c r="A66" s="39"/>
      <c r="B66" s="45"/>
      <c r="C66" s="296" t="s">
        <v>1349</v>
      </c>
      <c r="D66" s="39"/>
      <c r="E66" s="39"/>
      <c r="F66" s="39"/>
      <c r="G66" s="39"/>
      <c r="H66" s="45"/>
    </row>
    <row r="67" s="2" customFormat="1">
      <c r="A67" s="39"/>
      <c r="B67" s="45"/>
      <c r="C67" s="294" t="s">
        <v>179</v>
      </c>
      <c r="D67" s="294" t="s">
        <v>180</v>
      </c>
      <c r="E67" s="18" t="s">
        <v>173</v>
      </c>
      <c r="F67" s="295">
        <v>84.435000000000002</v>
      </c>
      <c r="G67" s="39"/>
      <c r="H67" s="45"/>
    </row>
    <row r="68" s="2" customFormat="1">
      <c r="A68" s="39"/>
      <c r="B68" s="45"/>
      <c r="C68" s="294" t="s">
        <v>203</v>
      </c>
      <c r="D68" s="294" t="s">
        <v>204</v>
      </c>
      <c r="E68" s="18" t="s">
        <v>173</v>
      </c>
      <c r="F68" s="295">
        <v>84.435000000000002</v>
      </c>
      <c r="G68" s="39"/>
      <c r="H68" s="45"/>
    </row>
    <row r="69" s="2" customFormat="1">
      <c r="A69" s="39"/>
      <c r="B69" s="45"/>
      <c r="C69" s="294" t="s">
        <v>208</v>
      </c>
      <c r="D69" s="294" t="s">
        <v>1351</v>
      </c>
      <c r="E69" s="18" t="s">
        <v>173</v>
      </c>
      <c r="F69" s="295">
        <v>84.435000000000002</v>
      </c>
      <c r="G69" s="39"/>
      <c r="H69" s="45"/>
    </row>
    <row r="70" s="2" customFormat="1" ht="16.8" customHeight="1">
      <c r="A70" s="39"/>
      <c r="B70" s="45"/>
      <c r="C70" s="290" t="s">
        <v>119</v>
      </c>
      <c r="D70" s="291" t="s">
        <v>120</v>
      </c>
      <c r="E70" s="292" t="s">
        <v>19</v>
      </c>
      <c r="F70" s="293">
        <v>50.960000000000001</v>
      </c>
      <c r="G70" s="39"/>
      <c r="H70" s="45"/>
    </row>
    <row r="71" s="2" customFormat="1" ht="16.8" customHeight="1">
      <c r="A71" s="39"/>
      <c r="B71" s="45"/>
      <c r="C71" s="294" t="s">
        <v>119</v>
      </c>
      <c r="D71" s="294" t="s">
        <v>555</v>
      </c>
      <c r="E71" s="18" t="s">
        <v>19</v>
      </c>
      <c r="F71" s="295">
        <v>50.960000000000001</v>
      </c>
      <c r="G71" s="39"/>
      <c r="H71" s="45"/>
    </row>
    <row r="72" s="2" customFormat="1" ht="16.8" customHeight="1">
      <c r="A72" s="39"/>
      <c r="B72" s="45"/>
      <c r="C72" s="296" t="s">
        <v>1349</v>
      </c>
      <c r="D72" s="39"/>
      <c r="E72" s="39"/>
      <c r="F72" s="39"/>
      <c r="G72" s="39"/>
      <c r="H72" s="45"/>
    </row>
    <row r="73" s="2" customFormat="1" ht="16.8" customHeight="1">
      <c r="A73" s="39"/>
      <c r="B73" s="45"/>
      <c r="C73" s="294" t="s">
        <v>226</v>
      </c>
      <c r="D73" s="294" t="s">
        <v>227</v>
      </c>
      <c r="E73" s="18" t="s">
        <v>173</v>
      </c>
      <c r="F73" s="295">
        <v>50.960000000000001</v>
      </c>
      <c r="G73" s="39"/>
      <c r="H73" s="45"/>
    </row>
    <row r="74" s="2" customFormat="1">
      <c r="A74" s="39"/>
      <c r="B74" s="45"/>
      <c r="C74" s="294" t="s">
        <v>183</v>
      </c>
      <c r="D74" s="294" t="s">
        <v>184</v>
      </c>
      <c r="E74" s="18" t="s">
        <v>173</v>
      </c>
      <c r="F74" s="295">
        <v>106.358</v>
      </c>
      <c r="G74" s="39"/>
      <c r="H74" s="45"/>
    </row>
    <row r="75" s="2" customFormat="1">
      <c r="A75" s="39"/>
      <c r="B75" s="45"/>
      <c r="C75" s="294" t="s">
        <v>192</v>
      </c>
      <c r="D75" s="294" t="s">
        <v>193</v>
      </c>
      <c r="E75" s="18" t="s">
        <v>173</v>
      </c>
      <c r="F75" s="295">
        <v>29.036999999999999</v>
      </c>
      <c r="G75" s="39"/>
      <c r="H75" s="45"/>
    </row>
    <row r="76" s="2" customFormat="1">
      <c r="A76" s="39"/>
      <c r="B76" s="45"/>
      <c r="C76" s="294" t="s">
        <v>198</v>
      </c>
      <c r="D76" s="294" t="s">
        <v>1350</v>
      </c>
      <c r="E76" s="18" t="s">
        <v>173</v>
      </c>
      <c r="F76" s="295">
        <v>290.37</v>
      </c>
      <c r="G76" s="39"/>
      <c r="H76" s="45"/>
    </row>
    <row r="77" s="2" customFormat="1" ht="16.8" customHeight="1">
      <c r="A77" s="39"/>
      <c r="B77" s="45"/>
      <c r="C77" s="294" t="s">
        <v>212</v>
      </c>
      <c r="D77" s="294" t="s">
        <v>213</v>
      </c>
      <c r="E77" s="18" t="s">
        <v>173</v>
      </c>
      <c r="F77" s="295">
        <v>55.398000000000003</v>
      </c>
      <c r="G77" s="39"/>
      <c r="H77" s="45"/>
    </row>
    <row r="78" s="2" customFormat="1" ht="26.4" customHeight="1">
      <c r="A78" s="39"/>
      <c r="B78" s="45"/>
      <c r="C78" s="289" t="s">
        <v>1353</v>
      </c>
      <c r="D78" s="289" t="s">
        <v>94</v>
      </c>
      <c r="E78" s="39"/>
      <c r="F78" s="39"/>
      <c r="G78" s="39"/>
      <c r="H78" s="45"/>
    </row>
    <row r="79" s="2" customFormat="1" ht="16.8" customHeight="1">
      <c r="A79" s="39"/>
      <c r="B79" s="45"/>
      <c r="C79" s="290" t="s">
        <v>122</v>
      </c>
      <c r="D79" s="291" t="s">
        <v>123</v>
      </c>
      <c r="E79" s="292" t="s">
        <v>19</v>
      </c>
      <c r="F79" s="293">
        <v>52.688000000000002</v>
      </c>
      <c r="G79" s="39"/>
      <c r="H79" s="45"/>
    </row>
    <row r="80" s="2" customFormat="1" ht="16.8" customHeight="1">
      <c r="A80" s="39"/>
      <c r="B80" s="45"/>
      <c r="C80" s="294" t="s">
        <v>19</v>
      </c>
      <c r="D80" s="294" t="s">
        <v>195</v>
      </c>
      <c r="E80" s="18" t="s">
        <v>19</v>
      </c>
      <c r="F80" s="295">
        <v>0</v>
      </c>
      <c r="G80" s="39"/>
      <c r="H80" s="45"/>
    </row>
    <row r="81" s="2" customFormat="1" ht="16.8" customHeight="1">
      <c r="A81" s="39"/>
      <c r="B81" s="45"/>
      <c r="C81" s="294" t="s">
        <v>19</v>
      </c>
      <c r="D81" s="294" t="s">
        <v>733</v>
      </c>
      <c r="E81" s="18" t="s">
        <v>19</v>
      </c>
      <c r="F81" s="295">
        <v>48.768000000000001</v>
      </c>
      <c r="G81" s="39"/>
      <c r="H81" s="45"/>
    </row>
    <row r="82" s="2" customFormat="1" ht="16.8" customHeight="1">
      <c r="A82" s="39"/>
      <c r="B82" s="45"/>
      <c r="C82" s="294" t="s">
        <v>19</v>
      </c>
      <c r="D82" s="294" t="s">
        <v>734</v>
      </c>
      <c r="E82" s="18" t="s">
        <v>19</v>
      </c>
      <c r="F82" s="295">
        <v>3.9199999999999999</v>
      </c>
      <c r="G82" s="39"/>
      <c r="H82" s="45"/>
    </row>
    <row r="83" s="2" customFormat="1" ht="16.8" customHeight="1">
      <c r="A83" s="39"/>
      <c r="B83" s="45"/>
      <c r="C83" s="294" t="s">
        <v>122</v>
      </c>
      <c r="D83" s="294" t="s">
        <v>190</v>
      </c>
      <c r="E83" s="18" t="s">
        <v>19</v>
      </c>
      <c r="F83" s="295">
        <v>52.688000000000002</v>
      </c>
      <c r="G83" s="39"/>
      <c r="H83" s="45"/>
    </row>
    <row r="84" s="2" customFormat="1" ht="16.8" customHeight="1">
      <c r="A84" s="39"/>
      <c r="B84" s="45"/>
      <c r="C84" s="296" t="s">
        <v>1349</v>
      </c>
      <c r="D84" s="39"/>
      <c r="E84" s="39"/>
      <c r="F84" s="39"/>
      <c r="G84" s="39"/>
      <c r="H84" s="45"/>
    </row>
    <row r="85" s="2" customFormat="1">
      <c r="A85" s="39"/>
      <c r="B85" s="45"/>
      <c r="C85" s="294" t="s">
        <v>192</v>
      </c>
      <c r="D85" s="294" t="s">
        <v>193</v>
      </c>
      <c r="E85" s="18" t="s">
        <v>173</v>
      </c>
      <c r="F85" s="295">
        <v>52.688000000000002</v>
      </c>
      <c r="G85" s="39"/>
      <c r="H85" s="45"/>
    </row>
    <row r="86" s="2" customFormat="1" ht="16.8" customHeight="1">
      <c r="A86" s="39"/>
      <c r="B86" s="45"/>
      <c r="C86" s="294" t="s">
        <v>219</v>
      </c>
      <c r="D86" s="294" t="s">
        <v>220</v>
      </c>
      <c r="E86" s="18" t="s">
        <v>221</v>
      </c>
      <c r="F86" s="295">
        <v>440.35599999999999</v>
      </c>
      <c r="G86" s="39"/>
      <c r="H86" s="45"/>
    </row>
    <row r="87" s="2" customFormat="1" ht="16.8" customHeight="1">
      <c r="A87" s="39"/>
      <c r="B87" s="45"/>
      <c r="C87" s="290" t="s">
        <v>125</v>
      </c>
      <c r="D87" s="291" t="s">
        <v>126</v>
      </c>
      <c r="E87" s="292" t="s">
        <v>19</v>
      </c>
      <c r="F87" s="293">
        <v>167.49000000000001</v>
      </c>
      <c r="G87" s="39"/>
      <c r="H87" s="45"/>
    </row>
    <row r="88" s="2" customFormat="1" ht="16.8" customHeight="1">
      <c r="A88" s="39"/>
      <c r="B88" s="45"/>
      <c r="C88" s="294" t="s">
        <v>125</v>
      </c>
      <c r="D88" s="294" t="s">
        <v>206</v>
      </c>
      <c r="E88" s="18" t="s">
        <v>19</v>
      </c>
      <c r="F88" s="295">
        <v>167.49000000000001</v>
      </c>
      <c r="G88" s="39"/>
      <c r="H88" s="45"/>
    </row>
    <row r="89" s="2" customFormat="1" ht="16.8" customHeight="1">
      <c r="A89" s="39"/>
      <c r="B89" s="45"/>
      <c r="C89" s="296" t="s">
        <v>1349</v>
      </c>
      <c r="D89" s="39"/>
      <c r="E89" s="39"/>
      <c r="F89" s="39"/>
      <c r="G89" s="39"/>
      <c r="H89" s="45"/>
    </row>
    <row r="90" s="2" customFormat="1">
      <c r="A90" s="39"/>
      <c r="B90" s="45"/>
      <c r="C90" s="294" t="s">
        <v>203</v>
      </c>
      <c r="D90" s="294" t="s">
        <v>204</v>
      </c>
      <c r="E90" s="18" t="s">
        <v>173</v>
      </c>
      <c r="F90" s="295">
        <v>167.49000000000001</v>
      </c>
      <c r="G90" s="39"/>
      <c r="H90" s="45"/>
    </row>
    <row r="91" s="2" customFormat="1" ht="16.8" customHeight="1">
      <c r="A91" s="39"/>
      <c r="B91" s="45"/>
      <c r="C91" s="294" t="s">
        <v>219</v>
      </c>
      <c r="D91" s="294" t="s">
        <v>220</v>
      </c>
      <c r="E91" s="18" t="s">
        <v>221</v>
      </c>
      <c r="F91" s="295">
        <v>440.35599999999999</v>
      </c>
      <c r="G91" s="39"/>
      <c r="H91" s="45"/>
    </row>
    <row r="92" s="2" customFormat="1" ht="16.8" customHeight="1">
      <c r="A92" s="39"/>
      <c r="B92" s="45"/>
      <c r="C92" s="290" t="s">
        <v>113</v>
      </c>
      <c r="D92" s="291" t="s">
        <v>114</v>
      </c>
      <c r="E92" s="292" t="s">
        <v>19</v>
      </c>
      <c r="F92" s="293">
        <v>167.49000000000001</v>
      </c>
      <c r="G92" s="39"/>
      <c r="H92" s="45"/>
    </row>
    <row r="93" s="2" customFormat="1" ht="16.8" customHeight="1">
      <c r="A93" s="39"/>
      <c r="B93" s="45"/>
      <c r="C93" s="294" t="s">
        <v>19</v>
      </c>
      <c r="D93" s="294" t="s">
        <v>176</v>
      </c>
      <c r="E93" s="18" t="s">
        <v>19</v>
      </c>
      <c r="F93" s="295">
        <v>0</v>
      </c>
      <c r="G93" s="39"/>
      <c r="H93" s="45"/>
    </row>
    <row r="94" s="2" customFormat="1" ht="16.8" customHeight="1">
      <c r="A94" s="39"/>
      <c r="B94" s="45"/>
      <c r="C94" s="294" t="s">
        <v>113</v>
      </c>
      <c r="D94" s="294" t="s">
        <v>712</v>
      </c>
      <c r="E94" s="18" t="s">
        <v>19</v>
      </c>
      <c r="F94" s="295">
        <v>167.49000000000001</v>
      </c>
      <c r="G94" s="39"/>
      <c r="H94" s="45"/>
    </row>
    <row r="95" s="2" customFormat="1" ht="16.8" customHeight="1">
      <c r="A95" s="39"/>
      <c r="B95" s="45"/>
      <c r="C95" s="296" t="s">
        <v>1349</v>
      </c>
      <c r="D95" s="39"/>
      <c r="E95" s="39"/>
      <c r="F95" s="39"/>
      <c r="G95" s="39"/>
      <c r="H95" s="45"/>
    </row>
    <row r="96" s="2" customFormat="1">
      <c r="A96" s="39"/>
      <c r="B96" s="45"/>
      <c r="C96" s="294" t="s">
        <v>171</v>
      </c>
      <c r="D96" s="294" t="s">
        <v>172</v>
      </c>
      <c r="E96" s="18" t="s">
        <v>173</v>
      </c>
      <c r="F96" s="295">
        <v>167.49000000000001</v>
      </c>
      <c r="G96" s="39"/>
      <c r="H96" s="45"/>
    </row>
    <row r="97" s="2" customFormat="1">
      <c r="A97" s="39"/>
      <c r="B97" s="45"/>
      <c r="C97" s="294" t="s">
        <v>192</v>
      </c>
      <c r="D97" s="294" t="s">
        <v>193</v>
      </c>
      <c r="E97" s="18" t="s">
        <v>173</v>
      </c>
      <c r="F97" s="295">
        <v>52.688000000000002</v>
      </c>
      <c r="G97" s="39"/>
      <c r="H97" s="45"/>
    </row>
    <row r="98" s="2" customFormat="1">
      <c r="A98" s="39"/>
      <c r="B98" s="45"/>
      <c r="C98" s="294" t="s">
        <v>198</v>
      </c>
      <c r="D98" s="294" t="s">
        <v>1350</v>
      </c>
      <c r="E98" s="18" t="s">
        <v>173</v>
      </c>
      <c r="F98" s="295">
        <v>526.88</v>
      </c>
      <c r="G98" s="39"/>
      <c r="H98" s="45"/>
    </row>
    <row r="99" s="2" customFormat="1" ht="16.8" customHeight="1">
      <c r="A99" s="39"/>
      <c r="B99" s="45"/>
      <c r="C99" s="290" t="s">
        <v>116</v>
      </c>
      <c r="D99" s="291" t="s">
        <v>117</v>
      </c>
      <c r="E99" s="292" t="s">
        <v>19</v>
      </c>
      <c r="F99" s="293">
        <v>167.49000000000001</v>
      </c>
      <c r="G99" s="39"/>
      <c r="H99" s="45"/>
    </row>
    <row r="100" s="2" customFormat="1" ht="16.8" customHeight="1">
      <c r="A100" s="39"/>
      <c r="B100" s="45"/>
      <c r="C100" s="294" t="s">
        <v>116</v>
      </c>
      <c r="D100" s="294" t="s">
        <v>714</v>
      </c>
      <c r="E100" s="18" t="s">
        <v>19</v>
      </c>
      <c r="F100" s="295">
        <v>167.49000000000001</v>
      </c>
      <c r="G100" s="39"/>
      <c r="H100" s="45"/>
    </row>
    <row r="101" s="2" customFormat="1" ht="16.8" customHeight="1">
      <c r="A101" s="39"/>
      <c r="B101" s="45"/>
      <c r="C101" s="296" t="s">
        <v>1349</v>
      </c>
      <c r="D101" s="39"/>
      <c r="E101" s="39"/>
      <c r="F101" s="39"/>
      <c r="G101" s="39"/>
      <c r="H101" s="45"/>
    </row>
    <row r="102" s="2" customFormat="1">
      <c r="A102" s="39"/>
      <c r="B102" s="45"/>
      <c r="C102" s="294" t="s">
        <v>179</v>
      </c>
      <c r="D102" s="294" t="s">
        <v>180</v>
      </c>
      <c r="E102" s="18" t="s">
        <v>173</v>
      </c>
      <c r="F102" s="295">
        <v>167.49000000000001</v>
      </c>
      <c r="G102" s="39"/>
      <c r="H102" s="45"/>
    </row>
    <row r="103" s="2" customFormat="1">
      <c r="A103" s="39"/>
      <c r="B103" s="45"/>
      <c r="C103" s="294" t="s">
        <v>203</v>
      </c>
      <c r="D103" s="294" t="s">
        <v>204</v>
      </c>
      <c r="E103" s="18" t="s">
        <v>173</v>
      </c>
      <c r="F103" s="295">
        <v>167.49000000000001</v>
      </c>
      <c r="G103" s="39"/>
      <c r="H103" s="45"/>
    </row>
    <row r="104" s="2" customFormat="1">
      <c r="A104" s="39"/>
      <c r="B104" s="45"/>
      <c r="C104" s="294" t="s">
        <v>208</v>
      </c>
      <c r="D104" s="294" t="s">
        <v>1351</v>
      </c>
      <c r="E104" s="18" t="s">
        <v>173</v>
      </c>
      <c r="F104" s="295">
        <v>167.49000000000001</v>
      </c>
      <c r="G104" s="39"/>
      <c r="H104" s="45"/>
    </row>
    <row r="105" s="2" customFormat="1" ht="16.8" customHeight="1">
      <c r="A105" s="39"/>
      <c r="B105" s="45"/>
      <c r="C105" s="290" t="s">
        <v>119</v>
      </c>
      <c r="D105" s="291" t="s">
        <v>120</v>
      </c>
      <c r="E105" s="292" t="s">
        <v>19</v>
      </c>
      <c r="F105" s="293">
        <v>112</v>
      </c>
      <c r="G105" s="39"/>
      <c r="H105" s="45"/>
    </row>
    <row r="106" s="2" customFormat="1" ht="16.8" customHeight="1">
      <c r="A106" s="39"/>
      <c r="B106" s="45"/>
      <c r="C106" s="294" t="s">
        <v>119</v>
      </c>
      <c r="D106" s="294" t="s">
        <v>744</v>
      </c>
      <c r="E106" s="18" t="s">
        <v>19</v>
      </c>
      <c r="F106" s="295">
        <v>112</v>
      </c>
      <c r="G106" s="39"/>
      <c r="H106" s="45"/>
    </row>
    <row r="107" s="2" customFormat="1" ht="16.8" customHeight="1">
      <c r="A107" s="39"/>
      <c r="B107" s="45"/>
      <c r="C107" s="296" t="s">
        <v>1349</v>
      </c>
      <c r="D107" s="39"/>
      <c r="E107" s="39"/>
      <c r="F107" s="39"/>
      <c r="G107" s="39"/>
      <c r="H107" s="45"/>
    </row>
    <row r="108" s="2" customFormat="1" ht="16.8" customHeight="1">
      <c r="A108" s="39"/>
      <c r="B108" s="45"/>
      <c r="C108" s="294" t="s">
        <v>226</v>
      </c>
      <c r="D108" s="294" t="s">
        <v>227</v>
      </c>
      <c r="E108" s="18" t="s">
        <v>173</v>
      </c>
      <c r="F108" s="295">
        <v>112</v>
      </c>
      <c r="G108" s="39"/>
      <c r="H108" s="45"/>
    </row>
    <row r="109" s="2" customFormat="1">
      <c r="A109" s="39"/>
      <c r="B109" s="45"/>
      <c r="C109" s="294" t="s">
        <v>183</v>
      </c>
      <c r="D109" s="294" t="s">
        <v>184</v>
      </c>
      <c r="E109" s="18" t="s">
        <v>173</v>
      </c>
      <c r="F109" s="295">
        <v>230.72200000000001</v>
      </c>
      <c r="G109" s="39"/>
      <c r="H109" s="45"/>
    </row>
    <row r="110" s="2" customFormat="1">
      <c r="A110" s="39"/>
      <c r="B110" s="45"/>
      <c r="C110" s="294" t="s">
        <v>192</v>
      </c>
      <c r="D110" s="294" t="s">
        <v>193</v>
      </c>
      <c r="E110" s="18" t="s">
        <v>173</v>
      </c>
      <c r="F110" s="295">
        <v>52.688000000000002</v>
      </c>
      <c r="G110" s="39"/>
      <c r="H110" s="45"/>
    </row>
    <row r="111" s="2" customFormat="1">
      <c r="A111" s="39"/>
      <c r="B111" s="45"/>
      <c r="C111" s="294" t="s">
        <v>198</v>
      </c>
      <c r="D111" s="294" t="s">
        <v>1350</v>
      </c>
      <c r="E111" s="18" t="s">
        <v>173</v>
      </c>
      <c r="F111" s="295">
        <v>526.88</v>
      </c>
      <c r="G111" s="39"/>
      <c r="H111" s="45"/>
    </row>
    <row r="112" s="2" customFormat="1" ht="16.8" customHeight="1">
      <c r="A112" s="39"/>
      <c r="B112" s="45"/>
      <c r="C112" s="294" t="s">
        <v>212</v>
      </c>
      <c r="D112" s="294" t="s">
        <v>213</v>
      </c>
      <c r="E112" s="18" t="s">
        <v>173</v>
      </c>
      <c r="F112" s="295">
        <v>118.72199999999999</v>
      </c>
      <c r="G112" s="39"/>
      <c r="H112" s="45"/>
    </row>
    <row r="113" s="2" customFormat="1" ht="26.4" customHeight="1">
      <c r="A113" s="39"/>
      <c r="B113" s="45"/>
      <c r="C113" s="289" t="s">
        <v>1354</v>
      </c>
      <c r="D113" s="289" t="s">
        <v>97</v>
      </c>
      <c r="E113" s="39"/>
      <c r="F113" s="39"/>
      <c r="G113" s="39"/>
      <c r="H113" s="45"/>
    </row>
    <row r="114" s="2" customFormat="1" ht="16.8" customHeight="1">
      <c r="A114" s="39"/>
      <c r="B114" s="45"/>
      <c r="C114" s="290" t="s">
        <v>122</v>
      </c>
      <c r="D114" s="291" t="s">
        <v>123</v>
      </c>
      <c r="E114" s="292" t="s">
        <v>19</v>
      </c>
      <c r="F114" s="293">
        <v>23.986000000000001</v>
      </c>
      <c r="G114" s="39"/>
      <c r="H114" s="45"/>
    </row>
    <row r="115" s="2" customFormat="1" ht="16.8" customHeight="1">
      <c r="A115" s="39"/>
      <c r="B115" s="45"/>
      <c r="C115" s="294" t="s">
        <v>19</v>
      </c>
      <c r="D115" s="294" t="s">
        <v>195</v>
      </c>
      <c r="E115" s="18" t="s">
        <v>19</v>
      </c>
      <c r="F115" s="295">
        <v>0</v>
      </c>
      <c r="G115" s="39"/>
      <c r="H115" s="45"/>
    </row>
    <row r="116" s="2" customFormat="1" ht="16.8" customHeight="1">
      <c r="A116" s="39"/>
      <c r="B116" s="45"/>
      <c r="C116" s="294" t="s">
        <v>19</v>
      </c>
      <c r="D116" s="294" t="s">
        <v>833</v>
      </c>
      <c r="E116" s="18" t="s">
        <v>19</v>
      </c>
      <c r="F116" s="295">
        <v>23.986000000000001</v>
      </c>
      <c r="G116" s="39"/>
      <c r="H116" s="45"/>
    </row>
    <row r="117" s="2" customFormat="1" ht="16.8" customHeight="1">
      <c r="A117" s="39"/>
      <c r="B117" s="45"/>
      <c r="C117" s="294" t="s">
        <v>122</v>
      </c>
      <c r="D117" s="294" t="s">
        <v>190</v>
      </c>
      <c r="E117" s="18" t="s">
        <v>19</v>
      </c>
      <c r="F117" s="295">
        <v>23.986000000000001</v>
      </c>
      <c r="G117" s="39"/>
      <c r="H117" s="45"/>
    </row>
    <row r="118" s="2" customFormat="1" ht="16.8" customHeight="1">
      <c r="A118" s="39"/>
      <c r="B118" s="45"/>
      <c r="C118" s="296" t="s">
        <v>1349</v>
      </c>
      <c r="D118" s="39"/>
      <c r="E118" s="39"/>
      <c r="F118" s="39"/>
      <c r="G118" s="39"/>
      <c r="H118" s="45"/>
    </row>
    <row r="119" s="2" customFormat="1">
      <c r="A119" s="39"/>
      <c r="B119" s="45"/>
      <c r="C119" s="294" t="s">
        <v>192</v>
      </c>
      <c r="D119" s="294" t="s">
        <v>193</v>
      </c>
      <c r="E119" s="18" t="s">
        <v>173</v>
      </c>
      <c r="F119" s="295">
        <v>23.986000000000001</v>
      </c>
      <c r="G119" s="39"/>
      <c r="H119" s="45"/>
    </row>
    <row r="120" s="2" customFormat="1" ht="16.8" customHeight="1">
      <c r="A120" s="39"/>
      <c r="B120" s="45"/>
      <c r="C120" s="294" t="s">
        <v>219</v>
      </c>
      <c r="D120" s="294" t="s">
        <v>220</v>
      </c>
      <c r="E120" s="18" t="s">
        <v>221</v>
      </c>
      <c r="F120" s="295">
        <v>821.87199999999996</v>
      </c>
      <c r="G120" s="39"/>
      <c r="H120" s="45"/>
    </row>
    <row r="121" s="2" customFormat="1" ht="16.8" customHeight="1">
      <c r="A121" s="39"/>
      <c r="B121" s="45"/>
      <c r="C121" s="290" t="s">
        <v>125</v>
      </c>
      <c r="D121" s="291" t="s">
        <v>126</v>
      </c>
      <c r="E121" s="292" t="s">
        <v>19</v>
      </c>
      <c r="F121" s="293">
        <v>386.94999999999999</v>
      </c>
      <c r="G121" s="39"/>
      <c r="H121" s="45"/>
    </row>
    <row r="122" s="2" customFormat="1" ht="16.8" customHeight="1">
      <c r="A122" s="39"/>
      <c r="B122" s="45"/>
      <c r="C122" s="294" t="s">
        <v>125</v>
      </c>
      <c r="D122" s="294" t="s">
        <v>206</v>
      </c>
      <c r="E122" s="18" t="s">
        <v>19</v>
      </c>
      <c r="F122" s="295">
        <v>386.94999999999999</v>
      </c>
      <c r="G122" s="39"/>
      <c r="H122" s="45"/>
    </row>
    <row r="123" s="2" customFormat="1" ht="16.8" customHeight="1">
      <c r="A123" s="39"/>
      <c r="B123" s="45"/>
      <c r="C123" s="296" t="s">
        <v>1349</v>
      </c>
      <c r="D123" s="39"/>
      <c r="E123" s="39"/>
      <c r="F123" s="39"/>
      <c r="G123" s="39"/>
      <c r="H123" s="45"/>
    </row>
    <row r="124" s="2" customFormat="1">
      <c r="A124" s="39"/>
      <c r="B124" s="45"/>
      <c r="C124" s="294" t="s">
        <v>203</v>
      </c>
      <c r="D124" s="294" t="s">
        <v>204</v>
      </c>
      <c r="E124" s="18" t="s">
        <v>173</v>
      </c>
      <c r="F124" s="295">
        <v>386.94999999999999</v>
      </c>
      <c r="G124" s="39"/>
      <c r="H124" s="45"/>
    </row>
    <row r="125" s="2" customFormat="1" ht="16.8" customHeight="1">
      <c r="A125" s="39"/>
      <c r="B125" s="45"/>
      <c r="C125" s="294" t="s">
        <v>219</v>
      </c>
      <c r="D125" s="294" t="s">
        <v>220</v>
      </c>
      <c r="E125" s="18" t="s">
        <v>221</v>
      </c>
      <c r="F125" s="295">
        <v>821.87199999999996</v>
      </c>
      <c r="G125" s="39"/>
      <c r="H125" s="45"/>
    </row>
    <row r="126" s="2" customFormat="1" ht="16.8" customHeight="1">
      <c r="A126" s="39"/>
      <c r="B126" s="45"/>
      <c r="C126" s="290" t="s">
        <v>113</v>
      </c>
      <c r="D126" s="291" t="s">
        <v>806</v>
      </c>
      <c r="E126" s="292" t="s">
        <v>173</v>
      </c>
      <c r="F126" s="293">
        <v>386.94999999999999</v>
      </c>
      <c r="G126" s="39"/>
      <c r="H126" s="45"/>
    </row>
    <row r="127" s="2" customFormat="1" ht="16.8" customHeight="1">
      <c r="A127" s="39"/>
      <c r="B127" s="45"/>
      <c r="C127" s="294" t="s">
        <v>19</v>
      </c>
      <c r="D127" s="294" t="s">
        <v>176</v>
      </c>
      <c r="E127" s="18" t="s">
        <v>19</v>
      </c>
      <c r="F127" s="295">
        <v>0</v>
      </c>
      <c r="G127" s="39"/>
      <c r="H127" s="45"/>
    </row>
    <row r="128" s="2" customFormat="1" ht="16.8" customHeight="1">
      <c r="A128" s="39"/>
      <c r="B128" s="45"/>
      <c r="C128" s="294" t="s">
        <v>19</v>
      </c>
      <c r="D128" s="294" t="s">
        <v>823</v>
      </c>
      <c r="E128" s="18" t="s">
        <v>19</v>
      </c>
      <c r="F128" s="295">
        <v>0</v>
      </c>
      <c r="G128" s="39"/>
      <c r="H128" s="45"/>
    </row>
    <row r="129" s="2" customFormat="1" ht="16.8" customHeight="1">
      <c r="A129" s="39"/>
      <c r="B129" s="45"/>
      <c r="C129" s="294" t="s">
        <v>113</v>
      </c>
      <c r="D129" s="294" t="s">
        <v>824</v>
      </c>
      <c r="E129" s="18" t="s">
        <v>19</v>
      </c>
      <c r="F129" s="295">
        <v>386.94999999999999</v>
      </c>
      <c r="G129" s="39"/>
      <c r="H129" s="45"/>
    </row>
    <row r="130" s="2" customFormat="1" ht="16.8" customHeight="1">
      <c r="A130" s="39"/>
      <c r="B130" s="45"/>
      <c r="C130" s="296" t="s">
        <v>1349</v>
      </c>
      <c r="D130" s="39"/>
      <c r="E130" s="39"/>
      <c r="F130" s="39"/>
      <c r="G130" s="39"/>
      <c r="H130" s="45"/>
    </row>
    <row r="131" s="2" customFormat="1">
      <c r="A131" s="39"/>
      <c r="B131" s="45"/>
      <c r="C131" s="294" t="s">
        <v>171</v>
      </c>
      <c r="D131" s="294" t="s">
        <v>172</v>
      </c>
      <c r="E131" s="18" t="s">
        <v>173</v>
      </c>
      <c r="F131" s="295">
        <v>386.94999999999999</v>
      </c>
      <c r="G131" s="39"/>
      <c r="H131" s="45"/>
    </row>
    <row r="132" s="2" customFormat="1">
      <c r="A132" s="39"/>
      <c r="B132" s="45"/>
      <c r="C132" s="294" t="s">
        <v>192</v>
      </c>
      <c r="D132" s="294" t="s">
        <v>193</v>
      </c>
      <c r="E132" s="18" t="s">
        <v>173</v>
      </c>
      <c r="F132" s="295">
        <v>23.986000000000001</v>
      </c>
      <c r="G132" s="39"/>
      <c r="H132" s="45"/>
    </row>
    <row r="133" s="2" customFormat="1">
      <c r="A133" s="39"/>
      <c r="B133" s="45"/>
      <c r="C133" s="294" t="s">
        <v>198</v>
      </c>
      <c r="D133" s="294" t="s">
        <v>1350</v>
      </c>
      <c r="E133" s="18" t="s">
        <v>173</v>
      </c>
      <c r="F133" s="295">
        <v>239.86000000000001</v>
      </c>
      <c r="G133" s="39"/>
      <c r="H133" s="45"/>
    </row>
    <row r="134" s="2" customFormat="1" ht="16.8" customHeight="1">
      <c r="A134" s="39"/>
      <c r="B134" s="45"/>
      <c r="C134" s="290" t="s">
        <v>116</v>
      </c>
      <c r="D134" s="291" t="s">
        <v>117</v>
      </c>
      <c r="E134" s="292" t="s">
        <v>19</v>
      </c>
      <c r="F134" s="293">
        <v>386.94999999999999</v>
      </c>
      <c r="G134" s="39"/>
      <c r="H134" s="45"/>
    </row>
    <row r="135" s="2" customFormat="1" ht="16.8" customHeight="1">
      <c r="A135" s="39"/>
      <c r="B135" s="45"/>
      <c r="C135" s="294" t="s">
        <v>116</v>
      </c>
      <c r="D135" s="294" t="s">
        <v>826</v>
      </c>
      <c r="E135" s="18" t="s">
        <v>19</v>
      </c>
      <c r="F135" s="295">
        <v>386.94999999999999</v>
      </c>
      <c r="G135" s="39"/>
      <c r="H135" s="45"/>
    </row>
    <row r="136" s="2" customFormat="1" ht="16.8" customHeight="1">
      <c r="A136" s="39"/>
      <c r="B136" s="45"/>
      <c r="C136" s="296" t="s">
        <v>1349</v>
      </c>
      <c r="D136" s="39"/>
      <c r="E136" s="39"/>
      <c r="F136" s="39"/>
      <c r="G136" s="39"/>
      <c r="H136" s="45"/>
    </row>
    <row r="137" s="2" customFormat="1">
      <c r="A137" s="39"/>
      <c r="B137" s="45"/>
      <c r="C137" s="294" t="s">
        <v>179</v>
      </c>
      <c r="D137" s="294" t="s">
        <v>180</v>
      </c>
      <c r="E137" s="18" t="s">
        <v>173</v>
      </c>
      <c r="F137" s="295">
        <v>386.94999999999999</v>
      </c>
      <c r="G137" s="39"/>
      <c r="H137" s="45"/>
    </row>
    <row r="138" s="2" customFormat="1">
      <c r="A138" s="39"/>
      <c r="B138" s="45"/>
      <c r="C138" s="294" t="s">
        <v>203</v>
      </c>
      <c r="D138" s="294" t="s">
        <v>204</v>
      </c>
      <c r="E138" s="18" t="s">
        <v>173</v>
      </c>
      <c r="F138" s="295">
        <v>386.94999999999999</v>
      </c>
      <c r="G138" s="39"/>
      <c r="H138" s="45"/>
    </row>
    <row r="139" s="2" customFormat="1">
      <c r="A139" s="39"/>
      <c r="B139" s="45"/>
      <c r="C139" s="294" t="s">
        <v>208</v>
      </c>
      <c r="D139" s="294" t="s">
        <v>1351</v>
      </c>
      <c r="E139" s="18" t="s">
        <v>173</v>
      </c>
      <c r="F139" s="295">
        <v>386.94999999999999</v>
      </c>
      <c r="G139" s="39"/>
      <c r="H139" s="45"/>
    </row>
    <row r="140" s="2" customFormat="1" ht="16.8" customHeight="1">
      <c r="A140" s="39"/>
      <c r="B140" s="45"/>
      <c r="C140" s="290" t="s">
        <v>119</v>
      </c>
      <c r="D140" s="291" t="s">
        <v>120</v>
      </c>
      <c r="E140" s="292" t="s">
        <v>19</v>
      </c>
      <c r="F140" s="293">
        <v>359.31999999999999</v>
      </c>
      <c r="G140" s="39"/>
      <c r="H140" s="45"/>
    </row>
    <row r="141" s="2" customFormat="1" ht="16.8" customHeight="1">
      <c r="A141" s="39"/>
      <c r="B141" s="45"/>
      <c r="C141" s="294" t="s">
        <v>19</v>
      </c>
      <c r="D141" s="294" t="s">
        <v>843</v>
      </c>
      <c r="E141" s="18" t="s">
        <v>19</v>
      </c>
      <c r="F141" s="295">
        <v>0</v>
      </c>
      <c r="G141" s="39"/>
      <c r="H141" s="45"/>
    </row>
    <row r="142" s="2" customFormat="1" ht="16.8" customHeight="1">
      <c r="A142" s="39"/>
      <c r="B142" s="45"/>
      <c r="C142" s="294" t="s">
        <v>119</v>
      </c>
      <c r="D142" s="294" t="s">
        <v>844</v>
      </c>
      <c r="E142" s="18" t="s">
        <v>19</v>
      </c>
      <c r="F142" s="295">
        <v>359.31999999999999</v>
      </c>
      <c r="G142" s="39"/>
      <c r="H142" s="45"/>
    </row>
    <row r="143" s="2" customFormat="1" ht="16.8" customHeight="1">
      <c r="A143" s="39"/>
      <c r="B143" s="45"/>
      <c r="C143" s="296" t="s">
        <v>1349</v>
      </c>
      <c r="D143" s="39"/>
      <c r="E143" s="39"/>
      <c r="F143" s="39"/>
      <c r="G143" s="39"/>
      <c r="H143" s="45"/>
    </row>
    <row r="144" s="2" customFormat="1" ht="16.8" customHeight="1">
      <c r="A144" s="39"/>
      <c r="B144" s="45"/>
      <c r="C144" s="294" t="s">
        <v>226</v>
      </c>
      <c r="D144" s="294" t="s">
        <v>227</v>
      </c>
      <c r="E144" s="18" t="s">
        <v>173</v>
      </c>
      <c r="F144" s="295">
        <v>359.31999999999999</v>
      </c>
      <c r="G144" s="39"/>
      <c r="H144" s="45"/>
    </row>
    <row r="145" s="2" customFormat="1">
      <c r="A145" s="39"/>
      <c r="B145" s="45"/>
      <c r="C145" s="294" t="s">
        <v>183</v>
      </c>
      <c r="D145" s="294" t="s">
        <v>184</v>
      </c>
      <c r="E145" s="18" t="s">
        <v>173</v>
      </c>
      <c r="F145" s="295">
        <v>722.28399999999999</v>
      </c>
      <c r="G145" s="39"/>
      <c r="H145" s="45"/>
    </row>
    <row r="146" s="2" customFormat="1">
      <c r="A146" s="39"/>
      <c r="B146" s="45"/>
      <c r="C146" s="294" t="s">
        <v>192</v>
      </c>
      <c r="D146" s="294" t="s">
        <v>193</v>
      </c>
      <c r="E146" s="18" t="s">
        <v>173</v>
      </c>
      <c r="F146" s="295">
        <v>23.986000000000001</v>
      </c>
      <c r="G146" s="39"/>
      <c r="H146" s="45"/>
    </row>
    <row r="147" s="2" customFormat="1">
      <c r="A147" s="39"/>
      <c r="B147" s="45"/>
      <c r="C147" s="294" t="s">
        <v>198</v>
      </c>
      <c r="D147" s="294" t="s">
        <v>1350</v>
      </c>
      <c r="E147" s="18" t="s">
        <v>173</v>
      </c>
      <c r="F147" s="295">
        <v>239.86000000000001</v>
      </c>
      <c r="G147" s="39"/>
      <c r="H147" s="45"/>
    </row>
    <row r="148" s="2" customFormat="1" ht="16.8" customHeight="1">
      <c r="A148" s="39"/>
      <c r="B148" s="45"/>
      <c r="C148" s="294" t="s">
        <v>212</v>
      </c>
      <c r="D148" s="294" t="s">
        <v>213</v>
      </c>
      <c r="E148" s="18" t="s">
        <v>173</v>
      </c>
      <c r="F148" s="295">
        <v>362.964</v>
      </c>
      <c r="G148" s="39"/>
      <c r="H148" s="45"/>
    </row>
    <row r="149" s="2" customFormat="1" ht="26.4" customHeight="1">
      <c r="A149" s="39"/>
      <c r="B149" s="45"/>
      <c r="C149" s="289" t="s">
        <v>1355</v>
      </c>
      <c r="D149" s="289" t="s">
        <v>100</v>
      </c>
      <c r="E149" s="39"/>
      <c r="F149" s="39"/>
      <c r="G149" s="39"/>
      <c r="H149" s="45"/>
    </row>
    <row r="150" s="2" customFormat="1" ht="16.8" customHeight="1">
      <c r="A150" s="39"/>
      <c r="B150" s="45"/>
      <c r="C150" s="290" t="s">
        <v>122</v>
      </c>
      <c r="D150" s="291" t="s">
        <v>123</v>
      </c>
      <c r="E150" s="292" t="s">
        <v>19</v>
      </c>
      <c r="F150" s="293">
        <v>6.2999999999999998</v>
      </c>
      <c r="G150" s="39"/>
      <c r="H150" s="45"/>
    </row>
    <row r="151" s="2" customFormat="1" ht="16.8" customHeight="1">
      <c r="A151" s="39"/>
      <c r="B151" s="45"/>
      <c r="C151" s="294" t="s">
        <v>19</v>
      </c>
      <c r="D151" s="294" t="s">
        <v>195</v>
      </c>
      <c r="E151" s="18" t="s">
        <v>19</v>
      </c>
      <c r="F151" s="295">
        <v>0</v>
      </c>
      <c r="G151" s="39"/>
      <c r="H151" s="45"/>
    </row>
    <row r="152" s="2" customFormat="1" ht="16.8" customHeight="1">
      <c r="A152" s="39"/>
      <c r="B152" s="45"/>
      <c r="C152" s="294" t="s">
        <v>19</v>
      </c>
      <c r="D152" s="294" t="s">
        <v>945</v>
      </c>
      <c r="E152" s="18" t="s">
        <v>19</v>
      </c>
      <c r="F152" s="295">
        <v>6.2999999999999998</v>
      </c>
      <c r="G152" s="39"/>
      <c r="H152" s="45"/>
    </row>
    <row r="153" s="2" customFormat="1" ht="16.8" customHeight="1">
      <c r="A153" s="39"/>
      <c r="B153" s="45"/>
      <c r="C153" s="294" t="s">
        <v>122</v>
      </c>
      <c r="D153" s="294" t="s">
        <v>190</v>
      </c>
      <c r="E153" s="18" t="s">
        <v>19</v>
      </c>
      <c r="F153" s="295">
        <v>6.2999999999999998</v>
      </c>
      <c r="G153" s="39"/>
      <c r="H153" s="45"/>
    </row>
    <row r="154" s="2" customFormat="1" ht="16.8" customHeight="1">
      <c r="A154" s="39"/>
      <c r="B154" s="45"/>
      <c r="C154" s="296" t="s">
        <v>1349</v>
      </c>
      <c r="D154" s="39"/>
      <c r="E154" s="39"/>
      <c r="F154" s="39"/>
      <c r="G154" s="39"/>
      <c r="H154" s="45"/>
    </row>
    <row r="155" s="2" customFormat="1">
      <c r="A155" s="39"/>
      <c r="B155" s="45"/>
      <c r="C155" s="294" t="s">
        <v>192</v>
      </c>
      <c r="D155" s="294" t="s">
        <v>193</v>
      </c>
      <c r="E155" s="18" t="s">
        <v>173</v>
      </c>
      <c r="F155" s="295">
        <v>6.2999999999999998</v>
      </c>
      <c r="G155" s="39"/>
      <c r="H155" s="45"/>
    </row>
    <row r="156" s="2" customFormat="1" ht="16.8" customHeight="1">
      <c r="A156" s="39"/>
      <c r="B156" s="45"/>
      <c r="C156" s="294" t="s">
        <v>219</v>
      </c>
      <c r="D156" s="294" t="s">
        <v>220</v>
      </c>
      <c r="E156" s="18" t="s">
        <v>221</v>
      </c>
      <c r="F156" s="295">
        <v>25.199999999999999</v>
      </c>
      <c r="G156" s="39"/>
      <c r="H156" s="45"/>
    </row>
    <row r="157" s="2" customFormat="1" ht="16.8" customHeight="1">
      <c r="A157" s="39"/>
      <c r="B157" s="45"/>
      <c r="C157" s="290" t="s">
        <v>125</v>
      </c>
      <c r="D157" s="291" t="s">
        <v>126</v>
      </c>
      <c r="E157" s="292" t="s">
        <v>19</v>
      </c>
      <c r="F157" s="293">
        <v>6.2999999999999998</v>
      </c>
      <c r="G157" s="39"/>
      <c r="H157" s="45"/>
    </row>
    <row r="158" s="2" customFormat="1" ht="16.8" customHeight="1">
      <c r="A158" s="39"/>
      <c r="B158" s="45"/>
      <c r="C158" s="294" t="s">
        <v>125</v>
      </c>
      <c r="D158" s="294" t="s">
        <v>949</v>
      </c>
      <c r="E158" s="18" t="s">
        <v>19</v>
      </c>
      <c r="F158" s="295">
        <v>6.2999999999999998</v>
      </c>
      <c r="G158" s="39"/>
      <c r="H158" s="45"/>
    </row>
    <row r="159" s="2" customFormat="1" ht="16.8" customHeight="1">
      <c r="A159" s="39"/>
      <c r="B159" s="45"/>
      <c r="C159" s="296" t="s">
        <v>1349</v>
      </c>
      <c r="D159" s="39"/>
      <c r="E159" s="39"/>
      <c r="F159" s="39"/>
      <c r="G159" s="39"/>
      <c r="H159" s="45"/>
    </row>
    <row r="160" s="2" customFormat="1">
      <c r="A160" s="39"/>
      <c r="B160" s="45"/>
      <c r="C160" s="294" t="s">
        <v>203</v>
      </c>
      <c r="D160" s="294" t="s">
        <v>204</v>
      </c>
      <c r="E160" s="18" t="s">
        <v>173</v>
      </c>
      <c r="F160" s="295">
        <v>6.2999999999999998</v>
      </c>
      <c r="G160" s="39"/>
      <c r="H160" s="45"/>
    </row>
    <row r="161" s="2" customFormat="1" ht="16.8" customHeight="1">
      <c r="A161" s="39"/>
      <c r="B161" s="45"/>
      <c r="C161" s="294" t="s">
        <v>219</v>
      </c>
      <c r="D161" s="294" t="s">
        <v>220</v>
      </c>
      <c r="E161" s="18" t="s">
        <v>221</v>
      </c>
      <c r="F161" s="295">
        <v>25.199999999999999</v>
      </c>
      <c r="G161" s="39"/>
      <c r="H161" s="45"/>
    </row>
    <row r="162" s="2" customFormat="1" ht="16.8" customHeight="1">
      <c r="A162" s="39"/>
      <c r="B162" s="45"/>
      <c r="C162" s="290" t="s">
        <v>113</v>
      </c>
      <c r="D162" s="291" t="s">
        <v>114</v>
      </c>
      <c r="E162" s="292" t="s">
        <v>19</v>
      </c>
      <c r="F162" s="293">
        <v>22.050000000000001</v>
      </c>
      <c r="G162" s="39"/>
      <c r="H162" s="45"/>
    </row>
    <row r="163" s="2" customFormat="1" ht="16.8" customHeight="1">
      <c r="A163" s="39"/>
      <c r="B163" s="45"/>
      <c r="C163" s="294" t="s">
        <v>19</v>
      </c>
      <c r="D163" s="294" t="s">
        <v>176</v>
      </c>
      <c r="E163" s="18" t="s">
        <v>19</v>
      </c>
      <c r="F163" s="295">
        <v>0</v>
      </c>
      <c r="G163" s="39"/>
      <c r="H163" s="45"/>
    </row>
    <row r="164" s="2" customFormat="1" ht="16.8" customHeight="1">
      <c r="A164" s="39"/>
      <c r="B164" s="45"/>
      <c r="C164" s="294" t="s">
        <v>113</v>
      </c>
      <c r="D164" s="294" t="s">
        <v>940</v>
      </c>
      <c r="E164" s="18" t="s">
        <v>19</v>
      </c>
      <c r="F164" s="295">
        <v>22.050000000000001</v>
      </c>
      <c r="G164" s="39"/>
      <c r="H164" s="45"/>
    </row>
    <row r="165" s="2" customFormat="1" ht="16.8" customHeight="1">
      <c r="A165" s="39"/>
      <c r="B165" s="45"/>
      <c r="C165" s="296" t="s">
        <v>1349</v>
      </c>
      <c r="D165" s="39"/>
      <c r="E165" s="39"/>
      <c r="F165" s="39"/>
      <c r="G165" s="39"/>
      <c r="H165" s="45"/>
    </row>
    <row r="166" s="2" customFormat="1">
      <c r="A166" s="39"/>
      <c r="B166" s="45"/>
      <c r="C166" s="294" t="s">
        <v>171</v>
      </c>
      <c r="D166" s="294" t="s">
        <v>172</v>
      </c>
      <c r="E166" s="18" t="s">
        <v>173</v>
      </c>
      <c r="F166" s="295">
        <v>22.050000000000001</v>
      </c>
      <c r="G166" s="39"/>
      <c r="H166" s="45"/>
    </row>
    <row r="167" s="2" customFormat="1">
      <c r="A167" s="39"/>
      <c r="B167" s="45"/>
      <c r="C167" s="294" t="s">
        <v>192</v>
      </c>
      <c r="D167" s="294" t="s">
        <v>193</v>
      </c>
      <c r="E167" s="18" t="s">
        <v>173</v>
      </c>
      <c r="F167" s="295">
        <v>6.2999999999999998</v>
      </c>
      <c r="G167" s="39"/>
      <c r="H167" s="45"/>
    </row>
    <row r="168" s="2" customFormat="1">
      <c r="A168" s="39"/>
      <c r="B168" s="45"/>
      <c r="C168" s="294" t="s">
        <v>198</v>
      </c>
      <c r="D168" s="294" t="s">
        <v>1350</v>
      </c>
      <c r="E168" s="18" t="s">
        <v>173</v>
      </c>
      <c r="F168" s="295">
        <v>63</v>
      </c>
      <c r="G168" s="39"/>
      <c r="H168" s="45"/>
    </row>
    <row r="169" s="2" customFormat="1" ht="16.8" customHeight="1">
      <c r="A169" s="39"/>
      <c r="B169" s="45"/>
      <c r="C169" s="290" t="s">
        <v>116</v>
      </c>
      <c r="D169" s="291" t="s">
        <v>117</v>
      </c>
      <c r="E169" s="292" t="s">
        <v>19</v>
      </c>
      <c r="F169" s="293">
        <v>22.050000000000001</v>
      </c>
      <c r="G169" s="39"/>
      <c r="H169" s="45"/>
    </row>
    <row r="170" s="2" customFormat="1" ht="16.8" customHeight="1">
      <c r="A170" s="39"/>
      <c r="B170" s="45"/>
      <c r="C170" s="294" t="s">
        <v>116</v>
      </c>
      <c r="D170" s="294" t="s">
        <v>942</v>
      </c>
      <c r="E170" s="18" t="s">
        <v>19</v>
      </c>
      <c r="F170" s="295">
        <v>22.050000000000001</v>
      </c>
      <c r="G170" s="39"/>
      <c r="H170" s="45"/>
    </row>
    <row r="171" s="2" customFormat="1" ht="16.8" customHeight="1">
      <c r="A171" s="39"/>
      <c r="B171" s="45"/>
      <c r="C171" s="296" t="s">
        <v>1349</v>
      </c>
      <c r="D171" s="39"/>
      <c r="E171" s="39"/>
      <c r="F171" s="39"/>
      <c r="G171" s="39"/>
      <c r="H171" s="45"/>
    </row>
    <row r="172" s="2" customFormat="1">
      <c r="A172" s="39"/>
      <c r="B172" s="45"/>
      <c r="C172" s="294" t="s">
        <v>179</v>
      </c>
      <c r="D172" s="294" t="s">
        <v>180</v>
      </c>
      <c r="E172" s="18" t="s">
        <v>173</v>
      </c>
      <c r="F172" s="295">
        <v>22.050000000000001</v>
      </c>
      <c r="G172" s="39"/>
      <c r="H172" s="45"/>
    </row>
    <row r="173" s="2" customFormat="1">
      <c r="A173" s="39"/>
      <c r="B173" s="45"/>
      <c r="C173" s="294" t="s">
        <v>203</v>
      </c>
      <c r="D173" s="294" t="s">
        <v>204</v>
      </c>
      <c r="E173" s="18" t="s">
        <v>173</v>
      </c>
      <c r="F173" s="295">
        <v>6.2999999999999998</v>
      </c>
      <c r="G173" s="39"/>
      <c r="H173" s="45"/>
    </row>
    <row r="174" s="2" customFormat="1">
      <c r="A174" s="39"/>
      <c r="B174" s="45"/>
      <c r="C174" s="294" t="s">
        <v>208</v>
      </c>
      <c r="D174" s="294" t="s">
        <v>1351</v>
      </c>
      <c r="E174" s="18" t="s">
        <v>173</v>
      </c>
      <c r="F174" s="295">
        <v>6.2999999999999998</v>
      </c>
      <c r="G174" s="39"/>
      <c r="H174" s="45"/>
    </row>
    <row r="175" s="2" customFormat="1" ht="16.8" customHeight="1">
      <c r="A175" s="39"/>
      <c r="B175" s="45"/>
      <c r="C175" s="290" t="s">
        <v>119</v>
      </c>
      <c r="D175" s="291" t="s">
        <v>120</v>
      </c>
      <c r="E175" s="292" t="s">
        <v>19</v>
      </c>
      <c r="F175" s="293">
        <v>31.5</v>
      </c>
      <c r="G175" s="39"/>
      <c r="H175" s="45"/>
    </row>
    <row r="176" s="2" customFormat="1" ht="16.8" customHeight="1">
      <c r="A176" s="39"/>
      <c r="B176" s="45"/>
      <c r="C176" s="294" t="s">
        <v>119</v>
      </c>
      <c r="D176" s="294" t="s">
        <v>962</v>
      </c>
      <c r="E176" s="18" t="s">
        <v>19</v>
      </c>
      <c r="F176" s="295">
        <v>31.5</v>
      </c>
      <c r="G176" s="39"/>
      <c r="H176" s="45"/>
    </row>
    <row r="177" s="2" customFormat="1" ht="16.8" customHeight="1">
      <c r="A177" s="39"/>
      <c r="B177" s="45"/>
      <c r="C177" s="296" t="s">
        <v>1349</v>
      </c>
      <c r="D177" s="39"/>
      <c r="E177" s="39"/>
      <c r="F177" s="39"/>
      <c r="G177" s="39"/>
      <c r="H177" s="45"/>
    </row>
    <row r="178" s="2" customFormat="1" ht="16.8" customHeight="1">
      <c r="A178" s="39"/>
      <c r="B178" s="45"/>
      <c r="C178" s="294" t="s">
        <v>226</v>
      </c>
      <c r="D178" s="294" t="s">
        <v>227</v>
      </c>
      <c r="E178" s="18" t="s">
        <v>173</v>
      </c>
      <c r="F178" s="295">
        <v>31.5</v>
      </c>
      <c r="G178" s="39"/>
      <c r="H178" s="45"/>
    </row>
    <row r="179" s="2" customFormat="1">
      <c r="A179" s="39"/>
      <c r="B179" s="45"/>
      <c r="C179" s="294" t="s">
        <v>183</v>
      </c>
      <c r="D179" s="294" t="s">
        <v>184</v>
      </c>
      <c r="E179" s="18" t="s">
        <v>173</v>
      </c>
      <c r="F179" s="295">
        <v>63</v>
      </c>
      <c r="G179" s="39"/>
      <c r="H179" s="45"/>
    </row>
    <row r="180" s="2" customFormat="1">
      <c r="A180" s="39"/>
      <c r="B180" s="45"/>
      <c r="C180" s="294" t="s">
        <v>192</v>
      </c>
      <c r="D180" s="294" t="s">
        <v>193</v>
      </c>
      <c r="E180" s="18" t="s">
        <v>173</v>
      </c>
      <c r="F180" s="295">
        <v>6.2999999999999998</v>
      </c>
      <c r="G180" s="39"/>
      <c r="H180" s="45"/>
    </row>
    <row r="181" s="2" customFormat="1">
      <c r="A181" s="39"/>
      <c r="B181" s="45"/>
      <c r="C181" s="294" t="s">
        <v>198</v>
      </c>
      <c r="D181" s="294" t="s">
        <v>1350</v>
      </c>
      <c r="E181" s="18" t="s">
        <v>173</v>
      </c>
      <c r="F181" s="295">
        <v>63</v>
      </c>
      <c r="G181" s="39"/>
      <c r="H181" s="45"/>
    </row>
    <row r="182" s="2" customFormat="1">
      <c r="A182" s="39"/>
      <c r="B182" s="45"/>
      <c r="C182" s="294" t="s">
        <v>203</v>
      </c>
      <c r="D182" s="294" t="s">
        <v>204</v>
      </c>
      <c r="E182" s="18" t="s">
        <v>173</v>
      </c>
      <c r="F182" s="295">
        <v>6.2999999999999998</v>
      </c>
      <c r="G182" s="39"/>
      <c r="H182" s="45"/>
    </row>
    <row r="183" s="2" customFormat="1">
      <c r="A183" s="39"/>
      <c r="B183" s="45"/>
      <c r="C183" s="294" t="s">
        <v>208</v>
      </c>
      <c r="D183" s="294" t="s">
        <v>1351</v>
      </c>
      <c r="E183" s="18" t="s">
        <v>173</v>
      </c>
      <c r="F183" s="295">
        <v>6.2999999999999998</v>
      </c>
      <c r="G183" s="39"/>
      <c r="H183" s="45"/>
    </row>
    <row r="184" s="2" customFormat="1" ht="16.8" customHeight="1">
      <c r="A184" s="39"/>
      <c r="B184" s="45"/>
      <c r="C184" s="294" t="s">
        <v>951</v>
      </c>
      <c r="D184" s="294" t="s">
        <v>952</v>
      </c>
      <c r="E184" s="18" t="s">
        <v>173</v>
      </c>
      <c r="F184" s="295">
        <v>15.75</v>
      </c>
      <c r="G184" s="39"/>
      <c r="H184" s="45"/>
    </row>
    <row r="185" s="2" customFormat="1" ht="16.8" customHeight="1">
      <c r="A185" s="39"/>
      <c r="B185" s="45"/>
      <c r="C185" s="294" t="s">
        <v>956</v>
      </c>
      <c r="D185" s="294" t="s">
        <v>957</v>
      </c>
      <c r="E185" s="18" t="s">
        <v>173</v>
      </c>
      <c r="F185" s="295">
        <v>15.75</v>
      </c>
      <c r="G185" s="39"/>
      <c r="H185" s="45"/>
    </row>
    <row r="186" s="2" customFormat="1" ht="26.4" customHeight="1">
      <c r="A186" s="39"/>
      <c r="B186" s="45"/>
      <c r="C186" s="289" t="s">
        <v>1356</v>
      </c>
      <c r="D186" s="289" t="s">
        <v>84</v>
      </c>
      <c r="E186" s="39"/>
      <c r="F186" s="39"/>
      <c r="G186" s="39"/>
      <c r="H186" s="45"/>
    </row>
    <row r="187" s="2" customFormat="1" ht="16.8" customHeight="1">
      <c r="A187" s="39"/>
      <c r="B187" s="45"/>
      <c r="C187" s="290" t="s">
        <v>122</v>
      </c>
      <c r="D187" s="291" t="s">
        <v>123</v>
      </c>
      <c r="E187" s="292" t="s">
        <v>19</v>
      </c>
      <c r="F187" s="293">
        <v>186.40199999999999</v>
      </c>
      <c r="G187" s="39"/>
      <c r="H187" s="45"/>
    </row>
    <row r="188" s="2" customFormat="1" ht="16.8" customHeight="1">
      <c r="A188" s="39"/>
      <c r="B188" s="45"/>
      <c r="C188" s="294" t="s">
        <v>19</v>
      </c>
      <c r="D188" s="294" t="s">
        <v>195</v>
      </c>
      <c r="E188" s="18" t="s">
        <v>19</v>
      </c>
      <c r="F188" s="295">
        <v>0</v>
      </c>
      <c r="G188" s="39"/>
      <c r="H188" s="45"/>
    </row>
    <row r="189" s="2" customFormat="1" ht="16.8" customHeight="1">
      <c r="A189" s="39"/>
      <c r="B189" s="45"/>
      <c r="C189" s="294" t="s">
        <v>19</v>
      </c>
      <c r="D189" s="294" t="s">
        <v>1046</v>
      </c>
      <c r="E189" s="18" t="s">
        <v>19</v>
      </c>
      <c r="F189" s="295">
        <v>186.40199999999999</v>
      </c>
      <c r="G189" s="39"/>
      <c r="H189" s="45"/>
    </row>
    <row r="190" s="2" customFormat="1" ht="16.8" customHeight="1">
      <c r="A190" s="39"/>
      <c r="B190" s="45"/>
      <c r="C190" s="294" t="s">
        <v>122</v>
      </c>
      <c r="D190" s="294" t="s">
        <v>190</v>
      </c>
      <c r="E190" s="18" t="s">
        <v>19</v>
      </c>
      <c r="F190" s="295">
        <v>186.40199999999999</v>
      </c>
      <c r="G190" s="39"/>
      <c r="H190" s="45"/>
    </row>
    <row r="191" s="2" customFormat="1" ht="16.8" customHeight="1">
      <c r="A191" s="39"/>
      <c r="B191" s="45"/>
      <c r="C191" s="296" t="s">
        <v>1349</v>
      </c>
      <c r="D191" s="39"/>
      <c r="E191" s="39"/>
      <c r="F191" s="39"/>
      <c r="G191" s="39"/>
      <c r="H191" s="45"/>
    </row>
    <row r="192" s="2" customFormat="1">
      <c r="A192" s="39"/>
      <c r="B192" s="45"/>
      <c r="C192" s="294" t="s">
        <v>192</v>
      </c>
      <c r="D192" s="294" t="s">
        <v>193</v>
      </c>
      <c r="E192" s="18" t="s">
        <v>173</v>
      </c>
      <c r="F192" s="295">
        <v>186.40199999999999</v>
      </c>
      <c r="G192" s="39"/>
      <c r="H192" s="45"/>
    </row>
    <row r="193" s="2" customFormat="1" ht="16.8" customHeight="1">
      <c r="A193" s="39"/>
      <c r="B193" s="45"/>
      <c r="C193" s="294" t="s">
        <v>219</v>
      </c>
      <c r="D193" s="294" t="s">
        <v>220</v>
      </c>
      <c r="E193" s="18" t="s">
        <v>221</v>
      </c>
      <c r="F193" s="295">
        <v>1364.404</v>
      </c>
      <c r="G193" s="39"/>
      <c r="H193" s="45"/>
    </row>
    <row r="194" s="2" customFormat="1" ht="16.8" customHeight="1">
      <c r="A194" s="39"/>
      <c r="B194" s="45"/>
      <c r="C194" s="290" t="s">
        <v>125</v>
      </c>
      <c r="D194" s="291" t="s">
        <v>126</v>
      </c>
      <c r="E194" s="292" t="s">
        <v>19</v>
      </c>
      <c r="F194" s="293">
        <v>495.80000000000001</v>
      </c>
      <c r="G194" s="39"/>
      <c r="H194" s="45"/>
    </row>
    <row r="195" s="2" customFormat="1" ht="16.8" customHeight="1">
      <c r="A195" s="39"/>
      <c r="B195" s="45"/>
      <c r="C195" s="294" t="s">
        <v>125</v>
      </c>
      <c r="D195" s="294" t="s">
        <v>206</v>
      </c>
      <c r="E195" s="18" t="s">
        <v>19</v>
      </c>
      <c r="F195" s="295">
        <v>495.80000000000001</v>
      </c>
      <c r="G195" s="39"/>
      <c r="H195" s="45"/>
    </row>
    <row r="196" s="2" customFormat="1" ht="16.8" customHeight="1">
      <c r="A196" s="39"/>
      <c r="B196" s="45"/>
      <c r="C196" s="296" t="s">
        <v>1349</v>
      </c>
      <c r="D196" s="39"/>
      <c r="E196" s="39"/>
      <c r="F196" s="39"/>
      <c r="G196" s="39"/>
      <c r="H196" s="45"/>
    </row>
    <row r="197" s="2" customFormat="1">
      <c r="A197" s="39"/>
      <c r="B197" s="45"/>
      <c r="C197" s="294" t="s">
        <v>203</v>
      </c>
      <c r="D197" s="294" t="s">
        <v>204</v>
      </c>
      <c r="E197" s="18" t="s">
        <v>173</v>
      </c>
      <c r="F197" s="295">
        <v>495.80000000000001</v>
      </c>
      <c r="G197" s="39"/>
      <c r="H197" s="45"/>
    </row>
    <row r="198" s="2" customFormat="1" ht="16.8" customHeight="1">
      <c r="A198" s="39"/>
      <c r="B198" s="45"/>
      <c r="C198" s="294" t="s">
        <v>219</v>
      </c>
      <c r="D198" s="294" t="s">
        <v>220</v>
      </c>
      <c r="E198" s="18" t="s">
        <v>221</v>
      </c>
      <c r="F198" s="295">
        <v>1364.404</v>
      </c>
      <c r="G198" s="39"/>
      <c r="H198" s="45"/>
    </row>
    <row r="199" s="2" customFormat="1" ht="16.8" customHeight="1">
      <c r="A199" s="39"/>
      <c r="B199" s="45"/>
      <c r="C199" s="290" t="s">
        <v>113</v>
      </c>
      <c r="D199" s="291" t="s">
        <v>114</v>
      </c>
      <c r="E199" s="292" t="s">
        <v>19</v>
      </c>
      <c r="F199" s="293">
        <v>495.80000000000001</v>
      </c>
      <c r="G199" s="39"/>
      <c r="H199" s="45"/>
    </row>
    <row r="200" s="2" customFormat="1" ht="16.8" customHeight="1">
      <c r="A200" s="39"/>
      <c r="B200" s="45"/>
      <c r="C200" s="294" t="s">
        <v>19</v>
      </c>
      <c r="D200" s="294" t="s">
        <v>176</v>
      </c>
      <c r="E200" s="18" t="s">
        <v>19</v>
      </c>
      <c r="F200" s="295">
        <v>0</v>
      </c>
      <c r="G200" s="39"/>
      <c r="H200" s="45"/>
    </row>
    <row r="201" s="2" customFormat="1" ht="16.8" customHeight="1">
      <c r="A201" s="39"/>
      <c r="B201" s="45"/>
      <c r="C201" s="294" t="s">
        <v>113</v>
      </c>
      <c r="D201" s="294" t="s">
        <v>1037</v>
      </c>
      <c r="E201" s="18" t="s">
        <v>19</v>
      </c>
      <c r="F201" s="295">
        <v>495.80000000000001</v>
      </c>
      <c r="G201" s="39"/>
      <c r="H201" s="45"/>
    </row>
    <row r="202" s="2" customFormat="1" ht="16.8" customHeight="1">
      <c r="A202" s="39"/>
      <c r="B202" s="45"/>
      <c r="C202" s="296" t="s">
        <v>1349</v>
      </c>
      <c r="D202" s="39"/>
      <c r="E202" s="39"/>
      <c r="F202" s="39"/>
      <c r="G202" s="39"/>
      <c r="H202" s="45"/>
    </row>
    <row r="203" s="2" customFormat="1">
      <c r="A203" s="39"/>
      <c r="B203" s="45"/>
      <c r="C203" s="294" t="s">
        <v>171</v>
      </c>
      <c r="D203" s="294" t="s">
        <v>172</v>
      </c>
      <c r="E203" s="18" t="s">
        <v>173</v>
      </c>
      <c r="F203" s="295">
        <v>495.80000000000001</v>
      </c>
      <c r="G203" s="39"/>
      <c r="H203" s="45"/>
    </row>
    <row r="204" s="2" customFormat="1">
      <c r="A204" s="39"/>
      <c r="B204" s="45"/>
      <c r="C204" s="294" t="s">
        <v>192</v>
      </c>
      <c r="D204" s="294" t="s">
        <v>193</v>
      </c>
      <c r="E204" s="18" t="s">
        <v>173</v>
      </c>
      <c r="F204" s="295">
        <v>186.40199999999999</v>
      </c>
      <c r="G204" s="39"/>
      <c r="H204" s="45"/>
    </row>
    <row r="205" s="2" customFormat="1">
      <c r="A205" s="39"/>
      <c r="B205" s="45"/>
      <c r="C205" s="294" t="s">
        <v>198</v>
      </c>
      <c r="D205" s="294" t="s">
        <v>1350</v>
      </c>
      <c r="E205" s="18" t="s">
        <v>173</v>
      </c>
      <c r="F205" s="295">
        <v>1864.02</v>
      </c>
      <c r="G205" s="39"/>
      <c r="H205" s="45"/>
    </row>
    <row r="206" s="2" customFormat="1" ht="16.8" customHeight="1">
      <c r="A206" s="39"/>
      <c r="B206" s="45"/>
      <c r="C206" s="290" t="s">
        <v>116</v>
      </c>
      <c r="D206" s="291" t="s">
        <v>117</v>
      </c>
      <c r="E206" s="292" t="s">
        <v>19</v>
      </c>
      <c r="F206" s="293">
        <v>495.80000000000001</v>
      </c>
      <c r="G206" s="39"/>
      <c r="H206" s="45"/>
    </row>
    <row r="207" s="2" customFormat="1" ht="16.8" customHeight="1">
      <c r="A207" s="39"/>
      <c r="B207" s="45"/>
      <c r="C207" s="294" t="s">
        <v>116</v>
      </c>
      <c r="D207" s="294" t="s">
        <v>1039</v>
      </c>
      <c r="E207" s="18" t="s">
        <v>19</v>
      </c>
      <c r="F207" s="295">
        <v>495.80000000000001</v>
      </c>
      <c r="G207" s="39"/>
      <c r="H207" s="45"/>
    </row>
    <row r="208" s="2" customFormat="1" ht="16.8" customHeight="1">
      <c r="A208" s="39"/>
      <c r="B208" s="45"/>
      <c r="C208" s="296" t="s">
        <v>1349</v>
      </c>
      <c r="D208" s="39"/>
      <c r="E208" s="39"/>
      <c r="F208" s="39"/>
      <c r="G208" s="39"/>
      <c r="H208" s="45"/>
    </row>
    <row r="209" s="2" customFormat="1">
      <c r="A209" s="39"/>
      <c r="B209" s="45"/>
      <c r="C209" s="294" t="s">
        <v>179</v>
      </c>
      <c r="D209" s="294" t="s">
        <v>180</v>
      </c>
      <c r="E209" s="18" t="s">
        <v>173</v>
      </c>
      <c r="F209" s="295">
        <v>495.80000000000001</v>
      </c>
      <c r="G209" s="39"/>
      <c r="H209" s="45"/>
    </row>
    <row r="210" s="2" customFormat="1">
      <c r="A210" s="39"/>
      <c r="B210" s="45"/>
      <c r="C210" s="294" t="s">
        <v>203</v>
      </c>
      <c r="D210" s="294" t="s">
        <v>204</v>
      </c>
      <c r="E210" s="18" t="s">
        <v>173</v>
      </c>
      <c r="F210" s="295">
        <v>495.80000000000001</v>
      </c>
      <c r="G210" s="39"/>
      <c r="H210" s="45"/>
    </row>
    <row r="211" s="2" customFormat="1">
      <c r="A211" s="39"/>
      <c r="B211" s="45"/>
      <c r="C211" s="294" t="s">
        <v>208</v>
      </c>
      <c r="D211" s="294" t="s">
        <v>1351</v>
      </c>
      <c r="E211" s="18" t="s">
        <v>173</v>
      </c>
      <c r="F211" s="295">
        <v>495.80000000000001</v>
      </c>
      <c r="G211" s="39"/>
      <c r="H211" s="45"/>
    </row>
    <row r="212" s="2" customFormat="1" ht="16.8" customHeight="1">
      <c r="A212" s="39"/>
      <c r="B212" s="45"/>
      <c r="C212" s="290" t="s">
        <v>119</v>
      </c>
      <c r="D212" s="291" t="s">
        <v>120</v>
      </c>
      <c r="E212" s="292" t="s">
        <v>19</v>
      </c>
      <c r="F212" s="293">
        <v>288.19999999999999</v>
      </c>
      <c r="G212" s="39"/>
      <c r="H212" s="45"/>
    </row>
    <row r="213" s="2" customFormat="1" ht="16.8" customHeight="1">
      <c r="A213" s="39"/>
      <c r="B213" s="45"/>
      <c r="C213" s="294" t="s">
        <v>119</v>
      </c>
      <c r="D213" s="294" t="s">
        <v>1056</v>
      </c>
      <c r="E213" s="18" t="s">
        <v>19</v>
      </c>
      <c r="F213" s="295">
        <v>288.19999999999999</v>
      </c>
      <c r="G213" s="39"/>
      <c r="H213" s="45"/>
    </row>
    <row r="214" s="2" customFormat="1" ht="16.8" customHeight="1">
      <c r="A214" s="39"/>
      <c r="B214" s="45"/>
      <c r="C214" s="296" t="s">
        <v>1349</v>
      </c>
      <c r="D214" s="39"/>
      <c r="E214" s="39"/>
      <c r="F214" s="39"/>
      <c r="G214" s="39"/>
      <c r="H214" s="45"/>
    </row>
    <row r="215" s="2" customFormat="1" ht="16.8" customHeight="1">
      <c r="A215" s="39"/>
      <c r="B215" s="45"/>
      <c r="C215" s="294" t="s">
        <v>226</v>
      </c>
      <c r="D215" s="294" t="s">
        <v>227</v>
      </c>
      <c r="E215" s="18" t="s">
        <v>173</v>
      </c>
      <c r="F215" s="295">
        <v>288.19999999999999</v>
      </c>
      <c r="G215" s="39"/>
      <c r="H215" s="45"/>
    </row>
    <row r="216" s="2" customFormat="1">
      <c r="A216" s="39"/>
      <c r="B216" s="45"/>
      <c r="C216" s="294" t="s">
        <v>183</v>
      </c>
      <c r="D216" s="294" t="s">
        <v>184</v>
      </c>
      <c r="E216" s="18" t="s">
        <v>173</v>
      </c>
      <c r="F216" s="295">
        <v>597.59799999999996</v>
      </c>
      <c r="G216" s="39"/>
      <c r="H216" s="45"/>
    </row>
    <row r="217" s="2" customFormat="1">
      <c r="A217" s="39"/>
      <c r="B217" s="45"/>
      <c r="C217" s="294" t="s">
        <v>192</v>
      </c>
      <c r="D217" s="294" t="s">
        <v>193</v>
      </c>
      <c r="E217" s="18" t="s">
        <v>173</v>
      </c>
      <c r="F217" s="295">
        <v>186.40199999999999</v>
      </c>
      <c r="G217" s="39"/>
      <c r="H217" s="45"/>
    </row>
    <row r="218" s="2" customFormat="1">
      <c r="A218" s="39"/>
      <c r="B218" s="45"/>
      <c r="C218" s="294" t="s">
        <v>198</v>
      </c>
      <c r="D218" s="294" t="s">
        <v>1350</v>
      </c>
      <c r="E218" s="18" t="s">
        <v>173</v>
      </c>
      <c r="F218" s="295">
        <v>1864.02</v>
      </c>
      <c r="G218" s="39"/>
      <c r="H218" s="45"/>
    </row>
    <row r="219" s="2" customFormat="1" ht="16.8" customHeight="1">
      <c r="A219" s="39"/>
      <c r="B219" s="45"/>
      <c r="C219" s="294" t="s">
        <v>212</v>
      </c>
      <c r="D219" s="294" t="s">
        <v>213</v>
      </c>
      <c r="E219" s="18" t="s">
        <v>173</v>
      </c>
      <c r="F219" s="295">
        <v>309.39800000000002</v>
      </c>
      <c r="G219" s="39"/>
      <c r="H219" s="45"/>
    </row>
    <row r="220" s="2" customFormat="1" ht="26.4" customHeight="1">
      <c r="A220" s="39"/>
      <c r="B220" s="45"/>
      <c r="C220" s="289" t="s">
        <v>1357</v>
      </c>
      <c r="D220" s="289" t="s">
        <v>105</v>
      </c>
      <c r="E220" s="39"/>
      <c r="F220" s="39"/>
      <c r="G220" s="39"/>
      <c r="H220" s="45"/>
    </row>
    <row r="221" s="2" customFormat="1" ht="16.8" customHeight="1">
      <c r="A221" s="39"/>
      <c r="B221" s="45"/>
      <c r="C221" s="290" t="s">
        <v>122</v>
      </c>
      <c r="D221" s="291" t="s">
        <v>123</v>
      </c>
      <c r="E221" s="292" t="s">
        <v>19</v>
      </c>
      <c r="F221" s="293">
        <v>5.125</v>
      </c>
      <c r="G221" s="39"/>
      <c r="H221" s="45"/>
    </row>
    <row r="222" s="2" customFormat="1" ht="16.8" customHeight="1">
      <c r="A222" s="39"/>
      <c r="B222" s="45"/>
      <c r="C222" s="294" t="s">
        <v>19</v>
      </c>
      <c r="D222" s="294" t="s">
        <v>195</v>
      </c>
      <c r="E222" s="18" t="s">
        <v>19</v>
      </c>
      <c r="F222" s="295">
        <v>0</v>
      </c>
      <c r="G222" s="39"/>
      <c r="H222" s="45"/>
    </row>
    <row r="223" s="2" customFormat="1" ht="16.8" customHeight="1">
      <c r="A223" s="39"/>
      <c r="B223" s="45"/>
      <c r="C223" s="294" t="s">
        <v>19</v>
      </c>
      <c r="D223" s="294" t="s">
        <v>1131</v>
      </c>
      <c r="E223" s="18" t="s">
        <v>19</v>
      </c>
      <c r="F223" s="295">
        <v>5.125</v>
      </c>
      <c r="G223" s="39"/>
      <c r="H223" s="45"/>
    </row>
    <row r="224" s="2" customFormat="1" ht="16.8" customHeight="1">
      <c r="A224" s="39"/>
      <c r="B224" s="45"/>
      <c r="C224" s="294" t="s">
        <v>122</v>
      </c>
      <c r="D224" s="294" t="s">
        <v>190</v>
      </c>
      <c r="E224" s="18" t="s">
        <v>19</v>
      </c>
      <c r="F224" s="295">
        <v>5.125</v>
      </c>
      <c r="G224" s="39"/>
      <c r="H224" s="45"/>
    </row>
    <row r="225" s="2" customFormat="1" ht="16.8" customHeight="1">
      <c r="A225" s="39"/>
      <c r="B225" s="45"/>
      <c r="C225" s="296" t="s">
        <v>1349</v>
      </c>
      <c r="D225" s="39"/>
      <c r="E225" s="39"/>
      <c r="F225" s="39"/>
      <c r="G225" s="39"/>
      <c r="H225" s="45"/>
    </row>
    <row r="226" s="2" customFormat="1">
      <c r="A226" s="39"/>
      <c r="B226" s="45"/>
      <c r="C226" s="294" t="s">
        <v>192</v>
      </c>
      <c r="D226" s="294" t="s">
        <v>193</v>
      </c>
      <c r="E226" s="18" t="s">
        <v>173</v>
      </c>
      <c r="F226" s="295">
        <v>5.125</v>
      </c>
      <c r="G226" s="39"/>
      <c r="H226" s="45"/>
    </row>
    <row r="227" s="2" customFormat="1" ht="16.8" customHeight="1">
      <c r="A227" s="39"/>
      <c r="B227" s="45"/>
      <c r="C227" s="294" t="s">
        <v>219</v>
      </c>
      <c r="D227" s="294" t="s">
        <v>220</v>
      </c>
      <c r="E227" s="18" t="s">
        <v>221</v>
      </c>
      <c r="F227" s="295">
        <v>21.596</v>
      </c>
      <c r="G227" s="39"/>
      <c r="H227" s="45"/>
    </row>
    <row r="228" s="2" customFormat="1" ht="16.8" customHeight="1">
      <c r="A228" s="39"/>
      <c r="B228" s="45"/>
      <c r="C228" s="290" t="s">
        <v>125</v>
      </c>
      <c r="D228" s="291" t="s">
        <v>126</v>
      </c>
      <c r="E228" s="292" t="s">
        <v>19</v>
      </c>
      <c r="F228" s="293">
        <v>5.673</v>
      </c>
      <c r="G228" s="39"/>
      <c r="H228" s="45"/>
    </row>
    <row r="229" s="2" customFormat="1" ht="16.8" customHeight="1">
      <c r="A229" s="39"/>
      <c r="B229" s="45"/>
      <c r="C229" s="294" t="s">
        <v>125</v>
      </c>
      <c r="D229" s="294" t="s">
        <v>949</v>
      </c>
      <c r="E229" s="18" t="s">
        <v>19</v>
      </c>
      <c r="F229" s="295">
        <v>5.673</v>
      </c>
      <c r="G229" s="39"/>
      <c r="H229" s="45"/>
    </row>
    <row r="230" s="2" customFormat="1" ht="16.8" customHeight="1">
      <c r="A230" s="39"/>
      <c r="B230" s="45"/>
      <c r="C230" s="296" t="s">
        <v>1349</v>
      </c>
      <c r="D230" s="39"/>
      <c r="E230" s="39"/>
      <c r="F230" s="39"/>
      <c r="G230" s="39"/>
      <c r="H230" s="45"/>
    </row>
    <row r="231" s="2" customFormat="1">
      <c r="A231" s="39"/>
      <c r="B231" s="45"/>
      <c r="C231" s="294" t="s">
        <v>203</v>
      </c>
      <c r="D231" s="294" t="s">
        <v>204</v>
      </c>
      <c r="E231" s="18" t="s">
        <v>173</v>
      </c>
      <c r="F231" s="295">
        <v>5.673</v>
      </c>
      <c r="G231" s="39"/>
      <c r="H231" s="45"/>
    </row>
    <row r="232" s="2" customFormat="1" ht="16.8" customHeight="1">
      <c r="A232" s="39"/>
      <c r="B232" s="45"/>
      <c r="C232" s="294" t="s">
        <v>219</v>
      </c>
      <c r="D232" s="294" t="s">
        <v>220</v>
      </c>
      <c r="E232" s="18" t="s">
        <v>221</v>
      </c>
      <c r="F232" s="295">
        <v>21.596</v>
      </c>
      <c r="G232" s="39"/>
      <c r="H232" s="45"/>
    </row>
    <row r="233" s="2" customFormat="1" ht="16.8" customHeight="1">
      <c r="A233" s="39"/>
      <c r="B233" s="45"/>
      <c r="C233" s="290" t="s">
        <v>113</v>
      </c>
      <c r="D233" s="291" t="s">
        <v>114</v>
      </c>
      <c r="E233" s="292" t="s">
        <v>19</v>
      </c>
      <c r="F233" s="293">
        <v>12.323</v>
      </c>
      <c r="G233" s="39"/>
      <c r="H233" s="45"/>
    </row>
    <row r="234" s="2" customFormat="1" ht="16.8" customHeight="1">
      <c r="A234" s="39"/>
      <c r="B234" s="45"/>
      <c r="C234" s="294" t="s">
        <v>19</v>
      </c>
      <c r="D234" s="294" t="s">
        <v>176</v>
      </c>
      <c r="E234" s="18" t="s">
        <v>19</v>
      </c>
      <c r="F234" s="295">
        <v>0</v>
      </c>
      <c r="G234" s="39"/>
      <c r="H234" s="45"/>
    </row>
    <row r="235" s="2" customFormat="1" ht="16.8" customHeight="1">
      <c r="A235" s="39"/>
      <c r="B235" s="45"/>
      <c r="C235" s="294" t="s">
        <v>113</v>
      </c>
      <c r="D235" s="294" t="s">
        <v>1125</v>
      </c>
      <c r="E235" s="18" t="s">
        <v>19</v>
      </c>
      <c r="F235" s="295">
        <v>12.323</v>
      </c>
      <c r="G235" s="39"/>
      <c r="H235" s="45"/>
    </row>
    <row r="236" s="2" customFormat="1" ht="16.8" customHeight="1">
      <c r="A236" s="39"/>
      <c r="B236" s="45"/>
      <c r="C236" s="296" t="s">
        <v>1349</v>
      </c>
      <c r="D236" s="39"/>
      <c r="E236" s="39"/>
      <c r="F236" s="39"/>
      <c r="G236" s="39"/>
      <c r="H236" s="45"/>
    </row>
    <row r="237" s="2" customFormat="1">
      <c r="A237" s="39"/>
      <c r="B237" s="45"/>
      <c r="C237" s="294" t="s">
        <v>171</v>
      </c>
      <c r="D237" s="294" t="s">
        <v>172</v>
      </c>
      <c r="E237" s="18" t="s">
        <v>173</v>
      </c>
      <c r="F237" s="295">
        <v>12.323</v>
      </c>
      <c r="G237" s="39"/>
      <c r="H237" s="45"/>
    </row>
    <row r="238" s="2" customFormat="1">
      <c r="A238" s="39"/>
      <c r="B238" s="45"/>
      <c r="C238" s="294" t="s">
        <v>192</v>
      </c>
      <c r="D238" s="294" t="s">
        <v>193</v>
      </c>
      <c r="E238" s="18" t="s">
        <v>173</v>
      </c>
      <c r="F238" s="295">
        <v>5.125</v>
      </c>
      <c r="G238" s="39"/>
      <c r="H238" s="45"/>
    </row>
    <row r="239" s="2" customFormat="1">
      <c r="A239" s="39"/>
      <c r="B239" s="45"/>
      <c r="C239" s="294" t="s">
        <v>198</v>
      </c>
      <c r="D239" s="294" t="s">
        <v>1350</v>
      </c>
      <c r="E239" s="18" t="s">
        <v>173</v>
      </c>
      <c r="F239" s="295">
        <v>51.25</v>
      </c>
      <c r="G239" s="39"/>
      <c r="H239" s="45"/>
    </row>
    <row r="240" s="2" customFormat="1" ht="16.8" customHeight="1">
      <c r="A240" s="39"/>
      <c r="B240" s="45"/>
      <c r="C240" s="290" t="s">
        <v>116</v>
      </c>
      <c r="D240" s="291" t="s">
        <v>117</v>
      </c>
      <c r="E240" s="292" t="s">
        <v>19</v>
      </c>
      <c r="F240" s="293">
        <v>12.323</v>
      </c>
      <c r="G240" s="39"/>
      <c r="H240" s="45"/>
    </row>
    <row r="241" s="2" customFormat="1" ht="16.8" customHeight="1">
      <c r="A241" s="39"/>
      <c r="B241" s="45"/>
      <c r="C241" s="294" t="s">
        <v>116</v>
      </c>
      <c r="D241" s="294" t="s">
        <v>1127</v>
      </c>
      <c r="E241" s="18" t="s">
        <v>19</v>
      </c>
      <c r="F241" s="295">
        <v>12.323</v>
      </c>
      <c r="G241" s="39"/>
      <c r="H241" s="45"/>
    </row>
    <row r="242" s="2" customFormat="1" ht="16.8" customHeight="1">
      <c r="A242" s="39"/>
      <c r="B242" s="45"/>
      <c r="C242" s="296" t="s">
        <v>1349</v>
      </c>
      <c r="D242" s="39"/>
      <c r="E242" s="39"/>
      <c r="F242" s="39"/>
      <c r="G242" s="39"/>
      <c r="H242" s="45"/>
    </row>
    <row r="243" s="2" customFormat="1">
      <c r="A243" s="39"/>
      <c r="B243" s="45"/>
      <c r="C243" s="294" t="s">
        <v>179</v>
      </c>
      <c r="D243" s="294" t="s">
        <v>180</v>
      </c>
      <c r="E243" s="18" t="s">
        <v>173</v>
      </c>
      <c r="F243" s="295">
        <v>12.323</v>
      </c>
      <c r="G243" s="39"/>
      <c r="H243" s="45"/>
    </row>
    <row r="244" s="2" customFormat="1">
      <c r="A244" s="39"/>
      <c r="B244" s="45"/>
      <c r="C244" s="294" t="s">
        <v>203</v>
      </c>
      <c r="D244" s="294" t="s">
        <v>204</v>
      </c>
      <c r="E244" s="18" t="s">
        <v>173</v>
      </c>
      <c r="F244" s="295">
        <v>5.673</v>
      </c>
      <c r="G244" s="39"/>
      <c r="H244" s="45"/>
    </row>
    <row r="245" s="2" customFormat="1">
      <c r="A245" s="39"/>
      <c r="B245" s="45"/>
      <c r="C245" s="294" t="s">
        <v>208</v>
      </c>
      <c r="D245" s="294" t="s">
        <v>1351</v>
      </c>
      <c r="E245" s="18" t="s">
        <v>173</v>
      </c>
      <c r="F245" s="295">
        <v>5.673</v>
      </c>
      <c r="G245" s="39"/>
      <c r="H245" s="45"/>
    </row>
    <row r="246" s="2" customFormat="1" ht="16.8" customHeight="1">
      <c r="A246" s="39"/>
      <c r="B246" s="45"/>
      <c r="C246" s="290" t="s">
        <v>119</v>
      </c>
      <c r="D246" s="291" t="s">
        <v>120</v>
      </c>
      <c r="E246" s="292" t="s">
        <v>19</v>
      </c>
      <c r="F246" s="293">
        <v>13.301</v>
      </c>
      <c r="G246" s="39"/>
      <c r="H246" s="45"/>
    </row>
    <row r="247" s="2" customFormat="1" ht="16.8" customHeight="1">
      <c r="A247" s="39"/>
      <c r="B247" s="45"/>
      <c r="C247" s="294" t="s">
        <v>119</v>
      </c>
      <c r="D247" s="294" t="s">
        <v>1141</v>
      </c>
      <c r="E247" s="18" t="s">
        <v>19</v>
      </c>
      <c r="F247" s="295">
        <v>13.301</v>
      </c>
      <c r="G247" s="39"/>
      <c r="H247" s="45"/>
    </row>
    <row r="248" s="2" customFormat="1" ht="16.8" customHeight="1">
      <c r="A248" s="39"/>
      <c r="B248" s="45"/>
      <c r="C248" s="296" t="s">
        <v>1349</v>
      </c>
      <c r="D248" s="39"/>
      <c r="E248" s="39"/>
      <c r="F248" s="39"/>
      <c r="G248" s="39"/>
      <c r="H248" s="45"/>
    </row>
    <row r="249" s="2" customFormat="1" ht="16.8" customHeight="1">
      <c r="A249" s="39"/>
      <c r="B249" s="45"/>
      <c r="C249" s="294" t="s">
        <v>226</v>
      </c>
      <c r="D249" s="294" t="s">
        <v>227</v>
      </c>
      <c r="E249" s="18" t="s">
        <v>173</v>
      </c>
      <c r="F249" s="295">
        <v>13.301</v>
      </c>
      <c r="G249" s="39"/>
      <c r="H249" s="45"/>
    </row>
    <row r="250" s="2" customFormat="1">
      <c r="A250" s="39"/>
      <c r="B250" s="45"/>
      <c r="C250" s="294" t="s">
        <v>183</v>
      </c>
      <c r="D250" s="294" t="s">
        <v>184</v>
      </c>
      <c r="E250" s="18" t="s">
        <v>173</v>
      </c>
      <c r="F250" s="295">
        <v>27.149999999999999</v>
      </c>
      <c r="G250" s="39"/>
      <c r="H250" s="45"/>
    </row>
    <row r="251" s="2" customFormat="1">
      <c r="A251" s="39"/>
      <c r="B251" s="45"/>
      <c r="C251" s="294" t="s">
        <v>192</v>
      </c>
      <c r="D251" s="294" t="s">
        <v>193</v>
      </c>
      <c r="E251" s="18" t="s">
        <v>173</v>
      </c>
      <c r="F251" s="295">
        <v>5.125</v>
      </c>
      <c r="G251" s="39"/>
      <c r="H251" s="45"/>
    </row>
    <row r="252" s="2" customFormat="1">
      <c r="A252" s="39"/>
      <c r="B252" s="45"/>
      <c r="C252" s="294" t="s">
        <v>198</v>
      </c>
      <c r="D252" s="294" t="s">
        <v>1350</v>
      </c>
      <c r="E252" s="18" t="s">
        <v>173</v>
      </c>
      <c r="F252" s="295">
        <v>51.25</v>
      </c>
      <c r="G252" s="39"/>
      <c r="H252" s="45"/>
    </row>
    <row r="253" s="2" customFormat="1">
      <c r="A253" s="39"/>
      <c r="B253" s="45"/>
      <c r="C253" s="294" t="s">
        <v>203</v>
      </c>
      <c r="D253" s="294" t="s">
        <v>204</v>
      </c>
      <c r="E253" s="18" t="s">
        <v>173</v>
      </c>
      <c r="F253" s="295">
        <v>5.673</v>
      </c>
      <c r="G253" s="39"/>
      <c r="H253" s="45"/>
    </row>
    <row r="254" s="2" customFormat="1">
      <c r="A254" s="39"/>
      <c r="B254" s="45"/>
      <c r="C254" s="294" t="s">
        <v>208</v>
      </c>
      <c r="D254" s="294" t="s">
        <v>1351</v>
      </c>
      <c r="E254" s="18" t="s">
        <v>173</v>
      </c>
      <c r="F254" s="295">
        <v>5.673</v>
      </c>
      <c r="G254" s="39"/>
      <c r="H254" s="45"/>
    </row>
    <row r="255" s="2" customFormat="1" ht="16.8" customHeight="1">
      <c r="A255" s="39"/>
      <c r="B255" s="45"/>
      <c r="C255" s="294" t="s">
        <v>212</v>
      </c>
      <c r="D255" s="294" t="s">
        <v>213</v>
      </c>
      <c r="E255" s="18" t="s">
        <v>173</v>
      </c>
      <c r="F255" s="295">
        <v>13.849</v>
      </c>
      <c r="G255" s="39"/>
      <c r="H255" s="45"/>
    </row>
    <row r="256" s="2" customFormat="1" ht="7.44" customHeight="1">
      <c r="A256" s="39"/>
      <c r="B256" s="167"/>
      <c r="C256" s="168"/>
      <c r="D256" s="168"/>
      <c r="E256" s="168"/>
      <c r="F256" s="168"/>
      <c r="G256" s="168"/>
      <c r="H256" s="45"/>
    </row>
    <row r="257" s="2" customFormat="1">
      <c r="A257" s="39"/>
      <c r="B257" s="39"/>
      <c r="C257" s="39"/>
      <c r="D257" s="39"/>
      <c r="E257" s="39"/>
      <c r="F257" s="39"/>
      <c r="G257" s="39"/>
      <c r="H257" s="39"/>
    </row>
  </sheetData>
  <sheetProtection sheet="1" formatColumns="0" formatRows="0" objects="1" scenarios="1" spinCount="100000" saltValue="MrwqPscREBu0duzMigKD9/m937bNbjDuT1Hv5A8YJcjirp+Q7OUYuN7/jRIe/2JNfo5dslcEK0AkmpBr3COzdw==" hashValue="z2m6lvArFWiL6b0dbhUwuH5F2WgqmR1mdC07/NX15CiJhzfnPZAjANlcIW/5VSiXmF32+WZW6oxQcBsIE95NxQ==" algorithmName="SHA-512" password="DD30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97" customWidth="1"/>
    <col min="2" max="2" width="1.667969" style="297" customWidth="1"/>
    <col min="3" max="4" width="5" style="297" customWidth="1"/>
    <col min="5" max="5" width="11.66016" style="297" customWidth="1"/>
    <col min="6" max="6" width="9.160156" style="297" customWidth="1"/>
    <col min="7" max="7" width="5" style="297" customWidth="1"/>
    <col min="8" max="8" width="77.83203" style="297" customWidth="1"/>
    <col min="9" max="10" width="20" style="297" customWidth="1"/>
    <col min="11" max="11" width="1.667969" style="297" customWidth="1"/>
  </cols>
  <sheetData>
    <row r="1" s="1" customFormat="1" ht="37.5" customHeight="1"/>
    <row r="2" s="1" customFormat="1" ht="7.5" customHeight="1">
      <c r="B2" s="298"/>
      <c r="C2" s="299"/>
      <c r="D2" s="299"/>
      <c r="E2" s="299"/>
      <c r="F2" s="299"/>
      <c r="G2" s="299"/>
      <c r="H2" s="299"/>
      <c r="I2" s="299"/>
      <c r="J2" s="299"/>
      <c r="K2" s="300"/>
    </row>
    <row r="3" s="16" customFormat="1" ht="45" customHeight="1">
      <c r="B3" s="301"/>
      <c r="C3" s="302" t="s">
        <v>1358</v>
      </c>
      <c r="D3" s="302"/>
      <c r="E3" s="302"/>
      <c r="F3" s="302"/>
      <c r="G3" s="302"/>
      <c r="H3" s="302"/>
      <c r="I3" s="302"/>
      <c r="J3" s="302"/>
      <c r="K3" s="303"/>
    </row>
    <row r="4" s="1" customFormat="1" ht="25.5" customHeight="1">
      <c r="B4" s="304"/>
      <c r="C4" s="305" t="s">
        <v>1359</v>
      </c>
      <c r="D4" s="305"/>
      <c r="E4" s="305"/>
      <c r="F4" s="305"/>
      <c r="G4" s="305"/>
      <c r="H4" s="305"/>
      <c r="I4" s="305"/>
      <c r="J4" s="305"/>
      <c r="K4" s="306"/>
    </row>
    <row r="5" s="1" customFormat="1" ht="5.25" customHeight="1">
      <c r="B5" s="304"/>
      <c r="C5" s="307"/>
      <c r="D5" s="307"/>
      <c r="E5" s="307"/>
      <c r="F5" s="307"/>
      <c r="G5" s="307"/>
      <c r="H5" s="307"/>
      <c r="I5" s="307"/>
      <c r="J5" s="307"/>
      <c r="K5" s="306"/>
    </row>
    <row r="6" s="1" customFormat="1" ht="15" customHeight="1">
      <c r="B6" s="304"/>
      <c r="C6" s="308" t="s">
        <v>1360</v>
      </c>
      <c r="D6" s="308"/>
      <c r="E6" s="308"/>
      <c r="F6" s="308"/>
      <c r="G6" s="308"/>
      <c r="H6" s="308"/>
      <c r="I6" s="308"/>
      <c r="J6" s="308"/>
      <c r="K6" s="306"/>
    </row>
    <row r="7" s="1" customFormat="1" ht="15" customHeight="1">
      <c r="B7" s="309"/>
      <c r="C7" s="308" t="s">
        <v>1361</v>
      </c>
      <c r="D7" s="308"/>
      <c r="E7" s="308"/>
      <c r="F7" s="308"/>
      <c r="G7" s="308"/>
      <c r="H7" s="308"/>
      <c r="I7" s="308"/>
      <c r="J7" s="308"/>
      <c r="K7" s="306"/>
    </row>
    <row r="8" s="1" customFormat="1" ht="12.75" customHeight="1">
      <c r="B8" s="309"/>
      <c r="C8" s="308"/>
      <c r="D8" s="308"/>
      <c r="E8" s="308"/>
      <c r="F8" s="308"/>
      <c r="G8" s="308"/>
      <c r="H8" s="308"/>
      <c r="I8" s="308"/>
      <c r="J8" s="308"/>
      <c r="K8" s="306"/>
    </row>
    <row r="9" s="1" customFormat="1" ht="15" customHeight="1">
      <c r="B9" s="309"/>
      <c r="C9" s="308" t="s">
        <v>1362</v>
      </c>
      <c r="D9" s="308"/>
      <c r="E9" s="308"/>
      <c r="F9" s="308"/>
      <c r="G9" s="308"/>
      <c r="H9" s="308"/>
      <c r="I9" s="308"/>
      <c r="J9" s="308"/>
      <c r="K9" s="306"/>
    </row>
    <row r="10" s="1" customFormat="1" ht="15" customHeight="1">
      <c r="B10" s="309"/>
      <c r="C10" s="308"/>
      <c r="D10" s="308" t="s">
        <v>1363</v>
      </c>
      <c r="E10" s="308"/>
      <c r="F10" s="308"/>
      <c r="G10" s="308"/>
      <c r="H10" s="308"/>
      <c r="I10" s="308"/>
      <c r="J10" s="308"/>
      <c r="K10" s="306"/>
    </row>
    <row r="11" s="1" customFormat="1" ht="15" customHeight="1">
      <c r="B11" s="309"/>
      <c r="C11" s="310"/>
      <c r="D11" s="308" t="s">
        <v>1364</v>
      </c>
      <c r="E11" s="308"/>
      <c r="F11" s="308"/>
      <c r="G11" s="308"/>
      <c r="H11" s="308"/>
      <c r="I11" s="308"/>
      <c r="J11" s="308"/>
      <c r="K11" s="306"/>
    </row>
    <row r="12" s="1" customFormat="1" ht="15" customHeight="1">
      <c r="B12" s="309"/>
      <c r="C12" s="310"/>
      <c r="D12" s="308"/>
      <c r="E12" s="308"/>
      <c r="F12" s="308"/>
      <c r="G12" s="308"/>
      <c r="H12" s="308"/>
      <c r="I12" s="308"/>
      <c r="J12" s="308"/>
      <c r="K12" s="306"/>
    </row>
    <row r="13" s="1" customFormat="1" ht="15" customHeight="1">
      <c r="B13" s="309"/>
      <c r="C13" s="310"/>
      <c r="D13" s="311" t="s">
        <v>1365</v>
      </c>
      <c r="E13" s="308"/>
      <c r="F13" s="308"/>
      <c r="G13" s="308"/>
      <c r="H13" s="308"/>
      <c r="I13" s="308"/>
      <c r="J13" s="308"/>
      <c r="K13" s="306"/>
    </row>
    <row r="14" s="1" customFormat="1" ht="12.75" customHeight="1">
      <c r="B14" s="309"/>
      <c r="C14" s="310"/>
      <c r="D14" s="310"/>
      <c r="E14" s="310"/>
      <c r="F14" s="310"/>
      <c r="G14" s="310"/>
      <c r="H14" s="310"/>
      <c r="I14" s="310"/>
      <c r="J14" s="310"/>
      <c r="K14" s="306"/>
    </row>
    <row r="15" s="1" customFormat="1" ht="15" customHeight="1">
      <c r="B15" s="309"/>
      <c r="C15" s="310"/>
      <c r="D15" s="308" t="s">
        <v>1366</v>
      </c>
      <c r="E15" s="308"/>
      <c r="F15" s="308"/>
      <c r="G15" s="308"/>
      <c r="H15" s="308"/>
      <c r="I15" s="308"/>
      <c r="J15" s="308"/>
      <c r="K15" s="306"/>
    </row>
    <row r="16" s="1" customFormat="1" ht="15" customHeight="1">
      <c r="B16" s="309"/>
      <c r="C16" s="310"/>
      <c r="D16" s="308" t="s">
        <v>1367</v>
      </c>
      <c r="E16" s="308"/>
      <c r="F16" s="308"/>
      <c r="G16" s="308"/>
      <c r="H16" s="308"/>
      <c r="I16" s="308"/>
      <c r="J16" s="308"/>
      <c r="K16" s="306"/>
    </row>
    <row r="17" s="1" customFormat="1" ht="15" customHeight="1">
      <c r="B17" s="309"/>
      <c r="C17" s="310"/>
      <c r="D17" s="308" t="s">
        <v>1368</v>
      </c>
      <c r="E17" s="308"/>
      <c r="F17" s="308"/>
      <c r="G17" s="308"/>
      <c r="H17" s="308"/>
      <c r="I17" s="308"/>
      <c r="J17" s="308"/>
      <c r="K17" s="306"/>
    </row>
    <row r="18" s="1" customFormat="1" ht="15" customHeight="1">
      <c r="B18" s="309"/>
      <c r="C18" s="310"/>
      <c r="D18" s="310"/>
      <c r="E18" s="312" t="s">
        <v>78</v>
      </c>
      <c r="F18" s="308" t="s">
        <v>1369</v>
      </c>
      <c r="G18" s="308"/>
      <c r="H18" s="308"/>
      <c r="I18" s="308"/>
      <c r="J18" s="308"/>
      <c r="K18" s="306"/>
    </row>
    <row r="19" s="1" customFormat="1" ht="15" customHeight="1">
      <c r="B19" s="309"/>
      <c r="C19" s="310"/>
      <c r="D19" s="310"/>
      <c r="E19" s="312" t="s">
        <v>1370</v>
      </c>
      <c r="F19" s="308" t="s">
        <v>1371</v>
      </c>
      <c r="G19" s="308"/>
      <c r="H19" s="308"/>
      <c r="I19" s="308"/>
      <c r="J19" s="308"/>
      <c r="K19" s="306"/>
    </row>
    <row r="20" s="1" customFormat="1" ht="15" customHeight="1">
      <c r="B20" s="309"/>
      <c r="C20" s="310"/>
      <c r="D20" s="310"/>
      <c r="E20" s="312" t="s">
        <v>1372</v>
      </c>
      <c r="F20" s="308" t="s">
        <v>1373</v>
      </c>
      <c r="G20" s="308"/>
      <c r="H20" s="308"/>
      <c r="I20" s="308"/>
      <c r="J20" s="308"/>
      <c r="K20" s="306"/>
    </row>
    <row r="21" s="1" customFormat="1" ht="15" customHeight="1">
      <c r="B21" s="309"/>
      <c r="C21" s="310"/>
      <c r="D21" s="310"/>
      <c r="E21" s="312" t="s">
        <v>110</v>
      </c>
      <c r="F21" s="308" t="s">
        <v>111</v>
      </c>
      <c r="G21" s="308"/>
      <c r="H21" s="308"/>
      <c r="I21" s="308"/>
      <c r="J21" s="308"/>
      <c r="K21" s="306"/>
    </row>
    <row r="22" s="1" customFormat="1" ht="15" customHeight="1">
      <c r="B22" s="309"/>
      <c r="C22" s="310"/>
      <c r="D22" s="310"/>
      <c r="E22" s="312" t="s">
        <v>1374</v>
      </c>
      <c r="F22" s="308" t="s">
        <v>1375</v>
      </c>
      <c r="G22" s="308"/>
      <c r="H22" s="308"/>
      <c r="I22" s="308"/>
      <c r="J22" s="308"/>
      <c r="K22" s="306"/>
    </row>
    <row r="23" s="1" customFormat="1" ht="15" customHeight="1">
      <c r="B23" s="309"/>
      <c r="C23" s="310"/>
      <c r="D23" s="310"/>
      <c r="E23" s="312" t="s">
        <v>85</v>
      </c>
      <c r="F23" s="308" t="s">
        <v>1376</v>
      </c>
      <c r="G23" s="308"/>
      <c r="H23" s="308"/>
      <c r="I23" s="308"/>
      <c r="J23" s="308"/>
      <c r="K23" s="306"/>
    </row>
    <row r="24" s="1" customFormat="1" ht="12.75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06"/>
    </row>
    <row r="25" s="1" customFormat="1" ht="15" customHeight="1">
      <c r="B25" s="309"/>
      <c r="C25" s="308" t="s">
        <v>1377</v>
      </c>
      <c r="D25" s="308"/>
      <c r="E25" s="308"/>
      <c r="F25" s="308"/>
      <c r="G25" s="308"/>
      <c r="H25" s="308"/>
      <c r="I25" s="308"/>
      <c r="J25" s="308"/>
      <c r="K25" s="306"/>
    </row>
    <row r="26" s="1" customFormat="1" ht="15" customHeight="1">
      <c r="B26" s="309"/>
      <c r="C26" s="308" t="s">
        <v>1378</v>
      </c>
      <c r="D26" s="308"/>
      <c r="E26" s="308"/>
      <c r="F26" s="308"/>
      <c r="G26" s="308"/>
      <c r="H26" s="308"/>
      <c r="I26" s="308"/>
      <c r="J26" s="308"/>
      <c r="K26" s="306"/>
    </row>
    <row r="27" s="1" customFormat="1" ht="15" customHeight="1">
      <c r="B27" s="309"/>
      <c r="C27" s="308"/>
      <c r="D27" s="308" t="s">
        <v>1379</v>
      </c>
      <c r="E27" s="308"/>
      <c r="F27" s="308"/>
      <c r="G27" s="308"/>
      <c r="H27" s="308"/>
      <c r="I27" s="308"/>
      <c r="J27" s="308"/>
      <c r="K27" s="306"/>
    </row>
    <row r="28" s="1" customFormat="1" ht="15" customHeight="1">
      <c r="B28" s="309"/>
      <c r="C28" s="310"/>
      <c r="D28" s="308" t="s">
        <v>1380</v>
      </c>
      <c r="E28" s="308"/>
      <c r="F28" s="308"/>
      <c r="G28" s="308"/>
      <c r="H28" s="308"/>
      <c r="I28" s="308"/>
      <c r="J28" s="308"/>
      <c r="K28" s="306"/>
    </row>
    <row r="29" s="1" customFormat="1" ht="12.75" customHeight="1">
      <c r="B29" s="309"/>
      <c r="C29" s="310"/>
      <c r="D29" s="310"/>
      <c r="E29" s="310"/>
      <c r="F29" s="310"/>
      <c r="G29" s="310"/>
      <c r="H29" s="310"/>
      <c r="I29" s="310"/>
      <c r="J29" s="310"/>
      <c r="K29" s="306"/>
    </row>
    <row r="30" s="1" customFormat="1" ht="15" customHeight="1">
      <c r="B30" s="309"/>
      <c r="C30" s="310"/>
      <c r="D30" s="308" t="s">
        <v>1381</v>
      </c>
      <c r="E30" s="308"/>
      <c r="F30" s="308"/>
      <c r="G30" s="308"/>
      <c r="H30" s="308"/>
      <c r="I30" s="308"/>
      <c r="J30" s="308"/>
      <c r="K30" s="306"/>
    </row>
    <row r="31" s="1" customFormat="1" ht="15" customHeight="1">
      <c r="B31" s="309"/>
      <c r="C31" s="310"/>
      <c r="D31" s="308" t="s">
        <v>1382</v>
      </c>
      <c r="E31" s="308"/>
      <c r="F31" s="308"/>
      <c r="G31" s="308"/>
      <c r="H31" s="308"/>
      <c r="I31" s="308"/>
      <c r="J31" s="308"/>
      <c r="K31" s="306"/>
    </row>
    <row r="32" s="1" customFormat="1" ht="12.75" customHeight="1">
      <c r="B32" s="309"/>
      <c r="C32" s="310"/>
      <c r="D32" s="310"/>
      <c r="E32" s="310"/>
      <c r="F32" s="310"/>
      <c r="G32" s="310"/>
      <c r="H32" s="310"/>
      <c r="I32" s="310"/>
      <c r="J32" s="310"/>
      <c r="K32" s="306"/>
    </row>
    <row r="33" s="1" customFormat="1" ht="15" customHeight="1">
      <c r="B33" s="309"/>
      <c r="C33" s="310"/>
      <c r="D33" s="308" t="s">
        <v>1383</v>
      </c>
      <c r="E33" s="308"/>
      <c r="F33" s="308"/>
      <c r="G33" s="308"/>
      <c r="H33" s="308"/>
      <c r="I33" s="308"/>
      <c r="J33" s="308"/>
      <c r="K33" s="306"/>
    </row>
    <row r="34" s="1" customFormat="1" ht="15" customHeight="1">
      <c r="B34" s="309"/>
      <c r="C34" s="310"/>
      <c r="D34" s="308" t="s">
        <v>1384</v>
      </c>
      <c r="E34" s="308"/>
      <c r="F34" s="308"/>
      <c r="G34" s="308"/>
      <c r="H34" s="308"/>
      <c r="I34" s="308"/>
      <c r="J34" s="308"/>
      <c r="K34" s="306"/>
    </row>
    <row r="35" s="1" customFormat="1" ht="15" customHeight="1">
      <c r="B35" s="309"/>
      <c r="C35" s="310"/>
      <c r="D35" s="308" t="s">
        <v>1385</v>
      </c>
      <c r="E35" s="308"/>
      <c r="F35" s="308"/>
      <c r="G35" s="308"/>
      <c r="H35" s="308"/>
      <c r="I35" s="308"/>
      <c r="J35" s="308"/>
      <c r="K35" s="306"/>
    </row>
    <row r="36" s="1" customFormat="1" ht="15" customHeight="1">
      <c r="B36" s="309"/>
      <c r="C36" s="310"/>
      <c r="D36" s="308"/>
      <c r="E36" s="311" t="s">
        <v>147</v>
      </c>
      <c r="F36" s="308"/>
      <c r="G36" s="308" t="s">
        <v>1386</v>
      </c>
      <c r="H36" s="308"/>
      <c r="I36" s="308"/>
      <c r="J36" s="308"/>
      <c r="K36" s="306"/>
    </row>
    <row r="37" s="1" customFormat="1" ht="30.75" customHeight="1">
      <c r="B37" s="309"/>
      <c r="C37" s="310"/>
      <c r="D37" s="308"/>
      <c r="E37" s="311" t="s">
        <v>1387</v>
      </c>
      <c r="F37" s="308"/>
      <c r="G37" s="308" t="s">
        <v>1388</v>
      </c>
      <c r="H37" s="308"/>
      <c r="I37" s="308"/>
      <c r="J37" s="308"/>
      <c r="K37" s="306"/>
    </row>
    <row r="38" s="1" customFormat="1" ht="15" customHeight="1">
      <c r="B38" s="309"/>
      <c r="C38" s="310"/>
      <c r="D38" s="308"/>
      <c r="E38" s="311" t="s">
        <v>53</v>
      </c>
      <c r="F38" s="308"/>
      <c r="G38" s="308" t="s">
        <v>1389</v>
      </c>
      <c r="H38" s="308"/>
      <c r="I38" s="308"/>
      <c r="J38" s="308"/>
      <c r="K38" s="306"/>
    </row>
    <row r="39" s="1" customFormat="1" ht="15" customHeight="1">
      <c r="B39" s="309"/>
      <c r="C39" s="310"/>
      <c r="D39" s="308"/>
      <c r="E39" s="311" t="s">
        <v>54</v>
      </c>
      <c r="F39" s="308"/>
      <c r="G39" s="308" t="s">
        <v>1390</v>
      </c>
      <c r="H39" s="308"/>
      <c r="I39" s="308"/>
      <c r="J39" s="308"/>
      <c r="K39" s="306"/>
    </row>
    <row r="40" s="1" customFormat="1" ht="15" customHeight="1">
      <c r="B40" s="309"/>
      <c r="C40" s="310"/>
      <c r="D40" s="308"/>
      <c r="E40" s="311" t="s">
        <v>148</v>
      </c>
      <c r="F40" s="308"/>
      <c r="G40" s="308" t="s">
        <v>1391</v>
      </c>
      <c r="H40" s="308"/>
      <c r="I40" s="308"/>
      <c r="J40" s="308"/>
      <c r="K40" s="306"/>
    </row>
    <row r="41" s="1" customFormat="1" ht="15" customHeight="1">
      <c r="B41" s="309"/>
      <c r="C41" s="310"/>
      <c r="D41" s="308"/>
      <c r="E41" s="311" t="s">
        <v>149</v>
      </c>
      <c r="F41" s="308"/>
      <c r="G41" s="308" t="s">
        <v>1392</v>
      </c>
      <c r="H41" s="308"/>
      <c r="I41" s="308"/>
      <c r="J41" s="308"/>
      <c r="K41" s="306"/>
    </row>
    <row r="42" s="1" customFormat="1" ht="15" customHeight="1">
      <c r="B42" s="309"/>
      <c r="C42" s="310"/>
      <c r="D42" s="308"/>
      <c r="E42" s="311" t="s">
        <v>1393</v>
      </c>
      <c r="F42" s="308"/>
      <c r="G42" s="308" t="s">
        <v>1394</v>
      </c>
      <c r="H42" s="308"/>
      <c r="I42" s="308"/>
      <c r="J42" s="308"/>
      <c r="K42" s="306"/>
    </row>
    <row r="43" s="1" customFormat="1" ht="15" customHeight="1">
      <c r="B43" s="309"/>
      <c r="C43" s="310"/>
      <c r="D43" s="308"/>
      <c r="E43" s="311"/>
      <c r="F43" s="308"/>
      <c r="G43" s="308" t="s">
        <v>1395</v>
      </c>
      <c r="H43" s="308"/>
      <c r="I43" s="308"/>
      <c r="J43" s="308"/>
      <c r="K43" s="306"/>
    </row>
    <row r="44" s="1" customFormat="1" ht="15" customHeight="1">
      <c r="B44" s="309"/>
      <c r="C44" s="310"/>
      <c r="D44" s="308"/>
      <c r="E44" s="311" t="s">
        <v>1396</v>
      </c>
      <c r="F44" s="308"/>
      <c r="G44" s="308" t="s">
        <v>1397</v>
      </c>
      <c r="H44" s="308"/>
      <c r="I44" s="308"/>
      <c r="J44" s="308"/>
      <c r="K44" s="306"/>
    </row>
    <row r="45" s="1" customFormat="1" ht="15" customHeight="1">
      <c r="B45" s="309"/>
      <c r="C45" s="310"/>
      <c r="D45" s="308"/>
      <c r="E45" s="311" t="s">
        <v>151</v>
      </c>
      <c r="F45" s="308"/>
      <c r="G45" s="308" t="s">
        <v>1398</v>
      </c>
      <c r="H45" s="308"/>
      <c r="I45" s="308"/>
      <c r="J45" s="308"/>
      <c r="K45" s="306"/>
    </row>
    <row r="46" s="1" customFormat="1" ht="12.75" customHeight="1">
      <c r="B46" s="309"/>
      <c r="C46" s="310"/>
      <c r="D46" s="308"/>
      <c r="E46" s="308"/>
      <c r="F46" s="308"/>
      <c r="G46" s="308"/>
      <c r="H46" s="308"/>
      <c r="I46" s="308"/>
      <c r="J46" s="308"/>
      <c r="K46" s="306"/>
    </row>
    <row r="47" s="1" customFormat="1" ht="15" customHeight="1">
      <c r="B47" s="309"/>
      <c r="C47" s="310"/>
      <c r="D47" s="308" t="s">
        <v>1399</v>
      </c>
      <c r="E47" s="308"/>
      <c r="F47" s="308"/>
      <c r="G47" s="308"/>
      <c r="H47" s="308"/>
      <c r="I47" s="308"/>
      <c r="J47" s="308"/>
      <c r="K47" s="306"/>
    </row>
    <row r="48" s="1" customFormat="1" ht="15" customHeight="1">
      <c r="B48" s="309"/>
      <c r="C48" s="310"/>
      <c r="D48" s="310"/>
      <c r="E48" s="308" t="s">
        <v>1400</v>
      </c>
      <c r="F48" s="308"/>
      <c r="G48" s="308"/>
      <c r="H48" s="308"/>
      <c r="I48" s="308"/>
      <c r="J48" s="308"/>
      <c r="K48" s="306"/>
    </row>
    <row r="49" s="1" customFormat="1" ht="15" customHeight="1">
      <c r="B49" s="309"/>
      <c r="C49" s="310"/>
      <c r="D49" s="310"/>
      <c r="E49" s="308" t="s">
        <v>1401</v>
      </c>
      <c r="F49" s="308"/>
      <c r="G49" s="308"/>
      <c r="H49" s="308"/>
      <c r="I49" s="308"/>
      <c r="J49" s="308"/>
      <c r="K49" s="306"/>
    </row>
    <row r="50" s="1" customFormat="1" ht="15" customHeight="1">
      <c r="B50" s="309"/>
      <c r="C50" s="310"/>
      <c r="D50" s="310"/>
      <c r="E50" s="308" t="s">
        <v>1402</v>
      </c>
      <c r="F50" s="308"/>
      <c r="G50" s="308"/>
      <c r="H50" s="308"/>
      <c r="I50" s="308"/>
      <c r="J50" s="308"/>
      <c r="K50" s="306"/>
    </row>
    <row r="51" s="1" customFormat="1" ht="15" customHeight="1">
      <c r="B51" s="309"/>
      <c r="C51" s="310"/>
      <c r="D51" s="308" t="s">
        <v>1403</v>
      </c>
      <c r="E51" s="308"/>
      <c r="F51" s="308"/>
      <c r="G51" s="308"/>
      <c r="H51" s="308"/>
      <c r="I51" s="308"/>
      <c r="J51" s="308"/>
      <c r="K51" s="306"/>
    </row>
    <row r="52" s="1" customFormat="1" ht="25.5" customHeight="1">
      <c r="B52" s="304"/>
      <c r="C52" s="305" t="s">
        <v>1404</v>
      </c>
      <c r="D52" s="305"/>
      <c r="E52" s="305"/>
      <c r="F52" s="305"/>
      <c r="G52" s="305"/>
      <c r="H52" s="305"/>
      <c r="I52" s="305"/>
      <c r="J52" s="305"/>
      <c r="K52" s="306"/>
    </row>
    <row r="53" s="1" customFormat="1" ht="5.25" customHeight="1">
      <c r="B53" s="304"/>
      <c r="C53" s="307"/>
      <c r="D53" s="307"/>
      <c r="E53" s="307"/>
      <c r="F53" s="307"/>
      <c r="G53" s="307"/>
      <c r="H53" s="307"/>
      <c r="I53" s="307"/>
      <c r="J53" s="307"/>
      <c r="K53" s="306"/>
    </row>
    <row r="54" s="1" customFormat="1" ht="15" customHeight="1">
      <c r="B54" s="304"/>
      <c r="C54" s="308" t="s">
        <v>1405</v>
      </c>
      <c r="D54" s="308"/>
      <c r="E54" s="308"/>
      <c r="F54" s="308"/>
      <c r="G54" s="308"/>
      <c r="H54" s="308"/>
      <c r="I54" s="308"/>
      <c r="J54" s="308"/>
      <c r="K54" s="306"/>
    </row>
    <row r="55" s="1" customFormat="1" ht="15" customHeight="1">
      <c r="B55" s="304"/>
      <c r="C55" s="308" t="s">
        <v>1406</v>
      </c>
      <c r="D55" s="308"/>
      <c r="E55" s="308"/>
      <c r="F55" s="308"/>
      <c r="G55" s="308"/>
      <c r="H55" s="308"/>
      <c r="I55" s="308"/>
      <c r="J55" s="308"/>
      <c r="K55" s="306"/>
    </row>
    <row r="56" s="1" customFormat="1" ht="12.75" customHeight="1">
      <c r="B56" s="304"/>
      <c r="C56" s="308"/>
      <c r="D56" s="308"/>
      <c r="E56" s="308"/>
      <c r="F56" s="308"/>
      <c r="G56" s="308"/>
      <c r="H56" s="308"/>
      <c r="I56" s="308"/>
      <c r="J56" s="308"/>
      <c r="K56" s="306"/>
    </row>
    <row r="57" s="1" customFormat="1" ht="15" customHeight="1">
      <c r="B57" s="304"/>
      <c r="C57" s="308" t="s">
        <v>1407</v>
      </c>
      <c r="D57" s="308"/>
      <c r="E57" s="308"/>
      <c r="F57" s="308"/>
      <c r="G57" s="308"/>
      <c r="H57" s="308"/>
      <c r="I57" s="308"/>
      <c r="J57" s="308"/>
      <c r="K57" s="306"/>
    </row>
    <row r="58" s="1" customFormat="1" ht="15" customHeight="1">
      <c r="B58" s="304"/>
      <c r="C58" s="310"/>
      <c r="D58" s="308" t="s">
        <v>1408</v>
      </c>
      <c r="E58" s="308"/>
      <c r="F58" s="308"/>
      <c r="G58" s="308"/>
      <c r="H58" s="308"/>
      <c r="I58" s="308"/>
      <c r="J58" s="308"/>
      <c r="K58" s="306"/>
    </row>
    <row r="59" s="1" customFormat="1" ht="15" customHeight="1">
      <c r="B59" s="304"/>
      <c r="C59" s="310"/>
      <c r="D59" s="308" t="s">
        <v>1409</v>
      </c>
      <c r="E59" s="308"/>
      <c r="F59" s="308"/>
      <c r="G59" s="308"/>
      <c r="H59" s="308"/>
      <c r="I59" s="308"/>
      <c r="J59" s="308"/>
      <c r="K59" s="306"/>
    </row>
    <row r="60" s="1" customFormat="1" ht="15" customHeight="1">
      <c r="B60" s="304"/>
      <c r="C60" s="310"/>
      <c r="D60" s="308" t="s">
        <v>1410</v>
      </c>
      <c r="E60" s="308"/>
      <c r="F60" s="308"/>
      <c r="G60" s="308"/>
      <c r="H60" s="308"/>
      <c r="I60" s="308"/>
      <c r="J60" s="308"/>
      <c r="K60" s="306"/>
    </row>
    <row r="61" s="1" customFormat="1" ht="15" customHeight="1">
      <c r="B61" s="304"/>
      <c r="C61" s="310"/>
      <c r="D61" s="308" t="s">
        <v>1411</v>
      </c>
      <c r="E61" s="308"/>
      <c r="F61" s="308"/>
      <c r="G61" s="308"/>
      <c r="H61" s="308"/>
      <c r="I61" s="308"/>
      <c r="J61" s="308"/>
      <c r="K61" s="306"/>
    </row>
    <row r="62" s="1" customFormat="1" ht="15" customHeight="1">
      <c r="B62" s="304"/>
      <c r="C62" s="310"/>
      <c r="D62" s="313" t="s">
        <v>1412</v>
      </c>
      <c r="E62" s="313"/>
      <c r="F62" s="313"/>
      <c r="G62" s="313"/>
      <c r="H62" s="313"/>
      <c r="I62" s="313"/>
      <c r="J62" s="313"/>
      <c r="K62" s="306"/>
    </row>
    <row r="63" s="1" customFormat="1" ht="15" customHeight="1">
      <c r="B63" s="304"/>
      <c r="C63" s="310"/>
      <c r="D63" s="308" t="s">
        <v>1413</v>
      </c>
      <c r="E63" s="308"/>
      <c r="F63" s="308"/>
      <c r="G63" s="308"/>
      <c r="H63" s="308"/>
      <c r="I63" s="308"/>
      <c r="J63" s="308"/>
      <c r="K63" s="306"/>
    </row>
    <row r="64" s="1" customFormat="1" ht="12.75" customHeight="1">
      <c r="B64" s="304"/>
      <c r="C64" s="310"/>
      <c r="D64" s="310"/>
      <c r="E64" s="314"/>
      <c r="F64" s="310"/>
      <c r="G64" s="310"/>
      <c r="H64" s="310"/>
      <c r="I64" s="310"/>
      <c r="J64" s="310"/>
      <c r="K64" s="306"/>
    </row>
    <row r="65" s="1" customFormat="1" ht="15" customHeight="1">
      <c r="B65" s="304"/>
      <c r="C65" s="310"/>
      <c r="D65" s="308" t="s">
        <v>1414</v>
      </c>
      <c r="E65" s="308"/>
      <c r="F65" s="308"/>
      <c r="G65" s="308"/>
      <c r="H65" s="308"/>
      <c r="I65" s="308"/>
      <c r="J65" s="308"/>
      <c r="K65" s="306"/>
    </row>
    <row r="66" s="1" customFormat="1" ht="15" customHeight="1">
      <c r="B66" s="304"/>
      <c r="C66" s="310"/>
      <c r="D66" s="313" t="s">
        <v>1415</v>
      </c>
      <c r="E66" s="313"/>
      <c r="F66" s="313"/>
      <c r="G66" s="313"/>
      <c r="H66" s="313"/>
      <c r="I66" s="313"/>
      <c r="J66" s="313"/>
      <c r="K66" s="306"/>
    </row>
    <row r="67" s="1" customFormat="1" ht="15" customHeight="1">
      <c r="B67" s="304"/>
      <c r="C67" s="310"/>
      <c r="D67" s="308" t="s">
        <v>1416</v>
      </c>
      <c r="E67" s="308"/>
      <c r="F67" s="308"/>
      <c r="G67" s="308"/>
      <c r="H67" s="308"/>
      <c r="I67" s="308"/>
      <c r="J67" s="308"/>
      <c r="K67" s="306"/>
    </row>
    <row r="68" s="1" customFormat="1" ht="15" customHeight="1">
      <c r="B68" s="304"/>
      <c r="C68" s="310"/>
      <c r="D68" s="308" t="s">
        <v>1417</v>
      </c>
      <c r="E68" s="308"/>
      <c r="F68" s="308"/>
      <c r="G68" s="308"/>
      <c r="H68" s="308"/>
      <c r="I68" s="308"/>
      <c r="J68" s="308"/>
      <c r="K68" s="306"/>
    </row>
    <row r="69" s="1" customFormat="1" ht="15" customHeight="1">
      <c r="B69" s="304"/>
      <c r="C69" s="310"/>
      <c r="D69" s="308" t="s">
        <v>1418</v>
      </c>
      <c r="E69" s="308"/>
      <c r="F69" s="308"/>
      <c r="G69" s="308"/>
      <c r="H69" s="308"/>
      <c r="I69" s="308"/>
      <c r="J69" s="308"/>
      <c r="K69" s="306"/>
    </row>
    <row r="70" s="1" customFormat="1" ht="15" customHeight="1">
      <c r="B70" s="304"/>
      <c r="C70" s="310"/>
      <c r="D70" s="308" t="s">
        <v>1419</v>
      </c>
      <c r="E70" s="308"/>
      <c r="F70" s="308"/>
      <c r="G70" s="308"/>
      <c r="H70" s="308"/>
      <c r="I70" s="308"/>
      <c r="J70" s="308"/>
      <c r="K70" s="306"/>
    </row>
    <row r="71" s="1" customFormat="1" ht="12.75" customHeight="1">
      <c r="B71" s="315"/>
      <c r="C71" s="316"/>
      <c r="D71" s="316"/>
      <c r="E71" s="316"/>
      <c r="F71" s="316"/>
      <c r="G71" s="316"/>
      <c r="H71" s="316"/>
      <c r="I71" s="316"/>
      <c r="J71" s="316"/>
      <c r="K71" s="317"/>
    </row>
    <row r="72" s="1" customFormat="1" ht="18.75" customHeight="1">
      <c r="B72" s="318"/>
      <c r="C72" s="318"/>
      <c r="D72" s="318"/>
      <c r="E72" s="318"/>
      <c r="F72" s="318"/>
      <c r="G72" s="318"/>
      <c r="H72" s="318"/>
      <c r="I72" s="318"/>
      <c r="J72" s="318"/>
      <c r="K72" s="319"/>
    </row>
    <row r="73" s="1" customFormat="1" ht="18.75" customHeight="1">
      <c r="B73" s="319"/>
      <c r="C73" s="319"/>
      <c r="D73" s="319"/>
      <c r="E73" s="319"/>
      <c r="F73" s="319"/>
      <c r="G73" s="319"/>
      <c r="H73" s="319"/>
      <c r="I73" s="319"/>
      <c r="J73" s="319"/>
      <c r="K73" s="319"/>
    </row>
    <row r="74" s="1" customFormat="1" ht="7.5" customHeight="1">
      <c r="B74" s="320"/>
      <c r="C74" s="321"/>
      <c r="D74" s="321"/>
      <c r="E74" s="321"/>
      <c r="F74" s="321"/>
      <c r="G74" s="321"/>
      <c r="H74" s="321"/>
      <c r="I74" s="321"/>
      <c r="J74" s="321"/>
      <c r="K74" s="322"/>
    </row>
    <row r="75" s="1" customFormat="1" ht="45" customHeight="1">
      <c r="B75" s="323"/>
      <c r="C75" s="324" t="s">
        <v>1420</v>
      </c>
      <c r="D75" s="324"/>
      <c r="E75" s="324"/>
      <c r="F75" s="324"/>
      <c r="G75" s="324"/>
      <c r="H75" s="324"/>
      <c r="I75" s="324"/>
      <c r="J75" s="324"/>
      <c r="K75" s="325"/>
    </row>
    <row r="76" s="1" customFormat="1" ht="17.25" customHeight="1">
      <c r="B76" s="323"/>
      <c r="C76" s="326" t="s">
        <v>1421</v>
      </c>
      <c r="D76" s="326"/>
      <c r="E76" s="326"/>
      <c r="F76" s="326" t="s">
        <v>1422</v>
      </c>
      <c r="G76" s="327"/>
      <c r="H76" s="326" t="s">
        <v>54</v>
      </c>
      <c r="I76" s="326" t="s">
        <v>57</v>
      </c>
      <c r="J76" s="326" t="s">
        <v>1423</v>
      </c>
      <c r="K76" s="325"/>
    </row>
    <row r="77" s="1" customFormat="1" ht="17.25" customHeight="1">
      <c r="B77" s="323"/>
      <c r="C77" s="328" t="s">
        <v>1424</v>
      </c>
      <c r="D77" s="328"/>
      <c r="E77" s="328"/>
      <c r="F77" s="329" t="s">
        <v>1425</v>
      </c>
      <c r="G77" s="330"/>
      <c r="H77" s="328"/>
      <c r="I77" s="328"/>
      <c r="J77" s="328" t="s">
        <v>1426</v>
      </c>
      <c r="K77" s="325"/>
    </row>
    <row r="78" s="1" customFormat="1" ht="5.25" customHeight="1">
      <c r="B78" s="323"/>
      <c r="C78" s="331"/>
      <c r="D78" s="331"/>
      <c r="E78" s="331"/>
      <c r="F78" s="331"/>
      <c r="G78" s="332"/>
      <c r="H78" s="331"/>
      <c r="I78" s="331"/>
      <c r="J78" s="331"/>
      <c r="K78" s="325"/>
    </row>
    <row r="79" s="1" customFormat="1" ht="15" customHeight="1">
      <c r="B79" s="323"/>
      <c r="C79" s="311" t="s">
        <v>53</v>
      </c>
      <c r="D79" s="333"/>
      <c r="E79" s="333"/>
      <c r="F79" s="334" t="s">
        <v>1427</v>
      </c>
      <c r="G79" s="335"/>
      <c r="H79" s="311" t="s">
        <v>1428</v>
      </c>
      <c r="I79" s="311" t="s">
        <v>1429</v>
      </c>
      <c r="J79" s="311">
        <v>20</v>
      </c>
      <c r="K79" s="325"/>
    </row>
    <row r="80" s="1" customFormat="1" ht="15" customHeight="1">
      <c r="B80" s="323"/>
      <c r="C80" s="311" t="s">
        <v>1430</v>
      </c>
      <c r="D80" s="311"/>
      <c r="E80" s="311"/>
      <c r="F80" s="334" t="s">
        <v>1427</v>
      </c>
      <c r="G80" s="335"/>
      <c r="H80" s="311" t="s">
        <v>1431</v>
      </c>
      <c r="I80" s="311" t="s">
        <v>1429</v>
      </c>
      <c r="J80" s="311">
        <v>120</v>
      </c>
      <c r="K80" s="325"/>
    </row>
    <row r="81" s="1" customFormat="1" ht="15" customHeight="1">
      <c r="B81" s="336"/>
      <c r="C81" s="311" t="s">
        <v>1432</v>
      </c>
      <c r="D81" s="311"/>
      <c r="E81" s="311"/>
      <c r="F81" s="334" t="s">
        <v>1433</v>
      </c>
      <c r="G81" s="335"/>
      <c r="H81" s="311" t="s">
        <v>1434</v>
      </c>
      <c r="I81" s="311" t="s">
        <v>1429</v>
      </c>
      <c r="J81" s="311">
        <v>50</v>
      </c>
      <c r="K81" s="325"/>
    </row>
    <row r="82" s="1" customFormat="1" ht="15" customHeight="1">
      <c r="B82" s="336"/>
      <c r="C82" s="311" t="s">
        <v>1435</v>
      </c>
      <c r="D82" s="311"/>
      <c r="E82" s="311"/>
      <c r="F82" s="334" t="s">
        <v>1427</v>
      </c>
      <c r="G82" s="335"/>
      <c r="H82" s="311" t="s">
        <v>1436</v>
      </c>
      <c r="I82" s="311" t="s">
        <v>1437</v>
      </c>
      <c r="J82" s="311"/>
      <c r="K82" s="325"/>
    </row>
    <row r="83" s="1" customFormat="1" ht="15" customHeight="1">
      <c r="B83" s="336"/>
      <c r="C83" s="337" t="s">
        <v>1438</v>
      </c>
      <c r="D83" s="337"/>
      <c r="E83" s="337"/>
      <c r="F83" s="338" t="s">
        <v>1433</v>
      </c>
      <c r="G83" s="337"/>
      <c r="H83" s="337" t="s">
        <v>1439</v>
      </c>
      <c r="I83" s="337" t="s">
        <v>1429</v>
      </c>
      <c r="J83" s="337">
        <v>15</v>
      </c>
      <c r="K83" s="325"/>
    </row>
    <row r="84" s="1" customFormat="1" ht="15" customHeight="1">
      <c r="B84" s="336"/>
      <c r="C84" s="337" t="s">
        <v>1440</v>
      </c>
      <c r="D84" s="337"/>
      <c r="E84" s="337"/>
      <c r="F84" s="338" t="s">
        <v>1433</v>
      </c>
      <c r="G84" s="337"/>
      <c r="H84" s="337" t="s">
        <v>1441</v>
      </c>
      <c r="I84" s="337" t="s">
        <v>1429</v>
      </c>
      <c r="J84" s="337">
        <v>15</v>
      </c>
      <c r="K84" s="325"/>
    </row>
    <row r="85" s="1" customFormat="1" ht="15" customHeight="1">
      <c r="B85" s="336"/>
      <c r="C85" s="337" t="s">
        <v>1442</v>
      </c>
      <c r="D85" s="337"/>
      <c r="E85" s="337"/>
      <c r="F85" s="338" t="s">
        <v>1433</v>
      </c>
      <c r="G85" s="337"/>
      <c r="H85" s="337" t="s">
        <v>1443</v>
      </c>
      <c r="I85" s="337" t="s">
        <v>1429</v>
      </c>
      <c r="J85" s="337">
        <v>20</v>
      </c>
      <c r="K85" s="325"/>
    </row>
    <row r="86" s="1" customFormat="1" ht="15" customHeight="1">
      <c r="B86" s="336"/>
      <c r="C86" s="337" t="s">
        <v>1444</v>
      </c>
      <c r="D86" s="337"/>
      <c r="E86" s="337"/>
      <c r="F86" s="338" t="s">
        <v>1433</v>
      </c>
      <c r="G86" s="337"/>
      <c r="H86" s="337" t="s">
        <v>1445</v>
      </c>
      <c r="I86" s="337" t="s">
        <v>1429</v>
      </c>
      <c r="J86" s="337">
        <v>20</v>
      </c>
      <c r="K86" s="325"/>
    </row>
    <row r="87" s="1" customFormat="1" ht="15" customHeight="1">
      <c r="B87" s="336"/>
      <c r="C87" s="311" t="s">
        <v>1446</v>
      </c>
      <c r="D87" s="311"/>
      <c r="E87" s="311"/>
      <c r="F87" s="334" t="s">
        <v>1433</v>
      </c>
      <c r="G87" s="335"/>
      <c r="H87" s="311" t="s">
        <v>1447</v>
      </c>
      <c r="I87" s="311" t="s">
        <v>1429</v>
      </c>
      <c r="J87" s="311">
        <v>50</v>
      </c>
      <c r="K87" s="325"/>
    </row>
    <row r="88" s="1" customFormat="1" ht="15" customHeight="1">
      <c r="B88" s="336"/>
      <c r="C88" s="311" t="s">
        <v>1448</v>
      </c>
      <c r="D88" s="311"/>
      <c r="E88" s="311"/>
      <c r="F88" s="334" t="s">
        <v>1433</v>
      </c>
      <c r="G88" s="335"/>
      <c r="H88" s="311" t="s">
        <v>1449</v>
      </c>
      <c r="I88" s="311" t="s">
        <v>1429</v>
      </c>
      <c r="J88" s="311">
        <v>20</v>
      </c>
      <c r="K88" s="325"/>
    </row>
    <row r="89" s="1" customFormat="1" ht="15" customHeight="1">
      <c r="B89" s="336"/>
      <c r="C89" s="311" t="s">
        <v>1450</v>
      </c>
      <c r="D89" s="311"/>
      <c r="E89" s="311"/>
      <c r="F89" s="334" t="s">
        <v>1433</v>
      </c>
      <c r="G89" s="335"/>
      <c r="H89" s="311" t="s">
        <v>1451</v>
      </c>
      <c r="I89" s="311" t="s">
        <v>1429</v>
      </c>
      <c r="J89" s="311">
        <v>20</v>
      </c>
      <c r="K89" s="325"/>
    </row>
    <row r="90" s="1" customFormat="1" ht="15" customHeight="1">
      <c r="B90" s="336"/>
      <c r="C90" s="311" t="s">
        <v>1452</v>
      </c>
      <c r="D90" s="311"/>
      <c r="E90" s="311"/>
      <c r="F90" s="334" t="s">
        <v>1433</v>
      </c>
      <c r="G90" s="335"/>
      <c r="H90" s="311" t="s">
        <v>1453</v>
      </c>
      <c r="I90" s="311" t="s">
        <v>1429</v>
      </c>
      <c r="J90" s="311">
        <v>50</v>
      </c>
      <c r="K90" s="325"/>
    </row>
    <row r="91" s="1" customFormat="1" ht="15" customHeight="1">
      <c r="B91" s="336"/>
      <c r="C91" s="311" t="s">
        <v>1454</v>
      </c>
      <c r="D91" s="311"/>
      <c r="E91" s="311"/>
      <c r="F91" s="334" t="s">
        <v>1433</v>
      </c>
      <c r="G91" s="335"/>
      <c r="H91" s="311" t="s">
        <v>1454</v>
      </c>
      <c r="I91" s="311" t="s">
        <v>1429</v>
      </c>
      <c r="J91" s="311">
        <v>50</v>
      </c>
      <c r="K91" s="325"/>
    </row>
    <row r="92" s="1" customFormat="1" ht="15" customHeight="1">
      <c r="B92" s="336"/>
      <c r="C92" s="311" t="s">
        <v>1455</v>
      </c>
      <c r="D92" s="311"/>
      <c r="E92" s="311"/>
      <c r="F92" s="334" t="s">
        <v>1433</v>
      </c>
      <c r="G92" s="335"/>
      <c r="H92" s="311" t="s">
        <v>1456</v>
      </c>
      <c r="I92" s="311" t="s">
        <v>1429</v>
      </c>
      <c r="J92" s="311">
        <v>255</v>
      </c>
      <c r="K92" s="325"/>
    </row>
    <row r="93" s="1" customFormat="1" ht="15" customHeight="1">
      <c r="B93" s="336"/>
      <c r="C93" s="311" t="s">
        <v>1457</v>
      </c>
      <c r="D93" s="311"/>
      <c r="E93" s="311"/>
      <c r="F93" s="334" t="s">
        <v>1427</v>
      </c>
      <c r="G93" s="335"/>
      <c r="H93" s="311" t="s">
        <v>1458</v>
      </c>
      <c r="I93" s="311" t="s">
        <v>1459</v>
      </c>
      <c r="J93" s="311"/>
      <c r="K93" s="325"/>
    </row>
    <row r="94" s="1" customFormat="1" ht="15" customHeight="1">
      <c r="B94" s="336"/>
      <c r="C94" s="311" t="s">
        <v>1460</v>
      </c>
      <c r="D94" s="311"/>
      <c r="E94" s="311"/>
      <c r="F94" s="334" t="s">
        <v>1427</v>
      </c>
      <c r="G94" s="335"/>
      <c r="H94" s="311" t="s">
        <v>1461</v>
      </c>
      <c r="I94" s="311" t="s">
        <v>1462</v>
      </c>
      <c r="J94" s="311"/>
      <c r="K94" s="325"/>
    </row>
    <row r="95" s="1" customFormat="1" ht="15" customHeight="1">
      <c r="B95" s="336"/>
      <c r="C95" s="311" t="s">
        <v>1463</v>
      </c>
      <c r="D95" s="311"/>
      <c r="E95" s="311"/>
      <c r="F95" s="334" t="s">
        <v>1427</v>
      </c>
      <c r="G95" s="335"/>
      <c r="H95" s="311" t="s">
        <v>1463</v>
      </c>
      <c r="I95" s="311" t="s">
        <v>1462</v>
      </c>
      <c r="J95" s="311"/>
      <c r="K95" s="325"/>
    </row>
    <row r="96" s="1" customFormat="1" ht="15" customHeight="1">
      <c r="B96" s="336"/>
      <c r="C96" s="311" t="s">
        <v>38</v>
      </c>
      <c r="D96" s="311"/>
      <c r="E96" s="311"/>
      <c r="F96" s="334" t="s">
        <v>1427</v>
      </c>
      <c r="G96" s="335"/>
      <c r="H96" s="311" t="s">
        <v>1464</v>
      </c>
      <c r="I96" s="311" t="s">
        <v>1462</v>
      </c>
      <c r="J96" s="311"/>
      <c r="K96" s="325"/>
    </row>
    <row r="97" s="1" customFormat="1" ht="15" customHeight="1">
      <c r="B97" s="336"/>
      <c r="C97" s="311" t="s">
        <v>48</v>
      </c>
      <c r="D97" s="311"/>
      <c r="E97" s="311"/>
      <c r="F97" s="334" t="s">
        <v>1427</v>
      </c>
      <c r="G97" s="335"/>
      <c r="H97" s="311" t="s">
        <v>1465</v>
      </c>
      <c r="I97" s="311" t="s">
        <v>1462</v>
      </c>
      <c r="J97" s="311"/>
      <c r="K97" s="325"/>
    </row>
    <row r="98" s="1" customFormat="1" ht="15" customHeight="1">
      <c r="B98" s="339"/>
      <c r="C98" s="340"/>
      <c r="D98" s="340"/>
      <c r="E98" s="340"/>
      <c r="F98" s="340"/>
      <c r="G98" s="340"/>
      <c r="H98" s="340"/>
      <c r="I98" s="340"/>
      <c r="J98" s="340"/>
      <c r="K98" s="341"/>
    </row>
    <row r="99" s="1" customFormat="1" ht="18.75" customHeight="1">
      <c r="B99" s="342"/>
      <c r="C99" s="343"/>
      <c r="D99" s="343"/>
      <c r="E99" s="343"/>
      <c r="F99" s="343"/>
      <c r="G99" s="343"/>
      <c r="H99" s="343"/>
      <c r="I99" s="343"/>
      <c r="J99" s="343"/>
      <c r="K99" s="342"/>
    </row>
    <row r="100" s="1" customFormat="1" ht="18.75" customHeight="1"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="1" customFormat="1" ht="7.5" customHeight="1">
      <c r="B101" s="320"/>
      <c r="C101" s="321"/>
      <c r="D101" s="321"/>
      <c r="E101" s="321"/>
      <c r="F101" s="321"/>
      <c r="G101" s="321"/>
      <c r="H101" s="321"/>
      <c r="I101" s="321"/>
      <c r="J101" s="321"/>
      <c r="K101" s="322"/>
    </row>
    <row r="102" s="1" customFormat="1" ht="45" customHeight="1">
      <c r="B102" s="323"/>
      <c r="C102" s="324" t="s">
        <v>1466</v>
      </c>
      <c r="D102" s="324"/>
      <c r="E102" s="324"/>
      <c r="F102" s="324"/>
      <c r="G102" s="324"/>
      <c r="H102" s="324"/>
      <c r="I102" s="324"/>
      <c r="J102" s="324"/>
      <c r="K102" s="325"/>
    </row>
    <row r="103" s="1" customFormat="1" ht="17.25" customHeight="1">
      <c r="B103" s="323"/>
      <c r="C103" s="326" t="s">
        <v>1421</v>
      </c>
      <c r="D103" s="326"/>
      <c r="E103" s="326"/>
      <c r="F103" s="326" t="s">
        <v>1422</v>
      </c>
      <c r="G103" s="327"/>
      <c r="H103" s="326" t="s">
        <v>54</v>
      </c>
      <c r="I103" s="326" t="s">
        <v>57</v>
      </c>
      <c r="J103" s="326" t="s">
        <v>1423</v>
      </c>
      <c r="K103" s="325"/>
    </row>
    <row r="104" s="1" customFormat="1" ht="17.25" customHeight="1">
      <c r="B104" s="323"/>
      <c r="C104" s="328" t="s">
        <v>1424</v>
      </c>
      <c r="D104" s="328"/>
      <c r="E104" s="328"/>
      <c r="F104" s="329" t="s">
        <v>1425</v>
      </c>
      <c r="G104" s="330"/>
      <c r="H104" s="328"/>
      <c r="I104" s="328"/>
      <c r="J104" s="328" t="s">
        <v>1426</v>
      </c>
      <c r="K104" s="325"/>
    </row>
    <row r="105" s="1" customFormat="1" ht="5.25" customHeight="1">
      <c r="B105" s="323"/>
      <c r="C105" s="326"/>
      <c r="D105" s="326"/>
      <c r="E105" s="326"/>
      <c r="F105" s="326"/>
      <c r="G105" s="344"/>
      <c r="H105" s="326"/>
      <c r="I105" s="326"/>
      <c r="J105" s="326"/>
      <c r="K105" s="325"/>
    </row>
    <row r="106" s="1" customFormat="1" ht="15" customHeight="1">
      <c r="B106" s="323"/>
      <c r="C106" s="311" t="s">
        <v>53</v>
      </c>
      <c r="D106" s="333"/>
      <c r="E106" s="333"/>
      <c r="F106" s="334" t="s">
        <v>1427</v>
      </c>
      <c r="G106" s="311"/>
      <c r="H106" s="311" t="s">
        <v>1467</v>
      </c>
      <c r="I106" s="311" t="s">
        <v>1429</v>
      </c>
      <c r="J106" s="311">
        <v>20</v>
      </c>
      <c r="K106" s="325"/>
    </row>
    <row r="107" s="1" customFormat="1" ht="15" customHeight="1">
      <c r="B107" s="323"/>
      <c r="C107" s="311" t="s">
        <v>1430</v>
      </c>
      <c r="D107" s="311"/>
      <c r="E107" s="311"/>
      <c r="F107" s="334" t="s">
        <v>1427</v>
      </c>
      <c r="G107" s="311"/>
      <c r="H107" s="311" t="s">
        <v>1467</v>
      </c>
      <c r="I107" s="311" t="s">
        <v>1429</v>
      </c>
      <c r="J107" s="311">
        <v>120</v>
      </c>
      <c r="K107" s="325"/>
    </row>
    <row r="108" s="1" customFormat="1" ht="15" customHeight="1">
      <c r="B108" s="336"/>
      <c r="C108" s="311" t="s">
        <v>1432</v>
      </c>
      <c r="D108" s="311"/>
      <c r="E108" s="311"/>
      <c r="F108" s="334" t="s">
        <v>1433</v>
      </c>
      <c r="G108" s="311"/>
      <c r="H108" s="311" t="s">
        <v>1467</v>
      </c>
      <c r="I108" s="311" t="s">
        <v>1429</v>
      </c>
      <c r="J108" s="311">
        <v>50</v>
      </c>
      <c r="K108" s="325"/>
    </row>
    <row r="109" s="1" customFormat="1" ht="15" customHeight="1">
      <c r="B109" s="336"/>
      <c r="C109" s="311" t="s">
        <v>1435</v>
      </c>
      <c r="D109" s="311"/>
      <c r="E109" s="311"/>
      <c r="F109" s="334" t="s">
        <v>1427</v>
      </c>
      <c r="G109" s="311"/>
      <c r="H109" s="311" t="s">
        <v>1467</v>
      </c>
      <c r="I109" s="311" t="s">
        <v>1437</v>
      </c>
      <c r="J109" s="311"/>
      <c r="K109" s="325"/>
    </row>
    <row r="110" s="1" customFormat="1" ht="15" customHeight="1">
      <c r="B110" s="336"/>
      <c r="C110" s="311" t="s">
        <v>1446</v>
      </c>
      <c r="D110" s="311"/>
      <c r="E110" s="311"/>
      <c r="F110" s="334" t="s">
        <v>1433</v>
      </c>
      <c r="G110" s="311"/>
      <c r="H110" s="311" t="s">
        <v>1467</v>
      </c>
      <c r="I110" s="311" t="s">
        <v>1429</v>
      </c>
      <c r="J110" s="311">
        <v>50</v>
      </c>
      <c r="K110" s="325"/>
    </row>
    <row r="111" s="1" customFormat="1" ht="15" customHeight="1">
      <c r="B111" s="336"/>
      <c r="C111" s="311" t="s">
        <v>1454</v>
      </c>
      <c r="D111" s="311"/>
      <c r="E111" s="311"/>
      <c r="F111" s="334" t="s">
        <v>1433</v>
      </c>
      <c r="G111" s="311"/>
      <c r="H111" s="311" t="s">
        <v>1467</v>
      </c>
      <c r="I111" s="311" t="s">
        <v>1429</v>
      </c>
      <c r="J111" s="311">
        <v>50</v>
      </c>
      <c r="K111" s="325"/>
    </row>
    <row r="112" s="1" customFormat="1" ht="15" customHeight="1">
      <c r="B112" s="336"/>
      <c r="C112" s="311" t="s">
        <v>1452</v>
      </c>
      <c r="D112" s="311"/>
      <c r="E112" s="311"/>
      <c r="F112" s="334" t="s">
        <v>1433</v>
      </c>
      <c r="G112" s="311"/>
      <c r="H112" s="311" t="s">
        <v>1467</v>
      </c>
      <c r="I112" s="311" t="s">
        <v>1429</v>
      </c>
      <c r="J112" s="311">
        <v>50</v>
      </c>
      <c r="K112" s="325"/>
    </row>
    <row r="113" s="1" customFormat="1" ht="15" customHeight="1">
      <c r="B113" s="336"/>
      <c r="C113" s="311" t="s">
        <v>53</v>
      </c>
      <c r="D113" s="311"/>
      <c r="E113" s="311"/>
      <c r="F113" s="334" t="s">
        <v>1427</v>
      </c>
      <c r="G113" s="311"/>
      <c r="H113" s="311" t="s">
        <v>1468</v>
      </c>
      <c r="I113" s="311" t="s">
        <v>1429</v>
      </c>
      <c r="J113" s="311">
        <v>20</v>
      </c>
      <c r="K113" s="325"/>
    </row>
    <row r="114" s="1" customFormat="1" ht="15" customHeight="1">
      <c r="B114" s="336"/>
      <c r="C114" s="311" t="s">
        <v>1469</v>
      </c>
      <c r="D114" s="311"/>
      <c r="E114" s="311"/>
      <c r="F114" s="334" t="s">
        <v>1427</v>
      </c>
      <c r="G114" s="311"/>
      <c r="H114" s="311" t="s">
        <v>1470</v>
      </c>
      <c r="I114" s="311" t="s">
        <v>1429</v>
      </c>
      <c r="J114" s="311">
        <v>120</v>
      </c>
      <c r="K114" s="325"/>
    </row>
    <row r="115" s="1" customFormat="1" ht="15" customHeight="1">
      <c r="B115" s="336"/>
      <c r="C115" s="311" t="s">
        <v>38</v>
      </c>
      <c r="D115" s="311"/>
      <c r="E115" s="311"/>
      <c r="F115" s="334" t="s">
        <v>1427</v>
      </c>
      <c r="G115" s="311"/>
      <c r="H115" s="311" t="s">
        <v>1471</v>
      </c>
      <c r="I115" s="311" t="s">
        <v>1462</v>
      </c>
      <c r="J115" s="311"/>
      <c r="K115" s="325"/>
    </row>
    <row r="116" s="1" customFormat="1" ht="15" customHeight="1">
      <c r="B116" s="336"/>
      <c r="C116" s="311" t="s">
        <v>48</v>
      </c>
      <c r="D116" s="311"/>
      <c r="E116" s="311"/>
      <c r="F116" s="334" t="s">
        <v>1427</v>
      </c>
      <c r="G116" s="311"/>
      <c r="H116" s="311" t="s">
        <v>1472</v>
      </c>
      <c r="I116" s="311" t="s">
        <v>1462</v>
      </c>
      <c r="J116" s="311"/>
      <c r="K116" s="325"/>
    </row>
    <row r="117" s="1" customFormat="1" ht="15" customHeight="1">
      <c r="B117" s="336"/>
      <c r="C117" s="311" t="s">
        <v>57</v>
      </c>
      <c r="D117" s="311"/>
      <c r="E117" s="311"/>
      <c r="F117" s="334" t="s">
        <v>1427</v>
      </c>
      <c r="G117" s="311"/>
      <c r="H117" s="311" t="s">
        <v>1473</v>
      </c>
      <c r="I117" s="311" t="s">
        <v>1474</v>
      </c>
      <c r="J117" s="311"/>
      <c r="K117" s="325"/>
    </row>
    <row r="118" s="1" customFormat="1" ht="15" customHeight="1">
      <c r="B118" s="339"/>
      <c r="C118" s="345"/>
      <c r="D118" s="345"/>
      <c r="E118" s="345"/>
      <c r="F118" s="345"/>
      <c r="G118" s="345"/>
      <c r="H118" s="345"/>
      <c r="I118" s="345"/>
      <c r="J118" s="345"/>
      <c r="K118" s="341"/>
    </row>
    <row r="119" s="1" customFormat="1" ht="18.75" customHeight="1">
      <c r="B119" s="346"/>
      <c r="C119" s="347"/>
      <c r="D119" s="347"/>
      <c r="E119" s="347"/>
      <c r="F119" s="348"/>
      <c r="G119" s="347"/>
      <c r="H119" s="347"/>
      <c r="I119" s="347"/>
      <c r="J119" s="347"/>
      <c r="K119" s="346"/>
    </row>
    <row r="120" s="1" customFormat="1" ht="18.75" customHeight="1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="1" customFormat="1" ht="7.5" customHeight="1">
      <c r="B121" s="349"/>
      <c r="C121" s="350"/>
      <c r="D121" s="350"/>
      <c r="E121" s="350"/>
      <c r="F121" s="350"/>
      <c r="G121" s="350"/>
      <c r="H121" s="350"/>
      <c r="I121" s="350"/>
      <c r="J121" s="350"/>
      <c r="K121" s="351"/>
    </row>
    <row r="122" s="1" customFormat="1" ht="45" customHeight="1">
      <c r="B122" s="352"/>
      <c r="C122" s="302" t="s">
        <v>1475</v>
      </c>
      <c r="D122" s="302"/>
      <c r="E122" s="302"/>
      <c r="F122" s="302"/>
      <c r="G122" s="302"/>
      <c r="H122" s="302"/>
      <c r="I122" s="302"/>
      <c r="J122" s="302"/>
      <c r="K122" s="353"/>
    </row>
    <row r="123" s="1" customFormat="1" ht="17.25" customHeight="1">
      <c r="B123" s="354"/>
      <c r="C123" s="326" t="s">
        <v>1421</v>
      </c>
      <c r="D123" s="326"/>
      <c r="E123" s="326"/>
      <c r="F123" s="326" t="s">
        <v>1422</v>
      </c>
      <c r="G123" s="327"/>
      <c r="H123" s="326" t="s">
        <v>54</v>
      </c>
      <c r="I123" s="326" t="s">
        <v>57</v>
      </c>
      <c r="J123" s="326" t="s">
        <v>1423</v>
      </c>
      <c r="K123" s="355"/>
    </row>
    <row r="124" s="1" customFormat="1" ht="17.25" customHeight="1">
      <c r="B124" s="354"/>
      <c r="C124" s="328" t="s">
        <v>1424</v>
      </c>
      <c r="D124" s="328"/>
      <c r="E124" s="328"/>
      <c r="F124" s="329" t="s">
        <v>1425</v>
      </c>
      <c r="G124" s="330"/>
      <c r="H124" s="328"/>
      <c r="I124" s="328"/>
      <c r="J124" s="328" t="s">
        <v>1426</v>
      </c>
      <c r="K124" s="355"/>
    </row>
    <row r="125" s="1" customFormat="1" ht="5.25" customHeight="1">
      <c r="B125" s="356"/>
      <c r="C125" s="331"/>
      <c r="D125" s="331"/>
      <c r="E125" s="331"/>
      <c r="F125" s="331"/>
      <c r="G125" s="357"/>
      <c r="H125" s="331"/>
      <c r="I125" s="331"/>
      <c r="J125" s="331"/>
      <c r="K125" s="358"/>
    </row>
    <row r="126" s="1" customFormat="1" ht="15" customHeight="1">
      <c r="B126" s="356"/>
      <c r="C126" s="311" t="s">
        <v>1430</v>
      </c>
      <c r="D126" s="333"/>
      <c r="E126" s="333"/>
      <c r="F126" s="334" t="s">
        <v>1427</v>
      </c>
      <c r="G126" s="311"/>
      <c r="H126" s="311" t="s">
        <v>1467</v>
      </c>
      <c r="I126" s="311" t="s">
        <v>1429</v>
      </c>
      <c r="J126" s="311">
        <v>120</v>
      </c>
      <c r="K126" s="359"/>
    </row>
    <row r="127" s="1" customFormat="1" ht="15" customHeight="1">
      <c r="B127" s="356"/>
      <c r="C127" s="311" t="s">
        <v>1476</v>
      </c>
      <c r="D127" s="311"/>
      <c r="E127" s="311"/>
      <c r="F127" s="334" t="s">
        <v>1427</v>
      </c>
      <c r="G127" s="311"/>
      <c r="H127" s="311" t="s">
        <v>1477</v>
      </c>
      <c r="I127" s="311" t="s">
        <v>1429</v>
      </c>
      <c r="J127" s="311" t="s">
        <v>1478</v>
      </c>
      <c r="K127" s="359"/>
    </row>
    <row r="128" s="1" customFormat="1" ht="15" customHeight="1">
      <c r="B128" s="356"/>
      <c r="C128" s="311" t="s">
        <v>85</v>
      </c>
      <c r="D128" s="311"/>
      <c r="E128" s="311"/>
      <c r="F128" s="334" t="s">
        <v>1427</v>
      </c>
      <c r="G128" s="311"/>
      <c r="H128" s="311" t="s">
        <v>1479</v>
      </c>
      <c r="I128" s="311" t="s">
        <v>1429</v>
      </c>
      <c r="J128" s="311" t="s">
        <v>1478</v>
      </c>
      <c r="K128" s="359"/>
    </row>
    <row r="129" s="1" customFormat="1" ht="15" customHeight="1">
      <c r="B129" s="356"/>
      <c r="C129" s="311" t="s">
        <v>1438</v>
      </c>
      <c r="D129" s="311"/>
      <c r="E129" s="311"/>
      <c r="F129" s="334" t="s">
        <v>1433</v>
      </c>
      <c r="G129" s="311"/>
      <c r="H129" s="311" t="s">
        <v>1439</v>
      </c>
      <c r="I129" s="311" t="s">
        <v>1429</v>
      </c>
      <c r="J129" s="311">
        <v>15</v>
      </c>
      <c r="K129" s="359"/>
    </row>
    <row r="130" s="1" customFormat="1" ht="15" customHeight="1">
      <c r="B130" s="356"/>
      <c r="C130" s="337" t="s">
        <v>1440</v>
      </c>
      <c r="D130" s="337"/>
      <c r="E130" s="337"/>
      <c r="F130" s="338" t="s">
        <v>1433</v>
      </c>
      <c r="G130" s="337"/>
      <c r="H130" s="337" t="s">
        <v>1441</v>
      </c>
      <c r="I130" s="337" t="s">
        <v>1429</v>
      </c>
      <c r="J130" s="337">
        <v>15</v>
      </c>
      <c r="K130" s="359"/>
    </row>
    <row r="131" s="1" customFormat="1" ht="15" customHeight="1">
      <c r="B131" s="356"/>
      <c r="C131" s="337" t="s">
        <v>1442</v>
      </c>
      <c r="D131" s="337"/>
      <c r="E131" s="337"/>
      <c r="F131" s="338" t="s">
        <v>1433</v>
      </c>
      <c r="G131" s="337"/>
      <c r="H131" s="337" t="s">
        <v>1443</v>
      </c>
      <c r="I131" s="337" t="s">
        <v>1429</v>
      </c>
      <c r="J131" s="337">
        <v>20</v>
      </c>
      <c r="K131" s="359"/>
    </row>
    <row r="132" s="1" customFormat="1" ht="15" customHeight="1">
      <c r="B132" s="356"/>
      <c r="C132" s="337" t="s">
        <v>1444</v>
      </c>
      <c r="D132" s="337"/>
      <c r="E132" s="337"/>
      <c r="F132" s="338" t="s">
        <v>1433</v>
      </c>
      <c r="G132" s="337"/>
      <c r="H132" s="337" t="s">
        <v>1445</v>
      </c>
      <c r="I132" s="337" t="s">
        <v>1429</v>
      </c>
      <c r="J132" s="337">
        <v>20</v>
      </c>
      <c r="K132" s="359"/>
    </row>
    <row r="133" s="1" customFormat="1" ht="15" customHeight="1">
      <c r="B133" s="356"/>
      <c r="C133" s="311" t="s">
        <v>1432</v>
      </c>
      <c r="D133" s="311"/>
      <c r="E133" s="311"/>
      <c r="F133" s="334" t="s">
        <v>1433</v>
      </c>
      <c r="G133" s="311"/>
      <c r="H133" s="311" t="s">
        <v>1467</v>
      </c>
      <c r="I133" s="311" t="s">
        <v>1429</v>
      </c>
      <c r="J133" s="311">
        <v>50</v>
      </c>
      <c r="K133" s="359"/>
    </row>
    <row r="134" s="1" customFormat="1" ht="15" customHeight="1">
      <c r="B134" s="356"/>
      <c r="C134" s="311" t="s">
        <v>1446</v>
      </c>
      <c r="D134" s="311"/>
      <c r="E134" s="311"/>
      <c r="F134" s="334" t="s">
        <v>1433</v>
      </c>
      <c r="G134" s="311"/>
      <c r="H134" s="311" t="s">
        <v>1467</v>
      </c>
      <c r="I134" s="311" t="s">
        <v>1429</v>
      </c>
      <c r="J134" s="311">
        <v>50</v>
      </c>
      <c r="K134" s="359"/>
    </row>
    <row r="135" s="1" customFormat="1" ht="15" customHeight="1">
      <c r="B135" s="356"/>
      <c r="C135" s="311" t="s">
        <v>1452</v>
      </c>
      <c r="D135" s="311"/>
      <c r="E135" s="311"/>
      <c r="F135" s="334" t="s">
        <v>1433</v>
      </c>
      <c r="G135" s="311"/>
      <c r="H135" s="311" t="s">
        <v>1467</v>
      </c>
      <c r="I135" s="311" t="s">
        <v>1429</v>
      </c>
      <c r="J135" s="311">
        <v>50</v>
      </c>
      <c r="K135" s="359"/>
    </row>
    <row r="136" s="1" customFormat="1" ht="15" customHeight="1">
      <c r="B136" s="356"/>
      <c r="C136" s="311" t="s">
        <v>1454</v>
      </c>
      <c r="D136" s="311"/>
      <c r="E136" s="311"/>
      <c r="F136" s="334" t="s">
        <v>1433</v>
      </c>
      <c r="G136" s="311"/>
      <c r="H136" s="311" t="s">
        <v>1467</v>
      </c>
      <c r="I136" s="311" t="s">
        <v>1429</v>
      </c>
      <c r="J136" s="311">
        <v>50</v>
      </c>
      <c r="K136" s="359"/>
    </row>
    <row r="137" s="1" customFormat="1" ht="15" customHeight="1">
      <c r="B137" s="356"/>
      <c r="C137" s="311" t="s">
        <v>1455</v>
      </c>
      <c r="D137" s="311"/>
      <c r="E137" s="311"/>
      <c r="F137" s="334" t="s">
        <v>1433</v>
      </c>
      <c r="G137" s="311"/>
      <c r="H137" s="311" t="s">
        <v>1480</v>
      </c>
      <c r="I137" s="311" t="s">
        <v>1429</v>
      </c>
      <c r="J137" s="311">
        <v>255</v>
      </c>
      <c r="K137" s="359"/>
    </row>
    <row r="138" s="1" customFormat="1" ht="15" customHeight="1">
      <c r="B138" s="356"/>
      <c r="C138" s="311" t="s">
        <v>1457</v>
      </c>
      <c r="D138" s="311"/>
      <c r="E138" s="311"/>
      <c r="F138" s="334" t="s">
        <v>1427</v>
      </c>
      <c r="G138" s="311"/>
      <c r="H138" s="311" t="s">
        <v>1481</v>
      </c>
      <c r="I138" s="311" t="s">
        <v>1459</v>
      </c>
      <c r="J138" s="311"/>
      <c r="K138" s="359"/>
    </row>
    <row r="139" s="1" customFormat="1" ht="15" customHeight="1">
      <c r="B139" s="356"/>
      <c r="C139" s="311" t="s">
        <v>1460</v>
      </c>
      <c r="D139" s="311"/>
      <c r="E139" s="311"/>
      <c r="F139" s="334" t="s">
        <v>1427</v>
      </c>
      <c r="G139" s="311"/>
      <c r="H139" s="311" t="s">
        <v>1482</v>
      </c>
      <c r="I139" s="311" t="s">
        <v>1462</v>
      </c>
      <c r="J139" s="311"/>
      <c r="K139" s="359"/>
    </row>
    <row r="140" s="1" customFormat="1" ht="15" customHeight="1">
      <c r="B140" s="356"/>
      <c r="C140" s="311" t="s">
        <v>1463</v>
      </c>
      <c r="D140" s="311"/>
      <c r="E140" s="311"/>
      <c r="F140" s="334" t="s">
        <v>1427</v>
      </c>
      <c r="G140" s="311"/>
      <c r="H140" s="311" t="s">
        <v>1463</v>
      </c>
      <c r="I140" s="311" t="s">
        <v>1462</v>
      </c>
      <c r="J140" s="311"/>
      <c r="K140" s="359"/>
    </row>
    <row r="141" s="1" customFormat="1" ht="15" customHeight="1">
      <c r="B141" s="356"/>
      <c r="C141" s="311" t="s">
        <v>38</v>
      </c>
      <c r="D141" s="311"/>
      <c r="E141" s="311"/>
      <c r="F141" s="334" t="s">
        <v>1427</v>
      </c>
      <c r="G141" s="311"/>
      <c r="H141" s="311" t="s">
        <v>1483</v>
      </c>
      <c r="I141" s="311" t="s">
        <v>1462</v>
      </c>
      <c r="J141" s="311"/>
      <c r="K141" s="359"/>
    </row>
    <row r="142" s="1" customFormat="1" ht="15" customHeight="1">
      <c r="B142" s="356"/>
      <c r="C142" s="311" t="s">
        <v>1484</v>
      </c>
      <c r="D142" s="311"/>
      <c r="E142" s="311"/>
      <c r="F142" s="334" t="s">
        <v>1427</v>
      </c>
      <c r="G142" s="311"/>
      <c r="H142" s="311" t="s">
        <v>1485</v>
      </c>
      <c r="I142" s="311" t="s">
        <v>1462</v>
      </c>
      <c r="J142" s="311"/>
      <c r="K142" s="359"/>
    </row>
    <row r="143" s="1" customFormat="1" ht="15" customHeight="1">
      <c r="B143" s="360"/>
      <c r="C143" s="361"/>
      <c r="D143" s="361"/>
      <c r="E143" s="361"/>
      <c r="F143" s="361"/>
      <c r="G143" s="361"/>
      <c r="H143" s="361"/>
      <c r="I143" s="361"/>
      <c r="J143" s="361"/>
      <c r="K143" s="362"/>
    </row>
    <row r="144" s="1" customFormat="1" ht="18.75" customHeight="1">
      <c r="B144" s="347"/>
      <c r="C144" s="347"/>
      <c r="D144" s="347"/>
      <c r="E144" s="347"/>
      <c r="F144" s="348"/>
      <c r="G144" s="347"/>
      <c r="H144" s="347"/>
      <c r="I144" s="347"/>
      <c r="J144" s="347"/>
      <c r="K144" s="347"/>
    </row>
    <row r="145" s="1" customFormat="1" ht="18.75" customHeight="1"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</row>
    <row r="146" s="1" customFormat="1" ht="7.5" customHeight="1">
      <c r="B146" s="320"/>
      <c r="C146" s="321"/>
      <c r="D146" s="321"/>
      <c r="E146" s="321"/>
      <c r="F146" s="321"/>
      <c r="G146" s="321"/>
      <c r="H146" s="321"/>
      <c r="I146" s="321"/>
      <c r="J146" s="321"/>
      <c r="K146" s="322"/>
    </row>
    <row r="147" s="1" customFormat="1" ht="45" customHeight="1">
      <c r="B147" s="323"/>
      <c r="C147" s="324" t="s">
        <v>1486</v>
      </c>
      <c r="D147" s="324"/>
      <c r="E147" s="324"/>
      <c r="F147" s="324"/>
      <c r="G147" s="324"/>
      <c r="H147" s="324"/>
      <c r="I147" s="324"/>
      <c r="J147" s="324"/>
      <c r="K147" s="325"/>
    </row>
    <row r="148" s="1" customFormat="1" ht="17.25" customHeight="1">
      <c r="B148" s="323"/>
      <c r="C148" s="326" t="s">
        <v>1421</v>
      </c>
      <c r="D148" s="326"/>
      <c r="E148" s="326"/>
      <c r="F148" s="326" t="s">
        <v>1422</v>
      </c>
      <c r="G148" s="327"/>
      <c r="H148" s="326" t="s">
        <v>54</v>
      </c>
      <c r="I148" s="326" t="s">
        <v>57</v>
      </c>
      <c r="J148" s="326" t="s">
        <v>1423</v>
      </c>
      <c r="K148" s="325"/>
    </row>
    <row r="149" s="1" customFormat="1" ht="17.25" customHeight="1">
      <c r="B149" s="323"/>
      <c r="C149" s="328" t="s">
        <v>1424</v>
      </c>
      <c r="D149" s="328"/>
      <c r="E149" s="328"/>
      <c r="F149" s="329" t="s">
        <v>1425</v>
      </c>
      <c r="G149" s="330"/>
      <c r="H149" s="328"/>
      <c r="I149" s="328"/>
      <c r="J149" s="328" t="s">
        <v>1426</v>
      </c>
      <c r="K149" s="325"/>
    </row>
    <row r="150" s="1" customFormat="1" ht="5.25" customHeight="1">
      <c r="B150" s="336"/>
      <c r="C150" s="331"/>
      <c r="D150" s="331"/>
      <c r="E150" s="331"/>
      <c r="F150" s="331"/>
      <c r="G150" s="332"/>
      <c r="H150" s="331"/>
      <c r="I150" s="331"/>
      <c r="J150" s="331"/>
      <c r="K150" s="359"/>
    </row>
    <row r="151" s="1" customFormat="1" ht="15" customHeight="1">
      <c r="B151" s="336"/>
      <c r="C151" s="363" t="s">
        <v>1430</v>
      </c>
      <c r="D151" s="311"/>
      <c r="E151" s="311"/>
      <c r="F151" s="364" t="s">
        <v>1427</v>
      </c>
      <c r="G151" s="311"/>
      <c r="H151" s="363" t="s">
        <v>1467</v>
      </c>
      <c r="I151" s="363" t="s">
        <v>1429</v>
      </c>
      <c r="J151" s="363">
        <v>120</v>
      </c>
      <c r="K151" s="359"/>
    </row>
    <row r="152" s="1" customFormat="1" ht="15" customHeight="1">
      <c r="B152" s="336"/>
      <c r="C152" s="363" t="s">
        <v>1476</v>
      </c>
      <c r="D152" s="311"/>
      <c r="E152" s="311"/>
      <c r="F152" s="364" t="s">
        <v>1427</v>
      </c>
      <c r="G152" s="311"/>
      <c r="H152" s="363" t="s">
        <v>1487</v>
      </c>
      <c r="I152" s="363" t="s">
        <v>1429</v>
      </c>
      <c r="J152" s="363" t="s">
        <v>1478</v>
      </c>
      <c r="K152" s="359"/>
    </row>
    <row r="153" s="1" customFormat="1" ht="15" customHeight="1">
      <c r="B153" s="336"/>
      <c r="C153" s="363" t="s">
        <v>85</v>
      </c>
      <c r="D153" s="311"/>
      <c r="E153" s="311"/>
      <c r="F153" s="364" t="s">
        <v>1427</v>
      </c>
      <c r="G153" s="311"/>
      <c r="H153" s="363" t="s">
        <v>1488</v>
      </c>
      <c r="I153" s="363" t="s">
        <v>1429</v>
      </c>
      <c r="J153" s="363" t="s">
        <v>1478</v>
      </c>
      <c r="K153" s="359"/>
    </row>
    <row r="154" s="1" customFormat="1" ht="15" customHeight="1">
      <c r="B154" s="336"/>
      <c r="C154" s="363" t="s">
        <v>1432</v>
      </c>
      <c r="D154" s="311"/>
      <c r="E154" s="311"/>
      <c r="F154" s="364" t="s">
        <v>1433</v>
      </c>
      <c r="G154" s="311"/>
      <c r="H154" s="363" t="s">
        <v>1467</v>
      </c>
      <c r="I154" s="363" t="s">
        <v>1429</v>
      </c>
      <c r="J154" s="363">
        <v>50</v>
      </c>
      <c r="K154" s="359"/>
    </row>
    <row r="155" s="1" customFormat="1" ht="15" customHeight="1">
      <c r="B155" s="336"/>
      <c r="C155" s="363" t="s">
        <v>1435</v>
      </c>
      <c r="D155" s="311"/>
      <c r="E155" s="311"/>
      <c r="F155" s="364" t="s">
        <v>1427</v>
      </c>
      <c r="G155" s="311"/>
      <c r="H155" s="363" t="s">
        <v>1467</v>
      </c>
      <c r="I155" s="363" t="s">
        <v>1437</v>
      </c>
      <c r="J155" s="363"/>
      <c r="K155" s="359"/>
    </row>
    <row r="156" s="1" customFormat="1" ht="15" customHeight="1">
      <c r="B156" s="336"/>
      <c r="C156" s="363" t="s">
        <v>1446</v>
      </c>
      <c r="D156" s="311"/>
      <c r="E156" s="311"/>
      <c r="F156" s="364" t="s">
        <v>1433</v>
      </c>
      <c r="G156" s="311"/>
      <c r="H156" s="363" t="s">
        <v>1467</v>
      </c>
      <c r="I156" s="363" t="s">
        <v>1429</v>
      </c>
      <c r="J156" s="363">
        <v>50</v>
      </c>
      <c r="K156" s="359"/>
    </row>
    <row r="157" s="1" customFormat="1" ht="15" customHeight="1">
      <c r="B157" s="336"/>
      <c r="C157" s="363" t="s">
        <v>1454</v>
      </c>
      <c r="D157" s="311"/>
      <c r="E157" s="311"/>
      <c r="F157" s="364" t="s">
        <v>1433</v>
      </c>
      <c r="G157" s="311"/>
      <c r="H157" s="363" t="s">
        <v>1467</v>
      </c>
      <c r="I157" s="363" t="s">
        <v>1429</v>
      </c>
      <c r="J157" s="363">
        <v>50</v>
      </c>
      <c r="K157" s="359"/>
    </row>
    <row r="158" s="1" customFormat="1" ht="15" customHeight="1">
      <c r="B158" s="336"/>
      <c r="C158" s="363" t="s">
        <v>1452</v>
      </c>
      <c r="D158" s="311"/>
      <c r="E158" s="311"/>
      <c r="F158" s="364" t="s">
        <v>1433</v>
      </c>
      <c r="G158" s="311"/>
      <c r="H158" s="363" t="s">
        <v>1467</v>
      </c>
      <c r="I158" s="363" t="s">
        <v>1429</v>
      </c>
      <c r="J158" s="363">
        <v>50</v>
      </c>
      <c r="K158" s="359"/>
    </row>
    <row r="159" s="1" customFormat="1" ht="15" customHeight="1">
      <c r="B159" s="336"/>
      <c r="C159" s="363" t="s">
        <v>132</v>
      </c>
      <c r="D159" s="311"/>
      <c r="E159" s="311"/>
      <c r="F159" s="364" t="s">
        <v>1427</v>
      </c>
      <c r="G159" s="311"/>
      <c r="H159" s="363" t="s">
        <v>1489</v>
      </c>
      <c r="I159" s="363" t="s">
        <v>1429</v>
      </c>
      <c r="J159" s="363" t="s">
        <v>1490</v>
      </c>
      <c r="K159" s="359"/>
    </row>
    <row r="160" s="1" customFormat="1" ht="15" customHeight="1">
      <c r="B160" s="336"/>
      <c r="C160" s="363" t="s">
        <v>1491</v>
      </c>
      <c r="D160" s="311"/>
      <c r="E160" s="311"/>
      <c r="F160" s="364" t="s">
        <v>1427</v>
      </c>
      <c r="G160" s="311"/>
      <c r="H160" s="363" t="s">
        <v>1492</v>
      </c>
      <c r="I160" s="363" t="s">
        <v>1462</v>
      </c>
      <c r="J160" s="363"/>
      <c r="K160" s="359"/>
    </row>
    <row r="161" s="1" customFormat="1" ht="15" customHeight="1">
      <c r="B161" s="365"/>
      <c r="C161" s="345"/>
      <c r="D161" s="345"/>
      <c r="E161" s="345"/>
      <c r="F161" s="345"/>
      <c r="G161" s="345"/>
      <c r="H161" s="345"/>
      <c r="I161" s="345"/>
      <c r="J161" s="345"/>
      <c r="K161" s="366"/>
    </row>
    <row r="162" s="1" customFormat="1" ht="18.75" customHeight="1">
      <c r="B162" s="347"/>
      <c r="C162" s="357"/>
      <c r="D162" s="357"/>
      <c r="E162" s="357"/>
      <c r="F162" s="367"/>
      <c r="G162" s="357"/>
      <c r="H162" s="357"/>
      <c r="I162" s="357"/>
      <c r="J162" s="357"/>
      <c r="K162" s="347"/>
    </row>
    <row r="163" s="1" customFormat="1" ht="18.75" customHeight="1">
      <c r="B163" s="319"/>
      <c r="C163" s="319"/>
      <c r="D163" s="319"/>
      <c r="E163" s="319"/>
      <c r="F163" s="319"/>
      <c r="G163" s="319"/>
      <c r="H163" s="319"/>
      <c r="I163" s="319"/>
      <c r="J163" s="319"/>
      <c r="K163" s="319"/>
    </row>
    <row r="164" s="1" customFormat="1" ht="7.5" customHeight="1">
      <c r="B164" s="298"/>
      <c r="C164" s="299"/>
      <c r="D164" s="299"/>
      <c r="E164" s="299"/>
      <c r="F164" s="299"/>
      <c r="G164" s="299"/>
      <c r="H164" s="299"/>
      <c r="I164" s="299"/>
      <c r="J164" s="299"/>
      <c r="K164" s="300"/>
    </row>
    <row r="165" s="1" customFormat="1" ht="45" customHeight="1">
      <c r="B165" s="301"/>
      <c r="C165" s="302" t="s">
        <v>1493</v>
      </c>
      <c r="D165" s="302"/>
      <c r="E165" s="302"/>
      <c r="F165" s="302"/>
      <c r="G165" s="302"/>
      <c r="H165" s="302"/>
      <c r="I165" s="302"/>
      <c r="J165" s="302"/>
      <c r="K165" s="303"/>
    </row>
    <row r="166" s="1" customFormat="1" ht="17.25" customHeight="1">
      <c r="B166" s="301"/>
      <c r="C166" s="326" t="s">
        <v>1421</v>
      </c>
      <c r="D166" s="326"/>
      <c r="E166" s="326"/>
      <c r="F166" s="326" t="s">
        <v>1422</v>
      </c>
      <c r="G166" s="368"/>
      <c r="H166" s="369" t="s">
        <v>54</v>
      </c>
      <c r="I166" s="369" t="s">
        <v>57</v>
      </c>
      <c r="J166" s="326" t="s">
        <v>1423</v>
      </c>
      <c r="K166" s="303"/>
    </row>
    <row r="167" s="1" customFormat="1" ht="17.25" customHeight="1">
      <c r="B167" s="304"/>
      <c r="C167" s="328" t="s">
        <v>1424</v>
      </c>
      <c r="D167" s="328"/>
      <c r="E167" s="328"/>
      <c r="F167" s="329" t="s">
        <v>1425</v>
      </c>
      <c r="G167" s="370"/>
      <c r="H167" s="371"/>
      <c r="I167" s="371"/>
      <c r="J167" s="328" t="s">
        <v>1426</v>
      </c>
      <c r="K167" s="306"/>
    </row>
    <row r="168" s="1" customFormat="1" ht="5.25" customHeight="1">
      <c r="B168" s="336"/>
      <c r="C168" s="331"/>
      <c r="D168" s="331"/>
      <c r="E168" s="331"/>
      <c r="F168" s="331"/>
      <c r="G168" s="332"/>
      <c r="H168" s="331"/>
      <c r="I168" s="331"/>
      <c r="J168" s="331"/>
      <c r="K168" s="359"/>
    </row>
    <row r="169" s="1" customFormat="1" ht="15" customHeight="1">
      <c r="B169" s="336"/>
      <c r="C169" s="311" t="s">
        <v>1430</v>
      </c>
      <c r="D169" s="311"/>
      <c r="E169" s="311"/>
      <c r="F169" s="334" t="s">
        <v>1427</v>
      </c>
      <c r="G169" s="311"/>
      <c r="H169" s="311" t="s">
        <v>1467</v>
      </c>
      <c r="I169" s="311" t="s">
        <v>1429</v>
      </c>
      <c r="J169" s="311">
        <v>120</v>
      </c>
      <c r="K169" s="359"/>
    </row>
    <row r="170" s="1" customFormat="1" ht="15" customHeight="1">
      <c r="B170" s="336"/>
      <c r="C170" s="311" t="s">
        <v>1476</v>
      </c>
      <c r="D170" s="311"/>
      <c r="E170" s="311"/>
      <c r="F170" s="334" t="s">
        <v>1427</v>
      </c>
      <c r="G170" s="311"/>
      <c r="H170" s="311" t="s">
        <v>1477</v>
      </c>
      <c r="I170" s="311" t="s">
        <v>1429</v>
      </c>
      <c r="J170" s="311" t="s">
        <v>1478</v>
      </c>
      <c r="K170" s="359"/>
    </row>
    <row r="171" s="1" customFormat="1" ht="15" customHeight="1">
      <c r="B171" s="336"/>
      <c r="C171" s="311" t="s">
        <v>85</v>
      </c>
      <c r="D171" s="311"/>
      <c r="E171" s="311"/>
      <c r="F171" s="334" t="s">
        <v>1427</v>
      </c>
      <c r="G171" s="311"/>
      <c r="H171" s="311" t="s">
        <v>1494</v>
      </c>
      <c r="I171" s="311" t="s">
        <v>1429</v>
      </c>
      <c r="J171" s="311" t="s">
        <v>1478</v>
      </c>
      <c r="K171" s="359"/>
    </row>
    <row r="172" s="1" customFormat="1" ht="15" customHeight="1">
      <c r="B172" s="336"/>
      <c r="C172" s="311" t="s">
        <v>1432</v>
      </c>
      <c r="D172" s="311"/>
      <c r="E172" s="311"/>
      <c r="F172" s="334" t="s">
        <v>1433</v>
      </c>
      <c r="G172" s="311"/>
      <c r="H172" s="311" t="s">
        <v>1494</v>
      </c>
      <c r="I172" s="311" t="s">
        <v>1429</v>
      </c>
      <c r="J172" s="311">
        <v>50</v>
      </c>
      <c r="K172" s="359"/>
    </row>
    <row r="173" s="1" customFormat="1" ht="15" customHeight="1">
      <c r="B173" s="336"/>
      <c r="C173" s="311" t="s">
        <v>1435</v>
      </c>
      <c r="D173" s="311"/>
      <c r="E173" s="311"/>
      <c r="F173" s="334" t="s">
        <v>1427</v>
      </c>
      <c r="G173" s="311"/>
      <c r="H173" s="311" t="s">
        <v>1494</v>
      </c>
      <c r="I173" s="311" t="s">
        <v>1437</v>
      </c>
      <c r="J173" s="311"/>
      <c r="K173" s="359"/>
    </row>
    <row r="174" s="1" customFormat="1" ht="15" customHeight="1">
      <c r="B174" s="336"/>
      <c r="C174" s="311" t="s">
        <v>1446</v>
      </c>
      <c r="D174" s="311"/>
      <c r="E174" s="311"/>
      <c r="F174" s="334" t="s">
        <v>1433</v>
      </c>
      <c r="G174" s="311"/>
      <c r="H174" s="311" t="s">
        <v>1494</v>
      </c>
      <c r="I174" s="311" t="s">
        <v>1429</v>
      </c>
      <c r="J174" s="311">
        <v>50</v>
      </c>
      <c r="K174" s="359"/>
    </row>
    <row r="175" s="1" customFormat="1" ht="15" customHeight="1">
      <c r="B175" s="336"/>
      <c r="C175" s="311" t="s">
        <v>1454</v>
      </c>
      <c r="D175" s="311"/>
      <c r="E175" s="311"/>
      <c r="F175" s="334" t="s">
        <v>1433</v>
      </c>
      <c r="G175" s="311"/>
      <c r="H175" s="311" t="s">
        <v>1494</v>
      </c>
      <c r="I175" s="311" t="s">
        <v>1429</v>
      </c>
      <c r="J175" s="311">
        <v>50</v>
      </c>
      <c r="K175" s="359"/>
    </row>
    <row r="176" s="1" customFormat="1" ht="15" customHeight="1">
      <c r="B176" s="336"/>
      <c r="C176" s="311" t="s">
        <v>1452</v>
      </c>
      <c r="D176" s="311"/>
      <c r="E176" s="311"/>
      <c r="F176" s="334" t="s">
        <v>1433</v>
      </c>
      <c r="G176" s="311"/>
      <c r="H176" s="311" t="s">
        <v>1494</v>
      </c>
      <c r="I176" s="311" t="s">
        <v>1429</v>
      </c>
      <c r="J176" s="311">
        <v>50</v>
      </c>
      <c r="K176" s="359"/>
    </row>
    <row r="177" s="1" customFormat="1" ht="15" customHeight="1">
      <c r="B177" s="336"/>
      <c r="C177" s="311" t="s">
        <v>147</v>
      </c>
      <c r="D177" s="311"/>
      <c r="E177" s="311"/>
      <c r="F177" s="334" t="s">
        <v>1427</v>
      </c>
      <c r="G177" s="311"/>
      <c r="H177" s="311" t="s">
        <v>1495</v>
      </c>
      <c r="I177" s="311" t="s">
        <v>1496</v>
      </c>
      <c r="J177" s="311"/>
      <c r="K177" s="359"/>
    </row>
    <row r="178" s="1" customFormat="1" ht="15" customHeight="1">
      <c r="B178" s="336"/>
      <c r="C178" s="311" t="s">
        <v>57</v>
      </c>
      <c r="D178" s="311"/>
      <c r="E178" s="311"/>
      <c r="F178" s="334" t="s">
        <v>1427</v>
      </c>
      <c r="G178" s="311"/>
      <c r="H178" s="311" t="s">
        <v>1497</v>
      </c>
      <c r="I178" s="311" t="s">
        <v>1498</v>
      </c>
      <c r="J178" s="311">
        <v>1</v>
      </c>
      <c r="K178" s="359"/>
    </row>
    <row r="179" s="1" customFormat="1" ht="15" customHeight="1">
      <c r="B179" s="336"/>
      <c r="C179" s="311" t="s">
        <v>53</v>
      </c>
      <c r="D179" s="311"/>
      <c r="E179" s="311"/>
      <c r="F179" s="334" t="s">
        <v>1427</v>
      </c>
      <c r="G179" s="311"/>
      <c r="H179" s="311" t="s">
        <v>1499</v>
      </c>
      <c r="I179" s="311" t="s">
        <v>1429</v>
      </c>
      <c r="J179" s="311">
        <v>20</v>
      </c>
      <c r="K179" s="359"/>
    </row>
    <row r="180" s="1" customFormat="1" ht="15" customHeight="1">
      <c r="B180" s="336"/>
      <c r="C180" s="311" t="s">
        <v>54</v>
      </c>
      <c r="D180" s="311"/>
      <c r="E180" s="311"/>
      <c r="F180" s="334" t="s">
        <v>1427</v>
      </c>
      <c r="G180" s="311"/>
      <c r="H180" s="311" t="s">
        <v>1500</v>
      </c>
      <c r="I180" s="311" t="s">
        <v>1429</v>
      </c>
      <c r="J180" s="311">
        <v>255</v>
      </c>
      <c r="K180" s="359"/>
    </row>
    <row r="181" s="1" customFormat="1" ht="15" customHeight="1">
      <c r="B181" s="336"/>
      <c r="C181" s="311" t="s">
        <v>148</v>
      </c>
      <c r="D181" s="311"/>
      <c r="E181" s="311"/>
      <c r="F181" s="334" t="s">
        <v>1427</v>
      </c>
      <c r="G181" s="311"/>
      <c r="H181" s="311" t="s">
        <v>1391</v>
      </c>
      <c r="I181" s="311" t="s">
        <v>1429</v>
      </c>
      <c r="J181" s="311">
        <v>10</v>
      </c>
      <c r="K181" s="359"/>
    </row>
    <row r="182" s="1" customFormat="1" ht="15" customHeight="1">
      <c r="B182" s="336"/>
      <c r="C182" s="311" t="s">
        <v>149</v>
      </c>
      <c r="D182" s="311"/>
      <c r="E182" s="311"/>
      <c r="F182" s="334" t="s">
        <v>1427</v>
      </c>
      <c r="G182" s="311"/>
      <c r="H182" s="311" t="s">
        <v>1501</v>
      </c>
      <c r="I182" s="311" t="s">
        <v>1462</v>
      </c>
      <c r="J182" s="311"/>
      <c r="K182" s="359"/>
    </row>
    <row r="183" s="1" customFormat="1" ht="15" customHeight="1">
      <c r="B183" s="336"/>
      <c r="C183" s="311" t="s">
        <v>1502</v>
      </c>
      <c r="D183" s="311"/>
      <c r="E183" s="311"/>
      <c r="F183" s="334" t="s">
        <v>1427</v>
      </c>
      <c r="G183" s="311"/>
      <c r="H183" s="311" t="s">
        <v>1503</v>
      </c>
      <c r="I183" s="311" t="s">
        <v>1462</v>
      </c>
      <c r="J183" s="311"/>
      <c r="K183" s="359"/>
    </row>
    <row r="184" s="1" customFormat="1" ht="15" customHeight="1">
      <c r="B184" s="336"/>
      <c r="C184" s="311" t="s">
        <v>1491</v>
      </c>
      <c r="D184" s="311"/>
      <c r="E184" s="311"/>
      <c r="F184" s="334" t="s">
        <v>1427</v>
      </c>
      <c r="G184" s="311"/>
      <c r="H184" s="311" t="s">
        <v>1504</v>
      </c>
      <c r="I184" s="311" t="s">
        <v>1462</v>
      </c>
      <c r="J184" s="311"/>
      <c r="K184" s="359"/>
    </row>
    <row r="185" s="1" customFormat="1" ht="15" customHeight="1">
      <c r="B185" s="336"/>
      <c r="C185" s="311" t="s">
        <v>151</v>
      </c>
      <c r="D185" s="311"/>
      <c r="E185" s="311"/>
      <c r="F185" s="334" t="s">
        <v>1433</v>
      </c>
      <c r="G185" s="311"/>
      <c r="H185" s="311" t="s">
        <v>1505</v>
      </c>
      <c r="I185" s="311" t="s">
        <v>1429</v>
      </c>
      <c r="J185" s="311">
        <v>50</v>
      </c>
      <c r="K185" s="359"/>
    </row>
    <row r="186" s="1" customFormat="1" ht="15" customHeight="1">
      <c r="B186" s="336"/>
      <c r="C186" s="311" t="s">
        <v>1506</v>
      </c>
      <c r="D186" s="311"/>
      <c r="E186" s="311"/>
      <c r="F186" s="334" t="s">
        <v>1433</v>
      </c>
      <c r="G186" s="311"/>
      <c r="H186" s="311" t="s">
        <v>1507</v>
      </c>
      <c r="I186" s="311" t="s">
        <v>1508</v>
      </c>
      <c r="J186" s="311"/>
      <c r="K186" s="359"/>
    </row>
    <row r="187" s="1" customFormat="1" ht="15" customHeight="1">
      <c r="B187" s="336"/>
      <c r="C187" s="311" t="s">
        <v>1509</v>
      </c>
      <c r="D187" s="311"/>
      <c r="E187" s="311"/>
      <c r="F187" s="334" t="s">
        <v>1433</v>
      </c>
      <c r="G187" s="311"/>
      <c r="H187" s="311" t="s">
        <v>1510</v>
      </c>
      <c r="I187" s="311" t="s">
        <v>1508</v>
      </c>
      <c r="J187" s="311"/>
      <c r="K187" s="359"/>
    </row>
    <row r="188" s="1" customFormat="1" ht="15" customHeight="1">
      <c r="B188" s="336"/>
      <c r="C188" s="311" t="s">
        <v>1511</v>
      </c>
      <c r="D188" s="311"/>
      <c r="E188" s="311"/>
      <c r="F188" s="334" t="s">
        <v>1433</v>
      </c>
      <c r="G188" s="311"/>
      <c r="H188" s="311" t="s">
        <v>1512</v>
      </c>
      <c r="I188" s="311" t="s">
        <v>1508</v>
      </c>
      <c r="J188" s="311"/>
      <c r="K188" s="359"/>
    </row>
    <row r="189" s="1" customFormat="1" ht="15" customHeight="1">
      <c r="B189" s="336"/>
      <c r="C189" s="372" t="s">
        <v>1513</v>
      </c>
      <c r="D189" s="311"/>
      <c r="E189" s="311"/>
      <c r="F189" s="334" t="s">
        <v>1433</v>
      </c>
      <c r="G189" s="311"/>
      <c r="H189" s="311" t="s">
        <v>1514</v>
      </c>
      <c r="I189" s="311" t="s">
        <v>1515</v>
      </c>
      <c r="J189" s="373" t="s">
        <v>1516</v>
      </c>
      <c r="K189" s="359"/>
    </row>
    <row r="190" s="1" customFormat="1" ht="15" customHeight="1">
      <c r="B190" s="336"/>
      <c r="C190" s="372" t="s">
        <v>42</v>
      </c>
      <c r="D190" s="311"/>
      <c r="E190" s="311"/>
      <c r="F190" s="334" t="s">
        <v>1427</v>
      </c>
      <c r="G190" s="311"/>
      <c r="H190" s="308" t="s">
        <v>1517</v>
      </c>
      <c r="I190" s="311" t="s">
        <v>1518</v>
      </c>
      <c r="J190" s="311"/>
      <c r="K190" s="359"/>
    </row>
    <row r="191" s="1" customFormat="1" ht="15" customHeight="1">
      <c r="B191" s="336"/>
      <c r="C191" s="372" t="s">
        <v>1519</v>
      </c>
      <c r="D191" s="311"/>
      <c r="E191" s="311"/>
      <c r="F191" s="334" t="s">
        <v>1427</v>
      </c>
      <c r="G191" s="311"/>
      <c r="H191" s="311" t="s">
        <v>1520</v>
      </c>
      <c r="I191" s="311" t="s">
        <v>1462</v>
      </c>
      <c r="J191" s="311"/>
      <c r="K191" s="359"/>
    </row>
    <row r="192" s="1" customFormat="1" ht="15" customHeight="1">
      <c r="B192" s="336"/>
      <c r="C192" s="372" t="s">
        <v>1521</v>
      </c>
      <c r="D192" s="311"/>
      <c r="E192" s="311"/>
      <c r="F192" s="334" t="s">
        <v>1427</v>
      </c>
      <c r="G192" s="311"/>
      <c r="H192" s="311" t="s">
        <v>1522</v>
      </c>
      <c r="I192" s="311" t="s">
        <v>1462</v>
      </c>
      <c r="J192" s="311"/>
      <c r="K192" s="359"/>
    </row>
    <row r="193" s="1" customFormat="1" ht="15" customHeight="1">
      <c r="B193" s="336"/>
      <c r="C193" s="372" t="s">
        <v>1523</v>
      </c>
      <c r="D193" s="311"/>
      <c r="E193" s="311"/>
      <c r="F193" s="334" t="s">
        <v>1433</v>
      </c>
      <c r="G193" s="311"/>
      <c r="H193" s="311" t="s">
        <v>1524</v>
      </c>
      <c r="I193" s="311" t="s">
        <v>1462</v>
      </c>
      <c r="J193" s="311"/>
      <c r="K193" s="359"/>
    </row>
    <row r="194" s="1" customFormat="1" ht="15" customHeight="1">
      <c r="B194" s="365"/>
      <c r="C194" s="374"/>
      <c r="D194" s="345"/>
      <c r="E194" s="345"/>
      <c r="F194" s="345"/>
      <c r="G194" s="345"/>
      <c r="H194" s="345"/>
      <c r="I194" s="345"/>
      <c r="J194" s="345"/>
      <c r="K194" s="366"/>
    </row>
    <row r="195" s="1" customFormat="1" ht="18.75" customHeight="1">
      <c r="B195" s="347"/>
      <c r="C195" s="357"/>
      <c r="D195" s="357"/>
      <c r="E195" s="357"/>
      <c r="F195" s="367"/>
      <c r="G195" s="357"/>
      <c r="H195" s="357"/>
      <c r="I195" s="357"/>
      <c r="J195" s="357"/>
      <c r="K195" s="347"/>
    </row>
    <row r="196" s="1" customFormat="1" ht="18.75" customHeight="1">
      <c r="B196" s="347"/>
      <c r="C196" s="357"/>
      <c r="D196" s="357"/>
      <c r="E196" s="357"/>
      <c r="F196" s="367"/>
      <c r="G196" s="357"/>
      <c r="H196" s="357"/>
      <c r="I196" s="357"/>
      <c r="J196" s="357"/>
      <c r="K196" s="347"/>
    </row>
    <row r="197" s="1" customFormat="1" ht="18.75" customHeight="1">
      <c r="B197" s="319"/>
      <c r="C197" s="319"/>
      <c r="D197" s="319"/>
      <c r="E197" s="319"/>
      <c r="F197" s="319"/>
      <c r="G197" s="319"/>
      <c r="H197" s="319"/>
      <c r="I197" s="319"/>
      <c r="J197" s="319"/>
      <c r="K197" s="319"/>
    </row>
    <row r="198" s="1" customFormat="1" ht="13.5">
      <c r="B198" s="298"/>
      <c r="C198" s="299"/>
      <c r="D198" s="299"/>
      <c r="E198" s="299"/>
      <c r="F198" s="299"/>
      <c r="G198" s="299"/>
      <c r="H198" s="299"/>
      <c r="I198" s="299"/>
      <c r="J198" s="299"/>
      <c r="K198" s="300"/>
    </row>
    <row r="199" s="1" customFormat="1" ht="21">
      <c r="B199" s="301"/>
      <c r="C199" s="302" t="s">
        <v>1525</v>
      </c>
      <c r="D199" s="302"/>
      <c r="E199" s="302"/>
      <c r="F199" s="302"/>
      <c r="G199" s="302"/>
      <c r="H199" s="302"/>
      <c r="I199" s="302"/>
      <c r="J199" s="302"/>
      <c r="K199" s="303"/>
    </row>
    <row r="200" s="1" customFormat="1" ht="25.5" customHeight="1">
      <c r="B200" s="301"/>
      <c r="C200" s="375" t="s">
        <v>1526</v>
      </c>
      <c r="D200" s="375"/>
      <c r="E200" s="375"/>
      <c r="F200" s="375" t="s">
        <v>1527</v>
      </c>
      <c r="G200" s="376"/>
      <c r="H200" s="375" t="s">
        <v>1528</v>
      </c>
      <c r="I200" s="375"/>
      <c r="J200" s="375"/>
      <c r="K200" s="303"/>
    </row>
    <row r="201" s="1" customFormat="1" ht="5.25" customHeight="1">
      <c r="B201" s="336"/>
      <c r="C201" s="331"/>
      <c r="D201" s="331"/>
      <c r="E201" s="331"/>
      <c r="F201" s="331"/>
      <c r="G201" s="357"/>
      <c r="H201" s="331"/>
      <c r="I201" s="331"/>
      <c r="J201" s="331"/>
      <c r="K201" s="359"/>
    </row>
    <row r="202" s="1" customFormat="1" ht="15" customHeight="1">
      <c r="B202" s="336"/>
      <c r="C202" s="311" t="s">
        <v>1518</v>
      </c>
      <c r="D202" s="311"/>
      <c r="E202" s="311"/>
      <c r="F202" s="334" t="s">
        <v>43</v>
      </c>
      <c r="G202" s="311"/>
      <c r="H202" s="311" t="s">
        <v>1529</v>
      </c>
      <c r="I202" s="311"/>
      <c r="J202" s="311"/>
      <c r="K202" s="359"/>
    </row>
    <row r="203" s="1" customFormat="1" ht="15" customHeight="1">
      <c r="B203" s="336"/>
      <c r="C203" s="311"/>
      <c r="D203" s="311"/>
      <c r="E203" s="311"/>
      <c r="F203" s="334" t="s">
        <v>44</v>
      </c>
      <c r="G203" s="311"/>
      <c r="H203" s="311" t="s">
        <v>1530</v>
      </c>
      <c r="I203" s="311"/>
      <c r="J203" s="311"/>
      <c r="K203" s="359"/>
    </row>
    <row r="204" s="1" customFormat="1" ht="15" customHeight="1">
      <c r="B204" s="336"/>
      <c r="C204" s="311"/>
      <c r="D204" s="311"/>
      <c r="E204" s="311"/>
      <c r="F204" s="334" t="s">
        <v>47</v>
      </c>
      <c r="G204" s="311"/>
      <c r="H204" s="311" t="s">
        <v>1531</v>
      </c>
      <c r="I204" s="311"/>
      <c r="J204" s="311"/>
      <c r="K204" s="359"/>
    </row>
    <row r="205" s="1" customFormat="1" ht="15" customHeight="1">
      <c r="B205" s="336"/>
      <c r="C205" s="311"/>
      <c r="D205" s="311"/>
      <c r="E205" s="311"/>
      <c r="F205" s="334" t="s">
        <v>45</v>
      </c>
      <c r="G205" s="311"/>
      <c r="H205" s="311" t="s">
        <v>1532</v>
      </c>
      <c r="I205" s="311"/>
      <c r="J205" s="311"/>
      <c r="K205" s="359"/>
    </row>
    <row r="206" s="1" customFormat="1" ht="15" customHeight="1">
      <c r="B206" s="336"/>
      <c r="C206" s="311"/>
      <c r="D206" s="311"/>
      <c r="E206" s="311"/>
      <c r="F206" s="334" t="s">
        <v>46</v>
      </c>
      <c r="G206" s="311"/>
      <c r="H206" s="311" t="s">
        <v>1533</v>
      </c>
      <c r="I206" s="311"/>
      <c r="J206" s="311"/>
      <c r="K206" s="359"/>
    </row>
    <row r="207" s="1" customFormat="1" ht="15" customHeight="1">
      <c r="B207" s="336"/>
      <c r="C207" s="311"/>
      <c r="D207" s="311"/>
      <c r="E207" s="311"/>
      <c r="F207" s="334"/>
      <c r="G207" s="311"/>
      <c r="H207" s="311"/>
      <c r="I207" s="311"/>
      <c r="J207" s="311"/>
      <c r="K207" s="359"/>
    </row>
    <row r="208" s="1" customFormat="1" ht="15" customHeight="1">
      <c r="B208" s="336"/>
      <c r="C208" s="311" t="s">
        <v>1474</v>
      </c>
      <c r="D208" s="311"/>
      <c r="E208" s="311"/>
      <c r="F208" s="334" t="s">
        <v>78</v>
      </c>
      <c r="G208" s="311"/>
      <c r="H208" s="311" t="s">
        <v>1534</v>
      </c>
      <c r="I208" s="311"/>
      <c r="J208" s="311"/>
      <c r="K208" s="359"/>
    </row>
    <row r="209" s="1" customFormat="1" ht="15" customHeight="1">
      <c r="B209" s="336"/>
      <c r="C209" s="311"/>
      <c r="D209" s="311"/>
      <c r="E209" s="311"/>
      <c r="F209" s="334" t="s">
        <v>1372</v>
      </c>
      <c r="G209" s="311"/>
      <c r="H209" s="311" t="s">
        <v>1373</v>
      </c>
      <c r="I209" s="311"/>
      <c r="J209" s="311"/>
      <c r="K209" s="359"/>
    </row>
    <row r="210" s="1" customFormat="1" ht="15" customHeight="1">
      <c r="B210" s="336"/>
      <c r="C210" s="311"/>
      <c r="D210" s="311"/>
      <c r="E210" s="311"/>
      <c r="F210" s="334" t="s">
        <v>1370</v>
      </c>
      <c r="G210" s="311"/>
      <c r="H210" s="311" t="s">
        <v>1535</v>
      </c>
      <c r="I210" s="311"/>
      <c r="J210" s="311"/>
      <c r="K210" s="359"/>
    </row>
    <row r="211" s="1" customFormat="1" ht="15" customHeight="1">
      <c r="B211" s="377"/>
      <c r="C211" s="311"/>
      <c r="D211" s="311"/>
      <c r="E211" s="311"/>
      <c r="F211" s="334" t="s">
        <v>110</v>
      </c>
      <c r="G211" s="372"/>
      <c r="H211" s="363" t="s">
        <v>111</v>
      </c>
      <c r="I211" s="363"/>
      <c r="J211" s="363"/>
      <c r="K211" s="378"/>
    </row>
    <row r="212" s="1" customFormat="1" ht="15" customHeight="1">
      <c r="B212" s="377"/>
      <c r="C212" s="311"/>
      <c r="D212" s="311"/>
      <c r="E212" s="311"/>
      <c r="F212" s="334" t="s">
        <v>1374</v>
      </c>
      <c r="G212" s="372"/>
      <c r="H212" s="363" t="s">
        <v>1536</v>
      </c>
      <c r="I212" s="363"/>
      <c r="J212" s="363"/>
      <c r="K212" s="378"/>
    </row>
    <row r="213" s="1" customFormat="1" ht="15" customHeight="1">
      <c r="B213" s="377"/>
      <c r="C213" s="311"/>
      <c r="D213" s="311"/>
      <c r="E213" s="311"/>
      <c r="F213" s="334"/>
      <c r="G213" s="372"/>
      <c r="H213" s="363"/>
      <c r="I213" s="363"/>
      <c r="J213" s="363"/>
      <c r="K213" s="378"/>
    </row>
    <row r="214" s="1" customFormat="1" ht="15" customHeight="1">
      <c r="B214" s="377"/>
      <c r="C214" s="311" t="s">
        <v>1498</v>
      </c>
      <c r="D214" s="311"/>
      <c r="E214" s="311"/>
      <c r="F214" s="334">
        <v>1</v>
      </c>
      <c r="G214" s="372"/>
      <c r="H214" s="363" t="s">
        <v>1537</v>
      </c>
      <c r="I214" s="363"/>
      <c r="J214" s="363"/>
      <c r="K214" s="378"/>
    </row>
    <row r="215" s="1" customFormat="1" ht="15" customHeight="1">
      <c r="B215" s="377"/>
      <c r="C215" s="311"/>
      <c r="D215" s="311"/>
      <c r="E215" s="311"/>
      <c r="F215" s="334">
        <v>2</v>
      </c>
      <c r="G215" s="372"/>
      <c r="H215" s="363" t="s">
        <v>1538</v>
      </c>
      <c r="I215" s="363"/>
      <c r="J215" s="363"/>
      <c r="K215" s="378"/>
    </row>
    <row r="216" s="1" customFormat="1" ht="15" customHeight="1">
      <c r="B216" s="377"/>
      <c r="C216" s="311"/>
      <c r="D216" s="311"/>
      <c r="E216" s="311"/>
      <c r="F216" s="334">
        <v>3</v>
      </c>
      <c r="G216" s="372"/>
      <c r="H216" s="363" t="s">
        <v>1539</v>
      </c>
      <c r="I216" s="363"/>
      <c r="J216" s="363"/>
      <c r="K216" s="378"/>
    </row>
    <row r="217" s="1" customFormat="1" ht="15" customHeight="1">
      <c r="B217" s="377"/>
      <c r="C217" s="311"/>
      <c r="D217" s="311"/>
      <c r="E217" s="311"/>
      <c r="F217" s="334">
        <v>4</v>
      </c>
      <c r="G217" s="372"/>
      <c r="H217" s="363" t="s">
        <v>1540</v>
      </c>
      <c r="I217" s="363"/>
      <c r="J217" s="363"/>
      <c r="K217" s="378"/>
    </row>
    <row r="218" s="1" customFormat="1" ht="12.75" customHeight="1">
      <c r="B218" s="379"/>
      <c r="C218" s="380"/>
      <c r="D218" s="380"/>
      <c r="E218" s="380"/>
      <c r="F218" s="380"/>
      <c r="G218" s="380"/>
      <c r="H218" s="380"/>
      <c r="I218" s="380"/>
      <c r="J218" s="380"/>
      <c r="K218" s="381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  <c r="AZ2" s="139" t="s">
        <v>113</v>
      </c>
      <c r="BA2" s="139" t="s">
        <v>114</v>
      </c>
      <c r="BB2" s="139" t="s">
        <v>19</v>
      </c>
      <c r="BC2" s="139" t="s">
        <v>115</v>
      </c>
      <c r="BD2" s="139" t="s">
        <v>81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  <c r="AZ3" s="139" t="s">
        <v>116</v>
      </c>
      <c r="BA3" s="139" t="s">
        <v>117</v>
      </c>
      <c r="BB3" s="139" t="s">
        <v>19</v>
      </c>
      <c r="BC3" s="139" t="s">
        <v>115</v>
      </c>
      <c r="BD3" s="139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  <c r="AZ4" s="139" t="s">
        <v>119</v>
      </c>
      <c r="BA4" s="139" t="s">
        <v>120</v>
      </c>
      <c r="BB4" s="139" t="s">
        <v>19</v>
      </c>
      <c r="BC4" s="139" t="s">
        <v>121</v>
      </c>
      <c r="BD4" s="139" t="s">
        <v>81</v>
      </c>
    </row>
    <row r="5" s="1" customFormat="1" ht="6.96" customHeight="1">
      <c r="B5" s="21"/>
      <c r="L5" s="21"/>
      <c r="AZ5" s="139" t="s">
        <v>122</v>
      </c>
      <c r="BA5" s="139" t="s">
        <v>123</v>
      </c>
      <c r="BB5" s="139" t="s">
        <v>19</v>
      </c>
      <c r="BC5" s="139" t="s">
        <v>124</v>
      </c>
      <c r="BD5" s="139" t="s">
        <v>81</v>
      </c>
    </row>
    <row r="6" s="1" customFormat="1" ht="12" customHeight="1">
      <c r="B6" s="21"/>
      <c r="D6" s="144" t="s">
        <v>16</v>
      </c>
      <c r="L6" s="21"/>
      <c r="AZ6" s="139" t="s">
        <v>125</v>
      </c>
      <c r="BA6" s="139" t="s">
        <v>126</v>
      </c>
      <c r="BB6" s="139" t="s">
        <v>19</v>
      </c>
      <c r="BC6" s="139" t="s">
        <v>115</v>
      </c>
      <c r="BD6" s="139" t="s">
        <v>81</v>
      </c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1" customFormat="1" ht="12" customHeight="1">
      <c r="B8" s="21"/>
      <c r="D8" s="144" t="s">
        <v>127</v>
      </c>
      <c r="L8" s="21"/>
    </row>
    <row r="9" s="2" customFormat="1" ht="16.5" customHeight="1">
      <c r="A9" s="39"/>
      <c r="B9" s="45"/>
      <c r="C9" s="39"/>
      <c r="D9" s="39"/>
      <c r="E9" s="145" t="s">
        <v>128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4" t="s">
        <v>129</v>
      </c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7" t="s">
        <v>130</v>
      </c>
      <c r="F11" s="39"/>
      <c r="G11" s="39"/>
      <c r="H11" s="39"/>
      <c r="I11" s="39"/>
      <c r="J11" s="39"/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4" t="s">
        <v>18</v>
      </c>
      <c r="E13" s="39"/>
      <c r="F13" s="134" t="s">
        <v>19</v>
      </c>
      <c r="G13" s="39"/>
      <c r="H13" s="39"/>
      <c r="I13" s="144" t="s">
        <v>20</v>
      </c>
      <c r="J13" s="134" t="s">
        <v>19</v>
      </c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21</v>
      </c>
      <c r="E14" s="39"/>
      <c r="F14" s="134" t="s">
        <v>22</v>
      </c>
      <c r="G14" s="39"/>
      <c r="H14" s="39"/>
      <c r="I14" s="144" t="s">
        <v>23</v>
      </c>
      <c r="J14" s="148" t="str">
        <f>'Rekapitulace stavby'!AN8</f>
        <v>14. 11. 2021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4" t="s">
        <v>25</v>
      </c>
      <c r="E16" s="39"/>
      <c r="F16" s="39"/>
      <c r="G16" s="39"/>
      <c r="H16" s="39"/>
      <c r="I16" s="144" t="s">
        <v>26</v>
      </c>
      <c r="J16" s="134" t="s">
        <v>19</v>
      </c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4" t="s">
        <v>28</v>
      </c>
      <c r="J17" s="134" t="s">
        <v>19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4" t="s">
        <v>29</v>
      </c>
      <c r="E19" s="39"/>
      <c r="F19" s="39"/>
      <c r="G19" s="39"/>
      <c r="H19" s="39"/>
      <c r="I19" s="144" t="s">
        <v>26</v>
      </c>
      <c r="J19" s="34" t="str">
        <f>'Rekapitulace stavby'!AN13</f>
        <v>Vyplň údaj</v>
      </c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4" t="s">
        <v>28</v>
      </c>
      <c r="J20" s="34" t="str">
        <f>'Rekapitulace stavby'!AN14</f>
        <v>Vyplň údaj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4" t="s">
        <v>31</v>
      </c>
      <c r="E22" s="39"/>
      <c r="F22" s="39"/>
      <c r="G22" s="39"/>
      <c r="H22" s="39"/>
      <c r="I22" s="144" t="s">
        <v>26</v>
      </c>
      <c r="J22" s="134" t="s">
        <v>19</v>
      </c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4" t="s">
        <v>28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4" t="s">
        <v>34</v>
      </c>
      <c r="E25" s="39"/>
      <c r="F25" s="39"/>
      <c r="G25" s="39"/>
      <c r="H25" s="39"/>
      <c r="I25" s="144" t="s">
        <v>26</v>
      </c>
      <c r="J25" s="134" t="s">
        <v>19</v>
      </c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4" t="s">
        <v>28</v>
      </c>
      <c r="J26" s="134" t="s">
        <v>19</v>
      </c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4" t="s">
        <v>36</v>
      </c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4" t="s">
        <v>38</v>
      </c>
      <c r="E32" s="39"/>
      <c r="F32" s="39"/>
      <c r="G32" s="39"/>
      <c r="H32" s="39"/>
      <c r="I32" s="39"/>
      <c r="J32" s="155">
        <f>ROUND(J96, 2)</f>
        <v>0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3"/>
      <c r="E33" s="153"/>
      <c r="F33" s="153"/>
      <c r="G33" s="153"/>
      <c r="H33" s="153"/>
      <c r="I33" s="153"/>
      <c r="J33" s="153"/>
      <c r="K33" s="153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6" t="s">
        <v>40</v>
      </c>
      <c r="G34" s="39"/>
      <c r="H34" s="39"/>
      <c r="I34" s="156" t="s">
        <v>39</v>
      </c>
      <c r="J34" s="156" t="s">
        <v>41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7" t="s">
        <v>42</v>
      </c>
      <c r="E35" s="144" t="s">
        <v>43</v>
      </c>
      <c r="F35" s="158">
        <f>ROUND((SUM(BE96:BE232)),  2)</f>
        <v>0</v>
      </c>
      <c r="G35" s="39"/>
      <c r="H35" s="39"/>
      <c r="I35" s="159">
        <v>0.20999999999999999</v>
      </c>
      <c r="J35" s="158">
        <f>ROUND(((SUM(BE96:BE232))*I35),  2)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4" t="s">
        <v>44</v>
      </c>
      <c r="F36" s="158">
        <f>ROUND((SUM(BF96:BF232)),  2)</f>
        <v>0</v>
      </c>
      <c r="G36" s="39"/>
      <c r="H36" s="39"/>
      <c r="I36" s="159">
        <v>0.14999999999999999</v>
      </c>
      <c r="J36" s="158">
        <f>ROUND(((SUM(BF96:BF232))*I36),  2)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45</v>
      </c>
      <c r="F37" s="158">
        <f>ROUND((SUM(BG96:BG232)),  2)</f>
        <v>0</v>
      </c>
      <c r="G37" s="39"/>
      <c r="H37" s="39"/>
      <c r="I37" s="159">
        <v>0.20999999999999999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4" t="s">
        <v>46</v>
      </c>
      <c r="F38" s="158">
        <f>ROUND((SUM(BH96:BH232)),  2)</f>
        <v>0</v>
      </c>
      <c r="G38" s="39"/>
      <c r="H38" s="39"/>
      <c r="I38" s="159">
        <v>0.14999999999999999</v>
      </c>
      <c r="J38" s="158">
        <f>0</f>
        <v>0</v>
      </c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4" t="s">
        <v>47</v>
      </c>
      <c r="F39" s="158">
        <f>ROUND((SUM(BI96:BI232)),  2)</f>
        <v>0</v>
      </c>
      <c r="G39" s="39"/>
      <c r="H39" s="39"/>
      <c r="I39" s="159">
        <v>0</v>
      </c>
      <c r="J39" s="158">
        <f>0</f>
        <v>0</v>
      </c>
      <c r="K39" s="39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131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26.25" customHeight="1">
      <c r="A50" s="39"/>
      <c r="B50" s="40"/>
      <c r="C50" s="41"/>
      <c r="D50" s="41"/>
      <c r="E50" s="171" t="str">
        <f>E7</f>
        <v>Brozany nad Ohří - rekonstrukci chodníku k fotbalovému hřišti vč. stabilizace pravobřežní břehové linie Mlýnského náhonu</v>
      </c>
      <c r="F50" s="33"/>
      <c r="G50" s="33"/>
      <c r="H50" s="33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127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1" t="s">
        <v>128</v>
      </c>
      <c r="F52" s="41"/>
      <c r="G52" s="41"/>
      <c r="H52" s="41"/>
      <c r="I52" s="41"/>
      <c r="J52" s="41"/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129</v>
      </c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 xml:space="preserve">SO 101.1 - Oprava PB opevnění  (ř. km 2,185 - 2,208)</v>
      </c>
      <c r="F54" s="41"/>
      <c r="G54" s="41"/>
      <c r="H54" s="41"/>
      <c r="I54" s="41"/>
      <c r="J54" s="41"/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Brozany nad Ohří</v>
      </c>
      <c r="G56" s="41"/>
      <c r="H56" s="41"/>
      <c r="I56" s="33" t="s">
        <v>23</v>
      </c>
      <c r="J56" s="73" t="str">
        <f>IF(J14="","",J14)</f>
        <v>14. 11. 2021</v>
      </c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25.65" customHeight="1">
      <c r="A58" s="39"/>
      <c r="B58" s="40"/>
      <c r="C58" s="33" t="s">
        <v>25</v>
      </c>
      <c r="D58" s="41"/>
      <c r="E58" s="41"/>
      <c r="F58" s="28" t="str">
        <f>E17</f>
        <v>Městys Brozany nad Ohří</v>
      </c>
      <c r="G58" s="41"/>
      <c r="H58" s="41"/>
      <c r="I58" s="33" t="s">
        <v>31</v>
      </c>
      <c r="J58" s="37" t="str">
        <f>E23</f>
        <v>AZ Consult spol. s r.o.</v>
      </c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Dagmar Sedláčková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2" t="s">
        <v>132</v>
      </c>
      <c r="D61" s="173"/>
      <c r="E61" s="173"/>
      <c r="F61" s="173"/>
      <c r="G61" s="173"/>
      <c r="H61" s="173"/>
      <c r="I61" s="173"/>
      <c r="J61" s="174" t="s">
        <v>133</v>
      </c>
      <c r="K61" s="173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5" t="s">
        <v>70</v>
      </c>
      <c r="D63" s="41"/>
      <c r="E63" s="41"/>
      <c r="F63" s="41"/>
      <c r="G63" s="41"/>
      <c r="H63" s="41"/>
      <c r="I63" s="41"/>
      <c r="J63" s="103">
        <f>J96</f>
        <v>0</v>
      </c>
      <c r="K63" s="41"/>
      <c r="L63" s="1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134</v>
      </c>
    </row>
    <row r="64" s="9" customFormat="1" ht="24.96" customHeight="1">
      <c r="A64" s="9"/>
      <c r="B64" s="176"/>
      <c r="C64" s="177"/>
      <c r="D64" s="178" t="s">
        <v>135</v>
      </c>
      <c r="E64" s="179"/>
      <c r="F64" s="179"/>
      <c r="G64" s="179"/>
      <c r="H64" s="179"/>
      <c r="I64" s="179"/>
      <c r="J64" s="180">
        <f>J97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6"/>
      <c r="D65" s="183" t="s">
        <v>136</v>
      </c>
      <c r="E65" s="184"/>
      <c r="F65" s="184"/>
      <c r="G65" s="184"/>
      <c r="H65" s="184"/>
      <c r="I65" s="184"/>
      <c r="J65" s="185">
        <f>J98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137</v>
      </c>
      <c r="E66" s="184"/>
      <c r="F66" s="184"/>
      <c r="G66" s="184"/>
      <c r="H66" s="184"/>
      <c r="I66" s="184"/>
      <c r="J66" s="185">
        <f>J143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138</v>
      </c>
      <c r="E67" s="184"/>
      <c r="F67" s="184"/>
      <c r="G67" s="184"/>
      <c r="H67" s="184"/>
      <c r="I67" s="184"/>
      <c r="J67" s="185">
        <f>J162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6"/>
      <c r="D68" s="183" t="s">
        <v>139</v>
      </c>
      <c r="E68" s="184"/>
      <c r="F68" s="184"/>
      <c r="G68" s="184"/>
      <c r="H68" s="184"/>
      <c r="I68" s="184"/>
      <c r="J68" s="185">
        <f>J184</f>
        <v>0</v>
      </c>
      <c r="K68" s="126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6"/>
      <c r="D69" s="183" t="s">
        <v>140</v>
      </c>
      <c r="E69" s="184"/>
      <c r="F69" s="184"/>
      <c r="G69" s="184"/>
      <c r="H69" s="184"/>
      <c r="I69" s="184"/>
      <c r="J69" s="185">
        <f>J189</f>
        <v>0</v>
      </c>
      <c r="K69" s="126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6"/>
      <c r="D70" s="183" t="s">
        <v>141</v>
      </c>
      <c r="E70" s="184"/>
      <c r="F70" s="184"/>
      <c r="G70" s="184"/>
      <c r="H70" s="184"/>
      <c r="I70" s="184"/>
      <c r="J70" s="185">
        <f>J197</f>
        <v>0</v>
      </c>
      <c r="K70" s="126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6"/>
      <c r="D71" s="183" t="s">
        <v>142</v>
      </c>
      <c r="E71" s="184"/>
      <c r="F71" s="184"/>
      <c r="G71" s="184"/>
      <c r="H71" s="184"/>
      <c r="I71" s="184"/>
      <c r="J71" s="185">
        <f>J215</f>
        <v>0</v>
      </c>
      <c r="K71" s="126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6"/>
      <c r="D72" s="183" t="s">
        <v>143</v>
      </c>
      <c r="E72" s="184"/>
      <c r="F72" s="184"/>
      <c r="G72" s="184"/>
      <c r="H72" s="184"/>
      <c r="I72" s="184"/>
      <c r="J72" s="185">
        <f>J227</f>
        <v>0</v>
      </c>
      <c r="K72" s="126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6"/>
      <c r="C73" s="177"/>
      <c r="D73" s="178" t="s">
        <v>144</v>
      </c>
      <c r="E73" s="179"/>
      <c r="F73" s="179"/>
      <c r="G73" s="179"/>
      <c r="H73" s="179"/>
      <c r="I73" s="179"/>
      <c r="J73" s="180">
        <f>J229</f>
        <v>0</v>
      </c>
      <c r="K73" s="177"/>
      <c r="L73" s="181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2"/>
      <c r="C74" s="126"/>
      <c r="D74" s="183" t="s">
        <v>145</v>
      </c>
      <c r="E74" s="184"/>
      <c r="F74" s="184"/>
      <c r="G74" s="184"/>
      <c r="H74" s="184"/>
      <c r="I74" s="184"/>
      <c r="J74" s="185">
        <f>J230</f>
        <v>0</v>
      </c>
      <c r="K74" s="126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4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4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80" s="2" customFormat="1" ht="6.96" customHeight="1">
      <c r="A80" s="39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4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24.96" customHeight="1">
      <c r="A81" s="39"/>
      <c r="B81" s="40"/>
      <c r="C81" s="24" t="s">
        <v>146</v>
      </c>
      <c r="D81" s="41"/>
      <c r="E81" s="41"/>
      <c r="F81" s="41"/>
      <c r="G81" s="41"/>
      <c r="H81" s="41"/>
      <c r="I81" s="41"/>
      <c r="J81" s="41"/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16</v>
      </c>
      <c r="D83" s="41"/>
      <c r="E83" s="41"/>
      <c r="F83" s="41"/>
      <c r="G83" s="41"/>
      <c r="H83" s="41"/>
      <c r="I83" s="41"/>
      <c r="J83" s="41"/>
      <c r="K83" s="41"/>
      <c r="L83" s="14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26.25" customHeight="1">
      <c r="A84" s="39"/>
      <c r="B84" s="40"/>
      <c r="C84" s="41"/>
      <c r="D84" s="41"/>
      <c r="E84" s="171" t="str">
        <f>E7</f>
        <v>Brozany nad Ohří - rekonstrukci chodníku k fotbalovému hřišti vč. stabilizace pravobřežní břehové linie Mlýnského náhonu</v>
      </c>
      <c r="F84" s="33"/>
      <c r="G84" s="33"/>
      <c r="H84" s="33"/>
      <c r="I84" s="41"/>
      <c r="J84" s="41"/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" customFormat="1" ht="12" customHeight="1">
      <c r="B85" s="22"/>
      <c r="C85" s="33" t="s">
        <v>127</v>
      </c>
      <c r="D85" s="23"/>
      <c r="E85" s="23"/>
      <c r="F85" s="23"/>
      <c r="G85" s="23"/>
      <c r="H85" s="23"/>
      <c r="I85" s="23"/>
      <c r="J85" s="23"/>
      <c r="K85" s="23"/>
      <c r="L85" s="21"/>
    </row>
    <row r="86" s="2" customFormat="1" ht="16.5" customHeight="1">
      <c r="A86" s="39"/>
      <c r="B86" s="40"/>
      <c r="C86" s="41"/>
      <c r="D86" s="41"/>
      <c r="E86" s="171" t="s">
        <v>128</v>
      </c>
      <c r="F86" s="41"/>
      <c r="G86" s="41"/>
      <c r="H86" s="41"/>
      <c r="I86" s="41"/>
      <c r="J86" s="41"/>
      <c r="K86" s="41"/>
      <c r="L86" s="14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129</v>
      </c>
      <c r="D87" s="41"/>
      <c r="E87" s="41"/>
      <c r="F87" s="41"/>
      <c r="G87" s="41"/>
      <c r="H87" s="41"/>
      <c r="I87" s="41"/>
      <c r="J87" s="41"/>
      <c r="K87" s="41"/>
      <c r="L87" s="14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41"/>
      <c r="D88" s="41"/>
      <c r="E88" s="70" t="str">
        <f>E11</f>
        <v xml:space="preserve">SO 101.1 - Oprava PB opevnění  (ř. km 2,185 - 2,208)</v>
      </c>
      <c r="F88" s="41"/>
      <c r="G88" s="41"/>
      <c r="H88" s="41"/>
      <c r="I88" s="41"/>
      <c r="J88" s="41"/>
      <c r="K88" s="41"/>
      <c r="L88" s="14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21</v>
      </c>
      <c r="D90" s="41"/>
      <c r="E90" s="41"/>
      <c r="F90" s="28" t="str">
        <f>F14</f>
        <v>Brozany nad Ohří</v>
      </c>
      <c r="G90" s="41"/>
      <c r="H90" s="41"/>
      <c r="I90" s="33" t="s">
        <v>23</v>
      </c>
      <c r="J90" s="73" t="str">
        <f>IF(J14="","",J14)</f>
        <v>14. 11. 2021</v>
      </c>
      <c r="K90" s="41"/>
      <c r="L90" s="14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25</v>
      </c>
      <c r="D92" s="41"/>
      <c r="E92" s="41"/>
      <c r="F92" s="28" t="str">
        <f>E17</f>
        <v>Městys Brozany nad Ohří</v>
      </c>
      <c r="G92" s="41"/>
      <c r="H92" s="41"/>
      <c r="I92" s="33" t="s">
        <v>31</v>
      </c>
      <c r="J92" s="37" t="str">
        <f>E23</f>
        <v>AZ Consult spol. s r.o.</v>
      </c>
      <c r="K92" s="41"/>
      <c r="L92" s="14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29</v>
      </c>
      <c r="D93" s="41"/>
      <c r="E93" s="41"/>
      <c r="F93" s="28" t="str">
        <f>IF(E20="","",E20)</f>
        <v>Vyplň údaj</v>
      </c>
      <c r="G93" s="41"/>
      <c r="H93" s="41"/>
      <c r="I93" s="33" t="s">
        <v>34</v>
      </c>
      <c r="J93" s="37" t="str">
        <f>E26</f>
        <v>Dagmar Sedláčková</v>
      </c>
      <c r="K93" s="41"/>
      <c r="L93" s="146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0.32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46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11" customFormat="1" ht="29.28" customHeight="1">
      <c r="A95" s="187"/>
      <c r="B95" s="188"/>
      <c r="C95" s="189" t="s">
        <v>147</v>
      </c>
      <c r="D95" s="190" t="s">
        <v>57</v>
      </c>
      <c r="E95" s="190" t="s">
        <v>53</v>
      </c>
      <c r="F95" s="190" t="s">
        <v>54</v>
      </c>
      <c r="G95" s="190" t="s">
        <v>148</v>
      </c>
      <c r="H95" s="190" t="s">
        <v>149</v>
      </c>
      <c r="I95" s="190" t="s">
        <v>150</v>
      </c>
      <c r="J95" s="190" t="s">
        <v>133</v>
      </c>
      <c r="K95" s="191" t="s">
        <v>151</v>
      </c>
      <c r="L95" s="192"/>
      <c r="M95" s="93" t="s">
        <v>19</v>
      </c>
      <c r="N95" s="94" t="s">
        <v>42</v>
      </c>
      <c r="O95" s="94" t="s">
        <v>152</v>
      </c>
      <c r="P95" s="94" t="s">
        <v>153</v>
      </c>
      <c r="Q95" s="94" t="s">
        <v>154</v>
      </c>
      <c r="R95" s="94" t="s">
        <v>155</v>
      </c>
      <c r="S95" s="94" t="s">
        <v>156</v>
      </c>
      <c r="T95" s="95" t="s">
        <v>157</v>
      </c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</row>
    <row r="96" s="2" customFormat="1" ht="22.8" customHeight="1">
      <c r="A96" s="39"/>
      <c r="B96" s="40"/>
      <c r="C96" s="100" t="s">
        <v>158</v>
      </c>
      <c r="D96" s="41"/>
      <c r="E96" s="41"/>
      <c r="F96" s="41"/>
      <c r="G96" s="41"/>
      <c r="H96" s="41"/>
      <c r="I96" s="41"/>
      <c r="J96" s="193">
        <f>BK96</f>
        <v>0</v>
      </c>
      <c r="K96" s="41"/>
      <c r="L96" s="45"/>
      <c r="M96" s="96"/>
      <c r="N96" s="194"/>
      <c r="O96" s="97"/>
      <c r="P96" s="195">
        <f>P97+P229</f>
        <v>0</v>
      </c>
      <c r="Q96" s="97"/>
      <c r="R96" s="195">
        <f>R97+R229</f>
        <v>223.90968322999999</v>
      </c>
      <c r="S96" s="97"/>
      <c r="T96" s="196">
        <f>T97+T229</f>
        <v>178.185768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71</v>
      </c>
      <c r="AU96" s="18" t="s">
        <v>134</v>
      </c>
      <c r="BK96" s="197">
        <f>BK97+BK229</f>
        <v>0</v>
      </c>
    </row>
    <row r="97" s="12" customFormat="1" ht="25.92" customHeight="1">
      <c r="A97" s="12"/>
      <c r="B97" s="198"/>
      <c r="C97" s="199"/>
      <c r="D97" s="200" t="s">
        <v>71</v>
      </c>
      <c r="E97" s="201" t="s">
        <v>159</v>
      </c>
      <c r="F97" s="201" t="s">
        <v>160</v>
      </c>
      <c r="G97" s="199"/>
      <c r="H97" s="199"/>
      <c r="I97" s="202"/>
      <c r="J97" s="203">
        <f>BK97</f>
        <v>0</v>
      </c>
      <c r="K97" s="199"/>
      <c r="L97" s="204"/>
      <c r="M97" s="205"/>
      <c r="N97" s="206"/>
      <c r="O97" s="206"/>
      <c r="P97" s="207">
        <f>P98+P143+P162+P184+P189+P197+P215+P227</f>
        <v>0</v>
      </c>
      <c r="Q97" s="206"/>
      <c r="R97" s="207">
        <f>R98+R143+R162+R184+R189+R197+R215+R227</f>
        <v>223.90968322999999</v>
      </c>
      <c r="S97" s="206"/>
      <c r="T97" s="208">
        <f>T98+T143+T162+T184+T189+T197+T215+T227</f>
        <v>178.185768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79</v>
      </c>
      <c r="AT97" s="210" t="s">
        <v>71</v>
      </c>
      <c r="AU97" s="210" t="s">
        <v>72</v>
      </c>
      <c r="AY97" s="209" t="s">
        <v>161</v>
      </c>
      <c r="BK97" s="211">
        <f>BK98+BK143+BK162+BK184+BK189+BK197+BK215+BK227</f>
        <v>0</v>
      </c>
    </row>
    <row r="98" s="12" customFormat="1" ht="22.8" customHeight="1">
      <c r="A98" s="12"/>
      <c r="B98" s="198"/>
      <c r="C98" s="199"/>
      <c r="D98" s="200" t="s">
        <v>71</v>
      </c>
      <c r="E98" s="212" t="s">
        <v>79</v>
      </c>
      <c r="F98" s="212" t="s">
        <v>162</v>
      </c>
      <c r="G98" s="199"/>
      <c r="H98" s="199"/>
      <c r="I98" s="202"/>
      <c r="J98" s="213">
        <f>BK98</f>
        <v>0</v>
      </c>
      <c r="K98" s="199"/>
      <c r="L98" s="204"/>
      <c r="M98" s="205"/>
      <c r="N98" s="206"/>
      <c r="O98" s="206"/>
      <c r="P98" s="207">
        <f>SUM(P99:P142)</f>
        <v>0</v>
      </c>
      <c r="Q98" s="206"/>
      <c r="R98" s="207">
        <f>SUM(R99:R142)</f>
        <v>42.468415999999998</v>
      </c>
      <c r="S98" s="206"/>
      <c r="T98" s="208">
        <f>SUM(T99:T142)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79</v>
      </c>
      <c r="AT98" s="210" t="s">
        <v>71</v>
      </c>
      <c r="AU98" s="210" t="s">
        <v>79</v>
      </c>
      <c r="AY98" s="209" t="s">
        <v>161</v>
      </c>
      <c r="BK98" s="211">
        <f>SUM(BK99:BK142)</f>
        <v>0</v>
      </c>
    </row>
    <row r="99" s="2" customFormat="1" ht="24.15" customHeight="1">
      <c r="A99" s="39"/>
      <c r="B99" s="40"/>
      <c r="C99" s="214" t="s">
        <v>79</v>
      </c>
      <c r="D99" s="214" t="s">
        <v>163</v>
      </c>
      <c r="E99" s="215" t="s">
        <v>164</v>
      </c>
      <c r="F99" s="216" t="s">
        <v>165</v>
      </c>
      <c r="G99" s="217" t="s">
        <v>166</v>
      </c>
      <c r="H99" s="218">
        <v>1</v>
      </c>
      <c r="I99" s="219"/>
      <c r="J99" s="220">
        <f>ROUND(I99*H99,2)</f>
        <v>0</v>
      </c>
      <c r="K99" s="216" t="s">
        <v>19</v>
      </c>
      <c r="L99" s="45"/>
      <c r="M99" s="221" t="s">
        <v>19</v>
      </c>
      <c r="N99" s="222" t="s">
        <v>43</v>
      </c>
      <c r="O99" s="85"/>
      <c r="P99" s="223">
        <f>O99*H99</f>
        <v>0</v>
      </c>
      <c r="Q99" s="223">
        <v>23.346</v>
      </c>
      <c r="R99" s="223">
        <f>Q99*H99</f>
        <v>23.346</v>
      </c>
      <c r="S99" s="223">
        <v>0</v>
      </c>
      <c r="T99" s="224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5" t="s">
        <v>167</v>
      </c>
      <c r="AT99" s="225" t="s">
        <v>163</v>
      </c>
      <c r="AU99" s="225" t="s">
        <v>81</v>
      </c>
      <c r="AY99" s="18" t="s">
        <v>161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8" t="s">
        <v>79</v>
      </c>
      <c r="BK99" s="226">
        <f>ROUND(I99*H99,2)</f>
        <v>0</v>
      </c>
      <c r="BL99" s="18" t="s">
        <v>167</v>
      </c>
      <c r="BM99" s="225" t="s">
        <v>168</v>
      </c>
    </row>
    <row r="100" s="2" customFormat="1">
      <c r="A100" s="39"/>
      <c r="B100" s="40"/>
      <c r="C100" s="41"/>
      <c r="D100" s="227" t="s">
        <v>169</v>
      </c>
      <c r="E100" s="41"/>
      <c r="F100" s="228" t="s">
        <v>170</v>
      </c>
      <c r="G100" s="41"/>
      <c r="H100" s="41"/>
      <c r="I100" s="229"/>
      <c r="J100" s="41"/>
      <c r="K100" s="41"/>
      <c r="L100" s="45"/>
      <c r="M100" s="230"/>
      <c r="N100" s="231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169</v>
      </c>
      <c r="AU100" s="18" t="s">
        <v>81</v>
      </c>
    </row>
    <row r="101" s="2" customFormat="1" ht="24.15" customHeight="1">
      <c r="A101" s="39"/>
      <c r="B101" s="40"/>
      <c r="C101" s="214" t="s">
        <v>81</v>
      </c>
      <c r="D101" s="214" t="s">
        <v>163</v>
      </c>
      <c r="E101" s="215" t="s">
        <v>171</v>
      </c>
      <c r="F101" s="216" t="s">
        <v>172</v>
      </c>
      <c r="G101" s="217" t="s">
        <v>173</v>
      </c>
      <c r="H101" s="218">
        <v>259.02499999999998</v>
      </c>
      <c r="I101" s="219"/>
      <c r="J101" s="220">
        <f>ROUND(I101*H101,2)</f>
        <v>0</v>
      </c>
      <c r="K101" s="216" t="s">
        <v>19</v>
      </c>
      <c r="L101" s="45"/>
      <c r="M101" s="221" t="s">
        <v>19</v>
      </c>
      <c r="N101" s="222" t="s">
        <v>43</v>
      </c>
      <c r="O101" s="85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5" t="s">
        <v>167</v>
      </c>
      <c r="AT101" s="225" t="s">
        <v>163</v>
      </c>
      <c r="AU101" s="225" t="s">
        <v>81</v>
      </c>
      <c r="AY101" s="18" t="s">
        <v>161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8" t="s">
        <v>79</v>
      </c>
      <c r="BK101" s="226">
        <f>ROUND(I101*H101,2)</f>
        <v>0</v>
      </c>
      <c r="BL101" s="18" t="s">
        <v>167</v>
      </c>
      <c r="BM101" s="225" t="s">
        <v>174</v>
      </c>
    </row>
    <row r="102" s="13" customFormat="1">
      <c r="A102" s="13"/>
      <c r="B102" s="232"/>
      <c r="C102" s="233"/>
      <c r="D102" s="227" t="s">
        <v>175</v>
      </c>
      <c r="E102" s="234" t="s">
        <v>19</v>
      </c>
      <c r="F102" s="235" t="s">
        <v>176</v>
      </c>
      <c r="G102" s="233"/>
      <c r="H102" s="234" t="s">
        <v>19</v>
      </c>
      <c r="I102" s="236"/>
      <c r="J102" s="233"/>
      <c r="K102" s="233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175</v>
      </c>
      <c r="AU102" s="241" t="s">
        <v>81</v>
      </c>
      <c r="AV102" s="13" t="s">
        <v>79</v>
      </c>
      <c r="AW102" s="13" t="s">
        <v>33</v>
      </c>
      <c r="AX102" s="13" t="s">
        <v>72</v>
      </c>
      <c r="AY102" s="241" t="s">
        <v>161</v>
      </c>
    </row>
    <row r="103" s="14" customFormat="1">
      <c r="A103" s="14"/>
      <c r="B103" s="242"/>
      <c r="C103" s="243"/>
      <c r="D103" s="227" t="s">
        <v>175</v>
      </c>
      <c r="E103" s="244" t="s">
        <v>113</v>
      </c>
      <c r="F103" s="245" t="s">
        <v>177</v>
      </c>
      <c r="G103" s="243"/>
      <c r="H103" s="246">
        <v>259.02499999999998</v>
      </c>
      <c r="I103" s="247"/>
      <c r="J103" s="243"/>
      <c r="K103" s="243"/>
      <c r="L103" s="248"/>
      <c r="M103" s="249"/>
      <c r="N103" s="250"/>
      <c r="O103" s="250"/>
      <c r="P103" s="250"/>
      <c r="Q103" s="250"/>
      <c r="R103" s="250"/>
      <c r="S103" s="250"/>
      <c r="T103" s="25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2" t="s">
        <v>175</v>
      </c>
      <c r="AU103" s="252" t="s">
        <v>81</v>
      </c>
      <c r="AV103" s="14" t="s">
        <v>81</v>
      </c>
      <c r="AW103" s="14" t="s">
        <v>33</v>
      </c>
      <c r="AX103" s="14" t="s">
        <v>79</v>
      </c>
      <c r="AY103" s="252" t="s">
        <v>161</v>
      </c>
    </row>
    <row r="104" s="2" customFormat="1" ht="24.15" customHeight="1">
      <c r="A104" s="39"/>
      <c r="B104" s="40"/>
      <c r="C104" s="214" t="s">
        <v>178</v>
      </c>
      <c r="D104" s="214" t="s">
        <v>163</v>
      </c>
      <c r="E104" s="215" t="s">
        <v>179</v>
      </c>
      <c r="F104" s="216" t="s">
        <v>180</v>
      </c>
      <c r="G104" s="217" t="s">
        <v>173</v>
      </c>
      <c r="H104" s="218">
        <v>259.02499999999998</v>
      </c>
      <c r="I104" s="219"/>
      <c r="J104" s="220">
        <f>ROUND(I104*H104,2)</f>
        <v>0</v>
      </c>
      <c r="K104" s="216" t="s">
        <v>19</v>
      </c>
      <c r="L104" s="45"/>
      <c r="M104" s="221" t="s">
        <v>19</v>
      </c>
      <c r="N104" s="222" t="s">
        <v>43</v>
      </c>
      <c r="O104" s="85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5" t="s">
        <v>167</v>
      </c>
      <c r="AT104" s="225" t="s">
        <v>163</v>
      </c>
      <c r="AU104" s="225" t="s">
        <v>81</v>
      </c>
      <c r="AY104" s="18" t="s">
        <v>161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8" t="s">
        <v>79</v>
      </c>
      <c r="BK104" s="226">
        <f>ROUND(I104*H104,2)</f>
        <v>0</v>
      </c>
      <c r="BL104" s="18" t="s">
        <v>167</v>
      </c>
      <c r="BM104" s="225" t="s">
        <v>181</v>
      </c>
    </row>
    <row r="105" s="14" customFormat="1">
      <c r="A105" s="14"/>
      <c r="B105" s="242"/>
      <c r="C105" s="243"/>
      <c r="D105" s="227" t="s">
        <v>175</v>
      </c>
      <c r="E105" s="244" t="s">
        <v>116</v>
      </c>
      <c r="F105" s="245" t="s">
        <v>182</v>
      </c>
      <c r="G105" s="243"/>
      <c r="H105" s="246">
        <v>259.02499999999998</v>
      </c>
      <c r="I105" s="247"/>
      <c r="J105" s="243"/>
      <c r="K105" s="243"/>
      <c r="L105" s="248"/>
      <c r="M105" s="249"/>
      <c r="N105" s="250"/>
      <c r="O105" s="250"/>
      <c r="P105" s="250"/>
      <c r="Q105" s="250"/>
      <c r="R105" s="250"/>
      <c r="S105" s="250"/>
      <c r="T105" s="25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2" t="s">
        <v>175</v>
      </c>
      <c r="AU105" s="252" t="s">
        <v>81</v>
      </c>
      <c r="AV105" s="14" t="s">
        <v>81</v>
      </c>
      <c r="AW105" s="14" t="s">
        <v>33</v>
      </c>
      <c r="AX105" s="14" t="s">
        <v>79</v>
      </c>
      <c r="AY105" s="252" t="s">
        <v>161</v>
      </c>
    </row>
    <row r="106" s="2" customFormat="1" ht="37.8" customHeight="1">
      <c r="A106" s="39"/>
      <c r="B106" s="40"/>
      <c r="C106" s="214" t="s">
        <v>167</v>
      </c>
      <c r="D106" s="214" t="s">
        <v>163</v>
      </c>
      <c r="E106" s="215" t="s">
        <v>183</v>
      </c>
      <c r="F106" s="216" t="s">
        <v>184</v>
      </c>
      <c r="G106" s="217" t="s">
        <v>173</v>
      </c>
      <c r="H106" s="218">
        <v>197.809</v>
      </c>
      <c r="I106" s="219"/>
      <c r="J106" s="220">
        <f>ROUND(I106*H106,2)</f>
        <v>0</v>
      </c>
      <c r="K106" s="216" t="s">
        <v>185</v>
      </c>
      <c r="L106" s="45"/>
      <c r="M106" s="221" t="s">
        <v>19</v>
      </c>
      <c r="N106" s="222" t="s">
        <v>43</v>
      </c>
      <c r="O106" s="85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5" t="s">
        <v>167</v>
      </c>
      <c r="AT106" s="225" t="s">
        <v>163</v>
      </c>
      <c r="AU106" s="225" t="s">
        <v>81</v>
      </c>
      <c r="AY106" s="18" t="s">
        <v>161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8" t="s">
        <v>79</v>
      </c>
      <c r="BK106" s="226">
        <f>ROUND(I106*H106,2)</f>
        <v>0</v>
      </c>
      <c r="BL106" s="18" t="s">
        <v>167</v>
      </c>
      <c r="BM106" s="225" t="s">
        <v>186</v>
      </c>
    </row>
    <row r="107" s="13" customFormat="1">
      <c r="A107" s="13"/>
      <c r="B107" s="232"/>
      <c r="C107" s="233"/>
      <c r="D107" s="227" t="s">
        <v>175</v>
      </c>
      <c r="E107" s="234" t="s">
        <v>19</v>
      </c>
      <c r="F107" s="235" t="s">
        <v>187</v>
      </c>
      <c r="G107" s="233"/>
      <c r="H107" s="234" t="s">
        <v>19</v>
      </c>
      <c r="I107" s="236"/>
      <c r="J107" s="233"/>
      <c r="K107" s="233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175</v>
      </c>
      <c r="AU107" s="241" t="s">
        <v>81</v>
      </c>
      <c r="AV107" s="13" t="s">
        <v>79</v>
      </c>
      <c r="AW107" s="13" t="s">
        <v>33</v>
      </c>
      <c r="AX107" s="13" t="s">
        <v>72</v>
      </c>
      <c r="AY107" s="241" t="s">
        <v>161</v>
      </c>
    </row>
    <row r="108" s="14" customFormat="1">
      <c r="A108" s="14"/>
      <c r="B108" s="242"/>
      <c r="C108" s="243"/>
      <c r="D108" s="227" t="s">
        <v>175</v>
      </c>
      <c r="E108" s="244" t="s">
        <v>19</v>
      </c>
      <c r="F108" s="245" t="s">
        <v>188</v>
      </c>
      <c r="G108" s="243"/>
      <c r="H108" s="246">
        <v>190.94</v>
      </c>
      <c r="I108" s="247"/>
      <c r="J108" s="243"/>
      <c r="K108" s="243"/>
      <c r="L108" s="248"/>
      <c r="M108" s="249"/>
      <c r="N108" s="250"/>
      <c r="O108" s="250"/>
      <c r="P108" s="250"/>
      <c r="Q108" s="250"/>
      <c r="R108" s="250"/>
      <c r="S108" s="250"/>
      <c r="T108" s="25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2" t="s">
        <v>175</v>
      </c>
      <c r="AU108" s="252" t="s">
        <v>81</v>
      </c>
      <c r="AV108" s="14" t="s">
        <v>81</v>
      </c>
      <c r="AW108" s="14" t="s">
        <v>33</v>
      </c>
      <c r="AX108" s="14" t="s">
        <v>72</v>
      </c>
      <c r="AY108" s="252" t="s">
        <v>161</v>
      </c>
    </row>
    <row r="109" s="14" customFormat="1">
      <c r="A109" s="14"/>
      <c r="B109" s="242"/>
      <c r="C109" s="243"/>
      <c r="D109" s="227" t="s">
        <v>175</v>
      </c>
      <c r="E109" s="244" t="s">
        <v>19</v>
      </c>
      <c r="F109" s="245" t="s">
        <v>189</v>
      </c>
      <c r="G109" s="243"/>
      <c r="H109" s="246">
        <v>6.8689999999999998</v>
      </c>
      <c r="I109" s="247"/>
      <c r="J109" s="243"/>
      <c r="K109" s="243"/>
      <c r="L109" s="248"/>
      <c r="M109" s="249"/>
      <c r="N109" s="250"/>
      <c r="O109" s="250"/>
      <c r="P109" s="250"/>
      <c r="Q109" s="250"/>
      <c r="R109" s="250"/>
      <c r="S109" s="250"/>
      <c r="T109" s="25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2" t="s">
        <v>175</v>
      </c>
      <c r="AU109" s="252" t="s">
        <v>81</v>
      </c>
      <c r="AV109" s="14" t="s">
        <v>81</v>
      </c>
      <c r="AW109" s="14" t="s">
        <v>33</v>
      </c>
      <c r="AX109" s="14" t="s">
        <v>72</v>
      </c>
      <c r="AY109" s="252" t="s">
        <v>161</v>
      </c>
    </row>
    <row r="110" s="15" customFormat="1">
      <c r="A110" s="15"/>
      <c r="B110" s="253"/>
      <c r="C110" s="254"/>
      <c r="D110" s="227" t="s">
        <v>175</v>
      </c>
      <c r="E110" s="255" t="s">
        <v>19</v>
      </c>
      <c r="F110" s="256" t="s">
        <v>190</v>
      </c>
      <c r="G110" s="254"/>
      <c r="H110" s="257">
        <v>197.809</v>
      </c>
      <c r="I110" s="258"/>
      <c r="J110" s="254"/>
      <c r="K110" s="254"/>
      <c r="L110" s="259"/>
      <c r="M110" s="260"/>
      <c r="N110" s="261"/>
      <c r="O110" s="261"/>
      <c r="P110" s="261"/>
      <c r="Q110" s="261"/>
      <c r="R110" s="261"/>
      <c r="S110" s="261"/>
      <c r="T110" s="262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3" t="s">
        <v>175</v>
      </c>
      <c r="AU110" s="263" t="s">
        <v>81</v>
      </c>
      <c r="AV110" s="15" t="s">
        <v>167</v>
      </c>
      <c r="AW110" s="15" t="s">
        <v>33</v>
      </c>
      <c r="AX110" s="15" t="s">
        <v>79</v>
      </c>
      <c r="AY110" s="263" t="s">
        <v>161</v>
      </c>
    </row>
    <row r="111" s="2" customFormat="1" ht="37.8" customHeight="1">
      <c r="A111" s="39"/>
      <c r="B111" s="40"/>
      <c r="C111" s="214" t="s">
        <v>191</v>
      </c>
      <c r="D111" s="214" t="s">
        <v>163</v>
      </c>
      <c r="E111" s="215" t="s">
        <v>192</v>
      </c>
      <c r="F111" s="216" t="s">
        <v>193</v>
      </c>
      <c r="G111" s="217" t="s">
        <v>173</v>
      </c>
      <c r="H111" s="218">
        <v>156.68600000000001</v>
      </c>
      <c r="I111" s="219"/>
      <c r="J111" s="220">
        <f>ROUND(I111*H111,2)</f>
        <v>0</v>
      </c>
      <c r="K111" s="216" t="s">
        <v>185</v>
      </c>
      <c r="L111" s="45"/>
      <c r="M111" s="221" t="s">
        <v>19</v>
      </c>
      <c r="N111" s="222" t="s">
        <v>43</v>
      </c>
      <c r="O111" s="85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5" t="s">
        <v>167</v>
      </c>
      <c r="AT111" s="225" t="s">
        <v>163</v>
      </c>
      <c r="AU111" s="225" t="s">
        <v>81</v>
      </c>
      <c r="AY111" s="18" t="s">
        <v>161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8" t="s">
        <v>79</v>
      </c>
      <c r="BK111" s="226">
        <f>ROUND(I111*H111,2)</f>
        <v>0</v>
      </c>
      <c r="BL111" s="18" t="s">
        <v>167</v>
      </c>
      <c r="BM111" s="225" t="s">
        <v>194</v>
      </c>
    </row>
    <row r="112" s="13" customFormat="1">
      <c r="A112" s="13"/>
      <c r="B112" s="232"/>
      <c r="C112" s="233"/>
      <c r="D112" s="227" t="s">
        <v>175</v>
      </c>
      <c r="E112" s="234" t="s">
        <v>19</v>
      </c>
      <c r="F112" s="235" t="s">
        <v>195</v>
      </c>
      <c r="G112" s="233"/>
      <c r="H112" s="234" t="s">
        <v>19</v>
      </c>
      <c r="I112" s="236"/>
      <c r="J112" s="233"/>
      <c r="K112" s="233"/>
      <c r="L112" s="237"/>
      <c r="M112" s="238"/>
      <c r="N112" s="239"/>
      <c r="O112" s="239"/>
      <c r="P112" s="239"/>
      <c r="Q112" s="239"/>
      <c r="R112" s="239"/>
      <c r="S112" s="239"/>
      <c r="T112" s="24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1" t="s">
        <v>175</v>
      </c>
      <c r="AU112" s="241" t="s">
        <v>81</v>
      </c>
      <c r="AV112" s="13" t="s">
        <v>79</v>
      </c>
      <c r="AW112" s="13" t="s">
        <v>33</v>
      </c>
      <c r="AX112" s="13" t="s">
        <v>72</v>
      </c>
      <c r="AY112" s="241" t="s">
        <v>161</v>
      </c>
    </row>
    <row r="113" s="14" customFormat="1">
      <c r="A113" s="14"/>
      <c r="B113" s="242"/>
      <c r="C113" s="243"/>
      <c r="D113" s="227" t="s">
        <v>175</v>
      </c>
      <c r="E113" s="244" t="s">
        <v>19</v>
      </c>
      <c r="F113" s="245" t="s">
        <v>196</v>
      </c>
      <c r="G113" s="243"/>
      <c r="H113" s="246">
        <v>156.68600000000001</v>
      </c>
      <c r="I113" s="247"/>
      <c r="J113" s="243"/>
      <c r="K113" s="243"/>
      <c r="L113" s="248"/>
      <c r="M113" s="249"/>
      <c r="N113" s="250"/>
      <c r="O113" s="250"/>
      <c r="P113" s="250"/>
      <c r="Q113" s="250"/>
      <c r="R113" s="250"/>
      <c r="S113" s="250"/>
      <c r="T113" s="25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2" t="s">
        <v>175</v>
      </c>
      <c r="AU113" s="252" t="s">
        <v>81</v>
      </c>
      <c r="AV113" s="14" t="s">
        <v>81</v>
      </c>
      <c r="AW113" s="14" t="s">
        <v>33</v>
      </c>
      <c r="AX113" s="14" t="s">
        <v>72</v>
      </c>
      <c r="AY113" s="252" t="s">
        <v>161</v>
      </c>
    </row>
    <row r="114" s="15" customFormat="1">
      <c r="A114" s="15"/>
      <c r="B114" s="253"/>
      <c r="C114" s="254"/>
      <c r="D114" s="227" t="s">
        <v>175</v>
      </c>
      <c r="E114" s="255" t="s">
        <v>122</v>
      </c>
      <c r="F114" s="256" t="s">
        <v>190</v>
      </c>
      <c r="G114" s="254"/>
      <c r="H114" s="257">
        <v>156.68600000000001</v>
      </c>
      <c r="I114" s="258"/>
      <c r="J114" s="254"/>
      <c r="K114" s="254"/>
      <c r="L114" s="259"/>
      <c r="M114" s="260"/>
      <c r="N114" s="261"/>
      <c r="O114" s="261"/>
      <c r="P114" s="261"/>
      <c r="Q114" s="261"/>
      <c r="R114" s="261"/>
      <c r="S114" s="261"/>
      <c r="T114" s="262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3" t="s">
        <v>175</v>
      </c>
      <c r="AU114" s="263" t="s">
        <v>81</v>
      </c>
      <c r="AV114" s="15" t="s">
        <v>167</v>
      </c>
      <c r="AW114" s="15" t="s">
        <v>33</v>
      </c>
      <c r="AX114" s="15" t="s">
        <v>79</v>
      </c>
      <c r="AY114" s="263" t="s">
        <v>161</v>
      </c>
    </row>
    <row r="115" s="2" customFormat="1" ht="37.8" customHeight="1">
      <c r="A115" s="39"/>
      <c r="B115" s="40"/>
      <c r="C115" s="214" t="s">
        <v>197</v>
      </c>
      <c r="D115" s="214" t="s">
        <v>163</v>
      </c>
      <c r="E115" s="215" t="s">
        <v>198</v>
      </c>
      <c r="F115" s="216" t="s">
        <v>199</v>
      </c>
      <c r="G115" s="217" t="s">
        <v>173</v>
      </c>
      <c r="H115" s="218">
        <v>1566.8599999999999</v>
      </c>
      <c r="I115" s="219"/>
      <c r="J115" s="220">
        <f>ROUND(I115*H115,2)</f>
        <v>0</v>
      </c>
      <c r="K115" s="216" t="s">
        <v>185</v>
      </c>
      <c r="L115" s="45"/>
      <c r="M115" s="221" t="s">
        <v>19</v>
      </c>
      <c r="N115" s="222" t="s">
        <v>43</v>
      </c>
      <c r="O115" s="85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5" t="s">
        <v>167</v>
      </c>
      <c r="AT115" s="225" t="s">
        <v>163</v>
      </c>
      <c r="AU115" s="225" t="s">
        <v>81</v>
      </c>
      <c r="AY115" s="18" t="s">
        <v>161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8" t="s">
        <v>79</v>
      </c>
      <c r="BK115" s="226">
        <f>ROUND(I115*H115,2)</f>
        <v>0</v>
      </c>
      <c r="BL115" s="18" t="s">
        <v>167</v>
      </c>
      <c r="BM115" s="225" t="s">
        <v>200</v>
      </c>
    </row>
    <row r="116" s="13" customFormat="1">
      <c r="A116" s="13"/>
      <c r="B116" s="232"/>
      <c r="C116" s="233"/>
      <c r="D116" s="227" t="s">
        <v>175</v>
      </c>
      <c r="E116" s="234" t="s">
        <v>19</v>
      </c>
      <c r="F116" s="235" t="s">
        <v>195</v>
      </c>
      <c r="G116" s="233"/>
      <c r="H116" s="234" t="s">
        <v>19</v>
      </c>
      <c r="I116" s="236"/>
      <c r="J116" s="233"/>
      <c r="K116" s="233"/>
      <c r="L116" s="237"/>
      <c r="M116" s="238"/>
      <c r="N116" s="239"/>
      <c r="O116" s="239"/>
      <c r="P116" s="239"/>
      <c r="Q116" s="239"/>
      <c r="R116" s="239"/>
      <c r="S116" s="239"/>
      <c r="T116" s="24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1" t="s">
        <v>175</v>
      </c>
      <c r="AU116" s="241" t="s">
        <v>81</v>
      </c>
      <c r="AV116" s="13" t="s">
        <v>79</v>
      </c>
      <c r="AW116" s="13" t="s">
        <v>33</v>
      </c>
      <c r="AX116" s="13" t="s">
        <v>72</v>
      </c>
      <c r="AY116" s="241" t="s">
        <v>161</v>
      </c>
    </row>
    <row r="117" s="14" customFormat="1">
      <c r="A117" s="14"/>
      <c r="B117" s="242"/>
      <c r="C117" s="243"/>
      <c r="D117" s="227" t="s">
        <v>175</v>
      </c>
      <c r="E117" s="244" t="s">
        <v>19</v>
      </c>
      <c r="F117" s="245" t="s">
        <v>196</v>
      </c>
      <c r="G117" s="243"/>
      <c r="H117" s="246">
        <v>156.68600000000001</v>
      </c>
      <c r="I117" s="247"/>
      <c r="J117" s="243"/>
      <c r="K117" s="243"/>
      <c r="L117" s="248"/>
      <c r="M117" s="249"/>
      <c r="N117" s="250"/>
      <c r="O117" s="250"/>
      <c r="P117" s="250"/>
      <c r="Q117" s="250"/>
      <c r="R117" s="250"/>
      <c r="S117" s="250"/>
      <c r="T117" s="251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2" t="s">
        <v>175</v>
      </c>
      <c r="AU117" s="252" t="s">
        <v>81</v>
      </c>
      <c r="AV117" s="14" t="s">
        <v>81</v>
      </c>
      <c r="AW117" s="14" t="s">
        <v>33</v>
      </c>
      <c r="AX117" s="14" t="s">
        <v>72</v>
      </c>
      <c r="AY117" s="252" t="s">
        <v>161</v>
      </c>
    </row>
    <row r="118" s="15" customFormat="1">
      <c r="A118" s="15"/>
      <c r="B118" s="253"/>
      <c r="C118" s="254"/>
      <c r="D118" s="227" t="s">
        <v>175</v>
      </c>
      <c r="E118" s="255" t="s">
        <v>19</v>
      </c>
      <c r="F118" s="256" t="s">
        <v>190</v>
      </c>
      <c r="G118" s="254"/>
      <c r="H118" s="257">
        <v>156.68600000000001</v>
      </c>
      <c r="I118" s="258"/>
      <c r="J118" s="254"/>
      <c r="K118" s="254"/>
      <c r="L118" s="259"/>
      <c r="M118" s="260"/>
      <c r="N118" s="261"/>
      <c r="O118" s="261"/>
      <c r="P118" s="261"/>
      <c r="Q118" s="261"/>
      <c r="R118" s="261"/>
      <c r="S118" s="261"/>
      <c r="T118" s="262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3" t="s">
        <v>175</v>
      </c>
      <c r="AU118" s="263" t="s">
        <v>81</v>
      </c>
      <c r="AV118" s="15" t="s">
        <v>167</v>
      </c>
      <c r="AW118" s="15" t="s">
        <v>33</v>
      </c>
      <c r="AX118" s="15" t="s">
        <v>72</v>
      </c>
      <c r="AY118" s="263" t="s">
        <v>161</v>
      </c>
    </row>
    <row r="119" s="14" customFormat="1">
      <c r="A119" s="14"/>
      <c r="B119" s="242"/>
      <c r="C119" s="243"/>
      <c r="D119" s="227" t="s">
        <v>175</v>
      </c>
      <c r="E119" s="244" t="s">
        <v>19</v>
      </c>
      <c r="F119" s="245" t="s">
        <v>201</v>
      </c>
      <c r="G119" s="243"/>
      <c r="H119" s="246">
        <v>1566.8599999999999</v>
      </c>
      <c r="I119" s="247"/>
      <c r="J119" s="243"/>
      <c r="K119" s="243"/>
      <c r="L119" s="248"/>
      <c r="M119" s="249"/>
      <c r="N119" s="250"/>
      <c r="O119" s="250"/>
      <c r="P119" s="250"/>
      <c r="Q119" s="250"/>
      <c r="R119" s="250"/>
      <c r="S119" s="250"/>
      <c r="T119" s="251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2" t="s">
        <v>175</v>
      </c>
      <c r="AU119" s="252" t="s">
        <v>81</v>
      </c>
      <c r="AV119" s="14" t="s">
        <v>81</v>
      </c>
      <c r="AW119" s="14" t="s">
        <v>33</v>
      </c>
      <c r="AX119" s="14" t="s">
        <v>79</v>
      </c>
      <c r="AY119" s="252" t="s">
        <v>161</v>
      </c>
    </row>
    <row r="120" s="2" customFormat="1" ht="37.8" customHeight="1">
      <c r="A120" s="39"/>
      <c r="B120" s="40"/>
      <c r="C120" s="214" t="s">
        <v>202</v>
      </c>
      <c r="D120" s="214" t="s">
        <v>163</v>
      </c>
      <c r="E120" s="215" t="s">
        <v>203</v>
      </c>
      <c r="F120" s="216" t="s">
        <v>204</v>
      </c>
      <c r="G120" s="217" t="s">
        <v>173</v>
      </c>
      <c r="H120" s="218">
        <v>259.02499999999998</v>
      </c>
      <c r="I120" s="219"/>
      <c r="J120" s="220">
        <f>ROUND(I120*H120,2)</f>
        <v>0</v>
      </c>
      <c r="K120" s="216" t="s">
        <v>185</v>
      </c>
      <c r="L120" s="45"/>
      <c r="M120" s="221" t="s">
        <v>19</v>
      </c>
      <c r="N120" s="222" t="s">
        <v>43</v>
      </c>
      <c r="O120" s="85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5" t="s">
        <v>167</v>
      </c>
      <c r="AT120" s="225" t="s">
        <v>163</v>
      </c>
      <c r="AU120" s="225" t="s">
        <v>81</v>
      </c>
      <c r="AY120" s="18" t="s">
        <v>161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8" t="s">
        <v>79</v>
      </c>
      <c r="BK120" s="226">
        <f>ROUND(I120*H120,2)</f>
        <v>0</v>
      </c>
      <c r="BL120" s="18" t="s">
        <v>167</v>
      </c>
      <c r="BM120" s="225" t="s">
        <v>205</v>
      </c>
    </row>
    <row r="121" s="14" customFormat="1">
      <c r="A121" s="14"/>
      <c r="B121" s="242"/>
      <c r="C121" s="243"/>
      <c r="D121" s="227" t="s">
        <v>175</v>
      </c>
      <c r="E121" s="244" t="s">
        <v>125</v>
      </c>
      <c r="F121" s="245" t="s">
        <v>206</v>
      </c>
      <c r="G121" s="243"/>
      <c r="H121" s="246">
        <v>259.02499999999998</v>
      </c>
      <c r="I121" s="247"/>
      <c r="J121" s="243"/>
      <c r="K121" s="243"/>
      <c r="L121" s="248"/>
      <c r="M121" s="249"/>
      <c r="N121" s="250"/>
      <c r="O121" s="250"/>
      <c r="P121" s="250"/>
      <c r="Q121" s="250"/>
      <c r="R121" s="250"/>
      <c r="S121" s="250"/>
      <c r="T121" s="251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2" t="s">
        <v>175</v>
      </c>
      <c r="AU121" s="252" t="s">
        <v>81</v>
      </c>
      <c r="AV121" s="14" t="s">
        <v>81</v>
      </c>
      <c r="AW121" s="14" t="s">
        <v>33</v>
      </c>
      <c r="AX121" s="14" t="s">
        <v>79</v>
      </c>
      <c r="AY121" s="252" t="s">
        <v>161</v>
      </c>
    </row>
    <row r="122" s="2" customFormat="1" ht="37.8" customHeight="1">
      <c r="A122" s="39"/>
      <c r="B122" s="40"/>
      <c r="C122" s="214" t="s">
        <v>207</v>
      </c>
      <c r="D122" s="214" t="s">
        <v>163</v>
      </c>
      <c r="E122" s="215" t="s">
        <v>208</v>
      </c>
      <c r="F122" s="216" t="s">
        <v>209</v>
      </c>
      <c r="G122" s="217" t="s">
        <v>173</v>
      </c>
      <c r="H122" s="218">
        <v>259.02499999999998</v>
      </c>
      <c r="I122" s="219"/>
      <c r="J122" s="220">
        <f>ROUND(I122*H122,2)</f>
        <v>0</v>
      </c>
      <c r="K122" s="216" t="s">
        <v>185</v>
      </c>
      <c r="L122" s="45"/>
      <c r="M122" s="221" t="s">
        <v>19</v>
      </c>
      <c r="N122" s="222" t="s">
        <v>43</v>
      </c>
      <c r="O122" s="85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5" t="s">
        <v>167</v>
      </c>
      <c r="AT122" s="225" t="s">
        <v>163</v>
      </c>
      <c r="AU122" s="225" t="s">
        <v>81</v>
      </c>
      <c r="AY122" s="18" t="s">
        <v>161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8" t="s">
        <v>79</v>
      </c>
      <c r="BK122" s="226">
        <f>ROUND(I122*H122,2)</f>
        <v>0</v>
      </c>
      <c r="BL122" s="18" t="s">
        <v>167</v>
      </c>
      <c r="BM122" s="225" t="s">
        <v>210</v>
      </c>
    </row>
    <row r="123" s="14" customFormat="1">
      <c r="A123" s="14"/>
      <c r="B123" s="242"/>
      <c r="C123" s="243"/>
      <c r="D123" s="227" t="s">
        <v>175</v>
      </c>
      <c r="E123" s="244" t="s">
        <v>19</v>
      </c>
      <c r="F123" s="245" t="s">
        <v>206</v>
      </c>
      <c r="G123" s="243"/>
      <c r="H123" s="246">
        <v>259.02499999999998</v>
      </c>
      <c r="I123" s="247"/>
      <c r="J123" s="243"/>
      <c r="K123" s="243"/>
      <c r="L123" s="248"/>
      <c r="M123" s="249"/>
      <c r="N123" s="250"/>
      <c r="O123" s="250"/>
      <c r="P123" s="250"/>
      <c r="Q123" s="250"/>
      <c r="R123" s="250"/>
      <c r="S123" s="250"/>
      <c r="T123" s="25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2" t="s">
        <v>175</v>
      </c>
      <c r="AU123" s="252" t="s">
        <v>81</v>
      </c>
      <c r="AV123" s="14" t="s">
        <v>81</v>
      </c>
      <c r="AW123" s="14" t="s">
        <v>33</v>
      </c>
      <c r="AX123" s="14" t="s">
        <v>79</v>
      </c>
      <c r="AY123" s="252" t="s">
        <v>161</v>
      </c>
    </row>
    <row r="124" s="2" customFormat="1" ht="24.15" customHeight="1">
      <c r="A124" s="39"/>
      <c r="B124" s="40"/>
      <c r="C124" s="214" t="s">
        <v>211</v>
      </c>
      <c r="D124" s="214" t="s">
        <v>163</v>
      </c>
      <c r="E124" s="215" t="s">
        <v>212</v>
      </c>
      <c r="F124" s="216" t="s">
        <v>213</v>
      </c>
      <c r="G124" s="217" t="s">
        <v>173</v>
      </c>
      <c r="H124" s="218">
        <v>102.339</v>
      </c>
      <c r="I124" s="219"/>
      <c r="J124" s="220">
        <f>ROUND(I124*H124,2)</f>
        <v>0</v>
      </c>
      <c r="K124" s="216" t="s">
        <v>185</v>
      </c>
      <c r="L124" s="45"/>
      <c r="M124" s="221" t="s">
        <v>19</v>
      </c>
      <c r="N124" s="222" t="s">
        <v>43</v>
      </c>
      <c r="O124" s="85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5" t="s">
        <v>167</v>
      </c>
      <c r="AT124" s="225" t="s">
        <v>163</v>
      </c>
      <c r="AU124" s="225" t="s">
        <v>81</v>
      </c>
      <c r="AY124" s="18" t="s">
        <v>161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8" t="s">
        <v>79</v>
      </c>
      <c r="BK124" s="226">
        <f>ROUND(I124*H124,2)</f>
        <v>0</v>
      </c>
      <c r="BL124" s="18" t="s">
        <v>167</v>
      </c>
      <c r="BM124" s="225" t="s">
        <v>214</v>
      </c>
    </row>
    <row r="125" s="13" customFormat="1">
      <c r="A125" s="13"/>
      <c r="B125" s="232"/>
      <c r="C125" s="233"/>
      <c r="D125" s="227" t="s">
        <v>175</v>
      </c>
      <c r="E125" s="234" t="s">
        <v>19</v>
      </c>
      <c r="F125" s="235" t="s">
        <v>215</v>
      </c>
      <c r="G125" s="233"/>
      <c r="H125" s="234" t="s">
        <v>19</v>
      </c>
      <c r="I125" s="236"/>
      <c r="J125" s="233"/>
      <c r="K125" s="233"/>
      <c r="L125" s="237"/>
      <c r="M125" s="238"/>
      <c r="N125" s="239"/>
      <c r="O125" s="239"/>
      <c r="P125" s="239"/>
      <c r="Q125" s="239"/>
      <c r="R125" s="239"/>
      <c r="S125" s="239"/>
      <c r="T125" s="24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1" t="s">
        <v>175</v>
      </c>
      <c r="AU125" s="241" t="s">
        <v>81</v>
      </c>
      <c r="AV125" s="13" t="s">
        <v>79</v>
      </c>
      <c r="AW125" s="13" t="s">
        <v>33</v>
      </c>
      <c r="AX125" s="13" t="s">
        <v>72</v>
      </c>
      <c r="AY125" s="241" t="s">
        <v>161</v>
      </c>
    </row>
    <row r="126" s="14" customFormat="1">
      <c r="A126" s="14"/>
      <c r="B126" s="242"/>
      <c r="C126" s="243"/>
      <c r="D126" s="227" t="s">
        <v>175</v>
      </c>
      <c r="E126" s="244" t="s">
        <v>19</v>
      </c>
      <c r="F126" s="245" t="s">
        <v>119</v>
      </c>
      <c r="G126" s="243"/>
      <c r="H126" s="246">
        <v>95.469999999999999</v>
      </c>
      <c r="I126" s="247"/>
      <c r="J126" s="243"/>
      <c r="K126" s="243"/>
      <c r="L126" s="248"/>
      <c r="M126" s="249"/>
      <c r="N126" s="250"/>
      <c r="O126" s="250"/>
      <c r="P126" s="250"/>
      <c r="Q126" s="250"/>
      <c r="R126" s="250"/>
      <c r="S126" s="250"/>
      <c r="T126" s="25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2" t="s">
        <v>175</v>
      </c>
      <c r="AU126" s="252" t="s">
        <v>81</v>
      </c>
      <c r="AV126" s="14" t="s">
        <v>81</v>
      </c>
      <c r="AW126" s="14" t="s">
        <v>33</v>
      </c>
      <c r="AX126" s="14" t="s">
        <v>72</v>
      </c>
      <c r="AY126" s="252" t="s">
        <v>161</v>
      </c>
    </row>
    <row r="127" s="13" customFormat="1">
      <c r="A127" s="13"/>
      <c r="B127" s="232"/>
      <c r="C127" s="233"/>
      <c r="D127" s="227" t="s">
        <v>175</v>
      </c>
      <c r="E127" s="234" t="s">
        <v>19</v>
      </c>
      <c r="F127" s="235" t="s">
        <v>216</v>
      </c>
      <c r="G127" s="233"/>
      <c r="H127" s="234" t="s">
        <v>19</v>
      </c>
      <c r="I127" s="236"/>
      <c r="J127" s="233"/>
      <c r="K127" s="233"/>
      <c r="L127" s="237"/>
      <c r="M127" s="238"/>
      <c r="N127" s="239"/>
      <c r="O127" s="239"/>
      <c r="P127" s="239"/>
      <c r="Q127" s="239"/>
      <c r="R127" s="239"/>
      <c r="S127" s="239"/>
      <c r="T127" s="24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1" t="s">
        <v>175</v>
      </c>
      <c r="AU127" s="241" t="s">
        <v>81</v>
      </c>
      <c r="AV127" s="13" t="s">
        <v>79</v>
      </c>
      <c r="AW127" s="13" t="s">
        <v>33</v>
      </c>
      <c r="AX127" s="13" t="s">
        <v>72</v>
      </c>
      <c r="AY127" s="241" t="s">
        <v>161</v>
      </c>
    </row>
    <row r="128" s="14" customFormat="1">
      <c r="A128" s="14"/>
      <c r="B128" s="242"/>
      <c r="C128" s="243"/>
      <c r="D128" s="227" t="s">
        <v>175</v>
      </c>
      <c r="E128" s="244" t="s">
        <v>19</v>
      </c>
      <c r="F128" s="245" t="s">
        <v>217</v>
      </c>
      <c r="G128" s="243"/>
      <c r="H128" s="246">
        <v>6.8689999999999998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175</v>
      </c>
      <c r="AU128" s="252" t="s">
        <v>81</v>
      </c>
      <c r="AV128" s="14" t="s">
        <v>81</v>
      </c>
      <c r="AW128" s="14" t="s">
        <v>33</v>
      </c>
      <c r="AX128" s="14" t="s">
        <v>72</v>
      </c>
      <c r="AY128" s="252" t="s">
        <v>161</v>
      </c>
    </row>
    <row r="129" s="15" customFormat="1">
      <c r="A129" s="15"/>
      <c r="B129" s="253"/>
      <c r="C129" s="254"/>
      <c r="D129" s="227" t="s">
        <v>175</v>
      </c>
      <c r="E129" s="255" t="s">
        <v>19</v>
      </c>
      <c r="F129" s="256" t="s">
        <v>190</v>
      </c>
      <c r="G129" s="254"/>
      <c r="H129" s="257">
        <v>102.339</v>
      </c>
      <c r="I129" s="258"/>
      <c r="J129" s="254"/>
      <c r="K129" s="254"/>
      <c r="L129" s="259"/>
      <c r="M129" s="260"/>
      <c r="N129" s="261"/>
      <c r="O129" s="261"/>
      <c r="P129" s="261"/>
      <c r="Q129" s="261"/>
      <c r="R129" s="261"/>
      <c r="S129" s="261"/>
      <c r="T129" s="262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3" t="s">
        <v>175</v>
      </c>
      <c r="AU129" s="263" t="s">
        <v>81</v>
      </c>
      <c r="AV129" s="15" t="s">
        <v>167</v>
      </c>
      <c r="AW129" s="15" t="s">
        <v>33</v>
      </c>
      <c r="AX129" s="15" t="s">
        <v>79</v>
      </c>
      <c r="AY129" s="263" t="s">
        <v>161</v>
      </c>
    </row>
    <row r="130" s="2" customFormat="1" ht="24.15" customHeight="1">
      <c r="A130" s="39"/>
      <c r="B130" s="40"/>
      <c r="C130" s="214" t="s">
        <v>218</v>
      </c>
      <c r="D130" s="214" t="s">
        <v>163</v>
      </c>
      <c r="E130" s="215" t="s">
        <v>219</v>
      </c>
      <c r="F130" s="216" t="s">
        <v>220</v>
      </c>
      <c r="G130" s="217" t="s">
        <v>221</v>
      </c>
      <c r="H130" s="218">
        <v>831.42200000000003</v>
      </c>
      <c r="I130" s="219"/>
      <c r="J130" s="220">
        <f>ROUND(I130*H130,2)</f>
        <v>0</v>
      </c>
      <c r="K130" s="216" t="s">
        <v>19</v>
      </c>
      <c r="L130" s="45"/>
      <c r="M130" s="221" t="s">
        <v>19</v>
      </c>
      <c r="N130" s="222" t="s">
        <v>43</v>
      </c>
      <c r="O130" s="85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5" t="s">
        <v>167</v>
      </c>
      <c r="AT130" s="225" t="s">
        <v>163</v>
      </c>
      <c r="AU130" s="225" t="s">
        <v>81</v>
      </c>
      <c r="AY130" s="18" t="s">
        <v>161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8" t="s">
        <v>79</v>
      </c>
      <c r="BK130" s="226">
        <f>ROUND(I130*H130,2)</f>
        <v>0</v>
      </c>
      <c r="BL130" s="18" t="s">
        <v>167</v>
      </c>
      <c r="BM130" s="225" t="s">
        <v>222</v>
      </c>
    </row>
    <row r="131" s="14" customFormat="1">
      <c r="A131" s="14"/>
      <c r="B131" s="242"/>
      <c r="C131" s="243"/>
      <c r="D131" s="227" t="s">
        <v>175</v>
      </c>
      <c r="E131" s="244" t="s">
        <v>19</v>
      </c>
      <c r="F131" s="245" t="s">
        <v>223</v>
      </c>
      <c r="G131" s="243"/>
      <c r="H131" s="246">
        <v>415.71100000000001</v>
      </c>
      <c r="I131" s="247"/>
      <c r="J131" s="243"/>
      <c r="K131" s="243"/>
      <c r="L131" s="248"/>
      <c r="M131" s="249"/>
      <c r="N131" s="250"/>
      <c r="O131" s="250"/>
      <c r="P131" s="250"/>
      <c r="Q131" s="250"/>
      <c r="R131" s="250"/>
      <c r="S131" s="250"/>
      <c r="T131" s="251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2" t="s">
        <v>175</v>
      </c>
      <c r="AU131" s="252" t="s">
        <v>81</v>
      </c>
      <c r="AV131" s="14" t="s">
        <v>81</v>
      </c>
      <c r="AW131" s="14" t="s">
        <v>33</v>
      </c>
      <c r="AX131" s="14" t="s">
        <v>72</v>
      </c>
      <c r="AY131" s="252" t="s">
        <v>161</v>
      </c>
    </row>
    <row r="132" s="14" customFormat="1">
      <c r="A132" s="14"/>
      <c r="B132" s="242"/>
      <c r="C132" s="243"/>
      <c r="D132" s="227" t="s">
        <v>175</v>
      </c>
      <c r="E132" s="244" t="s">
        <v>19</v>
      </c>
      <c r="F132" s="245" t="s">
        <v>224</v>
      </c>
      <c r="G132" s="243"/>
      <c r="H132" s="246">
        <v>831.42200000000003</v>
      </c>
      <c r="I132" s="247"/>
      <c r="J132" s="243"/>
      <c r="K132" s="243"/>
      <c r="L132" s="248"/>
      <c r="M132" s="249"/>
      <c r="N132" s="250"/>
      <c r="O132" s="250"/>
      <c r="P132" s="250"/>
      <c r="Q132" s="250"/>
      <c r="R132" s="250"/>
      <c r="S132" s="250"/>
      <c r="T132" s="25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2" t="s">
        <v>175</v>
      </c>
      <c r="AU132" s="252" t="s">
        <v>81</v>
      </c>
      <c r="AV132" s="14" t="s">
        <v>81</v>
      </c>
      <c r="AW132" s="14" t="s">
        <v>33</v>
      </c>
      <c r="AX132" s="14" t="s">
        <v>79</v>
      </c>
      <c r="AY132" s="252" t="s">
        <v>161</v>
      </c>
    </row>
    <row r="133" s="2" customFormat="1" ht="24.15" customHeight="1">
      <c r="A133" s="39"/>
      <c r="B133" s="40"/>
      <c r="C133" s="214" t="s">
        <v>225</v>
      </c>
      <c r="D133" s="214" t="s">
        <v>163</v>
      </c>
      <c r="E133" s="215" t="s">
        <v>226</v>
      </c>
      <c r="F133" s="216" t="s">
        <v>227</v>
      </c>
      <c r="G133" s="217" t="s">
        <v>173</v>
      </c>
      <c r="H133" s="218">
        <v>95.469999999999999</v>
      </c>
      <c r="I133" s="219"/>
      <c r="J133" s="220">
        <f>ROUND(I133*H133,2)</f>
        <v>0</v>
      </c>
      <c r="K133" s="216" t="s">
        <v>185</v>
      </c>
      <c r="L133" s="45"/>
      <c r="M133" s="221" t="s">
        <v>19</v>
      </c>
      <c r="N133" s="222" t="s">
        <v>43</v>
      </c>
      <c r="O133" s="85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5" t="s">
        <v>167</v>
      </c>
      <c r="AT133" s="225" t="s">
        <v>163</v>
      </c>
      <c r="AU133" s="225" t="s">
        <v>81</v>
      </c>
      <c r="AY133" s="18" t="s">
        <v>161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8" t="s">
        <v>79</v>
      </c>
      <c r="BK133" s="226">
        <f>ROUND(I133*H133,2)</f>
        <v>0</v>
      </c>
      <c r="BL133" s="18" t="s">
        <v>167</v>
      </c>
      <c r="BM133" s="225" t="s">
        <v>228</v>
      </c>
    </row>
    <row r="134" s="14" customFormat="1">
      <c r="A134" s="14"/>
      <c r="B134" s="242"/>
      <c r="C134" s="243"/>
      <c r="D134" s="227" t="s">
        <v>175</v>
      </c>
      <c r="E134" s="244" t="s">
        <v>119</v>
      </c>
      <c r="F134" s="245" t="s">
        <v>229</v>
      </c>
      <c r="G134" s="243"/>
      <c r="H134" s="246">
        <v>95.469999999999999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175</v>
      </c>
      <c r="AU134" s="252" t="s">
        <v>81</v>
      </c>
      <c r="AV134" s="14" t="s">
        <v>81</v>
      </c>
      <c r="AW134" s="14" t="s">
        <v>33</v>
      </c>
      <c r="AX134" s="14" t="s">
        <v>79</v>
      </c>
      <c r="AY134" s="252" t="s">
        <v>161</v>
      </c>
    </row>
    <row r="135" s="2" customFormat="1" ht="24.15" customHeight="1">
      <c r="A135" s="39"/>
      <c r="B135" s="40"/>
      <c r="C135" s="214" t="s">
        <v>230</v>
      </c>
      <c r="D135" s="214" t="s">
        <v>163</v>
      </c>
      <c r="E135" s="215" t="s">
        <v>231</v>
      </c>
      <c r="F135" s="216" t="s">
        <v>232</v>
      </c>
      <c r="G135" s="217" t="s">
        <v>233</v>
      </c>
      <c r="H135" s="218">
        <v>70.819999999999993</v>
      </c>
      <c r="I135" s="219"/>
      <c r="J135" s="220">
        <f>ROUND(I135*H135,2)</f>
        <v>0</v>
      </c>
      <c r="K135" s="216" t="s">
        <v>185</v>
      </c>
      <c r="L135" s="45"/>
      <c r="M135" s="221" t="s">
        <v>19</v>
      </c>
      <c r="N135" s="222" t="s">
        <v>43</v>
      </c>
      <c r="O135" s="85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5" t="s">
        <v>167</v>
      </c>
      <c r="AT135" s="225" t="s">
        <v>163</v>
      </c>
      <c r="AU135" s="225" t="s">
        <v>81</v>
      </c>
      <c r="AY135" s="18" t="s">
        <v>161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8" t="s">
        <v>79</v>
      </c>
      <c r="BK135" s="226">
        <f>ROUND(I135*H135,2)</f>
        <v>0</v>
      </c>
      <c r="BL135" s="18" t="s">
        <v>167</v>
      </c>
      <c r="BM135" s="225" t="s">
        <v>234</v>
      </c>
    </row>
    <row r="136" s="14" customFormat="1">
      <c r="A136" s="14"/>
      <c r="B136" s="242"/>
      <c r="C136" s="243"/>
      <c r="D136" s="227" t="s">
        <v>175</v>
      </c>
      <c r="E136" s="244" t="s">
        <v>19</v>
      </c>
      <c r="F136" s="245" t="s">
        <v>235</v>
      </c>
      <c r="G136" s="243"/>
      <c r="H136" s="246">
        <v>70.819999999999993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2" t="s">
        <v>175</v>
      </c>
      <c r="AU136" s="252" t="s">
        <v>81</v>
      </c>
      <c r="AV136" s="14" t="s">
        <v>81</v>
      </c>
      <c r="AW136" s="14" t="s">
        <v>33</v>
      </c>
      <c r="AX136" s="14" t="s">
        <v>79</v>
      </c>
      <c r="AY136" s="252" t="s">
        <v>161</v>
      </c>
    </row>
    <row r="137" s="2" customFormat="1" ht="14.4" customHeight="1">
      <c r="A137" s="39"/>
      <c r="B137" s="40"/>
      <c r="C137" s="264" t="s">
        <v>236</v>
      </c>
      <c r="D137" s="264" t="s">
        <v>237</v>
      </c>
      <c r="E137" s="265" t="s">
        <v>238</v>
      </c>
      <c r="F137" s="266" t="s">
        <v>239</v>
      </c>
      <c r="G137" s="267" t="s">
        <v>221</v>
      </c>
      <c r="H137" s="268">
        <v>19.120999999999999</v>
      </c>
      <c r="I137" s="269"/>
      <c r="J137" s="270">
        <f>ROUND(I137*H137,2)</f>
        <v>0</v>
      </c>
      <c r="K137" s="266" t="s">
        <v>185</v>
      </c>
      <c r="L137" s="271"/>
      <c r="M137" s="272" t="s">
        <v>19</v>
      </c>
      <c r="N137" s="273" t="s">
        <v>43</v>
      </c>
      <c r="O137" s="85"/>
      <c r="P137" s="223">
        <f>O137*H137</f>
        <v>0</v>
      </c>
      <c r="Q137" s="223">
        <v>1</v>
      </c>
      <c r="R137" s="223">
        <f>Q137*H137</f>
        <v>19.120999999999999</v>
      </c>
      <c r="S137" s="223">
        <v>0</v>
      </c>
      <c r="T137" s="224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5" t="s">
        <v>207</v>
      </c>
      <c r="AT137" s="225" t="s">
        <v>237</v>
      </c>
      <c r="AU137" s="225" t="s">
        <v>81</v>
      </c>
      <c r="AY137" s="18" t="s">
        <v>161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8" t="s">
        <v>79</v>
      </c>
      <c r="BK137" s="226">
        <f>ROUND(I137*H137,2)</f>
        <v>0</v>
      </c>
      <c r="BL137" s="18" t="s">
        <v>167</v>
      </c>
      <c r="BM137" s="225" t="s">
        <v>240</v>
      </c>
    </row>
    <row r="138" s="14" customFormat="1">
      <c r="A138" s="14"/>
      <c r="B138" s="242"/>
      <c r="C138" s="243"/>
      <c r="D138" s="227" t="s">
        <v>175</v>
      </c>
      <c r="E138" s="244" t="s">
        <v>19</v>
      </c>
      <c r="F138" s="245" t="s">
        <v>241</v>
      </c>
      <c r="G138" s="243"/>
      <c r="H138" s="246">
        <v>10.622999999999999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2" t="s">
        <v>175</v>
      </c>
      <c r="AU138" s="252" t="s">
        <v>81</v>
      </c>
      <c r="AV138" s="14" t="s">
        <v>81</v>
      </c>
      <c r="AW138" s="14" t="s">
        <v>33</v>
      </c>
      <c r="AX138" s="14" t="s">
        <v>72</v>
      </c>
      <c r="AY138" s="252" t="s">
        <v>161</v>
      </c>
    </row>
    <row r="139" s="14" customFormat="1">
      <c r="A139" s="14"/>
      <c r="B139" s="242"/>
      <c r="C139" s="243"/>
      <c r="D139" s="227" t="s">
        <v>175</v>
      </c>
      <c r="E139" s="244" t="s">
        <v>19</v>
      </c>
      <c r="F139" s="245" t="s">
        <v>242</v>
      </c>
      <c r="G139" s="243"/>
      <c r="H139" s="246">
        <v>19.120999999999999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2" t="s">
        <v>175</v>
      </c>
      <c r="AU139" s="252" t="s">
        <v>81</v>
      </c>
      <c r="AV139" s="14" t="s">
        <v>81</v>
      </c>
      <c r="AW139" s="14" t="s">
        <v>33</v>
      </c>
      <c r="AX139" s="14" t="s">
        <v>79</v>
      </c>
      <c r="AY139" s="252" t="s">
        <v>161</v>
      </c>
    </row>
    <row r="140" s="2" customFormat="1" ht="24.15" customHeight="1">
      <c r="A140" s="39"/>
      <c r="B140" s="40"/>
      <c r="C140" s="214" t="s">
        <v>243</v>
      </c>
      <c r="D140" s="214" t="s">
        <v>163</v>
      </c>
      <c r="E140" s="215" t="s">
        <v>244</v>
      </c>
      <c r="F140" s="216" t="s">
        <v>245</v>
      </c>
      <c r="G140" s="217" t="s">
        <v>233</v>
      </c>
      <c r="H140" s="218">
        <v>70.819999999999993</v>
      </c>
      <c r="I140" s="219"/>
      <c r="J140" s="220">
        <f>ROUND(I140*H140,2)</f>
        <v>0</v>
      </c>
      <c r="K140" s="216" t="s">
        <v>185</v>
      </c>
      <c r="L140" s="45"/>
      <c r="M140" s="221" t="s">
        <v>19</v>
      </c>
      <c r="N140" s="222" t="s">
        <v>43</v>
      </c>
      <c r="O140" s="85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5" t="s">
        <v>167</v>
      </c>
      <c r="AT140" s="225" t="s">
        <v>163</v>
      </c>
      <c r="AU140" s="225" t="s">
        <v>81</v>
      </c>
      <c r="AY140" s="18" t="s">
        <v>161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8" t="s">
        <v>79</v>
      </c>
      <c r="BK140" s="226">
        <f>ROUND(I140*H140,2)</f>
        <v>0</v>
      </c>
      <c r="BL140" s="18" t="s">
        <v>167</v>
      </c>
      <c r="BM140" s="225" t="s">
        <v>246</v>
      </c>
    </row>
    <row r="141" s="2" customFormat="1" ht="14.4" customHeight="1">
      <c r="A141" s="39"/>
      <c r="B141" s="40"/>
      <c r="C141" s="264" t="s">
        <v>8</v>
      </c>
      <c r="D141" s="264" t="s">
        <v>237</v>
      </c>
      <c r="E141" s="265" t="s">
        <v>247</v>
      </c>
      <c r="F141" s="266" t="s">
        <v>248</v>
      </c>
      <c r="G141" s="267" t="s">
        <v>249</v>
      </c>
      <c r="H141" s="268">
        <v>1.4159999999999999</v>
      </c>
      <c r="I141" s="269"/>
      <c r="J141" s="270">
        <f>ROUND(I141*H141,2)</f>
        <v>0</v>
      </c>
      <c r="K141" s="266" t="s">
        <v>185</v>
      </c>
      <c r="L141" s="271"/>
      <c r="M141" s="272" t="s">
        <v>19</v>
      </c>
      <c r="N141" s="273" t="s">
        <v>43</v>
      </c>
      <c r="O141" s="85"/>
      <c r="P141" s="223">
        <f>O141*H141</f>
        <v>0</v>
      </c>
      <c r="Q141" s="223">
        <v>0.001</v>
      </c>
      <c r="R141" s="223">
        <f>Q141*H141</f>
        <v>0.0014159999999999999</v>
      </c>
      <c r="S141" s="223">
        <v>0</v>
      </c>
      <c r="T141" s="224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25" t="s">
        <v>207</v>
      </c>
      <c r="AT141" s="225" t="s">
        <v>237</v>
      </c>
      <c r="AU141" s="225" t="s">
        <v>81</v>
      </c>
      <c r="AY141" s="18" t="s">
        <v>161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8" t="s">
        <v>79</v>
      </c>
      <c r="BK141" s="226">
        <f>ROUND(I141*H141,2)</f>
        <v>0</v>
      </c>
      <c r="BL141" s="18" t="s">
        <v>167</v>
      </c>
      <c r="BM141" s="225" t="s">
        <v>250</v>
      </c>
    </row>
    <row r="142" s="14" customFormat="1">
      <c r="A142" s="14"/>
      <c r="B142" s="242"/>
      <c r="C142" s="243"/>
      <c r="D142" s="227" t="s">
        <v>175</v>
      </c>
      <c r="E142" s="244" t="s">
        <v>19</v>
      </c>
      <c r="F142" s="245" t="s">
        <v>251</v>
      </c>
      <c r="G142" s="243"/>
      <c r="H142" s="246">
        <v>1.4159999999999999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175</v>
      </c>
      <c r="AU142" s="252" t="s">
        <v>81</v>
      </c>
      <c r="AV142" s="14" t="s">
        <v>81</v>
      </c>
      <c r="AW142" s="14" t="s">
        <v>33</v>
      </c>
      <c r="AX142" s="14" t="s">
        <v>79</v>
      </c>
      <c r="AY142" s="252" t="s">
        <v>161</v>
      </c>
    </row>
    <row r="143" s="12" customFormat="1" ht="22.8" customHeight="1">
      <c r="A143" s="12"/>
      <c r="B143" s="198"/>
      <c r="C143" s="199"/>
      <c r="D143" s="200" t="s">
        <v>71</v>
      </c>
      <c r="E143" s="212" t="s">
        <v>81</v>
      </c>
      <c r="F143" s="212" t="s">
        <v>252</v>
      </c>
      <c r="G143" s="199"/>
      <c r="H143" s="199"/>
      <c r="I143" s="202"/>
      <c r="J143" s="213">
        <f>BK143</f>
        <v>0</v>
      </c>
      <c r="K143" s="199"/>
      <c r="L143" s="204"/>
      <c r="M143" s="205"/>
      <c r="N143" s="206"/>
      <c r="O143" s="206"/>
      <c r="P143" s="207">
        <f>SUM(P144:P161)</f>
        <v>0</v>
      </c>
      <c r="Q143" s="206"/>
      <c r="R143" s="207">
        <f>SUM(R144:R161)</f>
        <v>29.585302079999998</v>
      </c>
      <c r="S143" s="206"/>
      <c r="T143" s="208">
        <f>SUM(T144:T161)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9" t="s">
        <v>79</v>
      </c>
      <c r="AT143" s="210" t="s">
        <v>71</v>
      </c>
      <c r="AU143" s="210" t="s">
        <v>79</v>
      </c>
      <c r="AY143" s="209" t="s">
        <v>161</v>
      </c>
      <c r="BK143" s="211">
        <f>SUM(BK144:BK161)</f>
        <v>0</v>
      </c>
    </row>
    <row r="144" s="2" customFormat="1" ht="24.15" customHeight="1">
      <c r="A144" s="39"/>
      <c r="B144" s="40"/>
      <c r="C144" s="214" t="s">
        <v>253</v>
      </c>
      <c r="D144" s="214" t="s">
        <v>163</v>
      </c>
      <c r="E144" s="215" t="s">
        <v>254</v>
      </c>
      <c r="F144" s="216" t="s">
        <v>255</v>
      </c>
      <c r="G144" s="217" t="s">
        <v>173</v>
      </c>
      <c r="H144" s="218">
        <v>5.601</v>
      </c>
      <c r="I144" s="219"/>
      <c r="J144" s="220">
        <f>ROUND(I144*H144,2)</f>
        <v>0</v>
      </c>
      <c r="K144" s="216" t="s">
        <v>19</v>
      </c>
      <c r="L144" s="45"/>
      <c r="M144" s="221" t="s">
        <v>19</v>
      </c>
      <c r="N144" s="222" t="s">
        <v>43</v>
      </c>
      <c r="O144" s="85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5" t="s">
        <v>167</v>
      </c>
      <c r="AT144" s="225" t="s">
        <v>163</v>
      </c>
      <c r="AU144" s="225" t="s">
        <v>81</v>
      </c>
      <c r="AY144" s="18" t="s">
        <v>161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8" t="s">
        <v>79</v>
      </c>
      <c r="BK144" s="226">
        <f>ROUND(I144*H144,2)</f>
        <v>0</v>
      </c>
      <c r="BL144" s="18" t="s">
        <v>167</v>
      </c>
      <c r="BM144" s="225" t="s">
        <v>256</v>
      </c>
    </row>
    <row r="145" s="14" customFormat="1">
      <c r="A145" s="14"/>
      <c r="B145" s="242"/>
      <c r="C145" s="243"/>
      <c r="D145" s="227" t="s">
        <v>175</v>
      </c>
      <c r="E145" s="244" t="s">
        <v>19</v>
      </c>
      <c r="F145" s="245" t="s">
        <v>257</v>
      </c>
      <c r="G145" s="243"/>
      <c r="H145" s="246">
        <v>5.601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2" t="s">
        <v>175</v>
      </c>
      <c r="AU145" s="252" t="s">
        <v>81</v>
      </c>
      <c r="AV145" s="14" t="s">
        <v>81</v>
      </c>
      <c r="AW145" s="14" t="s">
        <v>33</v>
      </c>
      <c r="AX145" s="14" t="s">
        <v>79</v>
      </c>
      <c r="AY145" s="252" t="s">
        <v>161</v>
      </c>
    </row>
    <row r="146" s="2" customFormat="1" ht="24.15" customHeight="1">
      <c r="A146" s="39"/>
      <c r="B146" s="40"/>
      <c r="C146" s="214" t="s">
        <v>258</v>
      </c>
      <c r="D146" s="214" t="s">
        <v>163</v>
      </c>
      <c r="E146" s="215" t="s">
        <v>259</v>
      </c>
      <c r="F146" s="216" t="s">
        <v>260</v>
      </c>
      <c r="G146" s="217" t="s">
        <v>233</v>
      </c>
      <c r="H146" s="218">
        <v>93.287999999999997</v>
      </c>
      <c r="I146" s="219"/>
      <c r="J146" s="220">
        <f>ROUND(I146*H146,2)</f>
        <v>0</v>
      </c>
      <c r="K146" s="216" t="s">
        <v>185</v>
      </c>
      <c r="L146" s="45"/>
      <c r="M146" s="221" t="s">
        <v>19</v>
      </c>
      <c r="N146" s="222" t="s">
        <v>43</v>
      </c>
      <c r="O146" s="85"/>
      <c r="P146" s="223">
        <f>O146*H146</f>
        <v>0</v>
      </c>
      <c r="Q146" s="223">
        <v>0.00027</v>
      </c>
      <c r="R146" s="223">
        <f>Q146*H146</f>
        <v>0.02518776</v>
      </c>
      <c r="S146" s="223">
        <v>0</v>
      </c>
      <c r="T146" s="22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5" t="s">
        <v>167</v>
      </c>
      <c r="AT146" s="225" t="s">
        <v>163</v>
      </c>
      <c r="AU146" s="225" t="s">
        <v>81</v>
      </c>
      <c r="AY146" s="18" t="s">
        <v>161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8" t="s">
        <v>79</v>
      </c>
      <c r="BK146" s="226">
        <f>ROUND(I146*H146,2)</f>
        <v>0</v>
      </c>
      <c r="BL146" s="18" t="s">
        <v>167</v>
      </c>
      <c r="BM146" s="225" t="s">
        <v>261</v>
      </c>
    </row>
    <row r="147" s="13" customFormat="1">
      <c r="A147" s="13"/>
      <c r="B147" s="232"/>
      <c r="C147" s="233"/>
      <c r="D147" s="227" t="s">
        <v>175</v>
      </c>
      <c r="E147" s="234" t="s">
        <v>19</v>
      </c>
      <c r="F147" s="235" t="s">
        <v>262</v>
      </c>
      <c r="G147" s="233"/>
      <c r="H147" s="234" t="s">
        <v>19</v>
      </c>
      <c r="I147" s="236"/>
      <c r="J147" s="233"/>
      <c r="K147" s="233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175</v>
      </c>
      <c r="AU147" s="241" t="s">
        <v>81</v>
      </c>
      <c r="AV147" s="13" t="s">
        <v>79</v>
      </c>
      <c r="AW147" s="13" t="s">
        <v>33</v>
      </c>
      <c r="AX147" s="13" t="s">
        <v>72</v>
      </c>
      <c r="AY147" s="241" t="s">
        <v>161</v>
      </c>
    </row>
    <row r="148" s="14" customFormat="1">
      <c r="A148" s="14"/>
      <c r="B148" s="242"/>
      <c r="C148" s="243"/>
      <c r="D148" s="227" t="s">
        <v>175</v>
      </c>
      <c r="E148" s="244" t="s">
        <v>19</v>
      </c>
      <c r="F148" s="245" t="s">
        <v>263</v>
      </c>
      <c r="G148" s="243"/>
      <c r="H148" s="246">
        <v>93.287999999999997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2" t="s">
        <v>175</v>
      </c>
      <c r="AU148" s="252" t="s">
        <v>81</v>
      </c>
      <c r="AV148" s="14" t="s">
        <v>81</v>
      </c>
      <c r="AW148" s="14" t="s">
        <v>33</v>
      </c>
      <c r="AX148" s="14" t="s">
        <v>72</v>
      </c>
      <c r="AY148" s="252" t="s">
        <v>161</v>
      </c>
    </row>
    <row r="149" s="15" customFormat="1">
      <c r="A149" s="15"/>
      <c r="B149" s="253"/>
      <c r="C149" s="254"/>
      <c r="D149" s="227" t="s">
        <v>175</v>
      </c>
      <c r="E149" s="255" t="s">
        <v>19</v>
      </c>
      <c r="F149" s="256" t="s">
        <v>190</v>
      </c>
      <c r="G149" s="254"/>
      <c r="H149" s="257">
        <v>93.287999999999997</v>
      </c>
      <c r="I149" s="258"/>
      <c r="J149" s="254"/>
      <c r="K149" s="254"/>
      <c r="L149" s="259"/>
      <c r="M149" s="260"/>
      <c r="N149" s="261"/>
      <c r="O149" s="261"/>
      <c r="P149" s="261"/>
      <c r="Q149" s="261"/>
      <c r="R149" s="261"/>
      <c r="S149" s="261"/>
      <c r="T149" s="26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3" t="s">
        <v>175</v>
      </c>
      <c r="AU149" s="263" t="s">
        <v>81</v>
      </c>
      <c r="AV149" s="15" t="s">
        <v>167</v>
      </c>
      <c r="AW149" s="15" t="s">
        <v>33</v>
      </c>
      <c r="AX149" s="15" t="s">
        <v>79</v>
      </c>
      <c r="AY149" s="263" t="s">
        <v>161</v>
      </c>
    </row>
    <row r="150" s="2" customFormat="1" ht="14.4" customHeight="1">
      <c r="A150" s="39"/>
      <c r="B150" s="40"/>
      <c r="C150" s="264" t="s">
        <v>264</v>
      </c>
      <c r="D150" s="264" t="s">
        <v>237</v>
      </c>
      <c r="E150" s="265" t="s">
        <v>265</v>
      </c>
      <c r="F150" s="266" t="s">
        <v>266</v>
      </c>
      <c r="G150" s="267" t="s">
        <v>233</v>
      </c>
      <c r="H150" s="268">
        <v>111.946</v>
      </c>
      <c r="I150" s="269"/>
      <c r="J150" s="270">
        <f>ROUND(I150*H150,2)</f>
        <v>0</v>
      </c>
      <c r="K150" s="266" t="s">
        <v>185</v>
      </c>
      <c r="L150" s="271"/>
      <c r="M150" s="272" t="s">
        <v>19</v>
      </c>
      <c r="N150" s="273" t="s">
        <v>43</v>
      </c>
      <c r="O150" s="85"/>
      <c r="P150" s="223">
        <f>O150*H150</f>
        <v>0</v>
      </c>
      <c r="Q150" s="223">
        <v>0.00029999999999999997</v>
      </c>
      <c r="R150" s="223">
        <f>Q150*H150</f>
        <v>0.033583799999999997</v>
      </c>
      <c r="S150" s="223">
        <v>0</v>
      </c>
      <c r="T150" s="224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5" t="s">
        <v>207</v>
      </c>
      <c r="AT150" s="225" t="s">
        <v>237</v>
      </c>
      <c r="AU150" s="225" t="s">
        <v>81</v>
      </c>
      <c r="AY150" s="18" t="s">
        <v>161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8" t="s">
        <v>79</v>
      </c>
      <c r="BK150" s="226">
        <f>ROUND(I150*H150,2)</f>
        <v>0</v>
      </c>
      <c r="BL150" s="18" t="s">
        <v>167</v>
      </c>
      <c r="BM150" s="225" t="s">
        <v>267</v>
      </c>
    </row>
    <row r="151" s="14" customFormat="1">
      <c r="A151" s="14"/>
      <c r="B151" s="242"/>
      <c r="C151" s="243"/>
      <c r="D151" s="227" t="s">
        <v>175</v>
      </c>
      <c r="E151" s="244" t="s">
        <v>19</v>
      </c>
      <c r="F151" s="245" t="s">
        <v>268</v>
      </c>
      <c r="G151" s="243"/>
      <c r="H151" s="246">
        <v>111.946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2" t="s">
        <v>175</v>
      </c>
      <c r="AU151" s="252" t="s">
        <v>81</v>
      </c>
      <c r="AV151" s="14" t="s">
        <v>81</v>
      </c>
      <c r="AW151" s="14" t="s">
        <v>33</v>
      </c>
      <c r="AX151" s="14" t="s">
        <v>79</v>
      </c>
      <c r="AY151" s="252" t="s">
        <v>161</v>
      </c>
    </row>
    <row r="152" s="2" customFormat="1" ht="14.4" customHeight="1">
      <c r="A152" s="39"/>
      <c r="B152" s="40"/>
      <c r="C152" s="214" t="s">
        <v>269</v>
      </c>
      <c r="D152" s="214" t="s">
        <v>163</v>
      </c>
      <c r="E152" s="215" t="s">
        <v>270</v>
      </c>
      <c r="F152" s="216" t="s">
        <v>271</v>
      </c>
      <c r="G152" s="217" t="s">
        <v>173</v>
      </c>
      <c r="H152" s="218">
        <v>10.218</v>
      </c>
      <c r="I152" s="219"/>
      <c r="J152" s="220">
        <f>ROUND(I152*H152,2)</f>
        <v>0</v>
      </c>
      <c r="K152" s="216" t="s">
        <v>185</v>
      </c>
      <c r="L152" s="45"/>
      <c r="M152" s="221" t="s">
        <v>19</v>
      </c>
      <c r="N152" s="222" t="s">
        <v>43</v>
      </c>
      <c r="O152" s="85"/>
      <c r="P152" s="223">
        <f>O152*H152</f>
        <v>0</v>
      </c>
      <c r="Q152" s="223">
        <v>2.2563399999999998</v>
      </c>
      <c r="R152" s="223">
        <f>Q152*H152</f>
        <v>23.055282119999998</v>
      </c>
      <c r="S152" s="223">
        <v>0</v>
      </c>
      <c r="T152" s="22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5" t="s">
        <v>167</v>
      </c>
      <c r="AT152" s="225" t="s">
        <v>163</v>
      </c>
      <c r="AU152" s="225" t="s">
        <v>81</v>
      </c>
      <c r="AY152" s="18" t="s">
        <v>161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8" t="s">
        <v>79</v>
      </c>
      <c r="BK152" s="226">
        <f>ROUND(I152*H152,2)</f>
        <v>0</v>
      </c>
      <c r="BL152" s="18" t="s">
        <v>167</v>
      </c>
      <c r="BM152" s="225" t="s">
        <v>272</v>
      </c>
    </row>
    <row r="153" s="13" customFormat="1">
      <c r="A153" s="13"/>
      <c r="B153" s="232"/>
      <c r="C153" s="233"/>
      <c r="D153" s="227" t="s">
        <v>175</v>
      </c>
      <c r="E153" s="234" t="s">
        <v>19</v>
      </c>
      <c r="F153" s="235" t="s">
        <v>273</v>
      </c>
      <c r="G153" s="233"/>
      <c r="H153" s="234" t="s">
        <v>19</v>
      </c>
      <c r="I153" s="236"/>
      <c r="J153" s="233"/>
      <c r="K153" s="233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175</v>
      </c>
      <c r="AU153" s="241" t="s">
        <v>81</v>
      </c>
      <c r="AV153" s="13" t="s">
        <v>79</v>
      </c>
      <c r="AW153" s="13" t="s">
        <v>33</v>
      </c>
      <c r="AX153" s="13" t="s">
        <v>72</v>
      </c>
      <c r="AY153" s="241" t="s">
        <v>161</v>
      </c>
    </row>
    <row r="154" s="14" customFormat="1">
      <c r="A154" s="14"/>
      <c r="B154" s="242"/>
      <c r="C154" s="243"/>
      <c r="D154" s="227" t="s">
        <v>175</v>
      </c>
      <c r="E154" s="244" t="s">
        <v>19</v>
      </c>
      <c r="F154" s="245" t="s">
        <v>274</v>
      </c>
      <c r="G154" s="243"/>
      <c r="H154" s="246">
        <v>10.218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2" t="s">
        <v>175</v>
      </c>
      <c r="AU154" s="252" t="s">
        <v>81</v>
      </c>
      <c r="AV154" s="14" t="s">
        <v>81</v>
      </c>
      <c r="AW154" s="14" t="s">
        <v>33</v>
      </c>
      <c r="AX154" s="14" t="s">
        <v>79</v>
      </c>
      <c r="AY154" s="252" t="s">
        <v>161</v>
      </c>
    </row>
    <row r="155" s="2" customFormat="1" ht="14.4" customHeight="1">
      <c r="A155" s="39"/>
      <c r="B155" s="40"/>
      <c r="C155" s="214" t="s">
        <v>275</v>
      </c>
      <c r="D155" s="214" t="s">
        <v>163</v>
      </c>
      <c r="E155" s="215" t="s">
        <v>276</v>
      </c>
      <c r="F155" s="216" t="s">
        <v>277</v>
      </c>
      <c r="G155" s="217" t="s">
        <v>278</v>
      </c>
      <c r="H155" s="218">
        <v>39</v>
      </c>
      <c r="I155" s="219"/>
      <c r="J155" s="220">
        <f>ROUND(I155*H155,2)</f>
        <v>0</v>
      </c>
      <c r="K155" s="216" t="s">
        <v>19</v>
      </c>
      <c r="L155" s="45"/>
      <c r="M155" s="221" t="s">
        <v>19</v>
      </c>
      <c r="N155" s="222" t="s">
        <v>43</v>
      </c>
      <c r="O155" s="85"/>
      <c r="P155" s="223">
        <f>O155*H155</f>
        <v>0</v>
      </c>
      <c r="Q155" s="223">
        <v>0.00032640000000000002</v>
      </c>
      <c r="R155" s="223">
        <f>Q155*H155</f>
        <v>0.012729600000000001</v>
      </c>
      <c r="S155" s="223">
        <v>0</v>
      </c>
      <c r="T155" s="22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5" t="s">
        <v>167</v>
      </c>
      <c r="AT155" s="225" t="s">
        <v>163</v>
      </c>
      <c r="AU155" s="225" t="s">
        <v>81</v>
      </c>
      <c r="AY155" s="18" t="s">
        <v>161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8" t="s">
        <v>79</v>
      </c>
      <c r="BK155" s="226">
        <f>ROUND(I155*H155,2)</f>
        <v>0</v>
      </c>
      <c r="BL155" s="18" t="s">
        <v>167</v>
      </c>
      <c r="BM155" s="225" t="s">
        <v>279</v>
      </c>
    </row>
    <row r="156" s="2" customFormat="1" ht="14.4" customHeight="1">
      <c r="A156" s="39"/>
      <c r="B156" s="40"/>
      <c r="C156" s="214" t="s">
        <v>7</v>
      </c>
      <c r="D156" s="214" t="s">
        <v>163</v>
      </c>
      <c r="E156" s="215" t="s">
        <v>280</v>
      </c>
      <c r="F156" s="216" t="s">
        <v>281</v>
      </c>
      <c r="G156" s="217" t="s">
        <v>278</v>
      </c>
      <c r="H156" s="218">
        <v>8.8000000000000007</v>
      </c>
      <c r="I156" s="219"/>
      <c r="J156" s="220">
        <f>ROUND(I156*H156,2)</f>
        <v>0</v>
      </c>
      <c r="K156" s="216" t="s">
        <v>19</v>
      </c>
      <c r="L156" s="45"/>
      <c r="M156" s="221" t="s">
        <v>19</v>
      </c>
      <c r="N156" s="222" t="s">
        <v>43</v>
      </c>
      <c r="O156" s="85"/>
      <c r="P156" s="223">
        <f>O156*H156</f>
        <v>0</v>
      </c>
      <c r="Q156" s="223">
        <v>0.0031800000000000001</v>
      </c>
      <c r="R156" s="223">
        <f>Q156*H156</f>
        <v>0.027984000000000002</v>
      </c>
      <c r="S156" s="223">
        <v>0</v>
      </c>
      <c r="T156" s="22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5" t="s">
        <v>167</v>
      </c>
      <c r="AT156" s="225" t="s">
        <v>163</v>
      </c>
      <c r="AU156" s="225" t="s">
        <v>81</v>
      </c>
      <c r="AY156" s="18" t="s">
        <v>161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8" t="s">
        <v>79</v>
      </c>
      <c r="BK156" s="226">
        <f>ROUND(I156*H156,2)</f>
        <v>0</v>
      </c>
      <c r="BL156" s="18" t="s">
        <v>167</v>
      </c>
      <c r="BM156" s="225" t="s">
        <v>282</v>
      </c>
    </row>
    <row r="157" s="14" customFormat="1">
      <c r="A157" s="14"/>
      <c r="B157" s="242"/>
      <c r="C157" s="243"/>
      <c r="D157" s="227" t="s">
        <v>175</v>
      </c>
      <c r="E157" s="244" t="s">
        <v>19</v>
      </c>
      <c r="F157" s="245" t="s">
        <v>283</v>
      </c>
      <c r="G157" s="243"/>
      <c r="H157" s="246">
        <v>8.8000000000000007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2" t="s">
        <v>175</v>
      </c>
      <c r="AU157" s="252" t="s">
        <v>81</v>
      </c>
      <c r="AV157" s="14" t="s">
        <v>81</v>
      </c>
      <c r="AW157" s="14" t="s">
        <v>33</v>
      </c>
      <c r="AX157" s="14" t="s">
        <v>79</v>
      </c>
      <c r="AY157" s="252" t="s">
        <v>161</v>
      </c>
    </row>
    <row r="158" s="2" customFormat="1" ht="24.15" customHeight="1">
      <c r="A158" s="39"/>
      <c r="B158" s="40"/>
      <c r="C158" s="214" t="s">
        <v>284</v>
      </c>
      <c r="D158" s="214" t="s">
        <v>163</v>
      </c>
      <c r="E158" s="215" t="s">
        <v>285</v>
      </c>
      <c r="F158" s="216" t="s">
        <v>286</v>
      </c>
      <c r="G158" s="217" t="s">
        <v>233</v>
      </c>
      <c r="H158" s="218">
        <v>6.3380000000000001</v>
      </c>
      <c r="I158" s="219"/>
      <c r="J158" s="220">
        <f>ROUND(I158*H158,2)</f>
        <v>0</v>
      </c>
      <c r="K158" s="216" t="s">
        <v>185</v>
      </c>
      <c r="L158" s="45"/>
      <c r="M158" s="221" t="s">
        <v>19</v>
      </c>
      <c r="N158" s="222" t="s">
        <v>43</v>
      </c>
      <c r="O158" s="85"/>
      <c r="P158" s="223">
        <f>O158*H158</f>
        <v>0</v>
      </c>
      <c r="Q158" s="223">
        <v>1.0146</v>
      </c>
      <c r="R158" s="223">
        <f>Q158*H158</f>
        <v>6.4305347999999993</v>
      </c>
      <c r="S158" s="223">
        <v>0</v>
      </c>
      <c r="T158" s="22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5" t="s">
        <v>167</v>
      </c>
      <c r="AT158" s="225" t="s">
        <v>163</v>
      </c>
      <c r="AU158" s="225" t="s">
        <v>81</v>
      </c>
      <c r="AY158" s="18" t="s">
        <v>161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8" t="s">
        <v>79</v>
      </c>
      <c r="BK158" s="226">
        <f>ROUND(I158*H158,2)</f>
        <v>0</v>
      </c>
      <c r="BL158" s="18" t="s">
        <v>167</v>
      </c>
      <c r="BM158" s="225" t="s">
        <v>287</v>
      </c>
    </row>
    <row r="159" s="13" customFormat="1">
      <c r="A159" s="13"/>
      <c r="B159" s="232"/>
      <c r="C159" s="233"/>
      <c r="D159" s="227" t="s">
        <v>175</v>
      </c>
      <c r="E159" s="234" t="s">
        <v>19</v>
      </c>
      <c r="F159" s="235" t="s">
        <v>288</v>
      </c>
      <c r="G159" s="233"/>
      <c r="H159" s="234" t="s">
        <v>19</v>
      </c>
      <c r="I159" s="236"/>
      <c r="J159" s="233"/>
      <c r="K159" s="233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175</v>
      </c>
      <c r="AU159" s="241" t="s">
        <v>81</v>
      </c>
      <c r="AV159" s="13" t="s">
        <v>79</v>
      </c>
      <c r="AW159" s="13" t="s">
        <v>33</v>
      </c>
      <c r="AX159" s="13" t="s">
        <v>72</v>
      </c>
      <c r="AY159" s="241" t="s">
        <v>161</v>
      </c>
    </row>
    <row r="160" s="13" customFormat="1">
      <c r="A160" s="13"/>
      <c r="B160" s="232"/>
      <c r="C160" s="233"/>
      <c r="D160" s="227" t="s">
        <v>175</v>
      </c>
      <c r="E160" s="234" t="s">
        <v>19</v>
      </c>
      <c r="F160" s="235" t="s">
        <v>289</v>
      </c>
      <c r="G160" s="233"/>
      <c r="H160" s="234" t="s">
        <v>19</v>
      </c>
      <c r="I160" s="236"/>
      <c r="J160" s="233"/>
      <c r="K160" s="233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175</v>
      </c>
      <c r="AU160" s="241" t="s">
        <v>81</v>
      </c>
      <c r="AV160" s="13" t="s">
        <v>79</v>
      </c>
      <c r="AW160" s="13" t="s">
        <v>33</v>
      </c>
      <c r="AX160" s="13" t="s">
        <v>72</v>
      </c>
      <c r="AY160" s="241" t="s">
        <v>161</v>
      </c>
    </row>
    <row r="161" s="14" customFormat="1">
      <c r="A161" s="14"/>
      <c r="B161" s="242"/>
      <c r="C161" s="243"/>
      <c r="D161" s="227" t="s">
        <v>175</v>
      </c>
      <c r="E161" s="244" t="s">
        <v>19</v>
      </c>
      <c r="F161" s="245" t="s">
        <v>290</v>
      </c>
      <c r="G161" s="243"/>
      <c r="H161" s="246">
        <v>6.3380000000000001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175</v>
      </c>
      <c r="AU161" s="252" t="s">
        <v>81</v>
      </c>
      <c r="AV161" s="14" t="s">
        <v>81</v>
      </c>
      <c r="AW161" s="14" t="s">
        <v>33</v>
      </c>
      <c r="AX161" s="14" t="s">
        <v>79</v>
      </c>
      <c r="AY161" s="252" t="s">
        <v>161</v>
      </c>
    </row>
    <row r="162" s="12" customFormat="1" ht="22.8" customHeight="1">
      <c r="A162" s="12"/>
      <c r="B162" s="198"/>
      <c r="C162" s="199"/>
      <c r="D162" s="200" t="s">
        <v>71</v>
      </c>
      <c r="E162" s="212" t="s">
        <v>178</v>
      </c>
      <c r="F162" s="212" t="s">
        <v>291</v>
      </c>
      <c r="G162" s="199"/>
      <c r="H162" s="199"/>
      <c r="I162" s="202"/>
      <c r="J162" s="213">
        <f>BK162</f>
        <v>0</v>
      </c>
      <c r="K162" s="199"/>
      <c r="L162" s="204"/>
      <c r="M162" s="205"/>
      <c r="N162" s="206"/>
      <c r="O162" s="206"/>
      <c r="P162" s="207">
        <f>SUM(P163:P183)</f>
        <v>0</v>
      </c>
      <c r="Q162" s="206"/>
      <c r="R162" s="207">
        <f>SUM(R163:R183)</f>
        <v>98.421813959999994</v>
      </c>
      <c r="S162" s="206"/>
      <c r="T162" s="208">
        <f>SUM(T163:T183)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9" t="s">
        <v>79</v>
      </c>
      <c r="AT162" s="210" t="s">
        <v>71</v>
      </c>
      <c r="AU162" s="210" t="s">
        <v>79</v>
      </c>
      <c r="AY162" s="209" t="s">
        <v>161</v>
      </c>
      <c r="BK162" s="211">
        <f>SUM(BK163:BK183)</f>
        <v>0</v>
      </c>
    </row>
    <row r="163" s="2" customFormat="1" ht="37.8" customHeight="1">
      <c r="A163" s="39"/>
      <c r="B163" s="40"/>
      <c r="C163" s="214" t="s">
        <v>292</v>
      </c>
      <c r="D163" s="214" t="s">
        <v>163</v>
      </c>
      <c r="E163" s="215" t="s">
        <v>293</v>
      </c>
      <c r="F163" s="216" t="s">
        <v>294</v>
      </c>
      <c r="G163" s="217" t="s">
        <v>173</v>
      </c>
      <c r="H163" s="218">
        <v>30.440000000000001</v>
      </c>
      <c r="I163" s="219"/>
      <c r="J163" s="220">
        <f>ROUND(I163*H163,2)</f>
        <v>0</v>
      </c>
      <c r="K163" s="216" t="s">
        <v>185</v>
      </c>
      <c r="L163" s="45"/>
      <c r="M163" s="221" t="s">
        <v>19</v>
      </c>
      <c r="N163" s="222" t="s">
        <v>43</v>
      </c>
      <c r="O163" s="85"/>
      <c r="P163" s="223">
        <f>O163*H163</f>
        <v>0</v>
      </c>
      <c r="Q163" s="223">
        <v>3.11388</v>
      </c>
      <c r="R163" s="223">
        <f>Q163*H163</f>
        <v>94.786507200000003</v>
      </c>
      <c r="S163" s="223">
        <v>0</v>
      </c>
      <c r="T163" s="224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5" t="s">
        <v>167</v>
      </c>
      <c r="AT163" s="225" t="s">
        <v>163</v>
      </c>
      <c r="AU163" s="225" t="s">
        <v>81</v>
      </c>
      <c r="AY163" s="18" t="s">
        <v>161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8" t="s">
        <v>79</v>
      </c>
      <c r="BK163" s="226">
        <f>ROUND(I163*H163,2)</f>
        <v>0</v>
      </c>
      <c r="BL163" s="18" t="s">
        <v>167</v>
      </c>
      <c r="BM163" s="225" t="s">
        <v>295</v>
      </c>
    </row>
    <row r="164" s="13" customFormat="1">
      <c r="A164" s="13"/>
      <c r="B164" s="232"/>
      <c r="C164" s="233"/>
      <c r="D164" s="227" t="s">
        <v>175</v>
      </c>
      <c r="E164" s="234" t="s">
        <v>19</v>
      </c>
      <c r="F164" s="235" t="s">
        <v>296</v>
      </c>
      <c r="G164" s="233"/>
      <c r="H164" s="234" t="s">
        <v>19</v>
      </c>
      <c r="I164" s="236"/>
      <c r="J164" s="233"/>
      <c r="K164" s="233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175</v>
      </c>
      <c r="AU164" s="241" t="s">
        <v>81</v>
      </c>
      <c r="AV164" s="13" t="s">
        <v>79</v>
      </c>
      <c r="AW164" s="13" t="s">
        <v>33</v>
      </c>
      <c r="AX164" s="13" t="s">
        <v>72</v>
      </c>
      <c r="AY164" s="241" t="s">
        <v>161</v>
      </c>
    </row>
    <row r="165" s="14" customFormat="1">
      <c r="A165" s="14"/>
      <c r="B165" s="242"/>
      <c r="C165" s="243"/>
      <c r="D165" s="227" t="s">
        <v>175</v>
      </c>
      <c r="E165" s="244" t="s">
        <v>19</v>
      </c>
      <c r="F165" s="245" t="s">
        <v>297</v>
      </c>
      <c r="G165" s="243"/>
      <c r="H165" s="246">
        <v>30.440000000000001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2" t="s">
        <v>175</v>
      </c>
      <c r="AU165" s="252" t="s">
        <v>81</v>
      </c>
      <c r="AV165" s="14" t="s">
        <v>81</v>
      </c>
      <c r="AW165" s="14" t="s">
        <v>33</v>
      </c>
      <c r="AX165" s="14" t="s">
        <v>79</v>
      </c>
      <c r="AY165" s="252" t="s">
        <v>161</v>
      </c>
    </row>
    <row r="166" s="2" customFormat="1" ht="37.8" customHeight="1">
      <c r="A166" s="39"/>
      <c r="B166" s="40"/>
      <c r="C166" s="214" t="s">
        <v>298</v>
      </c>
      <c r="D166" s="214" t="s">
        <v>163</v>
      </c>
      <c r="E166" s="215" t="s">
        <v>299</v>
      </c>
      <c r="F166" s="216" t="s">
        <v>300</v>
      </c>
      <c r="G166" s="217" t="s">
        <v>173</v>
      </c>
      <c r="H166" s="218">
        <v>104.845</v>
      </c>
      <c r="I166" s="219"/>
      <c r="J166" s="220">
        <f>ROUND(I166*H166,2)</f>
        <v>0</v>
      </c>
      <c r="K166" s="216" t="s">
        <v>185</v>
      </c>
      <c r="L166" s="45"/>
      <c r="M166" s="221" t="s">
        <v>19</v>
      </c>
      <c r="N166" s="222" t="s">
        <v>43</v>
      </c>
      <c r="O166" s="85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5" t="s">
        <v>167</v>
      </c>
      <c r="AT166" s="225" t="s">
        <v>163</v>
      </c>
      <c r="AU166" s="225" t="s">
        <v>81</v>
      </c>
      <c r="AY166" s="18" t="s">
        <v>161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8" t="s">
        <v>79</v>
      </c>
      <c r="BK166" s="226">
        <f>ROUND(I166*H166,2)</f>
        <v>0</v>
      </c>
      <c r="BL166" s="18" t="s">
        <v>167</v>
      </c>
      <c r="BM166" s="225" t="s">
        <v>301</v>
      </c>
    </row>
    <row r="167" s="13" customFormat="1">
      <c r="A167" s="13"/>
      <c r="B167" s="232"/>
      <c r="C167" s="233"/>
      <c r="D167" s="227" t="s">
        <v>175</v>
      </c>
      <c r="E167" s="234" t="s">
        <v>19</v>
      </c>
      <c r="F167" s="235" t="s">
        <v>302</v>
      </c>
      <c r="G167" s="233"/>
      <c r="H167" s="234" t="s">
        <v>19</v>
      </c>
      <c r="I167" s="236"/>
      <c r="J167" s="233"/>
      <c r="K167" s="233"/>
      <c r="L167" s="237"/>
      <c r="M167" s="238"/>
      <c r="N167" s="239"/>
      <c r="O167" s="239"/>
      <c r="P167" s="239"/>
      <c r="Q167" s="239"/>
      <c r="R167" s="239"/>
      <c r="S167" s="239"/>
      <c r="T167" s="24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1" t="s">
        <v>175</v>
      </c>
      <c r="AU167" s="241" t="s">
        <v>81</v>
      </c>
      <c r="AV167" s="13" t="s">
        <v>79</v>
      </c>
      <c r="AW167" s="13" t="s">
        <v>33</v>
      </c>
      <c r="AX167" s="13" t="s">
        <v>72</v>
      </c>
      <c r="AY167" s="241" t="s">
        <v>161</v>
      </c>
    </row>
    <row r="168" s="14" customFormat="1">
      <c r="A168" s="14"/>
      <c r="B168" s="242"/>
      <c r="C168" s="243"/>
      <c r="D168" s="227" t="s">
        <v>175</v>
      </c>
      <c r="E168" s="244" t="s">
        <v>19</v>
      </c>
      <c r="F168" s="245" t="s">
        <v>303</v>
      </c>
      <c r="G168" s="243"/>
      <c r="H168" s="246">
        <v>44.347000000000001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2" t="s">
        <v>175</v>
      </c>
      <c r="AU168" s="252" t="s">
        <v>81</v>
      </c>
      <c r="AV168" s="14" t="s">
        <v>81</v>
      </c>
      <c r="AW168" s="14" t="s">
        <v>33</v>
      </c>
      <c r="AX168" s="14" t="s">
        <v>72</v>
      </c>
      <c r="AY168" s="252" t="s">
        <v>161</v>
      </c>
    </row>
    <row r="169" s="14" customFormat="1">
      <c r="A169" s="14"/>
      <c r="B169" s="242"/>
      <c r="C169" s="243"/>
      <c r="D169" s="227" t="s">
        <v>175</v>
      </c>
      <c r="E169" s="244" t="s">
        <v>19</v>
      </c>
      <c r="F169" s="245" t="s">
        <v>304</v>
      </c>
      <c r="G169" s="243"/>
      <c r="H169" s="246">
        <v>60.497999999999998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2" t="s">
        <v>175</v>
      </c>
      <c r="AU169" s="252" t="s">
        <v>81</v>
      </c>
      <c r="AV169" s="14" t="s">
        <v>81</v>
      </c>
      <c r="AW169" s="14" t="s">
        <v>33</v>
      </c>
      <c r="AX169" s="14" t="s">
        <v>72</v>
      </c>
      <c r="AY169" s="252" t="s">
        <v>161</v>
      </c>
    </row>
    <row r="170" s="15" customFormat="1">
      <c r="A170" s="15"/>
      <c r="B170" s="253"/>
      <c r="C170" s="254"/>
      <c r="D170" s="227" t="s">
        <v>175</v>
      </c>
      <c r="E170" s="255" t="s">
        <v>19</v>
      </c>
      <c r="F170" s="256" t="s">
        <v>190</v>
      </c>
      <c r="G170" s="254"/>
      <c r="H170" s="257">
        <v>104.845</v>
      </c>
      <c r="I170" s="258"/>
      <c r="J170" s="254"/>
      <c r="K170" s="254"/>
      <c r="L170" s="259"/>
      <c r="M170" s="260"/>
      <c r="N170" s="261"/>
      <c r="O170" s="261"/>
      <c r="P170" s="261"/>
      <c r="Q170" s="261"/>
      <c r="R170" s="261"/>
      <c r="S170" s="261"/>
      <c r="T170" s="262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3" t="s">
        <v>175</v>
      </c>
      <c r="AU170" s="263" t="s">
        <v>81</v>
      </c>
      <c r="AV170" s="15" t="s">
        <v>167</v>
      </c>
      <c r="AW170" s="15" t="s">
        <v>33</v>
      </c>
      <c r="AX170" s="15" t="s">
        <v>79</v>
      </c>
      <c r="AY170" s="263" t="s">
        <v>161</v>
      </c>
    </row>
    <row r="171" s="2" customFormat="1" ht="37.8" customHeight="1">
      <c r="A171" s="39"/>
      <c r="B171" s="40"/>
      <c r="C171" s="214" t="s">
        <v>305</v>
      </c>
      <c r="D171" s="214" t="s">
        <v>163</v>
      </c>
      <c r="E171" s="215" t="s">
        <v>306</v>
      </c>
      <c r="F171" s="216" t="s">
        <v>307</v>
      </c>
      <c r="G171" s="217" t="s">
        <v>233</v>
      </c>
      <c r="H171" s="218">
        <v>138.74199999999999</v>
      </c>
      <c r="I171" s="219"/>
      <c r="J171" s="220">
        <f>ROUND(I171*H171,2)</f>
        <v>0</v>
      </c>
      <c r="K171" s="216" t="s">
        <v>185</v>
      </c>
      <c r="L171" s="45"/>
      <c r="M171" s="221" t="s">
        <v>19</v>
      </c>
      <c r="N171" s="222" t="s">
        <v>43</v>
      </c>
      <c r="O171" s="85"/>
      <c r="P171" s="223">
        <f>O171*H171</f>
        <v>0</v>
      </c>
      <c r="Q171" s="223">
        <v>0.00726</v>
      </c>
      <c r="R171" s="223">
        <f>Q171*H171</f>
        <v>1.00726692</v>
      </c>
      <c r="S171" s="223">
        <v>0</v>
      </c>
      <c r="T171" s="224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5" t="s">
        <v>167</v>
      </c>
      <c r="AT171" s="225" t="s">
        <v>163</v>
      </c>
      <c r="AU171" s="225" t="s">
        <v>81</v>
      </c>
      <c r="AY171" s="18" t="s">
        <v>161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8" t="s">
        <v>79</v>
      </c>
      <c r="BK171" s="226">
        <f>ROUND(I171*H171,2)</f>
        <v>0</v>
      </c>
      <c r="BL171" s="18" t="s">
        <v>167</v>
      </c>
      <c r="BM171" s="225" t="s">
        <v>308</v>
      </c>
    </row>
    <row r="172" s="14" customFormat="1">
      <c r="A172" s="14"/>
      <c r="B172" s="242"/>
      <c r="C172" s="243"/>
      <c r="D172" s="227" t="s">
        <v>175</v>
      </c>
      <c r="E172" s="244" t="s">
        <v>19</v>
      </c>
      <c r="F172" s="245" t="s">
        <v>309</v>
      </c>
      <c r="G172" s="243"/>
      <c r="H172" s="246">
        <v>107.152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2" t="s">
        <v>175</v>
      </c>
      <c r="AU172" s="252" t="s">
        <v>81</v>
      </c>
      <c r="AV172" s="14" t="s">
        <v>81</v>
      </c>
      <c r="AW172" s="14" t="s">
        <v>33</v>
      </c>
      <c r="AX172" s="14" t="s">
        <v>72</v>
      </c>
      <c r="AY172" s="252" t="s">
        <v>161</v>
      </c>
    </row>
    <row r="173" s="14" customFormat="1">
      <c r="A173" s="14"/>
      <c r="B173" s="242"/>
      <c r="C173" s="243"/>
      <c r="D173" s="227" t="s">
        <v>175</v>
      </c>
      <c r="E173" s="244" t="s">
        <v>19</v>
      </c>
      <c r="F173" s="245" t="s">
        <v>310</v>
      </c>
      <c r="G173" s="243"/>
      <c r="H173" s="246">
        <v>31.59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175</v>
      </c>
      <c r="AU173" s="252" t="s">
        <v>81</v>
      </c>
      <c r="AV173" s="14" t="s">
        <v>81</v>
      </c>
      <c r="AW173" s="14" t="s">
        <v>33</v>
      </c>
      <c r="AX173" s="14" t="s">
        <v>72</v>
      </c>
      <c r="AY173" s="252" t="s">
        <v>161</v>
      </c>
    </row>
    <row r="174" s="15" customFormat="1">
      <c r="A174" s="15"/>
      <c r="B174" s="253"/>
      <c r="C174" s="254"/>
      <c r="D174" s="227" t="s">
        <v>175</v>
      </c>
      <c r="E174" s="255" t="s">
        <v>19</v>
      </c>
      <c r="F174" s="256" t="s">
        <v>190</v>
      </c>
      <c r="G174" s="254"/>
      <c r="H174" s="257">
        <v>138.74199999999999</v>
      </c>
      <c r="I174" s="258"/>
      <c r="J174" s="254"/>
      <c r="K174" s="254"/>
      <c r="L174" s="259"/>
      <c r="M174" s="260"/>
      <c r="N174" s="261"/>
      <c r="O174" s="261"/>
      <c r="P174" s="261"/>
      <c r="Q174" s="261"/>
      <c r="R174" s="261"/>
      <c r="S174" s="261"/>
      <c r="T174" s="262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3" t="s">
        <v>175</v>
      </c>
      <c r="AU174" s="263" t="s">
        <v>81</v>
      </c>
      <c r="AV174" s="15" t="s">
        <v>167</v>
      </c>
      <c r="AW174" s="15" t="s">
        <v>33</v>
      </c>
      <c r="AX174" s="15" t="s">
        <v>79</v>
      </c>
      <c r="AY174" s="263" t="s">
        <v>161</v>
      </c>
    </row>
    <row r="175" s="2" customFormat="1" ht="37.8" customHeight="1">
      <c r="A175" s="39"/>
      <c r="B175" s="40"/>
      <c r="C175" s="214" t="s">
        <v>311</v>
      </c>
      <c r="D175" s="214" t="s">
        <v>163</v>
      </c>
      <c r="E175" s="215" t="s">
        <v>312</v>
      </c>
      <c r="F175" s="216" t="s">
        <v>313</v>
      </c>
      <c r="G175" s="217" t="s">
        <v>233</v>
      </c>
      <c r="H175" s="218">
        <v>138.74199999999999</v>
      </c>
      <c r="I175" s="219"/>
      <c r="J175" s="220">
        <f>ROUND(I175*H175,2)</f>
        <v>0</v>
      </c>
      <c r="K175" s="216" t="s">
        <v>185</v>
      </c>
      <c r="L175" s="45"/>
      <c r="M175" s="221" t="s">
        <v>19</v>
      </c>
      <c r="N175" s="222" t="s">
        <v>43</v>
      </c>
      <c r="O175" s="85"/>
      <c r="P175" s="223">
        <f>O175*H175</f>
        <v>0</v>
      </c>
      <c r="Q175" s="223">
        <v>0.00085999999999999998</v>
      </c>
      <c r="R175" s="223">
        <f>Q175*H175</f>
        <v>0.11931811999999999</v>
      </c>
      <c r="S175" s="223">
        <v>0</v>
      </c>
      <c r="T175" s="22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5" t="s">
        <v>167</v>
      </c>
      <c r="AT175" s="225" t="s">
        <v>163</v>
      </c>
      <c r="AU175" s="225" t="s">
        <v>81</v>
      </c>
      <c r="AY175" s="18" t="s">
        <v>161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8" t="s">
        <v>79</v>
      </c>
      <c r="BK175" s="226">
        <f>ROUND(I175*H175,2)</f>
        <v>0</v>
      </c>
      <c r="BL175" s="18" t="s">
        <v>167</v>
      </c>
      <c r="BM175" s="225" t="s">
        <v>314</v>
      </c>
    </row>
    <row r="176" s="2" customFormat="1" ht="37.8" customHeight="1">
      <c r="A176" s="39"/>
      <c r="B176" s="40"/>
      <c r="C176" s="214" t="s">
        <v>315</v>
      </c>
      <c r="D176" s="214" t="s">
        <v>163</v>
      </c>
      <c r="E176" s="215" t="s">
        <v>316</v>
      </c>
      <c r="F176" s="216" t="s">
        <v>317</v>
      </c>
      <c r="G176" s="217" t="s">
        <v>221</v>
      </c>
      <c r="H176" s="218">
        <v>0.22900000000000001</v>
      </c>
      <c r="I176" s="219"/>
      <c r="J176" s="220">
        <f>ROUND(I176*H176,2)</f>
        <v>0</v>
      </c>
      <c r="K176" s="216" t="s">
        <v>185</v>
      </c>
      <c r="L176" s="45"/>
      <c r="M176" s="221" t="s">
        <v>19</v>
      </c>
      <c r="N176" s="222" t="s">
        <v>43</v>
      </c>
      <c r="O176" s="85"/>
      <c r="P176" s="223">
        <f>O176*H176</f>
        <v>0</v>
      </c>
      <c r="Q176" s="223">
        <v>1.09528</v>
      </c>
      <c r="R176" s="223">
        <f>Q176*H176</f>
        <v>0.25081912000000001</v>
      </c>
      <c r="S176" s="223">
        <v>0</v>
      </c>
      <c r="T176" s="224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5" t="s">
        <v>167</v>
      </c>
      <c r="AT176" s="225" t="s">
        <v>163</v>
      </c>
      <c r="AU176" s="225" t="s">
        <v>81</v>
      </c>
      <c r="AY176" s="18" t="s">
        <v>161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8" t="s">
        <v>79</v>
      </c>
      <c r="BK176" s="226">
        <f>ROUND(I176*H176,2)</f>
        <v>0</v>
      </c>
      <c r="BL176" s="18" t="s">
        <v>167</v>
      </c>
      <c r="BM176" s="225" t="s">
        <v>318</v>
      </c>
    </row>
    <row r="177" s="13" customFormat="1">
      <c r="A177" s="13"/>
      <c r="B177" s="232"/>
      <c r="C177" s="233"/>
      <c r="D177" s="227" t="s">
        <v>175</v>
      </c>
      <c r="E177" s="234" t="s">
        <v>19</v>
      </c>
      <c r="F177" s="235" t="s">
        <v>319</v>
      </c>
      <c r="G177" s="233"/>
      <c r="H177" s="234" t="s">
        <v>19</v>
      </c>
      <c r="I177" s="236"/>
      <c r="J177" s="233"/>
      <c r="K177" s="233"/>
      <c r="L177" s="237"/>
      <c r="M177" s="238"/>
      <c r="N177" s="239"/>
      <c r="O177" s="239"/>
      <c r="P177" s="239"/>
      <c r="Q177" s="239"/>
      <c r="R177" s="239"/>
      <c r="S177" s="239"/>
      <c r="T177" s="24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1" t="s">
        <v>175</v>
      </c>
      <c r="AU177" s="241" t="s">
        <v>81</v>
      </c>
      <c r="AV177" s="13" t="s">
        <v>79</v>
      </c>
      <c r="AW177" s="13" t="s">
        <v>33</v>
      </c>
      <c r="AX177" s="13" t="s">
        <v>72</v>
      </c>
      <c r="AY177" s="241" t="s">
        <v>161</v>
      </c>
    </row>
    <row r="178" s="14" customFormat="1">
      <c r="A178" s="14"/>
      <c r="B178" s="242"/>
      <c r="C178" s="243"/>
      <c r="D178" s="227" t="s">
        <v>175</v>
      </c>
      <c r="E178" s="244" t="s">
        <v>19</v>
      </c>
      <c r="F178" s="245" t="s">
        <v>320</v>
      </c>
      <c r="G178" s="243"/>
      <c r="H178" s="246">
        <v>0.22900000000000001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2" t="s">
        <v>175</v>
      </c>
      <c r="AU178" s="252" t="s">
        <v>81</v>
      </c>
      <c r="AV178" s="14" t="s">
        <v>81</v>
      </c>
      <c r="AW178" s="14" t="s">
        <v>33</v>
      </c>
      <c r="AX178" s="14" t="s">
        <v>72</v>
      </c>
      <c r="AY178" s="252" t="s">
        <v>161</v>
      </c>
    </row>
    <row r="179" s="15" customFormat="1">
      <c r="A179" s="15"/>
      <c r="B179" s="253"/>
      <c r="C179" s="254"/>
      <c r="D179" s="227" t="s">
        <v>175</v>
      </c>
      <c r="E179" s="255" t="s">
        <v>19</v>
      </c>
      <c r="F179" s="256" t="s">
        <v>190</v>
      </c>
      <c r="G179" s="254"/>
      <c r="H179" s="257">
        <v>0.22900000000000001</v>
      </c>
      <c r="I179" s="258"/>
      <c r="J179" s="254"/>
      <c r="K179" s="254"/>
      <c r="L179" s="259"/>
      <c r="M179" s="260"/>
      <c r="N179" s="261"/>
      <c r="O179" s="261"/>
      <c r="P179" s="261"/>
      <c r="Q179" s="261"/>
      <c r="R179" s="261"/>
      <c r="S179" s="261"/>
      <c r="T179" s="262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3" t="s">
        <v>175</v>
      </c>
      <c r="AU179" s="263" t="s">
        <v>81</v>
      </c>
      <c r="AV179" s="15" t="s">
        <v>167</v>
      </c>
      <c r="AW179" s="15" t="s">
        <v>33</v>
      </c>
      <c r="AX179" s="15" t="s">
        <v>79</v>
      </c>
      <c r="AY179" s="263" t="s">
        <v>161</v>
      </c>
    </row>
    <row r="180" s="2" customFormat="1" ht="37.8" customHeight="1">
      <c r="A180" s="39"/>
      <c r="B180" s="40"/>
      <c r="C180" s="214" t="s">
        <v>321</v>
      </c>
      <c r="D180" s="214" t="s">
        <v>163</v>
      </c>
      <c r="E180" s="215" t="s">
        <v>322</v>
      </c>
      <c r="F180" s="216" t="s">
        <v>323</v>
      </c>
      <c r="G180" s="217" t="s">
        <v>221</v>
      </c>
      <c r="H180" s="218">
        <v>2.1720000000000002</v>
      </c>
      <c r="I180" s="219"/>
      <c r="J180" s="220">
        <f>ROUND(I180*H180,2)</f>
        <v>0</v>
      </c>
      <c r="K180" s="216" t="s">
        <v>185</v>
      </c>
      <c r="L180" s="45"/>
      <c r="M180" s="221" t="s">
        <v>19</v>
      </c>
      <c r="N180" s="222" t="s">
        <v>43</v>
      </c>
      <c r="O180" s="85"/>
      <c r="P180" s="223">
        <f>O180*H180</f>
        <v>0</v>
      </c>
      <c r="Q180" s="223">
        <v>1.03955</v>
      </c>
      <c r="R180" s="223">
        <f>Q180*H180</f>
        <v>2.2579026</v>
      </c>
      <c r="S180" s="223">
        <v>0</v>
      </c>
      <c r="T180" s="22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5" t="s">
        <v>167</v>
      </c>
      <c r="AT180" s="225" t="s">
        <v>163</v>
      </c>
      <c r="AU180" s="225" t="s">
        <v>81</v>
      </c>
      <c r="AY180" s="18" t="s">
        <v>161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8" t="s">
        <v>79</v>
      </c>
      <c r="BK180" s="226">
        <f>ROUND(I180*H180,2)</f>
        <v>0</v>
      </c>
      <c r="BL180" s="18" t="s">
        <v>167</v>
      </c>
      <c r="BM180" s="225" t="s">
        <v>324</v>
      </c>
    </row>
    <row r="181" s="14" customFormat="1">
      <c r="A181" s="14"/>
      <c r="B181" s="242"/>
      <c r="C181" s="243"/>
      <c r="D181" s="227" t="s">
        <v>175</v>
      </c>
      <c r="E181" s="244" t="s">
        <v>19</v>
      </c>
      <c r="F181" s="245" t="s">
        <v>325</v>
      </c>
      <c r="G181" s="243"/>
      <c r="H181" s="246">
        <v>1.298</v>
      </c>
      <c r="I181" s="247"/>
      <c r="J181" s="243"/>
      <c r="K181" s="243"/>
      <c r="L181" s="248"/>
      <c r="M181" s="249"/>
      <c r="N181" s="250"/>
      <c r="O181" s="250"/>
      <c r="P181" s="250"/>
      <c r="Q181" s="250"/>
      <c r="R181" s="250"/>
      <c r="S181" s="250"/>
      <c r="T181" s="25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2" t="s">
        <v>175</v>
      </c>
      <c r="AU181" s="252" t="s">
        <v>81</v>
      </c>
      <c r="AV181" s="14" t="s">
        <v>81</v>
      </c>
      <c r="AW181" s="14" t="s">
        <v>33</v>
      </c>
      <c r="AX181" s="14" t="s">
        <v>72</v>
      </c>
      <c r="AY181" s="252" t="s">
        <v>161</v>
      </c>
    </row>
    <row r="182" s="14" customFormat="1">
      <c r="A182" s="14"/>
      <c r="B182" s="242"/>
      <c r="C182" s="243"/>
      <c r="D182" s="227" t="s">
        <v>175</v>
      </c>
      <c r="E182" s="244" t="s">
        <v>19</v>
      </c>
      <c r="F182" s="245" t="s">
        <v>326</v>
      </c>
      <c r="G182" s="243"/>
      <c r="H182" s="246">
        <v>0.874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2" t="s">
        <v>175</v>
      </c>
      <c r="AU182" s="252" t="s">
        <v>81</v>
      </c>
      <c r="AV182" s="14" t="s">
        <v>81</v>
      </c>
      <c r="AW182" s="14" t="s">
        <v>33</v>
      </c>
      <c r="AX182" s="14" t="s">
        <v>72</v>
      </c>
      <c r="AY182" s="252" t="s">
        <v>161</v>
      </c>
    </row>
    <row r="183" s="15" customFormat="1">
      <c r="A183" s="15"/>
      <c r="B183" s="253"/>
      <c r="C183" s="254"/>
      <c r="D183" s="227" t="s">
        <v>175</v>
      </c>
      <c r="E183" s="255" t="s">
        <v>19</v>
      </c>
      <c r="F183" s="256" t="s">
        <v>190</v>
      </c>
      <c r="G183" s="254"/>
      <c r="H183" s="257">
        <v>2.1720000000000002</v>
      </c>
      <c r="I183" s="258"/>
      <c r="J183" s="254"/>
      <c r="K183" s="254"/>
      <c r="L183" s="259"/>
      <c r="M183" s="260"/>
      <c r="N183" s="261"/>
      <c r="O183" s="261"/>
      <c r="P183" s="261"/>
      <c r="Q183" s="261"/>
      <c r="R183" s="261"/>
      <c r="S183" s="261"/>
      <c r="T183" s="262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3" t="s">
        <v>175</v>
      </c>
      <c r="AU183" s="263" t="s">
        <v>81</v>
      </c>
      <c r="AV183" s="15" t="s">
        <v>167</v>
      </c>
      <c r="AW183" s="15" t="s">
        <v>33</v>
      </c>
      <c r="AX183" s="15" t="s">
        <v>79</v>
      </c>
      <c r="AY183" s="263" t="s">
        <v>161</v>
      </c>
    </row>
    <row r="184" s="12" customFormat="1" ht="22.8" customHeight="1">
      <c r="A184" s="12"/>
      <c r="B184" s="198"/>
      <c r="C184" s="199"/>
      <c r="D184" s="200" t="s">
        <v>71</v>
      </c>
      <c r="E184" s="212" t="s">
        <v>167</v>
      </c>
      <c r="F184" s="212" t="s">
        <v>327</v>
      </c>
      <c r="G184" s="199"/>
      <c r="H184" s="199"/>
      <c r="I184" s="202"/>
      <c r="J184" s="213">
        <f>BK184</f>
        <v>0</v>
      </c>
      <c r="K184" s="199"/>
      <c r="L184" s="204"/>
      <c r="M184" s="205"/>
      <c r="N184" s="206"/>
      <c r="O184" s="206"/>
      <c r="P184" s="207">
        <f>SUM(P185:P188)</f>
        <v>0</v>
      </c>
      <c r="Q184" s="206"/>
      <c r="R184" s="207">
        <f>SUM(R185:R188)</f>
        <v>53.028359999999999</v>
      </c>
      <c r="S184" s="206"/>
      <c r="T184" s="208">
        <f>SUM(T185:T188)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9" t="s">
        <v>79</v>
      </c>
      <c r="AT184" s="210" t="s">
        <v>71</v>
      </c>
      <c r="AU184" s="210" t="s">
        <v>79</v>
      </c>
      <c r="AY184" s="209" t="s">
        <v>161</v>
      </c>
      <c r="BK184" s="211">
        <f>SUM(BK185:BK188)</f>
        <v>0</v>
      </c>
    </row>
    <row r="185" s="2" customFormat="1" ht="14.4" customHeight="1">
      <c r="A185" s="39"/>
      <c r="B185" s="40"/>
      <c r="C185" s="214" t="s">
        <v>328</v>
      </c>
      <c r="D185" s="214" t="s">
        <v>163</v>
      </c>
      <c r="E185" s="215" t="s">
        <v>329</v>
      </c>
      <c r="F185" s="216" t="s">
        <v>330</v>
      </c>
      <c r="G185" s="217" t="s">
        <v>233</v>
      </c>
      <c r="H185" s="218">
        <v>77</v>
      </c>
      <c r="I185" s="219"/>
      <c r="J185" s="220">
        <f>ROUND(I185*H185,2)</f>
        <v>0</v>
      </c>
      <c r="K185" s="216" t="s">
        <v>185</v>
      </c>
      <c r="L185" s="45"/>
      <c r="M185" s="221" t="s">
        <v>19</v>
      </c>
      <c r="N185" s="222" t="s">
        <v>43</v>
      </c>
      <c r="O185" s="85"/>
      <c r="P185" s="223">
        <f>O185*H185</f>
        <v>0</v>
      </c>
      <c r="Q185" s="223">
        <v>0</v>
      </c>
      <c r="R185" s="223">
        <f>Q185*H185</f>
        <v>0</v>
      </c>
      <c r="S185" s="223">
        <v>0</v>
      </c>
      <c r="T185" s="224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5" t="s">
        <v>167</v>
      </c>
      <c r="AT185" s="225" t="s">
        <v>163</v>
      </c>
      <c r="AU185" s="225" t="s">
        <v>81</v>
      </c>
      <c r="AY185" s="18" t="s">
        <v>161</v>
      </c>
      <c r="BE185" s="226">
        <f>IF(N185="základní",J185,0)</f>
        <v>0</v>
      </c>
      <c r="BF185" s="226">
        <f>IF(N185="snížená",J185,0)</f>
        <v>0</v>
      </c>
      <c r="BG185" s="226">
        <f>IF(N185="zákl. přenesená",J185,0)</f>
        <v>0</v>
      </c>
      <c r="BH185" s="226">
        <f>IF(N185="sníž. přenesená",J185,0)</f>
        <v>0</v>
      </c>
      <c r="BI185" s="226">
        <f>IF(N185="nulová",J185,0)</f>
        <v>0</v>
      </c>
      <c r="BJ185" s="18" t="s">
        <v>79</v>
      </c>
      <c r="BK185" s="226">
        <f>ROUND(I185*H185,2)</f>
        <v>0</v>
      </c>
      <c r="BL185" s="18" t="s">
        <v>167</v>
      </c>
      <c r="BM185" s="225" t="s">
        <v>331</v>
      </c>
    </row>
    <row r="186" s="14" customFormat="1">
      <c r="A186" s="14"/>
      <c r="B186" s="242"/>
      <c r="C186" s="243"/>
      <c r="D186" s="227" t="s">
        <v>175</v>
      </c>
      <c r="E186" s="244" t="s">
        <v>19</v>
      </c>
      <c r="F186" s="245" t="s">
        <v>332</v>
      </c>
      <c r="G186" s="243"/>
      <c r="H186" s="246">
        <v>77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2" t="s">
        <v>175</v>
      </c>
      <c r="AU186" s="252" t="s">
        <v>81</v>
      </c>
      <c r="AV186" s="14" t="s">
        <v>81</v>
      </c>
      <c r="AW186" s="14" t="s">
        <v>33</v>
      </c>
      <c r="AX186" s="14" t="s">
        <v>79</v>
      </c>
      <c r="AY186" s="252" t="s">
        <v>161</v>
      </c>
    </row>
    <row r="187" s="2" customFormat="1" ht="24.15" customHeight="1">
      <c r="A187" s="39"/>
      <c r="B187" s="40"/>
      <c r="C187" s="214" t="s">
        <v>333</v>
      </c>
      <c r="D187" s="214" t="s">
        <v>163</v>
      </c>
      <c r="E187" s="215" t="s">
        <v>334</v>
      </c>
      <c r="F187" s="216" t="s">
        <v>335</v>
      </c>
      <c r="G187" s="217" t="s">
        <v>173</v>
      </c>
      <c r="H187" s="218">
        <v>34.433999999999997</v>
      </c>
      <c r="I187" s="219"/>
      <c r="J187" s="220">
        <f>ROUND(I187*H187,2)</f>
        <v>0</v>
      </c>
      <c r="K187" s="216" t="s">
        <v>19</v>
      </c>
      <c r="L187" s="45"/>
      <c r="M187" s="221" t="s">
        <v>19</v>
      </c>
      <c r="N187" s="222" t="s">
        <v>43</v>
      </c>
      <c r="O187" s="85"/>
      <c r="P187" s="223">
        <f>O187*H187</f>
        <v>0</v>
      </c>
      <c r="Q187" s="223">
        <v>1.54</v>
      </c>
      <c r="R187" s="223">
        <f>Q187*H187</f>
        <v>53.028359999999999</v>
      </c>
      <c r="S187" s="223">
        <v>0</v>
      </c>
      <c r="T187" s="224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5" t="s">
        <v>167</v>
      </c>
      <c r="AT187" s="225" t="s">
        <v>163</v>
      </c>
      <c r="AU187" s="225" t="s">
        <v>81</v>
      </c>
      <c r="AY187" s="18" t="s">
        <v>161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8" t="s">
        <v>79</v>
      </c>
      <c r="BK187" s="226">
        <f>ROUND(I187*H187,2)</f>
        <v>0</v>
      </c>
      <c r="BL187" s="18" t="s">
        <v>167</v>
      </c>
      <c r="BM187" s="225" t="s">
        <v>336</v>
      </c>
    </row>
    <row r="188" s="14" customFormat="1">
      <c r="A188" s="14"/>
      <c r="B188" s="242"/>
      <c r="C188" s="243"/>
      <c r="D188" s="227" t="s">
        <v>175</v>
      </c>
      <c r="E188" s="244" t="s">
        <v>19</v>
      </c>
      <c r="F188" s="245" t="s">
        <v>337</v>
      </c>
      <c r="G188" s="243"/>
      <c r="H188" s="246">
        <v>34.433999999999997</v>
      </c>
      <c r="I188" s="247"/>
      <c r="J188" s="243"/>
      <c r="K188" s="243"/>
      <c r="L188" s="248"/>
      <c r="M188" s="249"/>
      <c r="N188" s="250"/>
      <c r="O188" s="250"/>
      <c r="P188" s="250"/>
      <c r="Q188" s="250"/>
      <c r="R188" s="250"/>
      <c r="S188" s="250"/>
      <c r="T188" s="25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2" t="s">
        <v>175</v>
      </c>
      <c r="AU188" s="252" t="s">
        <v>81</v>
      </c>
      <c r="AV188" s="14" t="s">
        <v>81</v>
      </c>
      <c r="AW188" s="14" t="s">
        <v>33</v>
      </c>
      <c r="AX188" s="14" t="s">
        <v>79</v>
      </c>
      <c r="AY188" s="252" t="s">
        <v>161</v>
      </c>
    </row>
    <row r="189" s="12" customFormat="1" ht="22.8" customHeight="1">
      <c r="A189" s="12"/>
      <c r="B189" s="198"/>
      <c r="C189" s="199"/>
      <c r="D189" s="200" t="s">
        <v>71</v>
      </c>
      <c r="E189" s="212" t="s">
        <v>207</v>
      </c>
      <c r="F189" s="212" t="s">
        <v>338</v>
      </c>
      <c r="G189" s="199"/>
      <c r="H189" s="199"/>
      <c r="I189" s="202"/>
      <c r="J189" s="213">
        <f>BK189</f>
        <v>0</v>
      </c>
      <c r="K189" s="199"/>
      <c r="L189" s="204"/>
      <c r="M189" s="205"/>
      <c r="N189" s="206"/>
      <c r="O189" s="206"/>
      <c r="P189" s="207">
        <f>SUM(P190:P196)</f>
        <v>0</v>
      </c>
      <c r="Q189" s="206"/>
      <c r="R189" s="207">
        <f>SUM(R190:R196)</f>
        <v>0.0041999999999999997</v>
      </c>
      <c r="S189" s="206"/>
      <c r="T189" s="208">
        <f>SUM(T190:T196)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9" t="s">
        <v>79</v>
      </c>
      <c r="AT189" s="210" t="s">
        <v>71</v>
      </c>
      <c r="AU189" s="210" t="s">
        <v>79</v>
      </c>
      <c r="AY189" s="209" t="s">
        <v>161</v>
      </c>
      <c r="BK189" s="211">
        <f>SUM(BK190:BK196)</f>
        <v>0</v>
      </c>
    </row>
    <row r="190" s="2" customFormat="1" ht="24.15" customHeight="1">
      <c r="A190" s="39"/>
      <c r="B190" s="40"/>
      <c r="C190" s="214" t="s">
        <v>339</v>
      </c>
      <c r="D190" s="214" t="s">
        <v>163</v>
      </c>
      <c r="E190" s="215" t="s">
        <v>340</v>
      </c>
      <c r="F190" s="216" t="s">
        <v>341</v>
      </c>
      <c r="G190" s="217" t="s">
        <v>342</v>
      </c>
      <c r="H190" s="218">
        <v>16</v>
      </c>
      <c r="I190" s="219"/>
      <c r="J190" s="220">
        <f>ROUND(I190*H190,2)</f>
        <v>0</v>
      </c>
      <c r="K190" s="216" t="s">
        <v>185</v>
      </c>
      <c r="L190" s="45"/>
      <c r="M190" s="221" t="s">
        <v>19</v>
      </c>
      <c r="N190" s="222" t="s">
        <v>43</v>
      </c>
      <c r="O190" s="85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5" t="s">
        <v>167</v>
      </c>
      <c r="AT190" s="225" t="s">
        <v>163</v>
      </c>
      <c r="AU190" s="225" t="s">
        <v>81</v>
      </c>
      <c r="AY190" s="18" t="s">
        <v>161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8" t="s">
        <v>79</v>
      </c>
      <c r="BK190" s="226">
        <f>ROUND(I190*H190,2)</f>
        <v>0</v>
      </c>
      <c r="BL190" s="18" t="s">
        <v>167</v>
      </c>
      <c r="BM190" s="225" t="s">
        <v>343</v>
      </c>
    </row>
    <row r="191" s="2" customFormat="1" ht="14.4" customHeight="1">
      <c r="A191" s="39"/>
      <c r="B191" s="40"/>
      <c r="C191" s="264" t="s">
        <v>344</v>
      </c>
      <c r="D191" s="264" t="s">
        <v>237</v>
      </c>
      <c r="E191" s="265" t="s">
        <v>345</v>
      </c>
      <c r="F191" s="266" t="s">
        <v>346</v>
      </c>
      <c r="G191" s="267" t="s">
        <v>342</v>
      </c>
      <c r="H191" s="268">
        <v>16</v>
      </c>
      <c r="I191" s="269"/>
      <c r="J191" s="270">
        <f>ROUND(I191*H191,2)</f>
        <v>0</v>
      </c>
      <c r="K191" s="266" t="s">
        <v>19</v>
      </c>
      <c r="L191" s="271"/>
      <c r="M191" s="272" t="s">
        <v>19</v>
      </c>
      <c r="N191" s="273" t="s">
        <v>43</v>
      </c>
      <c r="O191" s="85"/>
      <c r="P191" s="223">
        <f>O191*H191</f>
        <v>0</v>
      </c>
      <c r="Q191" s="223">
        <v>0</v>
      </c>
      <c r="R191" s="223">
        <f>Q191*H191</f>
        <v>0</v>
      </c>
      <c r="S191" s="223">
        <v>0</v>
      </c>
      <c r="T191" s="22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5" t="s">
        <v>207</v>
      </c>
      <c r="AT191" s="225" t="s">
        <v>237</v>
      </c>
      <c r="AU191" s="225" t="s">
        <v>81</v>
      </c>
      <c r="AY191" s="18" t="s">
        <v>161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8" t="s">
        <v>79</v>
      </c>
      <c r="BK191" s="226">
        <f>ROUND(I191*H191,2)</f>
        <v>0</v>
      </c>
      <c r="BL191" s="18" t="s">
        <v>167</v>
      </c>
      <c r="BM191" s="225" t="s">
        <v>347</v>
      </c>
    </row>
    <row r="192" s="14" customFormat="1">
      <c r="A192" s="14"/>
      <c r="B192" s="242"/>
      <c r="C192" s="243"/>
      <c r="D192" s="227" t="s">
        <v>175</v>
      </c>
      <c r="E192" s="244" t="s">
        <v>19</v>
      </c>
      <c r="F192" s="245" t="s">
        <v>348</v>
      </c>
      <c r="G192" s="243"/>
      <c r="H192" s="246">
        <v>16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175</v>
      </c>
      <c r="AU192" s="252" t="s">
        <v>81</v>
      </c>
      <c r="AV192" s="14" t="s">
        <v>81</v>
      </c>
      <c r="AW192" s="14" t="s">
        <v>33</v>
      </c>
      <c r="AX192" s="14" t="s">
        <v>79</v>
      </c>
      <c r="AY192" s="252" t="s">
        <v>161</v>
      </c>
    </row>
    <row r="193" s="2" customFormat="1" ht="24.15" customHeight="1">
      <c r="A193" s="39"/>
      <c r="B193" s="40"/>
      <c r="C193" s="214" t="s">
        <v>349</v>
      </c>
      <c r="D193" s="214" t="s">
        <v>163</v>
      </c>
      <c r="E193" s="215" t="s">
        <v>350</v>
      </c>
      <c r="F193" s="216" t="s">
        <v>351</v>
      </c>
      <c r="G193" s="217" t="s">
        <v>342</v>
      </c>
      <c r="H193" s="218">
        <v>8</v>
      </c>
      <c r="I193" s="219"/>
      <c r="J193" s="220">
        <f>ROUND(I193*H193,2)</f>
        <v>0</v>
      </c>
      <c r="K193" s="216" t="s">
        <v>185</v>
      </c>
      <c r="L193" s="45"/>
      <c r="M193" s="221" t="s">
        <v>19</v>
      </c>
      <c r="N193" s="222" t="s">
        <v>43</v>
      </c>
      <c r="O193" s="85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5" t="s">
        <v>167</v>
      </c>
      <c r="AT193" s="225" t="s">
        <v>163</v>
      </c>
      <c r="AU193" s="225" t="s">
        <v>81</v>
      </c>
      <c r="AY193" s="18" t="s">
        <v>161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8" t="s">
        <v>79</v>
      </c>
      <c r="BK193" s="226">
        <f>ROUND(I193*H193,2)</f>
        <v>0</v>
      </c>
      <c r="BL193" s="18" t="s">
        <v>167</v>
      </c>
      <c r="BM193" s="225" t="s">
        <v>352</v>
      </c>
    </row>
    <row r="194" s="2" customFormat="1" ht="14.4" customHeight="1">
      <c r="A194" s="39"/>
      <c r="B194" s="40"/>
      <c r="C194" s="264" t="s">
        <v>353</v>
      </c>
      <c r="D194" s="264" t="s">
        <v>237</v>
      </c>
      <c r="E194" s="265" t="s">
        <v>354</v>
      </c>
      <c r="F194" s="266" t="s">
        <v>355</v>
      </c>
      <c r="G194" s="267" t="s">
        <v>342</v>
      </c>
      <c r="H194" s="268">
        <v>8</v>
      </c>
      <c r="I194" s="269"/>
      <c r="J194" s="270">
        <f>ROUND(I194*H194,2)</f>
        <v>0</v>
      </c>
      <c r="K194" s="266" t="s">
        <v>19</v>
      </c>
      <c r="L194" s="271"/>
      <c r="M194" s="272" t="s">
        <v>19</v>
      </c>
      <c r="N194" s="273" t="s">
        <v>43</v>
      </c>
      <c r="O194" s="85"/>
      <c r="P194" s="223">
        <f>O194*H194</f>
        <v>0</v>
      </c>
      <c r="Q194" s="223">
        <v>0.00050000000000000001</v>
      </c>
      <c r="R194" s="223">
        <f>Q194*H194</f>
        <v>0.0040000000000000001</v>
      </c>
      <c r="S194" s="223">
        <v>0</v>
      </c>
      <c r="T194" s="224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5" t="s">
        <v>207</v>
      </c>
      <c r="AT194" s="225" t="s">
        <v>237</v>
      </c>
      <c r="AU194" s="225" t="s">
        <v>81</v>
      </c>
      <c r="AY194" s="18" t="s">
        <v>161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8" t="s">
        <v>79</v>
      </c>
      <c r="BK194" s="226">
        <f>ROUND(I194*H194,2)</f>
        <v>0</v>
      </c>
      <c r="BL194" s="18" t="s">
        <v>167</v>
      </c>
      <c r="BM194" s="225" t="s">
        <v>356</v>
      </c>
    </row>
    <row r="195" s="2" customFormat="1" ht="24.15" customHeight="1">
      <c r="A195" s="39"/>
      <c r="B195" s="40"/>
      <c r="C195" s="214" t="s">
        <v>357</v>
      </c>
      <c r="D195" s="214" t="s">
        <v>163</v>
      </c>
      <c r="E195" s="215" t="s">
        <v>358</v>
      </c>
      <c r="F195" s="216" t="s">
        <v>359</v>
      </c>
      <c r="G195" s="217" t="s">
        <v>342</v>
      </c>
      <c r="H195" s="218">
        <v>2</v>
      </c>
      <c r="I195" s="219"/>
      <c r="J195" s="220">
        <f>ROUND(I195*H195,2)</f>
        <v>0</v>
      </c>
      <c r="K195" s="216" t="s">
        <v>185</v>
      </c>
      <c r="L195" s="45"/>
      <c r="M195" s="221" t="s">
        <v>19</v>
      </c>
      <c r="N195" s="222" t="s">
        <v>43</v>
      </c>
      <c r="O195" s="85"/>
      <c r="P195" s="223">
        <f>O195*H195</f>
        <v>0</v>
      </c>
      <c r="Q195" s="223">
        <v>0</v>
      </c>
      <c r="R195" s="223">
        <f>Q195*H195</f>
        <v>0</v>
      </c>
      <c r="S195" s="223">
        <v>0</v>
      </c>
      <c r="T195" s="224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5" t="s">
        <v>167</v>
      </c>
      <c r="AT195" s="225" t="s">
        <v>163</v>
      </c>
      <c r="AU195" s="225" t="s">
        <v>81</v>
      </c>
      <c r="AY195" s="18" t="s">
        <v>161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8" t="s">
        <v>79</v>
      </c>
      <c r="BK195" s="226">
        <f>ROUND(I195*H195,2)</f>
        <v>0</v>
      </c>
      <c r="BL195" s="18" t="s">
        <v>167</v>
      </c>
      <c r="BM195" s="225" t="s">
        <v>360</v>
      </c>
    </row>
    <row r="196" s="2" customFormat="1" ht="14.4" customHeight="1">
      <c r="A196" s="39"/>
      <c r="B196" s="40"/>
      <c r="C196" s="264" t="s">
        <v>361</v>
      </c>
      <c r="D196" s="264" t="s">
        <v>237</v>
      </c>
      <c r="E196" s="265" t="s">
        <v>362</v>
      </c>
      <c r="F196" s="266" t="s">
        <v>363</v>
      </c>
      <c r="G196" s="267" t="s">
        <v>342</v>
      </c>
      <c r="H196" s="268">
        <v>2</v>
      </c>
      <c r="I196" s="269"/>
      <c r="J196" s="270">
        <f>ROUND(I196*H196,2)</f>
        <v>0</v>
      </c>
      <c r="K196" s="266" t="s">
        <v>19</v>
      </c>
      <c r="L196" s="271"/>
      <c r="M196" s="272" t="s">
        <v>19</v>
      </c>
      <c r="N196" s="273" t="s">
        <v>43</v>
      </c>
      <c r="O196" s="85"/>
      <c r="P196" s="223">
        <f>O196*H196</f>
        <v>0</v>
      </c>
      <c r="Q196" s="223">
        <v>0.00010000000000000001</v>
      </c>
      <c r="R196" s="223">
        <f>Q196*H196</f>
        <v>0.00020000000000000001</v>
      </c>
      <c r="S196" s="223">
        <v>0</v>
      </c>
      <c r="T196" s="224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5" t="s">
        <v>207</v>
      </c>
      <c r="AT196" s="225" t="s">
        <v>237</v>
      </c>
      <c r="AU196" s="225" t="s">
        <v>81</v>
      </c>
      <c r="AY196" s="18" t="s">
        <v>161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8" t="s">
        <v>79</v>
      </c>
      <c r="BK196" s="226">
        <f>ROUND(I196*H196,2)</f>
        <v>0</v>
      </c>
      <c r="BL196" s="18" t="s">
        <v>167</v>
      </c>
      <c r="BM196" s="225" t="s">
        <v>364</v>
      </c>
    </row>
    <row r="197" s="12" customFormat="1" ht="22.8" customHeight="1">
      <c r="A197" s="12"/>
      <c r="B197" s="198"/>
      <c r="C197" s="199"/>
      <c r="D197" s="200" t="s">
        <v>71</v>
      </c>
      <c r="E197" s="212" t="s">
        <v>211</v>
      </c>
      <c r="F197" s="212" t="s">
        <v>365</v>
      </c>
      <c r="G197" s="199"/>
      <c r="H197" s="199"/>
      <c r="I197" s="202"/>
      <c r="J197" s="213">
        <f>BK197</f>
        <v>0</v>
      </c>
      <c r="K197" s="199"/>
      <c r="L197" s="204"/>
      <c r="M197" s="205"/>
      <c r="N197" s="206"/>
      <c r="O197" s="206"/>
      <c r="P197" s="207">
        <f>SUM(P198:P214)</f>
        <v>0</v>
      </c>
      <c r="Q197" s="206"/>
      <c r="R197" s="207">
        <f>SUM(R198:R214)</f>
        <v>0.40159119000000004</v>
      </c>
      <c r="S197" s="206"/>
      <c r="T197" s="208">
        <f>SUM(T198:T214)</f>
        <v>178.185768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9" t="s">
        <v>79</v>
      </c>
      <c r="AT197" s="210" t="s">
        <v>71</v>
      </c>
      <c r="AU197" s="210" t="s">
        <v>79</v>
      </c>
      <c r="AY197" s="209" t="s">
        <v>161</v>
      </c>
      <c r="BK197" s="211">
        <f>SUM(BK198:BK214)</f>
        <v>0</v>
      </c>
    </row>
    <row r="198" s="2" customFormat="1" ht="14.4" customHeight="1">
      <c r="A198" s="39"/>
      <c r="B198" s="40"/>
      <c r="C198" s="214" t="s">
        <v>366</v>
      </c>
      <c r="D198" s="214" t="s">
        <v>163</v>
      </c>
      <c r="E198" s="215" t="s">
        <v>367</v>
      </c>
      <c r="F198" s="216" t="s">
        <v>368</v>
      </c>
      <c r="G198" s="217" t="s">
        <v>173</v>
      </c>
      <c r="H198" s="218">
        <v>45.548999999999999</v>
      </c>
      <c r="I198" s="219"/>
      <c r="J198" s="220">
        <f>ROUND(I198*H198,2)</f>
        <v>0</v>
      </c>
      <c r="K198" s="216" t="s">
        <v>185</v>
      </c>
      <c r="L198" s="45"/>
      <c r="M198" s="221" t="s">
        <v>19</v>
      </c>
      <c r="N198" s="222" t="s">
        <v>43</v>
      </c>
      <c r="O198" s="85"/>
      <c r="P198" s="223">
        <f>O198*H198</f>
        <v>0</v>
      </c>
      <c r="Q198" s="223">
        <v>0</v>
      </c>
      <c r="R198" s="223">
        <f>Q198*H198</f>
        <v>0</v>
      </c>
      <c r="S198" s="223">
        <v>2.5</v>
      </c>
      <c r="T198" s="224">
        <f>S198*H198</f>
        <v>113.8725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5" t="s">
        <v>167</v>
      </c>
      <c r="AT198" s="225" t="s">
        <v>163</v>
      </c>
      <c r="AU198" s="225" t="s">
        <v>81</v>
      </c>
      <c r="AY198" s="18" t="s">
        <v>161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8" t="s">
        <v>79</v>
      </c>
      <c r="BK198" s="226">
        <f>ROUND(I198*H198,2)</f>
        <v>0</v>
      </c>
      <c r="BL198" s="18" t="s">
        <v>167</v>
      </c>
      <c r="BM198" s="225" t="s">
        <v>369</v>
      </c>
    </row>
    <row r="199" s="13" customFormat="1">
      <c r="A199" s="13"/>
      <c r="B199" s="232"/>
      <c r="C199" s="233"/>
      <c r="D199" s="227" t="s">
        <v>175</v>
      </c>
      <c r="E199" s="234" t="s">
        <v>19</v>
      </c>
      <c r="F199" s="235" t="s">
        <v>370</v>
      </c>
      <c r="G199" s="233"/>
      <c r="H199" s="234" t="s">
        <v>19</v>
      </c>
      <c r="I199" s="236"/>
      <c r="J199" s="233"/>
      <c r="K199" s="233"/>
      <c r="L199" s="237"/>
      <c r="M199" s="238"/>
      <c r="N199" s="239"/>
      <c r="O199" s="239"/>
      <c r="P199" s="239"/>
      <c r="Q199" s="239"/>
      <c r="R199" s="239"/>
      <c r="S199" s="239"/>
      <c r="T199" s="24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1" t="s">
        <v>175</v>
      </c>
      <c r="AU199" s="241" t="s">
        <v>81</v>
      </c>
      <c r="AV199" s="13" t="s">
        <v>79</v>
      </c>
      <c r="AW199" s="13" t="s">
        <v>33</v>
      </c>
      <c r="AX199" s="13" t="s">
        <v>72</v>
      </c>
      <c r="AY199" s="241" t="s">
        <v>161</v>
      </c>
    </row>
    <row r="200" s="14" customFormat="1">
      <c r="A200" s="14"/>
      <c r="B200" s="242"/>
      <c r="C200" s="243"/>
      <c r="D200" s="227" t="s">
        <v>175</v>
      </c>
      <c r="E200" s="244" t="s">
        <v>19</v>
      </c>
      <c r="F200" s="245" t="s">
        <v>371</v>
      </c>
      <c r="G200" s="243"/>
      <c r="H200" s="246">
        <v>45.548999999999999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2" t="s">
        <v>175</v>
      </c>
      <c r="AU200" s="252" t="s">
        <v>81</v>
      </c>
      <c r="AV200" s="14" t="s">
        <v>81</v>
      </c>
      <c r="AW200" s="14" t="s">
        <v>33</v>
      </c>
      <c r="AX200" s="14" t="s">
        <v>79</v>
      </c>
      <c r="AY200" s="252" t="s">
        <v>161</v>
      </c>
    </row>
    <row r="201" s="2" customFormat="1" ht="14.4" customHeight="1">
      <c r="A201" s="39"/>
      <c r="B201" s="40"/>
      <c r="C201" s="214" t="s">
        <v>372</v>
      </c>
      <c r="D201" s="214" t="s">
        <v>163</v>
      </c>
      <c r="E201" s="215" t="s">
        <v>373</v>
      </c>
      <c r="F201" s="216" t="s">
        <v>374</v>
      </c>
      <c r="G201" s="217" t="s">
        <v>173</v>
      </c>
      <c r="H201" s="218">
        <v>25.986000000000001</v>
      </c>
      <c r="I201" s="219"/>
      <c r="J201" s="220">
        <f>ROUND(I201*H201,2)</f>
        <v>0</v>
      </c>
      <c r="K201" s="216" t="s">
        <v>185</v>
      </c>
      <c r="L201" s="45"/>
      <c r="M201" s="221" t="s">
        <v>19</v>
      </c>
      <c r="N201" s="222" t="s">
        <v>43</v>
      </c>
      <c r="O201" s="85"/>
      <c r="P201" s="223">
        <f>O201*H201</f>
        <v>0</v>
      </c>
      <c r="Q201" s="223">
        <v>0</v>
      </c>
      <c r="R201" s="223">
        <f>Q201*H201</f>
        <v>0</v>
      </c>
      <c r="S201" s="223">
        <v>2.3999999999999999</v>
      </c>
      <c r="T201" s="224">
        <f>S201*H201</f>
        <v>62.366399999999999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5" t="s">
        <v>167</v>
      </c>
      <c r="AT201" s="225" t="s">
        <v>163</v>
      </c>
      <c r="AU201" s="225" t="s">
        <v>81</v>
      </c>
      <c r="AY201" s="18" t="s">
        <v>161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8" t="s">
        <v>79</v>
      </c>
      <c r="BK201" s="226">
        <f>ROUND(I201*H201,2)</f>
        <v>0</v>
      </c>
      <c r="BL201" s="18" t="s">
        <v>167</v>
      </c>
      <c r="BM201" s="225" t="s">
        <v>375</v>
      </c>
    </row>
    <row r="202" s="13" customFormat="1">
      <c r="A202" s="13"/>
      <c r="B202" s="232"/>
      <c r="C202" s="233"/>
      <c r="D202" s="227" t="s">
        <v>175</v>
      </c>
      <c r="E202" s="234" t="s">
        <v>19</v>
      </c>
      <c r="F202" s="235" t="s">
        <v>376</v>
      </c>
      <c r="G202" s="233"/>
      <c r="H202" s="234" t="s">
        <v>19</v>
      </c>
      <c r="I202" s="236"/>
      <c r="J202" s="233"/>
      <c r="K202" s="233"/>
      <c r="L202" s="237"/>
      <c r="M202" s="238"/>
      <c r="N202" s="239"/>
      <c r="O202" s="239"/>
      <c r="P202" s="239"/>
      <c r="Q202" s="239"/>
      <c r="R202" s="239"/>
      <c r="S202" s="239"/>
      <c r="T202" s="24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1" t="s">
        <v>175</v>
      </c>
      <c r="AU202" s="241" t="s">
        <v>81</v>
      </c>
      <c r="AV202" s="13" t="s">
        <v>79</v>
      </c>
      <c r="AW202" s="13" t="s">
        <v>33</v>
      </c>
      <c r="AX202" s="13" t="s">
        <v>72</v>
      </c>
      <c r="AY202" s="241" t="s">
        <v>161</v>
      </c>
    </row>
    <row r="203" s="14" customFormat="1">
      <c r="A203" s="14"/>
      <c r="B203" s="242"/>
      <c r="C203" s="243"/>
      <c r="D203" s="227" t="s">
        <v>175</v>
      </c>
      <c r="E203" s="244" t="s">
        <v>19</v>
      </c>
      <c r="F203" s="245" t="s">
        <v>377</v>
      </c>
      <c r="G203" s="243"/>
      <c r="H203" s="246">
        <v>25.986000000000001</v>
      </c>
      <c r="I203" s="247"/>
      <c r="J203" s="243"/>
      <c r="K203" s="243"/>
      <c r="L203" s="248"/>
      <c r="M203" s="249"/>
      <c r="N203" s="250"/>
      <c r="O203" s="250"/>
      <c r="P203" s="250"/>
      <c r="Q203" s="250"/>
      <c r="R203" s="250"/>
      <c r="S203" s="250"/>
      <c r="T203" s="25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2" t="s">
        <v>175</v>
      </c>
      <c r="AU203" s="252" t="s">
        <v>81</v>
      </c>
      <c r="AV203" s="14" t="s">
        <v>81</v>
      </c>
      <c r="AW203" s="14" t="s">
        <v>33</v>
      </c>
      <c r="AX203" s="14" t="s">
        <v>79</v>
      </c>
      <c r="AY203" s="252" t="s">
        <v>161</v>
      </c>
    </row>
    <row r="204" s="2" customFormat="1" ht="14.4" customHeight="1">
      <c r="A204" s="39"/>
      <c r="B204" s="40"/>
      <c r="C204" s="214" t="s">
        <v>378</v>
      </c>
      <c r="D204" s="214" t="s">
        <v>163</v>
      </c>
      <c r="E204" s="215" t="s">
        <v>379</v>
      </c>
      <c r="F204" s="216" t="s">
        <v>380</v>
      </c>
      <c r="G204" s="217" t="s">
        <v>233</v>
      </c>
      <c r="H204" s="218">
        <v>9.9329999999999998</v>
      </c>
      <c r="I204" s="219"/>
      <c r="J204" s="220">
        <f>ROUND(I204*H204,2)</f>
        <v>0</v>
      </c>
      <c r="K204" s="216" t="s">
        <v>185</v>
      </c>
      <c r="L204" s="45"/>
      <c r="M204" s="221" t="s">
        <v>19</v>
      </c>
      <c r="N204" s="222" t="s">
        <v>43</v>
      </c>
      <c r="O204" s="85"/>
      <c r="P204" s="223">
        <f>O204*H204</f>
        <v>0</v>
      </c>
      <c r="Q204" s="223">
        <v>0</v>
      </c>
      <c r="R204" s="223">
        <f>Q204*H204</f>
        <v>0</v>
      </c>
      <c r="S204" s="223">
        <v>0.066000000000000003</v>
      </c>
      <c r="T204" s="224">
        <f>S204*H204</f>
        <v>0.65557799999999999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5" t="s">
        <v>167</v>
      </c>
      <c r="AT204" s="225" t="s">
        <v>163</v>
      </c>
      <c r="AU204" s="225" t="s">
        <v>81</v>
      </c>
      <c r="AY204" s="18" t="s">
        <v>161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8" t="s">
        <v>79</v>
      </c>
      <c r="BK204" s="226">
        <f>ROUND(I204*H204,2)</f>
        <v>0</v>
      </c>
      <c r="BL204" s="18" t="s">
        <v>167</v>
      </c>
      <c r="BM204" s="225" t="s">
        <v>381</v>
      </c>
    </row>
    <row r="205" s="13" customFormat="1">
      <c r="A205" s="13"/>
      <c r="B205" s="232"/>
      <c r="C205" s="233"/>
      <c r="D205" s="227" t="s">
        <v>175</v>
      </c>
      <c r="E205" s="234" t="s">
        <v>19</v>
      </c>
      <c r="F205" s="235" t="s">
        <v>382</v>
      </c>
      <c r="G205" s="233"/>
      <c r="H205" s="234" t="s">
        <v>19</v>
      </c>
      <c r="I205" s="236"/>
      <c r="J205" s="233"/>
      <c r="K205" s="233"/>
      <c r="L205" s="237"/>
      <c r="M205" s="238"/>
      <c r="N205" s="239"/>
      <c r="O205" s="239"/>
      <c r="P205" s="239"/>
      <c r="Q205" s="239"/>
      <c r="R205" s="239"/>
      <c r="S205" s="239"/>
      <c r="T205" s="24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1" t="s">
        <v>175</v>
      </c>
      <c r="AU205" s="241" t="s">
        <v>81</v>
      </c>
      <c r="AV205" s="13" t="s">
        <v>79</v>
      </c>
      <c r="AW205" s="13" t="s">
        <v>33</v>
      </c>
      <c r="AX205" s="13" t="s">
        <v>72</v>
      </c>
      <c r="AY205" s="241" t="s">
        <v>161</v>
      </c>
    </row>
    <row r="206" s="14" customFormat="1">
      <c r="A206" s="14"/>
      <c r="B206" s="242"/>
      <c r="C206" s="243"/>
      <c r="D206" s="227" t="s">
        <v>175</v>
      </c>
      <c r="E206" s="244" t="s">
        <v>19</v>
      </c>
      <c r="F206" s="245" t="s">
        <v>383</v>
      </c>
      <c r="G206" s="243"/>
      <c r="H206" s="246">
        <v>9.9329999999999998</v>
      </c>
      <c r="I206" s="247"/>
      <c r="J206" s="243"/>
      <c r="K206" s="243"/>
      <c r="L206" s="248"/>
      <c r="M206" s="249"/>
      <c r="N206" s="250"/>
      <c r="O206" s="250"/>
      <c r="P206" s="250"/>
      <c r="Q206" s="250"/>
      <c r="R206" s="250"/>
      <c r="S206" s="250"/>
      <c r="T206" s="25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2" t="s">
        <v>175</v>
      </c>
      <c r="AU206" s="252" t="s">
        <v>81</v>
      </c>
      <c r="AV206" s="14" t="s">
        <v>81</v>
      </c>
      <c r="AW206" s="14" t="s">
        <v>33</v>
      </c>
      <c r="AX206" s="14" t="s">
        <v>79</v>
      </c>
      <c r="AY206" s="252" t="s">
        <v>161</v>
      </c>
    </row>
    <row r="207" s="2" customFormat="1" ht="14.4" customHeight="1">
      <c r="A207" s="39"/>
      <c r="B207" s="40"/>
      <c r="C207" s="214" t="s">
        <v>384</v>
      </c>
      <c r="D207" s="214" t="s">
        <v>163</v>
      </c>
      <c r="E207" s="215" t="s">
        <v>385</v>
      </c>
      <c r="F207" s="216" t="s">
        <v>386</v>
      </c>
      <c r="G207" s="217" t="s">
        <v>233</v>
      </c>
      <c r="H207" s="218">
        <v>9.9329999999999998</v>
      </c>
      <c r="I207" s="219"/>
      <c r="J207" s="220">
        <f>ROUND(I207*H207,2)</f>
        <v>0</v>
      </c>
      <c r="K207" s="216" t="s">
        <v>185</v>
      </c>
      <c r="L207" s="45"/>
      <c r="M207" s="221" t="s">
        <v>19</v>
      </c>
      <c r="N207" s="222" t="s">
        <v>43</v>
      </c>
      <c r="O207" s="85"/>
      <c r="P207" s="223">
        <f>O207*H207</f>
        <v>0</v>
      </c>
      <c r="Q207" s="223">
        <v>0</v>
      </c>
      <c r="R207" s="223">
        <f>Q207*H207</f>
        <v>0</v>
      </c>
      <c r="S207" s="223">
        <v>0.059999999999999998</v>
      </c>
      <c r="T207" s="224">
        <f>S207*H207</f>
        <v>0.59597999999999995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5" t="s">
        <v>167</v>
      </c>
      <c r="AT207" s="225" t="s">
        <v>163</v>
      </c>
      <c r="AU207" s="225" t="s">
        <v>81</v>
      </c>
      <c r="AY207" s="18" t="s">
        <v>161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8" t="s">
        <v>79</v>
      </c>
      <c r="BK207" s="226">
        <f>ROUND(I207*H207,2)</f>
        <v>0</v>
      </c>
      <c r="BL207" s="18" t="s">
        <v>167</v>
      </c>
      <c r="BM207" s="225" t="s">
        <v>387</v>
      </c>
    </row>
    <row r="208" s="2" customFormat="1" ht="14.4" customHeight="1">
      <c r="A208" s="39"/>
      <c r="B208" s="40"/>
      <c r="C208" s="214" t="s">
        <v>388</v>
      </c>
      <c r="D208" s="214" t="s">
        <v>163</v>
      </c>
      <c r="E208" s="215" t="s">
        <v>389</v>
      </c>
      <c r="F208" s="216" t="s">
        <v>390</v>
      </c>
      <c r="G208" s="217" t="s">
        <v>233</v>
      </c>
      <c r="H208" s="218">
        <v>9.9329999999999998</v>
      </c>
      <c r="I208" s="219"/>
      <c r="J208" s="220">
        <f>ROUND(I208*H208,2)</f>
        <v>0</v>
      </c>
      <c r="K208" s="216" t="s">
        <v>185</v>
      </c>
      <c r="L208" s="45"/>
      <c r="M208" s="221" t="s">
        <v>19</v>
      </c>
      <c r="N208" s="222" t="s">
        <v>43</v>
      </c>
      <c r="O208" s="85"/>
      <c r="P208" s="223">
        <f>O208*H208</f>
        <v>0</v>
      </c>
      <c r="Q208" s="223">
        <v>0</v>
      </c>
      <c r="R208" s="223">
        <f>Q208*H208</f>
        <v>0</v>
      </c>
      <c r="S208" s="223">
        <v>0.070000000000000007</v>
      </c>
      <c r="T208" s="224">
        <f>S208*H208</f>
        <v>0.69531000000000009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5" t="s">
        <v>167</v>
      </c>
      <c r="AT208" s="225" t="s">
        <v>163</v>
      </c>
      <c r="AU208" s="225" t="s">
        <v>81</v>
      </c>
      <c r="AY208" s="18" t="s">
        <v>161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8" t="s">
        <v>79</v>
      </c>
      <c r="BK208" s="226">
        <f>ROUND(I208*H208,2)</f>
        <v>0</v>
      </c>
      <c r="BL208" s="18" t="s">
        <v>167</v>
      </c>
      <c r="BM208" s="225" t="s">
        <v>391</v>
      </c>
    </row>
    <row r="209" s="13" customFormat="1">
      <c r="A209" s="13"/>
      <c r="B209" s="232"/>
      <c r="C209" s="233"/>
      <c r="D209" s="227" t="s">
        <v>175</v>
      </c>
      <c r="E209" s="234" t="s">
        <v>19</v>
      </c>
      <c r="F209" s="235" t="s">
        <v>382</v>
      </c>
      <c r="G209" s="233"/>
      <c r="H209" s="234" t="s">
        <v>19</v>
      </c>
      <c r="I209" s="236"/>
      <c r="J209" s="233"/>
      <c r="K209" s="233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175</v>
      </c>
      <c r="AU209" s="241" t="s">
        <v>81</v>
      </c>
      <c r="AV209" s="13" t="s">
        <v>79</v>
      </c>
      <c r="AW209" s="13" t="s">
        <v>33</v>
      </c>
      <c r="AX209" s="13" t="s">
        <v>72</v>
      </c>
      <c r="AY209" s="241" t="s">
        <v>161</v>
      </c>
    </row>
    <row r="210" s="14" customFormat="1">
      <c r="A210" s="14"/>
      <c r="B210" s="242"/>
      <c r="C210" s="243"/>
      <c r="D210" s="227" t="s">
        <v>175</v>
      </c>
      <c r="E210" s="244" t="s">
        <v>19</v>
      </c>
      <c r="F210" s="245" t="s">
        <v>392</v>
      </c>
      <c r="G210" s="243"/>
      <c r="H210" s="246">
        <v>9.9329999999999998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2" t="s">
        <v>175</v>
      </c>
      <c r="AU210" s="252" t="s">
        <v>81</v>
      </c>
      <c r="AV210" s="14" t="s">
        <v>81</v>
      </c>
      <c r="AW210" s="14" t="s">
        <v>33</v>
      </c>
      <c r="AX210" s="14" t="s">
        <v>79</v>
      </c>
      <c r="AY210" s="252" t="s">
        <v>161</v>
      </c>
    </row>
    <row r="211" s="2" customFormat="1" ht="14.4" customHeight="1">
      <c r="A211" s="39"/>
      <c r="B211" s="40"/>
      <c r="C211" s="214" t="s">
        <v>393</v>
      </c>
      <c r="D211" s="214" t="s">
        <v>163</v>
      </c>
      <c r="E211" s="215" t="s">
        <v>394</v>
      </c>
      <c r="F211" s="216" t="s">
        <v>395</v>
      </c>
      <c r="G211" s="217" t="s">
        <v>233</v>
      </c>
      <c r="H211" s="218">
        <v>9.9329999999999998</v>
      </c>
      <c r="I211" s="219"/>
      <c r="J211" s="220">
        <f>ROUND(I211*H211,2)</f>
        <v>0</v>
      </c>
      <c r="K211" s="216" t="s">
        <v>185</v>
      </c>
      <c r="L211" s="45"/>
      <c r="M211" s="221" t="s">
        <v>19</v>
      </c>
      <c r="N211" s="222" t="s">
        <v>43</v>
      </c>
      <c r="O211" s="85"/>
      <c r="P211" s="223">
        <f>O211*H211</f>
        <v>0</v>
      </c>
      <c r="Q211" s="223">
        <v>0.038850000000000003</v>
      </c>
      <c r="R211" s="223">
        <f>Q211*H211</f>
        <v>0.38589705000000002</v>
      </c>
      <c r="S211" s="223">
        <v>0</v>
      </c>
      <c r="T211" s="22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5" t="s">
        <v>167</v>
      </c>
      <c r="AT211" s="225" t="s">
        <v>163</v>
      </c>
      <c r="AU211" s="225" t="s">
        <v>81</v>
      </c>
      <c r="AY211" s="18" t="s">
        <v>161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8" t="s">
        <v>79</v>
      </c>
      <c r="BK211" s="226">
        <f>ROUND(I211*H211,2)</f>
        <v>0</v>
      </c>
      <c r="BL211" s="18" t="s">
        <v>167</v>
      </c>
      <c r="BM211" s="225" t="s">
        <v>396</v>
      </c>
    </row>
    <row r="212" s="14" customFormat="1">
      <c r="A212" s="14"/>
      <c r="B212" s="242"/>
      <c r="C212" s="243"/>
      <c r="D212" s="227" t="s">
        <v>175</v>
      </c>
      <c r="E212" s="244" t="s">
        <v>19</v>
      </c>
      <c r="F212" s="245" t="s">
        <v>397</v>
      </c>
      <c r="G212" s="243"/>
      <c r="H212" s="246">
        <v>9.9329999999999998</v>
      </c>
      <c r="I212" s="247"/>
      <c r="J212" s="243"/>
      <c r="K212" s="243"/>
      <c r="L212" s="248"/>
      <c r="M212" s="249"/>
      <c r="N212" s="250"/>
      <c r="O212" s="250"/>
      <c r="P212" s="250"/>
      <c r="Q212" s="250"/>
      <c r="R212" s="250"/>
      <c r="S212" s="250"/>
      <c r="T212" s="251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2" t="s">
        <v>175</v>
      </c>
      <c r="AU212" s="252" t="s">
        <v>81</v>
      </c>
      <c r="AV212" s="14" t="s">
        <v>81</v>
      </c>
      <c r="AW212" s="14" t="s">
        <v>33</v>
      </c>
      <c r="AX212" s="14" t="s">
        <v>79</v>
      </c>
      <c r="AY212" s="252" t="s">
        <v>161</v>
      </c>
    </row>
    <row r="213" s="2" customFormat="1" ht="24.15" customHeight="1">
      <c r="A213" s="39"/>
      <c r="B213" s="40"/>
      <c r="C213" s="214" t="s">
        <v>398</v>
      </c>
      <c r="D213" s="214" t="s">
        <v>163</v>
      </c>
      <c r="E213" s="215" t="s">
        <v>399</v>
      </c>
      <c r="F213" s="216" t="s">
        <v>400</v>
      </c>
      <c r="G213" s="217" t="s">
        <v>233</v>
      </c>
      <c r="H213" s="218">
        <v>9.9329999999999998</v>
      </c>
      <c r="I213" s="219"/>
      <c r="J213" s="220">
        <f>ROUND(I213*H213,2)</f>
        <v>0</v>
      </c>
      <c r="K213" s="216" t="s">
        <v>185</v>
      </c>
      <c r="L213" s="45"/>
      <c r="M213" s="221" t="s">
        <v>19</v>
      </c>
      <c r="N213" s="222" t="s">
        <v>43</v>
      </c>
      <c r="O213" s="85"/>
      <c r="P213" s="223">
        <f>O213*H213</f>
        <v>0</v>
      </c>
      <c r="Q213" s="223">
        <v>0</v>
      </c>
      <c r="R213" s="223">
        <f>Q213*H213</f>
        <v>0</v>
      </c>
      <c r="S213" s="223">
        <v>0</v>
      </c>
      <c r="T213" s="22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5" t="s">
        <v>167</v>
      </c>
      <c r="AT213" s="225" t="s">
        <v>163</v>
      </c>
      <c r="AU213" s="225" t="s">
        <v>81</v>
      </c>
      <c r="AY213" s="18" t="s">
        <v>161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8" t="s">
        <v>79</v>
      </c>
      <c r="BK213" s="226">
        <f>ROUND(I213*H213,2)</f>
        <v>0</v>
      </c>
      <c r="BL213" s="18" t="s">
        <v>167</v>
      </c>
      <c r="BM213" s="225" t="s">
        <v>401</v>
      </c>
    </row>
    <row r="214" s="2" customFormat="1" ht="14.4" customHeight="1">
      <c r="A214" s="39"/>
      <c r="B214" s="40"/>
      <c r="C214" s="214" t="s">
        <v>402</v>
      </c>
      <c r="D214" s="214" t="s">
        <v>163</v>
      </c>
      <c r="E214" s="215" t="s">
        <v>403</v>
      </c>
      <c r="F214" s="216" t="s">
        <v>404</v>
      </c>
      <c r="G214" s="217" t="s">
        <v>233</v>
      </c>
      <c r="H214" s="218">
        <v>9.9329999999999998</v>
      </c>
      <c r="I214" s="219"/>
      <c r="J214" s="220">
        <f>ROUND(I214*H214,2)</f>
        <v>0</v>
      </c>
      <c r="K214" s="216" t="s">
        <v>185</v>
      </c>
      <c r="L214" s="45"/>
      <c r="M214" s="221" t="s">
        <v>19</v>
      </c>
      <c r="N214" s="222" t="s">
        <v>43</v>
      </c>
      <c r="O214" s="85"/>
      <c r="P214" s="223">
        <f>O214*H214</f>
        <v>0</v>
      </c>
      <c r="Q214" s="223">
        <v>0.00158</v>
      </c>
      <c r="R214" s="223">
        <f>Q214*H214</f>
        <v>0.015694139999999999</v>
      </c>
      <c r="S214" s="223">
        <v>0</v>
      </c>
      <c r="T214" s="224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5" t="s">
        <v>167</v>
      </c>
      <c r="AT214" s="225" t="s">
        <v>163</v>
      </c>
      <c r="AU214" s="225" t="s">
        <v>81</v>
      </c>
      <c r="AY214" s="18" t="s">
        <v>161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8" t="s">
        <v>79</v>
      </c>
      <c r="BK214" s="226">
        <f>ROUND(I214*H214,2)</f>
        <v>0</v>
      </c>
      <c r="BL214" s="18" t="s">
        <v>167</v>
      </c>
      <c r="BM214" s="225" t="s">
        <v>405</v>
      </c>
    </row>
    <row r="215" s="12" customFormat="1" ht="22.8" customHeight="1">
      <c r="A215" s="12"/>
      <c r="B215" s="198"/>
      <c r="C215" s="199"/>
      <c r="D215" s="200" t="s">
        <v>71</v>
      </c>
      <c r="E215" s="212" t="s">
        <v>406</v>
      </c>
      <c r="F215" s="212" t="s">
        <v>407</v>
      </c>
      <c r="G215" s="199"/>
      <c r="H215" s="199"/>
      <c r="I215" s="202"/>
      <c r="J215" s="213">
        <f>BK215</f>
        <v>0</v>
      </c>
      <c r="K215" s="199"/>
      <c r="L215" s="204"/>
      <c r="M215" s="205"/>
      <c r="N215" s="206"/>
      <c r="O215" s="206"/>
      <c r="P215" s="207">
        <f>SUM(P216:P226)</f>
        <v>0</v>
      </c>
      <c r="Q215" s="206"/>
      <c r="R215" s="207">
        <f>SUM(R216:R226)</f>
        <v>0</v>
      </c>
      <c r="S215" s="206"/>
      <c r="T215" s="208">
        <f>SUM(T216:T226)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09" t="s">
        <v>79</v>
      </c>
      <c r="AT215" s="210" t="s">
        <v>71</v>
      </c>
      <c r="AU215" s="210" t="s">
        <v>79</v>
      </c>
      <c r="AY215" s="209" t="s">
        <v>161</v>
      </c>
      <c r="BK215" s="211">
        <f>SUM(BK216:BK226)</f>
        <v>0</v>
      </c>
    </row>
    <row r="216" s="2" customFormat="1" ht="14.4" customHeight="1">
      <c r="A216" s="39"/>
      <c r="B216" s="40"/>
      <c r="C216" s="214" t="s">
        <v>408</v>
      </c>
      <c r="D216" s="214" t="s">
        <v>163</v>
      </c>
      <c r="E216" s="215" t="s">
        <v>409</v>
      </c>
      <c r="F216" s="216" t="s">
        <v>410</v>
      </c>
      <c r="G216" s="217" t="s">
        <v>221</v>
      </c>
      <c r="H216" s="218">
        <v>178.18600000000001</v>
      </c>
      <c r="I216" s="219"/>
      <c r="J216" s="220">
        <f>ROUND(I216*H216,2)</f>
        <v>0</v>
      </c>
      <c r="K216" s="216" t="s">
        <v>185</v>
      </c>
      <c r="L216" s="45"/>
      <c r="M216" s="221" t="s">
        <v>19</v>
      </c>
      <c r="N216" s="222" t="s">
        <v>43</v>
      </c>
      <c r="O216" s="85"/>
      <c r="P216" s="223">
        <f>O216*H216</f>
        <v>0</v>
      </c>
      <c r="Q216" s="223">
        <v>0</v>
      </c>
      <c r="R216" s="223">
        <f>Q216*H216</f>
        <v>0</v>
      </c>
      <c r="S216" s="223">
        <v>0</v>
      </c>
      <c r="T216" s="224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25" t="s">
        <v>167</v>
      </c>
      <c r="AT216" s="225" t="s">
        <v>163</v>
      </c>
      <c r="AU216" s="225" t="s">
        <v>81</v>
      </c>
      <c r="AY216" s="18" t="s">
        <v>161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8" t="s">
        <v>79</v>
      </c>
      <c r="BK216" s="226">
        <f>ROUND(I216*H216,2)</f>
        <v>0</v>
      </c>
      <c r="BL216" s="18" t="s">
        <v>167</v>
      </c>
      <c r="BM216" s="225" t="s">
        <v>411</v>
      </c>
    </row>
    <row r="217" s="2" customFormat="1" ht="24.15" customHeight="1">
      <c r="A217" s="39"/>
      <c r="B217" s="40"/>
      <c r="C217" s="214" t="s">
        <v>412</v>
      </c>
      <c r="D217" s="214" t="s">
        <v>163</v>
      </c>
      <c r="E217" s="215" t="s">
        <v>413</v>
      </c>
      <c r="F217" s="216" t="s">
        <v>414</v>
      </c>
      <c r="G217" s="217" t="s">
        <v>221</v>
      </c>
      <c r="H217" s="218">
        <v>2138.232</v>
      </c>
      <c r="I217" s="219"/>
      <c r="J217" s="220">
        <f>ROUND(I217*H217,2)</f>
        <v>0</v>
      </c>
      <c r="K217" s="216" t="s">
        <v>185</v>
      </c>
      <c r="L217" s="45"/>
      <c r="M217" s="221" t="s">
        <v>19</v>
      </c>
      <c r="N217" s="222" t="s">
        <v>43</v>
      </c>
      <c r="O217" s="85"/>
      <c r="P217" s="223">
        <f>O217*H217</f>
        <v>0</v>
      </c>
      <c r="Q217" s="223">
        <v>0</v>
      </c>
      <c r="R217" s="223">
        <f>Q217*H217</f>
        <v>0</v>
      </c>
      <c r="S217" s="223">
        <v>0</v>
      </c>
      <c r="T217" s="224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5" t="s">
        <v>167</v>
      </c>
      <c r="AT217" s="225" t="s">
        <v>163</v>
      </c>
      <c r="AU217" s="225" t="s">
        <v>81</v>
      </c>
      <c r="AY217" s="18" t="s">
        <v>161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8" t="s">
        <v>79</v>
      </c>
      <c r="BK217" s="226">
        <f>ROUND(I217*H217,2)</f>
        <v>0</v>
      </c>
      <c r="BL217" s="18" t="s">
        <v>167</v>
      </c>
      <c r="BM217" s="225" t="s">
        <v>415</v>
      </c>
    </row>
    <row r="218" s="14" customFormat="1">
      <c r="A218" s="14"/>
      <c r="B218" s="242"/>
      <c r="C218" s="243"/>
      <c r="D218" s="227" t="s">
        <v>175</v>
      </c>
      <c r="E218" s="244" t="s">
        <v>19</v>
      </c>
      <c r="F218" s="245" t="s">
        <v>416</v>
      </c>
      <c r="G218" s="243"/>
      <c r="H218" s="246">
        <v>2138.232</v>
      </c>
      <c r="I218" s="247"/>
      <c r="J218" s="243"/>
      <c r="K218" s="243"/>
      <c r="L218" s="248"/>
      <c r="M218" s="249"/>
      <c r="N218" s="250"/>
      <c r="O218" s="250"/>
      <c r="P218" s="250"/>
      <c r="Q218" s="250"/>
      <c r="R218" s="250"/>
      <c r="S218" s="250"/>
      <c r="T218" s="251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2" t="s">
        <v>175</v>
      </c>
      <c r="AU218" s="252" t="s">
        <v>81</v>
      </c>
      <c r="AV218" s="14" t="s">
        <v>81</v>
      </c>
      <c r="AW218" s="14" t="s">
        <v>33</v>
      </c>
      <c r="AX218" s="14" t="s">
        <v>79</v>
      </c>
      <c r="AY218" s="252" t="s">
        <v>161</v>
      </c>
    </row>
    <row r="219" s="2" customFormat="1" ht="24.15" customHeight="1">
      <c r="A219" s="39"/>
      <c r="B219" s="40"/>
      <c r="C219" s="214" t="s">
        <v>417</v>
      </c>
      <c r="D219" s="214" t="s">
        <v>163</v>
      </c>
      <c r="E219" s="215" t="s">
        <v>418</v>
      </c>
      <c r="F219" s="216" t="s">
        <v>419</v>
      </c>
      <c r="G219" s="217" t="s">
        <v>221</v>
      </c>
      <c r="H219" s="218">
        <v>1.9470000000000001</v>
      </c>
      <c r="I219" s="219"/>
      <c r="J219" s="220">
        <f>ROUND(I219*H219,2)</f>
        <v>0</v>
      </c>
      <c r="K219" s="216" t="s">
        <v>19</v>
      </c>
      <c r="L219" s="45"/>
      <c r="M219" s="221" t="s">
        <v>19</v>
      </c>
      <c r="N219" s="222" t="s">
        <v>43</v>
      </c>
      <c r="O219" s="85"/>
      <c r="P219" s="223">
        <f>O219*H219</f>
        <v>0</v>
      </c>
      <c r="Q219" s="223">
        <v>0</v>
      </c>
      <c r="R219" s="223">
        <f>Q219*H219</f>
        <v>0</v>
      </c>
      <c r="S219" s="223">
        <v>0</v>
      </c>
      <c r="T219" s="224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5" t="s">
        <v>167</v>
      </c>
      <c r="AT219" s="225" t="s">
        <v>163</v>
      </c>
      <c r="AU219" s="225" t="s">
        <v>81</v>
      </c>
      <c r="AY219" s="18" t="s">
        <v>161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8" t="s">
        <v>79</v>
      </c>
      <c r="BK219" s="226">
        <f>ROUND(I219*H219,2)</f>
        <v>0</v>
      </c>
      <c r="BL219" s="18" t="s">
        <v>167</v>
      </c>
      <c r="BM219" s="225" t="s">
        <v>420</v>
      </c>
    </row>
    <row r="220" s="14" customFormat="1">
      <c r="A220" s="14"/>
      <c r="B220" s="242"/>
      <c r="C220" s="243"/>
      <c r="D220" s="227" t="s">
        <v>175</v>
      </c>
      <c r="E220" s="244" t="s">
        <v>19</v>
      </c>
      <c r="F220" s="245" t="s">
        <v>421</v>
      </c>
      <c r="G220" s="243"/>
      <c r="H220" s="246">
        <v>1.9470000000000001</v>
      </c>
      <c r="I220" s="247"/>
      <c r="J220" s="243"/>
      <c r="K220" s="243"/>
      <c r="L220" s="248"/>
      <c r="M220" s="249"/>
      <c r="N220" s="250"/>
      <c r="O220" s="250"/>
      <c r="P220" s="250"/>
      <c r="Q220" s="250"/>
      <c r="R220" s="250"/>
      <c r="S220" s="250"/>
      <c r="T220" s="251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2" t="s">
        <v>175</v>
      </c>
      <c r="AU220" s="252" t="s">
        <v>81</v>
      </c>
      <c r="AV220" s="14" t="s">
        <v>81</v>
      </c>
      <c r="AW220" s="14" t="s">
        <v>33</v>
      </c>
      <c r="AX220" s="14" t="s">
        <v>79</v>
      </c>
      <c r="AY220" s="252" t="s">
        <v>161</v>
      </c>
    </row>
    <row r="221" s="2" customFormat="1" ht="24.15" customHeight="1">
      <c r="A221" s="39"/>
      <c r="B221" s="40"/>
      <c r="C221" s="214" t="s">
        <v>422</v>
      </c>
      <c r="D221" s="214" t="s">
        <v>163</v>
      </c>
      <c r="E221" s="215" t="s">
        <v>423</v>
      </c>
      <c r="F221" s="216" t="s">
        <v>424</v>
      </c>
      <c r="G221" s="217" t="s">
        <v>221</v>
      </c>
      <c r="H221" s="218">
        <v>62.366</v>
      </c>
      <c r="I221" s="219"/>
      <c r="J221" s="220">
        <f>ROUND(I221*H221,2)</f>
        <v>0</v>
      </c>
      <c r="K221" s="216" t="s">
        <v>19</v>
      </c>
      <c r="L221" s="45"/>
      <c r="M221" s="221" t="s">
        <v>19</v>
      </c>
      <c r="N221" s="222" t="s">
        <v>43</v>
      </c>
      <c r="O221" s="85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25" t="s">
        <v>167</v>
      </c>
      <c r="AT221" s="225" t="s">
        <v>163</v>
      </c>
      <c r="AU221" s="225" t="s">
        <v>81</v>
      </c>
      <c r="AY221" s="18" t="s">
        <v>161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8" t="s">
        <v>79</v>
      </c>
      <c r="BK221" s="226">
        <f>ROUND(I221*H221,2)</f>
        <v>0</v>
      </c>
      <c r="BL221" s="18" t="s">
        <v>167</v>
      </c>
      <c r="BM221" s="225" t="s">
        <v>425</v>
      </c>
    </row>
    <row r="222" s="14" customFormat="1">
      <c r="A222" s="14"/>
      <c r="B222" s="242"/>
      <c r="C222" s="243"/>
      <c r="D222" s="227" t="s">
        <v>175</v>
      </c>
      <c r="E222" s="244" t="s">
        <v>19</v>
      </c>
      <c r="F222" s="245" t="s">
        <v>426</v>
      </c>
      <c r="G222" s="243"/>
      <c r="H222" s="246">
        <v>62.366</v>
      </c>
      <c r="I222" s="247"/>
      <c r="J222" s="243"/>
      <c r="K222" s="243"/>
      <c r="L222" s="248"/>
      <c r="M222" s="249"/>
      <c r="N222" s="250"/>
      <c r="O222" s="250"/>
      <c r="P222" s="250"/>
      <c r="Q222" s="250"/>
      <c r="R222" s="250"/>
      <c r="S222" s="250"/>
      <c r="T222" s="25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2" t="s">
        <v>175</v>
      </c>
      <c r="AU222" s="252" t="s">
        <v>81</v>
      </c>
      <c r="AV222" s="14" t="s">
        <v>81</v>
      </c>
      <c r="AW222" s="14" t="s">
        <v>33</v>
      </c>
      <c r="AX222" s="14" t="s">
        <v>79</v>
      </c>
      <c r="AY222" s="252" t="s">
        <v>161</v>
      </c>
    </row>
    <row r="223" s="2" customFormat="1" ht="24.15" customHeight="1">
      <c r="A223" s="39"/>
      <c r="B223" s="40"/>
      <c r="C223" s="214" t="s">
        <v>427</v>
      </c>
      <c r="D223" s="214" t="s">
        <v>163</v>
      </c>
      <c r="E223" s="215" t="s">
        <v>428</v>
      </c>
      <c r="F223" s="216" t="s">
        <v>429</v>
      </c>
      <c r="G223" s="217" t="s">
        <v>221</v>
      </c>
      <c r="H223" s="218">
        <v>113.87300000000001</v>
      </c>
      <c r="I223" s="219"/>
      <c r="J223" s="220">
        <f>ROUND(I223*H223,2)</f>
        <v>0</v>
      </c>
      <c r="K223" s="216" t="s">
        <v>19</v>
      </c>
      <c r="L223" s="45"/>
      <c r="M223" s="221" t="s">
        <v>19</v>
      </c>
      <c r="N223" s="222" t="s">
        <v>43</v>
      </c>
      <c r="O223" s="85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25" t="s">
        <v>167</v>
      </c>
      <c r="AT223" s="225" t="s">
        <v>163</v>
      </c>
      <c r="AU223" s="225" t="s">
        <v>81</v>
      </c>
      <c r="AY223" s="18" t="s">
        <v>161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8" t="s">
        <v>79</v>
      </c>
      <c r="BK223" s="226">
        <f>ROUND(I223*H223,2)</f>
        <v>0</v>
      </c>
      <c r="BL223" s="18" t="s">
        <v>167</v>
      </c>
      <c r="BM223" s="225" t="s">
        <v>430</v>
      </c>
    </row>
    <row r="224" s="14" customFormat="1">
      <c r="A224" s="14"/>
      <c r="B224" s="242"/>
      <c r="C224" s="243"/>
      <c r="D224" s="227" t="s">
        <v>175</v>
      </c>
      <c r="E224" s="244" t="s">
        <v>19</v>
      </c>
      <c r="F224" s="245" t="s">
        <v>431</v>
      </c>
      <c r="G224" s="243"/>
      <c r="H224" s="246">
        <v>113.87300000000001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2" t="s">
        <v>175</v>
      </c>
      <c r="AU224" s="252" t="s">
        <v>81</v>
      </c>
      <c r="AV224" s="14" t="s">
        <v>81</v>
      </c>
      <c r="AW224" s="14" t="s">
        <v>33</v>
      </c>
      <c r="AX224" s="14" t="s">
        <v>79</v>
      </c>
      <c r="AY224" s="252" t="s">
        <v>161</v>
      </c>
    </row>
    <row r="225" s="2" customFormat="1" ht="14.4" customHeight="1">
      <c r="A225" s="39"/>
      <c r="B225" s="40"/>
      <c r="C225" s="214" t="s">
        <v>432</v>
      </c>
      <c r="D225" s="214" t="s">
        <v>163</v>
      </c>
      <c r="E225" s="215" t="s">
        <v>433</v>
      </c>
      <c r="F225" s="216" t="s">
        <v>434</v>
      </c>
      <c r="G225" s="217" t="s">
        <v>221</v>
      </c>
      <c r="H225" s="218">
        <v>178.18600000000001</v>
      </c>
      <c r="I225" s="219"/>
      <c r="J225" s="220">
        <f>ROUND(I225*H225,2)</f>
        <v>0</v>
      </c>
      <c r="K225" s="216" t="s">
        <v>19</v>
      </c>
      <c r="L225" s="45"/>
      <c r="M225" s="221" t="s">
        <v>19</v>
      </c>
      <c r="N225" s="222" t="s">
        <v>43</v>
      </c>
      <c r="O225" s="85"/>
      <c r="P225" s="223">
        <f>O225*H225</f>
        <v>0</v>
      </c>
      <c r="Q225" s="223">
        <v>0</v>
      </c>
      <c r="R225" s="223">
        <f>Q225*H225</f>
        <v>0</v>
      </c>
      <c r="S225" s="223">
        <v>0</v>
      </c>
      <c r="T225" s="224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25" t="s">
        <v>167</v>
      </c>
      <c r="AT225" s="225" t="s">
        <v>163</v>
      </c>
      <c r="AU225" s="225" t="s">
        <v>81</v>
      </c>
      <c r="AY225" s="18" t="s">
        <v>161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8" t="s">
        <v>79</v>
      </c>
      <c r="BK225" s="226">
        <f>ROUND(I225*H225,2)</f>
        <v>0</v>
      </c>
      <c r="BL225" s="18" t="s">
        <v>167</v>
      </c>
      <c r="BM225" s="225" t="s">
        <v>435</v>
      </c>
    </row>
    <row r="226" s="2" customFormat="1">
      <c r="A226" s="39"/>
      <c r="B226" s="40"/>
      <c r="C226" s="41"/>
      <c r="D226" s="227" t="s">
        <v>169</v>
      </c>
      <c r="E226" s="41"/>
      <c r="F226" s="228" t="s">
        <v>436</v>
      </c>
      <c r="G226" s="41"/>
      <c r="H226" s="41"/>
      <c r="I226" s="229"/>
      <c r="J226" s="41"/>
      <c r="K226" s="41"/>
      <c r="L226" s="45"/>
      <c r="M226" s="230"/>
      <c r="N226" s="231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169</v>
      </c>
      <c r="AU226" s="18" t="s">
        <v>81</v>
      </c>
    </row>
    <row r="227" s="12" customFormat="1" ht="22.8" customHeight="1">
      <c r="A227" s="12"/>
      <c r="B227" s="198"/>
      <c r="C227" s="199"/>
      <c r="D227" s="200" t="s">
        <v>71</v>
      </c>
      <c r="E227" s="212" t="s">
        <v>437</v>
      </c>
      <c r="F227" s="212" t="s">
        <v>438</v>
      </c>
      <c r="G227" s="199"/>
      <c r="H227" s="199"/>
      <c r="I227" s="202"/>
      <c r="J227" s="213">
        <f>BK227</f>
        <v>0</v>
      </c>
      <c r="K227" s="199"/>
      <c r="L227" s="204"/>
      <c r="M227" s="205"/>
      <c r="N227" s="206"/>
      <c r="O227" s="206"/>
      <c r="P227" s="207">
        <f>P228</f>
        <v>0</v>
      </c>
      <c r="Q227" s="206"/>
      <c r="R227" s="207">
        <f>R228</f>
        <v>0</v>
      </c>
      <c r="S227" s="206"/>
      <c r="T227" s="208">
        <f>T228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9" t="s">
        <v>79</v>
      </c>
      <c r="AT227" s="210" t="s">
        <v>71</v>
      </c>
      <c r="AU227" s="210" t="s">
        <v>79</v>
      </c>
      <c r="AY227" s="209" t="s">
        <v>161</v>
      </c>
      <c r="BK227" s="211">
        <f>BK228</f>
        <v>0</v>
      </c>
    </row>
    <row r="228" s="2" customFormat="1" ht="14.4" customHeight="1">
      <c r="A228" s="39"/>
      <c r="B228" s="40"/>
      <c r="C228" s="214" t="s">
        <v>439</v>
      </c>
      <c r="D228" s="214" t="s">
        <v>163</v>
      </c>
      <c r="E228" s="215" t="s">
        <v>440</v>
      </c>
      <c r="F228" s="216" t="s">
        <v>441</v>
      </c>
      <c r="G228" s="217" t="s">
        <v>221</v>
      </c>
      <c r="H228" s="218">
        <v>223.91</v>
      </c>
      <c r="I228" s="219"/>
      <c r="J228" s="220">
        <f>ROUND(I228*H228,2)</f>
        <v>0</v>
      </c>
      <c r="K228" s="216" t="s">
        <v>185</v>
      </c>
      <c r="L228" s="45"/>
      <c r="M228" s="221" t="s">
        <v>19</v>
      </c>
      <c r="N228" s="222" t="s">
        <v>43</v>
      </c>
      <c r="O228" s="85"/>
      <c r="P228" s="223">
        <f>O228*H228</f>
        <v>0</v>
      </c>
      <c r="Q228" s="223">
        <v>0</v>
      </c>
      <c r="R228" s="223">
        <f>Q228*H228</f>
        <v>0</v>
      </c>
      <c r="S228" s="223">
        <v>0</v>
      </c>
      <c r="T228" s="224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25" t="s">
        <v>167</v>
      </c>
      <c r="AT228" s="225" t="s">
        <v>163</v>
      </c>
      <c r="AU228" s="225" t="s">
        <v>81</v>
      </c>
      <c r="AY228" s="18" t="s">
        <v>161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8" t="s">
        <v>79</v>
      </c>
      <c r="BK228" s="226">
        <f>ROUND(I228*H228,2)</f>
        <v>0</v>
      </c>
      <c r="BL228" s="18" t="s">
        <v>167</v>
      </c>
      <c r="BM228" s="225" t="s">
        <v>442</v>
      </c>
    </row>
    <row r="229" s="12" customFormat="1" ht="25.92" customHeight="1">
      <c r="A229" s="12"/>
      <c r="B229" s="198"/>
      <c r="C229" s="199"/>
      <c r="D229" s="200" t="s">
        <v>71</v>
      </c>
      <c r="E229" s="201" t="s">
        <v>443</v>
      </c>
      <c r="F229" s="201" t="s">
        <v>444</v>
      </c>
      <c r="G229" s="199"/>
      <c r="H229" s="199"/>
      <c r="I229" s="202"/>
      <c r="J229" s="203">
        <f>BK229</f>
        <v>0</v>
      </c>
      <c r="K229" s="199"/>
      <c r="L229" s="204"/>
      <c r="M229" s="205"/>
      <c r="N229" s="206"/>
      <c r="O229" s="206"/>
      <c r="P229" s="207">
        <f>P230</f>
        <v>0</v>
      </c>
      <c r="Q229" s="206"/>
      <c r="R229" s="207">
        <f>R230</f>
        <v>0</v>
      </c>
      <c r="S229" s="206"/>
      <c r="T229" s="208">
        <f>T230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09" t="s">
        <v>191</v>
      </c>
      <c r="AT229" s="210" t="s">
        <v>71</v>
      </c>
      <c r="AU229" s="210" t="s">
        <v>72</v>
      </c>
      <c r="AY229" s="209" t="s">
        <v>161</v>
      </c>
      <c r="BK229" s="211">
        <f>BK230</f>
        <v>0</v>
      </c>
    </row>
    <row r="230" s="12" customFormat="1" ht="22.8" customHeight="1">
      <c r="A230" s="12"/>
      <c r="B230" s="198"/>
      <c r="C230" s="199"/>
      <c r="D230" s="200" t="s">
        <v>71</v>
      </c>
      <c r="E230" s="212" t="s">
        <v>445</v>
      </c>
      <c r="F230" s="212" t="s">
        <v>446</v>
      </c>
      <c r="G230" s="199"/>
      <c r="H230" s="199"/>
      <c r="I230" s="202"/>
      <c r="J230" s="213">
        <f>BK230</f>
        <v>0</v>
      </c>
      <c r="K230" s="199"/>
      <c r="L230" s="204"/>
      <c r="M230" s="205"/>
      <c r="N230" s="206"/>
      <c r="O230" s="206"/>
      <c r="P230" s="207">
        <f>SUM(P231:P232)</f>
        <v>0</v>
      </c>
      <c r="Q230" s="206"/>
      <c r="R230" s="207">
        <f>SUM(R231:R232)</f>
        <v>0</v>
      </c>
      <c r="S230" s="206"/>
      <c r="T230" s="208">
        <f>SUM(T231:T232)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9" t="s">
        <v>191</v>
      </c>
      <c r="AT230" s="210" t="s">
        <v>71</v>
      </c>
      <c r="AU230" s="210" t="s">
        <v>79</v>
      </c>
      <c r="AY230" s="209" t="s">
        <v>161</v>
      </c>
      <c r="BK230" s="211">
        <f>SUM(BK231:BK232)</f>
        <v>0</v>
      </c>
    </row>
    <row r="231" s="2" customFormat="1" ht="14.4" customHeight="1">
      <c r="A231" s="39"/>
      <c r="B231" s="40"/>
      <c r="C231" s="214" t="s">
        <v>447</v>
      </c>
      <c r="D231" s="214" t="s">
        <v>163</v>
      </c>
      <c r="E231" s="215" t="s">
        <v>448</v>
      </c>
      <c r="F231" s="216" t="s">
        <v>449</v>
      </c>
      <c r="G231" s="217" t="s">
        <v>342</v>
      </c>
      <c r="H231" s="218">
        <v>2</v>
      </c>
      <c r="I231" s="219"/>
      <c r="J231" s="220">
        <f>ROUND(I231*H231,2)</f>
        <v>0</v>
      </c>
      <c r="K231" s="216" t="s">
        <v>19</v>
      </c>
      <c r="L231" s="45"/>
      <c r="M231" s="221" t="s">
        <v>19</v>
      </c>
      <c r="N231" s="222" t="s">
        <v>43</v>
      </c>
      <c r="O231" s="85"/>
      <c r="P231" s="223">
        <f>O231*H231</f>
        <v>0</v>
      </c>
      <c r="Q231" s="223">
        <v>0</v>
      </c>
      <c r="R231" s="223">
        <f>Q231*H231</f>
        <v>0</v>
      </c>
      <c r="S231" s="223">
        <v>0</v>
      </c>
      <c r="T231" s="224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25" t="s">
        <v>450</v>
      </c>
      <c r="AT231" s="225" t="s">
        <v>163</v>
      </c>
      <c r="AU231" s="225" t="s">
        <v>81</v>
      </c>
      <c r="AY231" s="18" t="s">
        <v>161</v>
      </c>
      <c r="BE231" s="226">
        <f>IF(N231="základní",J231,0)</f>
        <v>0</v>
      </c>
      <c r="BF231" s="226">
        <f>IF(N231="snížená",J231,0)</f>
        <v>0</v>
      </c>
      <c r="BG231" s="226">
        <f>IF(N231="zákl. přenesená",J231,0)</f>
        <v>0</v>
      </c>
      <c r="BH231" s="226">
        <f>IF(N231="sníž. přenesená",J231,0)</f>
        <v>0</v>
      </c>
      <c r="BI231" s="226">
        <f>IF(N231="nulová",J231,0)</f>
        <v>0</v>
      </c>
      <c r="BJ231" s="18" t="s">
        <v>79</v>
      </c>
      <c r="BK231" s="226">
        <f>ROUND(I231*H231,2)</f>
        <v>0</v>
      </c>
      <c r="BL231" s="18" t="s">
        <v>450</v>
      </c>
      <c r="BM231" s="225" t="s">
        <v>451</v>
      </c>
    </row>
    <row r="232" s="14" customFormat="1">
      <c r="A232" s="14"/>
      <c r="B232" s="242"/>
      <c r="C232" s="243"/>
      <c r="D232" s="227" t="s">
        <v>175</v>
      </c>
      <c r="E232" s="244" t="s">
        <v>19</v>
      </c>
      <c r="F232" s="245" t="s">
        <v>452</v>
      </c>
      <c r="G232" s="243"/>
      <c r="H232" s="246">
        <v>2</v>
      </c>
      <c r="I232" s="247"/>
      <c r="J232" s="243"/>
      <c r="K232" s="243"/>
      <c r="L232" s="248"/>
      <c r="M232" s="274"/>
      <c r="N232" s="275"/>
      <c r="O232" s="275"/>
      <c r="P232" s="275"/>
      <c r="Q232" s="275"/>
      <c r="R232" s="275"/>
      <c r="S232" s="275"/>
      <c r="T232" s="27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2" t="s">
        <v>175</v>
      </c>
      <c r="AU232" s="252" t="s">
        <v>81</v>
      </c>
      <c r="AV232" s="14" t="s">
        <v>81</v>
      </c>
      <c r="AW232" s="14" t="s">
        <v>33</v>
      </c>
      <c r="AX232" s="14" t="s">
        <v>79</v>
      </c>
      <c r="AY232" s="252" t="s">
        <v>161</v>
      </c>
    </row>
    <row r="233" s="2" customFormat="1" ht="6.96" customHeight="1">
      <c r="A233" s="39"/>
      <c r="B233" s="60"/>
      <c r="C233" s="61"/>
      <c r="D233" s="61"/>
      <c r="E233" s="61"/>
      <c r="F233" s="61"/>
      <c r="G233" s="61"/>
      <c r="H233" s="61"/>
      <c r="I233" s="61"/>
      <c r="J233" s="61"/>
      <c r="K233" s="61"/>
      <c r="L233" s="45"/>
      <c r="M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</row>
  </sheetData>
  <sheetProtection sheet="1" autoFilter="0" formatColumns="0" formatRows="0" objects="1" scenarios="1" spinCount="100000" saltValue="N792bT0siEQZyFD4GpluedMcXYf6bZjAlEGQAqF+PqFcjkWL0AlTrMpzVdAwtkkvb/a0z+ernE99gCMibOHQag==" hashValue="ITfoQtY2CYxmGq8rzLUMaEqYy+l+8hj2s1KVtGn8/W0BLtQ+KRR5FVmDbZRq5MIeXcA70+0QFQLXwgDVWQchCw==" algorithmName="SHA-512" password="DD30"/>
  <autoFilter ref="C95:K23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4:H84"/>
    <mergeCell ref="E86:H86"/>
    <mergeCell ref="E88:H8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  <c r="AZ2" s="139" t="s">
        <v>113</v>
      </c>
      <c r="BA2" s="139" t="s">
        <v>114</v>
      </c>
      <c r="BB2" s="139" t="s">
        <v>19</v>
      </c>
      <c r="BC2" s="139" t="s">
        <v>453</v>
      </c>
      <c r="BD2" s="139" t="s">
        <v>81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  <c r="AZ3" s="139" t="s">
        <v>116</v>
      </c>
      <c r="BA3" s="139" t="s">
        <v>117</v>
      </c>
      <c r="BB3" s="139" t="s">
        <v>19</v>
      </c>
      <c r="BC3" s="139" t="s">
        <v>453</v>
      </c>
      <c r="BD3" s="139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  <c r="AZ4" s="139" t="s">
        <v>119</v>
      </c>
      <c r="BA4" s="139" t="s">
        <v>120</v>
      </c>
      <c r="BB4" s="139" t="s">
        <v>19</v>
      </c>
      <c r="BC4" s="139" t="s">
        <v>454</v>
      </c>
      <c r="BD4" s="139" t="s">
        <v>81</v>
      </c>
    </row>
    <row r="5" s="1" customFormat="1" ht="6.96" customHeight="1">
      <c r="B5" s="21"/>
      <c r="L5" s="21"/>
      <c r="AZ5" s="139" t="s">
        <v>122</v>
      </c>
      <c r="BA5" s="139" t="s">
        <v>123</v>
      </c>
      <c r="BB5" s="139" t="s">
        <v>19</v>
      </c>
      <c r="BC5" s="139" t="s">
        <v>455</v>
      </c>
      <c r="BD5" s="139" t="s">
        <v>81</v>
      </c>
    </row>
    <row r="6" s="1" customFormat="1" ht="12" customHeight="1">
      <c r="B6" s="21"/>
      <c r="D6" s="144" t="s">
        <v>16</v>
      </c>
      <c r="L6" s="21"/>
      <c r="AZ6" s="139" t="s">
        <v>125</v>
      </c>
      <c r="BA6" s="139" t="s">
        <v>126</v>
      </c>
      <c r="BB6" s="139" t="s">
        <v>19</v>
      </c>
      <c r="BC6" s="139" t="s">
        <v>453</v>
      </c>
      <c r="BD6" s="139" t="s">
        <v>81</v>
      </c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1" customFormat="1" ht="12" customHeight="1">
      <c r="B8" s="21"/>
      <c r="D8" s="144" t="s">
        <v>127</v>
      </c>
      <c r="L8" s="21"/>
    </row>
    <row r="9" s="2" customFormat="1" ht="16.5" customHeight="1">
      <c r="A9" s="39"/>
      <c r="B9" s="45"/>
      <c r="C9" s="39"/>
      <c r="D9" s="39"/>
      <c r="E9" s="145" t="s">
        <v>128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4" t="s">
        <v>129</v>
      </c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7" t="s">
        <v>456</v>
      </c>
      <c r="F11" s="39"/>
      <c r="G11" s="39"/>
      <c r="H11" s="39"/>
      <c r="I11" s="39"/>
      <c r="J11" s="39"/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4" t="s">
        <v>18</v>
      </c>
      <c r="E13" s="39"/>
      <c r="F13" s="134" t="s">
        <v>19</v>
      </c>
      <c r="G13" s="39"/>
      <c r="H13" s="39"/>
      <c r="I13" s="144" t="s">
        <v>20</v>
      </c>
      <c r="J13" s="134" t="s">
        <v>19</v>
      </c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21</v>
      </c>
      <c r="E14" s="39"/>
      <c r="F14" s="134" t="s">
        <v>22</v>
      </c>
      <c r="G14" s="39"/>
      <c r="H14" s="39"/>
      <c r="I14" s="144" t="s">
        <v>23</v>
      </c>
      <c r="J14" s="148" t="str">
        <f>'Rekapitulace stavby'!AN8</f>
        <v>14. 11. 2021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4" t="s">
        <v>25</v>
      </c>
      <c r="E16" s="39"/>
      <c r="F16" s="39"/>
      <c r="G16" s="39"/>
      <c r="H16" s="39"/>
      <c r="I16" s="144" t="s">
        <v>26</v>
      </c>
      <c r="J16" s="134" t="s">
        <v>19</v>
      </c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4" t="s">
        <v>28</v>
      </c>
      <c r="J17" s="134" t="s">
        <v>19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4" t="s">
        <v>29</v>
      </c>
      <c r="E19" s="39"/>
      <c r="F19" s="39"/>
      <c r="G19" s="39"/>
      <c r="H19" s="39"/>
      <c r="I19" s="144" t="s">
        <v>26</v>
      </c>
      <c r="J19" s="34" t="str">
        <f>'Rekapitulace stavby'!AN13</f>
        <v>Vyplň údaj</v>
      </c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4" t="s">
        <v>28</v>
      </c>
      <c r="J20" s="34" t="str">
        <f>'Rekapitulace stavby'!AN14</f>
        <v>Vyplň údaj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4" t="s">
        <v>31</v>
      </c>
      <c r="E22" s="39"/>
      <c r="F22" s="39"/>
      <c r="G22" s="39"/>
      <c r="H22" s="39"/>
      <c r="I22" s="144" t="s">
        <v>26</v>
      </c>
      <c r="J22" s="134" t="s">
        <v>19</v>
      </c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4" t="s">
        <v>28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4" t="s">
        <v>34</v>
      </c>
      <c r="E25" s="39"/>
      <c r="F25" s="39"/>
      <c r="G25" s="39"/>
      <c r="H25" s="39"/>
      <c r="I25" s="144" t="s">
        <v>26</v>
      </c>
      <c r="J25" s="134" t="s">
        <v>19</v>
      </c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4" t="s">
        <v>28</v>
      </c>
      <c r="J26" s="134" t="s">
        <v>19</v>
      </c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4" t="s">
        <v>36</v>
      </c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4" t="s">
        <v>38</v>
      </c>
      <c r="E32" s="39"/>
      <c r="F32" s="39"/>
      <c r="G32" s="39"/>
      <c r="H32" s="39"/>
      <c r="I32" s="39"/>
      <c r="J32" s="155">
        <f>ROUND(J96, 2)</f>
        <v>0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3"/>
      <c r="E33" s="153"/>
      <c r="F33" s="153"/>
      <c r="G33" s="153"/>
      <c r="H33" s="153"/>
      <c r="I33" s="153"/>
      <c r="J33" s="153"/>
      <c r="K33" s="153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6" t="s">
        <v>40</v>
      </c>
      <c r="G34" s="39"/>
      <c r="H34" s="39"/>
      <c r="I34" s="156" t="s">
        <v>39</v>
      </c>
      <c r="J34" s="156" t="s">
        <v>41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7" t="s">
        <v>42</v>
      </c>
      <c r="E35" s="144" t="s">
        <v>43</v>
      </c>
      <c r="F35" s="158">
        <f>ROUND((SUM(BE96:BE291)),  2)</f>
        <v>0</v>
      </c>
      <c r="G35" s="39"/>
      <c r="H35" s="39"/>
      <c r="I35" s="159">
        <v>0.20999999999999999</v>
      </c>
      <c r="J35" s="158">
        <f>ROUND(((SUM(BE96:BE291))*I35),  2)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4" t="s">
        <v>44</v>
      </c>
      <c r="F36" s="158">
        <f>ROUND((SUM(BF96:BF291)),  2)</f>
        <v>0</v>
      </c>
      <c r="G36" s="39"/>
      <c r="H36" s="39"/>
      <c r="I36" s="159">
        <v>0.14999999999999999</v>
      </c>
      <c r="J36" s="158">
        <f>ROUND(((SUM(BF96:BF291))*I36),  2)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45</v>
      </c>
      <c r="F37" s="158">
        <f>ROUND((SUM(BG96:BG291)),  2)</f>
        <v>0</v>
      </c>
      <c r="G37" s="39"/>
      <c r="H37" s="39"/>
      <c r="I37" s="159">
        <v>0.20999999999999999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4" t="s">
        <v>46</v>
      </c>
      <c r="F38" s="158">
        <f>ROUND((SUM(BH96:BH291)),  2)</f>
        <v>0</v>
      </c>
      <c r="G38" s="39"/>
      <c r="H38" s="39"/>
      <c r="I38" s="159">
        <v>0.14999999999999999</v>
      </c>
      <c r="J38" s="158">
        <f>0</f>
        <v>0</v>
      </c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4" t="s">
        <v>47</v>
      </c>
      <c r="F39" s="158">
        <f>ROUND((SUM(BI96:BI291)),  2)</f>
        <v>0</v>
      </c>
      <c r="G39" s="39"/>
      <c r="H39" s="39"/>
      <c r="I39" s="159">
        <v>0</v>
      </c>
      <c r="J39" s="158">
        <f>0</f>
        <v>0</v>
      </c>
      <c r="K39" s="39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131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26.25" customHeight="1">
      <c r="A50" s="39"/>
      <c r="B50" s="40"/>
      <c r="C50" s="41"/>
      <c r="D50" s="41"/>
      <c r="E50" s="171" t="str">
        <f>E7</f>
        <v>Brozany nad Ohří - rekonstrukci chodníku k fotbalovému hřišti vč. stabilizace pravobřežní břehové linie Mlýnského náhonu</v>
      </c>
      <c r="F50" s="33"/>
      <c r="G50" s="33"/>
      <c r="H50" s="33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127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1" t="s">
        <v>128</v>
      </c>
      <c r="F52" s="41"/>
      <c r="G52" s="41"/>
      <c r="H52" s="41"/>
      <c r="I52" s="41"/>
      <c r="J52" s="41"/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129</v>
      </c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 xml:space="preserve">SO 101.2 - Oprava LB opevnění  (ř. km 2,204 - 2,231)</v>
      </c>
      <c r="F54" s="41"/>
      <c r="G54" s="41"/>
      <c r="H54" s="41"/>
      <c r="I54" s="41"/>
      <c r="J54" s="41"/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Brozany nad Ohří</v>
      </c>
      <c r="G56" s="41"/>
      <c r="H56" s="41"/>
      <c r="I56" s="33" t="s">
        <v>23</v>
      </c>
      <c r="J56" s="73" t="str">
        <f>IF(J14="","",J14)</f>
        <v>14. 11. 2021</v>
      </c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25.65" customHeight="1">
      <c r="A58" s="39"/>
      <c r="B58" s="40"/>
      <c r="C58" s="33" t="s">
        <v>25</v>
      </c>
      <c r="D58" s="41"/>
      <c r="E58" s="41"/>
      <c r="F58" s="28" t="str">
        <f>E17</f>
        <v>Městys Brozany nad Ohří</v>
      </c>
      <c r="G58" s="41"/>
      <c r="H58" s="41"/>
      <c r="I58" s="33" t="s">
        <v>31</v>
      </c>
      <c r="J58" s="37" t="str">
        <f>E23</f>
        <v>AZ Consult spol. s r.o.</v>
      </c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Dagmar Sedláčková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2" t="s">
        <v>132</v>
      </c>
      <c r="D61" s="173"/>
      <c r="E61" s="173"/>
      <c r="F61" s="173"/>
      <c r="G61" s="173"/>
      <c r="H61" s="173"/>
      <c r="I61" s="173"/>
      <c r="J61" s="174" t="s">
        <v>133</v>
      </c>
      <c r="K61" s="173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5" t="s">
        <v>70</v>
      </c>
      <c r="D63" s="41"/>
      <c r="E63" s="41"/>
      <c r="F63" s="41"/>
      <c r="G63" s="41"/>
      <c r="H63" s="41"/>
      <c r="I63" s="41"/>
      <c r="J63" s="103">
        <f>J96</f>
        <v>0</v>
      </c>
      <c r="K63" s="41"/>
      <c r="L63" s="1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134</v>
      </c>
    </row>
    <row r="64" s="9" customFormat="1" ht="24.96" customHeight="1">
      <c r="A64" s="9"/>
      <c r="B64" s="176"/>
      <c r="C64" s="177"/>
      <c r="D64" s="178" t="s">
        <v>135</v>
      </c>
      <c r="E64" s="179"/>
      <c r="F64" s="179"/>
      <c r="G64" s="179"/>
      <c r="H64" s="179"/>
      <c r="I64" s="179"/>
      <c r="J64" s="180">
        <f>J97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6"/>
      <c r="D65" s="183" t="s">
        <v>136</v>
      </c>
      <c r="E65" s="184"/>
      <c r="F65" s="184"/>
      <c r="G65" s="184"/>
      <c r="H65" s="184"/>
      <c r="I65" s="184"/>
      <c r="J65" s="185">
        <f>J98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137</v>
      </c>
      <c r="E66" s="184"/>
      <c r="F66" s="184"/>
      <c r="G66" s="184"/>
      <c r="H66" s="184"/>
      <c r="I66" s="184"/>
      <c r="J66" s="185">
        <f>J188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138</v>
      </c>
      <c r="E67" s="184"/>
      <c r="F67" s="184"/>
      <c r="G67" s="184"/>
      <c r="H67" s="184"/>
      <c r="I67" s="184"/>
      <c r="J67" s="185">
        <f>J210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6"/>
      <c r="D68" s="183" t="s">
        <v>139</v>
      </c>
      <c r="E68" s="184"/>
      <c r="F68" s="184"/>
      <c r="G68" s="184"/>
      <c r="H68" s="184"/>
      <c r="I68" s="184"/>
      <c r="J68" s="185">
        <f>J239</f>
        <v>0</v>
      </c>
      <c r="K68" s="126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6"/>
      <c r="D69" s="183" t="s">
        <v>140</v>
      </c>
      <c r="E69" s="184"/>
      <c r="F69" s="184"/>
      <c r="G69" s="184"/>
      <c r="H69" s="184"/>
      <c r="I69" s="184"/>
      <c r="J69" s="185">
        <f>J244</f>
        <v>0</v>
      </c>
      <c r="K69" s="126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6"/>
      <c r="D70" s="183" t="s">
        <v>141</v>
      </c>
      <c r="E70" s="184"/>
      <c r="F70" s="184"/>
      <c r="G70" s="184"/>
      <c r="H70" s="184"/>
      <c r="I70" s="184"/>
      <c r="J70" s="185">
        <f>J252</f>
        <v>0</v>
      </c>
      <c r="K70" s="126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6"/>
      <c r="D71" s="183" t="s">
        <v>142</v>
      </c>
      <c r="E71" s="184"/>
      <c r="F71" s="184"/>
      <c r="G71" s="184"/>
      <c r="H71" s="184"/>
      <c r="I71" s="184"/>
      <c r="J71" s="185">
        <f>J278</f>
        <v>0</v>
      </c>
      <c r="K71" s="126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6"/>
      <c r="D72" s="183" t="s">
        <v>143</v>
      </c>
      <c r="E72" s="184"/>
      <c r="F72" s="184"/>
      <c r="G72" s="184"/>
      <c r="H72" s="184"/>
      <c r="I72" s="184"/>
      <c r="J72" s="185">
        <f>J286</f>
        <v>0</v>
      </c>
      <c r="K72" s="126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6"/>
      <c r="C73" s="177"/>
      <c r="D73" s="178" t="s">
        <v>144</v>
      </c>
      <c r="E73" s="179"/>
      <c r="F73" s="179"/>
      <c r="G73" s="179"/>
      <c r="H73" s="179"/>
      <c r="I73" s="179"/>
      <c r="J73" s="180">
        <f>J288</f>
        <v>0</v>
      </c>
      <c r="K73" s="177"/>
      <c r="L73" s="181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2"/>
      <c r="C74" s="126"/>
      <c r="D74" s="183" t="s">
        <v>145</v>
      </c>
      <c r="E74" s="184"/>
      <c r="F74" s="184"/>
      <c r="G74" s="184"/>
      <c r="H74" s="184"/>
      <c r="I74" s="184"/>
      <c r="J74" s="185">
        <f>J289</f>
        <v>0</v>
      </c>
      <c r="K74" s="126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4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4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80" s="2" customFormat="1" ht="6.96" customHeight="1">
      <c r="A80" s="39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4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24.96" customHeight="1">
      <c r="A81" s="39"/>
      <c r="B81" s="40"/>
      <c r="C81" s="24" t="s">
        <v>146</v>
      </c>
      <c r="D81" s="41"/>
      <c r="E81" s="41"/>
      <c r="F81" s="41"/>
      <c r="G81" s="41"/>
      <c r="H81" s="41"/>
      <c r="I81" s="41"/>
      <c r="J81" s="41"/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16</v>
      </c>
      <c r="D83" s="41"/>
      <c r="E83" s="41"/>
      <c r="F83" s="41"/>
      <c r="G83" s="41"/>
      <c r="H83" s="41"/>
      <c r="I83" s="41"/>
      <c r="J83" s="41"/>
      <c r="K83" s="41"/>
      <c r="L83" s="14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26.25" customHeight="1">
      <c r="A84" s="39"/>
      <c r="B84" s="40"/>
      <c r="C84" s="41"/>
      <c r="D84" s="41"/>
      <c r="E84" s="171" t="str">
        <f>E7</f>
        <v>Brozany nad Ohří - rekonstrukci chodníku k fotbalovému hřišti vč. stabilizace pravobřežní břehové linie Mlýnského náhonu</v>
      </c>
      <c r="F84" s="33"/>
      <c r="G84" s="33"/>
      <c r="H84" s="33"/>
      <c r="I84" s="41"/>
      <c r="J84" s="41"/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" customFormat="1" ht="12" customHeight="1">
      <c r="B85" s="22"/>
      <c r="C85" s="33" t="s">
        <v>127</v>
      </c>
      <c r="D85" s="23"/>
      <c r="E85" s="23"/>
      <c r="F85" s="23"/>
      <c r="G85" s="23"/>
      <c r="H85" s="23"/>
      <c r="I85" s="23"/>
      <c r="J85" s="23"/>
      <c r="K85" s="23"/>
      <c r="L85" s="21"/>
    </row>
    <row r="86" s="2" customFormat="1" ht="16.5" customHeight="1">
      <c r="A86" s="39"/>
      <c r="B86" s="40"/>
      <c r="C86" s="41"/>
      <c r="D86" s="41"/>
      <c r="E86" s="171" t="s">
        <v>128</v>
      </c>
      <c r="F86" s="41"/>
      <c r="G86" s="41"/>
      <c r="H86" s="41"/>
      <c r="I86" s="41"/>
      <c r="J86" s="41"/>
      <c r="K86" s="41"/>
      <c r="L86" s="14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129</v>
      </c>
      <c r="D87" s="41"/>
      <c r="E87" s="41"/>
      <c r="F87" s="41"/>
      <c r="G87" s="41"/>
      <c r="H87" s="41"/>
      <c r="I87" s="41"/>
      <c r="J87" s="41"/>
      <c r="K87" s="41"/>
      <c r="L87" s="14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41"/>
      <c r="D88" s="41"/>
      <c r="E88" s="70" t="str">
        <f>E11</f>
        <v xml:space="preserve">SO 101.2 - Oprava LB opevnění  (ř. km 2,204 - 2,231)</v>
      </c>
      <c r="F88" s="41"/>
      <c r="G88" s="41"/>
      <c r="H88" s="41"/>
      <c r="I88" s="41"/>
      <c r="J88" s="41"/>
      <c r="K88" s="41"/>
      <c r="L88" s="14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21</v>
      </c>
      <c r="D90" s="41"/>
      <c r="E90" s="41"/>
      <c r="F90" s="28" t="str">
        <f>F14</f>
        <v>Brozany nad Ohří</v>
      </c>
      <c r="G90" s="41"/>
      <c r="H90" s="41"/>
      <c r="I90" s="33" t="s">
        <v>23</v>
      </c>
      <c r="J90" s="73" t="str">
        <f>IF(J14="","",J14)</f>
        <v>14. 11. 2021</v>
      </c>
      <c r="K90" s="41"/>
      <c r="L90" s="14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25</v>
      </c>
      <c r="D92" s="41"/>
      <c r="E92" s="41"/>
      <c r="F92" s="28" t="str">
        <f>E17</f>
        <v>Městys Brozany nad Ohří</v>
      </c>
      <c r="G92" s="41"/>
      <c r="H92" s="41"/>
      <c r="I92" s="33" t="s">
        <v>31</v>
      </c>
      <c r="J92" s="37" t="str">
        <f>E23</f>
        <v>AZ Consult spol. s r.o.</v>
      </c>
      <c r="K92" s="41"/>
      <c r="L92" s="14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29</v>
      </c>
      <c r="D93" s="41"/>
      <c r="E93" s="41"/>
      <c r="F93" s="28" t="str">
        <f>IF(E20="","",E20)</f>
        <v>Vyplň údaj</v>
      </c>
      <c r="G93" s="41"/>
      <c r="H93" s="41"/>
      <c r="I93" s="33" t="s">
        <v>34</v>
      </c>
      <c r="J93" s="37" t="str">
        <f>E26</f>
        <v>Dagmar Sedláčková</v>
      </c>
      <c r="K93" s="41"/>
      <c r="L93" s="146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0.32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46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11" customFormat="1" ht="29.28" customHeight="1">
      <c r="A95" s="187"/>
      <c r="B95" s="188"/>
      <c r="C95" s="189" t="s">
        <v>147</v>
      </c>
      <c r="D95" s="190" t="s">
        <v>57</v>
      </c>
      <c r="E95" s="190" t="s">
        <v>53</v>
      </c>
      <c r="F95" s="190" t="s">
        <v>54</v>
      </c>
      <c r="G95" s="190" t="s">
        <v>148</v>
      </c>
      <c r="H95" s="190" t="s">
        <v>149</v>
      </c>
      <c r="I95" s="190" t="s">
        <v>150</v>
      </c>
      <c r="J95" s="190" t="s">
        <v>133</v>
      </c>
      <c r="K95" s="191" t="s">
        <v>151</v>
      </c>
      <c r="L95" s="192"/>
      <c r="M95" s="93" t="s">
        <v>19</v>
      </c>
      <c r="N95" s="94" t="s">
        <v>42</v>
      </c>
      <c r="O95" s="94" t="s">
        <v>152</v>
      </c>
      <c r="P95" s="94" t="s">
        <v>153</v>
      </c>
      <c r="Q95" s="94" t="s">
        <v>154</v>
      </c>
      <c r="R95" s="94" t="s">
        <v>155</v>
      </c>
      <c r="S95" s="94" t="s">
        <v>156</v>
      </c>
      <c r="T95" s="95" t="s">
        <v>157</v>
      </c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</row>
    <row r="96" s="2" customFormat="1" ht="22.8" customHeight="1">
      <c r="A96" s="39"/>
      <c r="B96" s="40"/>
      <c r="C96" s="100" t="s">
        <v>158</v>
      </c>
      <c r="D96" s="41"/>
      <c r="E96" s="41"/>
      <c r="F96" s="41"/>
      <c r="G96" s="41"/>
      <c r="H96" s="41"/>
      <c r="I96" s="41"/>
      <c r="J96" s="193">
        <f>BK96</f>
        <v>0</v>
      </c>
      <c r="K96" s="41"/>
      <c r="L96" s="45"/>
      <c r="M96" s="96"/>
      <c r="N96" s="194"/>
      <c r="O96" s="97"/>
      <c r="P96" s="195">
        <f>P97+P288</f>
        <v>0</v>
      </c>
      <c r="Q96" s="97"/>
      <c r="R96" s="195">
        <f>R97+R288</f>
        <v>180.70476642719999</v>
      </c>
      <c r="S96" s="97"/>
      <c r="T96" s="196">
        <f>T97+T288</f>
        <v>8.4620429999999995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71</v>
      </c>
      <c r="AU96" s="18" t="s">
        <v>134</v>
      </c>
      <c r="BK96" s="197">
        <f>BK97+BK288</f>
        <v>0</v>
      </c>
    </row>
    <row r="97" s="12" customFormat="1" ht="25.92" customHeight="1">
      <c r="A97" s="12"/>
      <c r="B97" s="198"/>
      <c r="C97" s="199"/>
      <c r="D97" s="200" t="s">
        <v>71</v>
      </c>
      <c r="E97" s="201" t="s">
        <v>159</v>
      </c>
      <c r="F97" s="201" t="s">
        <v>160</v>
      </c>
      <c r="G97" s="199"/>
      <c r="H97" s="199"/>
      <c r="I97" s="202"/>
      <c r="J97" s="203">
        <f>BK97</f>
        <v>0</v>
      </c>
      <c r="K97" s="199"/>
      <c r="L97" s="204"/>
      <c r="M97" s="205"/>
      <c r="N97" s="206"/>
      <c r="O97" s="206"/>
      <c r="P97" s="207">
        <f>P98+P188+P210+P239+P244+P252+P278+P286</f>
        <v>0</v>
      </c>
      <c r="Q97" s="206"/>
      <c r="R97" s="207">
        <f>R98+R188+R210+R239+R244+R252+R278+R286</f>
        <v>180.70476642719999</v>
      </c>
      <c r="S97" s="206"/>
      <c r="T97" s="208">
        <f>T98+T188+T210+T239+T244+T252+T278+T286</f>
        <v>8.4620429999999995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79</v>
      </c>
      <c r="AT97" s="210" t="s">
        <v>71</v>
      </c>
      <c r="AU97" s="210" t="s">
        <v>72</v>
      </c>
      <c r="AY97" s="209" t="s">
        <v>161</v>
      </c>
      <c r="BK97" s="211">
        <f>BK98+BK188+BK210+BK239+BK244+BK252+BK278+BK286</f>
        <v>0</v>
      </c>
    </row>
    <row r="98" s="12" customFormat="1" ht="22.8" customHeight="1">
      <c r="A98" s="12"/>
      <c r="B98" s="198"/>
      <c r="C98" s="199"/>
      <c r="D98" s="200" t="s">
        <v>71</v>
      </c>
      <c r="E98" s="212" t="s">
        <v>79</v>
      </c>
      <c r="F98" s="212" t="s">
        <v>162</v>
      </c>
      <c r="G98" s="199"/>
      <c r="H98" s="199"/>
      <c r="I98" s="202"/>
      <c r="J98" s="213">
        <f>BK98</f>
        <v>0</v>
      </c>
      <c r="K98" s="199"/>
      <c r="L98" s="204"/>
      <c r="M98" s="205"/>
      <c r="N98" s="206"/>
      <c r="O98" s="206"/>
      <c r="P98" s="207">
        <f>SUM(P99:P187)</f>
        <v>0</v>
      </c>
      <c r="Q98" s="206"/>
      <c r="R98" s="207">
        <f>SUM(R99:R187)</f>
        <v>42.677807267200002</v>
      </c>
      <c r="S98" s="206"/>
      <c r="T98" s="208">
        <f>SUM(T99:T187)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79</v>
      </c>
      <c r="AT98" s="210" t="s">
        <v>71</v>
      </c>
      <c r="AU98" s="210" t="s">
        <v>79</v>
      </c>
      <c r="AY98" s="209" t="s">
        <v>161</v>
      </c>
      <c r="BK98" s="211">
        <f>SUM(BK99:BK187)</f>
        <v>0</v>
      </c>
    </row>
    <row r="99" s="2" customFormat="1" ht="24.15" customHeight="1">
      <c r="A99" s="39"/>
      <c r="B99" s="40"/>
      <c r="C99" s="214" t="s">
        <v>79</v>
      </c>
      <c r="D99" s="214" t="s">
        <v>163</v>
      </c>
      <c r="E99" s="215" t="s">
        <v>457</v>
      </c>
      <c r="F99" s="216" t="s">
        <v>458</v>
      </c>
      <c r="G99" s="217" t="s">
        <v>233</v>
      </c>
      <c r="H99" s="218">
        <v>30</v>
      </c>
      <c r="I99" s="219"/>
      <c r="J99" s="220">
        <f>ROUND(I99*H99,2)</f>
        <v>0</v>
      </c>
      <c r="K99" s="216" t="s">
        <v>185</v>
      </c>
      <c r="L99" s="45"/>
      <c r="M99" s="221" t="s">
        <v>19</v>
      </c>
      <c r="N99" s="222" t="s">
        <v>43</v>
      </c>
      <c r="O99" s="85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5" t="s">
        <v>167</v>
      </c>
      <c r="AT99" s="225" t="s">
        <v>163</v>
      </c>
      <c r="AU99" s="225" t="s">
        <v>81</v>
      </c>
      <c r="AY99" s="18" t="s">
        <v>161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8" t="s">
        <v>79</v>
      </c>
      <c r="BK99" s="226">
        <f>ROUND(I99*H99,2)</f>
        <v>0</v>
      </c>
      <c r="BL99" s="18" t="s">
        <v>167</v>
      </c>
      <c r="BM99" s="225" t="s">
        <v>459</v>
      </c>
    </row>
    <row r="100" s="2" customFormat="1" ht="14.4" customHeight="1">
      <c r="A100" s="39"/>
      <c r="B100" s="40"/>
      <c r="C100" s="214" t="s">
        <v>81</v>
      </c>
      <c r="D100" s="214" t="s">
        <v>163</v>
      </c>
      <c r="E100" s="215" t="s">
        <v>460</v>
      </c>
      <c r="F100" s="216" t="s">
        <v>461</v>
      </c>
      <c r="G100" s="217" t="s">
        <v>342</v>
      </c>
      <c r="H100" s="218">
        <v>2</v>
      </c>
      <c r="I100" s="219"/>
      <c r="J100" s="220">
        <f>ROUND(I100*H100,2)</f>
        <v>0</v>
      </c>
      <c r="K100" s="216" t="s">
        <v>185</v>
      </c>
      <c r="L100" s="45"/>
      <c r="M100" s="221" t="s">
        <v>19</v>
      </c>
      <c r="N100" s="222" t="s">
        <v>43</v>
      </c>
      <c r="O100" s="85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5" t="s">
        <v>167</v>
      </c>
      <c r="AT100" s="225" t="s">
        <v>163</v>
      </c>
      <c r="AU100" s="225" t="s">
        <v>81</v>
      </c>
      <c r="AY100" s="18" t="s">
        <v>161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8" t="s">
        <v>79</v>
      </c>
      <c r="BK100" s="226">
        <f>ROUND(I100*H100,2)</f>
        <v>0</v>
      </c>
      <c r="BL100" s="18" t="s">
        <v>167</v>
      </c>
      <c r="BM100" s="225" t="s">
        <v>462</v>
      </c>
    </row>
    <row r="101" s="2" customFormat="1" ht="24.15" customHeight="1">
      <c r="A101" s="39"/>
      <c r="B101" s="40"/>
      <c r="C101" s="214" t="s">
        <v>178</v>
      </c>
      <c r="D101" s="214" t="s">
        <v>163</v>
      </c>
      <c r="E101" s="215" t="s">
        <v>463</v>
      </c>
      <c r="F101" s="216" t="s">
        <v>464</v>
      </c>
      <c r="G101" s="217" t="s">
        <v>342</v>
      </c>
      <c r="H101" s="218">
        <v>2</v>
      </c>
      <c r="I101" s="219"/>
      <c r="J101" s="220">
        <f>ROUND(I101*H101,2)</f>
        <v>0</v>
      </c>
      <c r="K101" s="216" t="s">
        <v>185</v>
      </c>
      <c r="L101" s="45"/>
      <c r="M101" s="221" t="s">
        <v>19</v>
      </c>
      <c r="N101" s="222" t="s">
        <v>43</v>
      </c>
      <c r="O101" s="85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5" t="s">
        <v>167</v>
      </c>
      <c r="AT101" s="225" t="s">
        <v>163</v>
      </c>
      <c r="AU101" s="225" t="s">
        <v>81</v>
      </c>
      <c r="AY101" s="18" t="s">
        <v>161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8" t="s">
        <v>79</v>
      </c>
      <c r="BK101" s="226">
        <f>ROUND(I101*H101,2)</f>
        <v>0</v>
      </c>
      <c r="BL101" s="18" t="s">
        <v>167</v>
      </c>
      <c r="BM101" s="225" t="s">
        <v>465</v>
      </c>
    </row>
    <row r="102" s="2" customFormat="1" ht="14.4" customHeight="1">
      <c r="A102" s="39"/>
      <c r="B102" s="40"/>
      <c r="C102" s="214" t="s">
        <v>167</v>
      </c>
      <c r="D102" s="214" t="s">
        <v>163</v>
      </c>
      <c r="E102" s="215" t="s">
        <v>466</v>
      </c>
      <c r="F102" s="216" t="s">
        <v>467</v>
      </c>
      <c r="G102" s="217" t="s">
        <v>233</v>
      </c>
      <c r="H102" s="218">
        <v>30</v>
      </c>
      <c r="I102" s="219"/>
      <c r="J102" s="220">
        <f>ROUND(I102*H102,2)</f>
        <v>0</v>
      </c>
      <c r="K102" s="216" t="s">
        <v>185</v>
      </c>
      <c r="L102" s="45"/>
      <c r="M102" s="221" t="s">
        <v>19</v>
      </c>
      <c r="N102" s="222" t="s">
        <v>43</v>
      </c>
      <c r="O102" s="85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5" t="s">
        <v>167</v>
      </c>
      <c r="AT102" s="225" t="s">
        <v>163</v>
      </c>
      <c r="AU102" s="225" t="s">
        <v>81</v>
      </c>
      <c r="AY102" s="18" t="s">
        <v>161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8" t="s">
        <v>79</v>
      </c>
      <c r="BK102" s="226">
        <f>ROUND(I102*H102,2)</f>
        <v>0</v>
      </c>
      <c r="BL102" s="18" t="s">
        <v>167</v>
      </c>
      <c r="BM102" s="225" t="s">
        <v>468</v>
      </c>
    </row>
    <row r="103" s="2" customFormat="1" ht="14.4" customHeight="1">
      <c r="A103" s="39"/>
      <c r="B103" s="40"/>
      <c r="C103" s="214" t="s">
        <v>191</v>
      </c>
      <c r="D103" s="214" t="s">
        <v>163</v>
      </c>
      <c r="E103" s="215" t="s">
        <v>469</v>
      </c>
      <c r="F103" s="216" t="s">
        <v>470</v>
      </c>
      <c r="G103" s="217" t="s">
        <v>342</v>
      </c>
      <c r="H103" s="218">
        <v>11</v>
      </c>
      <c r="I103" s="219"/>
      <c r="J103" s="220">
        <f>ROUND(I103*H103,2)</f>
        <v>0</v>
      </c>
      <c r="K103" s="216" t="s">
        <v>185</v>
      </c>
      <c r="L103" s="45"/>
      <c r="M103" s="221" t="s">
        <v>19</v>
      </c>
      <c r="N103" s="222" t="s">
        <v>43</v>
      </c>
      <c r="O103" s="85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25" t="s">
        <v>167</v>
      </c>
      <c r="AT103" s="225" t="s">
        <v>163</v>
      </c>
      <c r="AU103" s="225" t="s">
        <v>81</v>
      </c>
      <c r="AY103" s="18" t="s">
        <v>161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8" t="s">
        <v>79</v>
      </c>
      <c r="BK103" s="226">
        <f>ROUND(I103*H103,2)</f>
        <v>0</v>
      </c>
      <c r="BL103" s="18" t="s">
        <v>167</v>
      </c>
      <c r="BM103" s="225" t="s">
        <v>471</v>
      </c>
    </row>
    <row r="104" s="14" customFormat="1">
      <c r="A104" s="14"/>
      <c r="B104" s="242"/>
      <c r="C104" s="243"/>
      <c r="D104" s="227" t="s">
        <v>175</v>
      </c>
      <c r="E104" s="244" t="s">
        <v>19</v>
      </c>
      <c r="F104" s="245" t="s">
        <v>472</v>
      </c>
      <c r="G104" s="243"/>
      <c r="H104" s="246">
        <v>2</v>
      </c>
      <c r="I104" s="247"/>
      <c r="J104" s="243"/>
      <c r="K104" s="243"/>
      <c r="L104" s="248"/>
      <c r="M104" s="249"/>
      <c r="N104" s="250"/>
      <c r="O104" s="250"/>
      <c r="P104" s="250"/>
      <c r="Q104" s="250"/>
      <c r="R104" s="250"/>
      <c r="S104" s="250"/>
      <c r="T104" s="25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2" t="s">
        <v>175</v>
      </c>
      <c r="AU104" s="252" t="s">
        <v>81</v>
      </c>
      <c r="AV104" s="14" t="s">
        <v>81</v>
      </c>
      <c r="AW104" s="14" t="s">
        <v>33</v>
      </c>
      <c r="AX104" s="14" t="s">
        <v>72</v>
      </c>
      <c r="AY104" s="252" t="s">
        <v>161</v>
      </c>
    </row>
    <row r="105" s="14" customFormat="1">
      <c r="A105" s="14"/>
      <c r="B105" s="242"/>
      <c r="C105" s="243"/>
      <c r="D105" s="227" t="s">
        <v>175</v>
      </c>
      <c r="E105" s="244" t="s">
        <v>19</v>
      </c>
      <c r="F105" s="245" t="s">
        <v>473</v>
      </c>
      <c r="G105" s="243"/>
      <c r="H105" s="246">
        <v>9</v>
      </c>
      <c r="I105" s="247"/>
      <c r="J105" s="243"/>
      <c r="K105" s="243"/>
      <c r="L105" s="248"/>
      <c r="M105" s="249"/>
      <c r="N105" s="250"/>
      <c r="O105" s="250"/>
      <c r="P105" s="250"/>
      <c r="Q105" s="250"/>
      <c r="R105" s="250"/>
      <c r="S105" s="250"/>
      <c r="T105" s="25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2" t="s">
        <v>175</v>
      </c>
      <c r="AU105" s="252" t="s">
        <v>81</v>
      </c>
      <c r="AV105" s="14" t="s">
        <v>81</v>
      </c>
      <c r="AW105" s="14" t="s">
        <v>33</v>
      </c>
      <c r="AX105" s="14" t="s">
        <v>72</v>
      </c>
      <c r="AY105" s="252" t="s">
        <v>161</v>
      </c>
    </row>
    <row r="106" s="15" customFormat="1">
      <c r="A106" s="15"/>
      <c r="B106" s="253"/>
      <c r="C106" s="254"/>
      <c r="D106" s="227" t="s">
        <v>175</v>
      </c>
      <c r="E106" s="255" t="s">
        <v>19</v>
      </c>
      <c r="F106" s="256" t="s">
        <v>190</v>
      </c>
      <c r="G106" s="254"/>
      <c r="H106" s="257">
        <v>11</v>
      </c>
      <c r="I106" s="258"/>
      <c r="J106" s="254"/>
      <c r="K106" s="254"/>
      <c r="L106" s="259"/>
      <c r="M106" s="260"/>
      <c r="N106" s="261"/>
      <c r="O106" s="261"/>
      <c r="P106" s="261"/>
      <c r="Q106" s="261"/>
      <c r="R106" s="261"/>
      <c r="S106" s="261"/>
      <c r="T106" s="262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3" t="s">
        <v>175</v>
      </c>
      <c r="AU106" s="263" t="s">
        <v>81</v>
      </c>
      <c r="AV106" s="15" t="s">
        <v>167</v>
      </c>
      <c r="AW106" s="15" t="s">
        <v>33</v>
      </c>
      <c r="AX106" s="15" t="s">
        <v>79</v>
      </c>
      <c r="AY106" s="263" t="s">
        <v>161</v>
      </c>
    </row>
    <row r="107" s="2" customFormat="1" ht="24.15" customHeight="1">
      <c r="A107" s="39"/>
      <c r="B107" s="40"/>
      <c r="C107" s="214" t="s">
        <v>197</v>
      </c>
      <c r="D107" s="214" t="s">
        <v>163</v>
      </c>
      <c r="E107" s="215" t="s">
        <v>164</v>
      </c>
      <c r="F107" s="216" t="s">
        <v>165</v>
      </c>
      <c r="G107" s="217" t="s">
        <v>166</v>
      </c>
      <c r="H107" s="218">
        <v>1</v>
      </c>
      <c r="I107" s="219"/>
      <c r="J107" s="220">
        <f>ROUND(I107*H107,2)</f>
        <v>0</v>
      </c>
      <c r="K107" s="216" t="s">
        <v>19</v>
      </c>
      <c r="L107" s="45"/>
      <c r="M107" s="221" t="s">
        <v>19</v>
      </c>
      <c r="N107" s="222" t="s">
        <v>43</v>
      </c>
      <c r="O107" s="85"/>
      <c r="P107" s="223">
        <f>O107*H107</f>
        <v>0</v>
      </c>
      <c r="Q107" s="223">
        <v>23.346</v>
      </c>
      <c r="R107" s="223">
        <f>Q107*H107</f>
        <v>23.346</v>
      </c>
      <c r="S107" s="223">
        <v>0</v>
      </c>
      <c r="T107" s="224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25" t="s">
        <v>167</v>
      </c>
      <c r="AT107" s="225" t="s">
        <v>163</v>
      </c>
      <c r="AU107" s="225" t="s">
        <v>81</v>
      </c>
      <c r="AY107" s="18" t="s">
        <v>161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8" t="s">
        <v>79</v>
      </c>
      <c r="BK107" s="226">
        <f>ROUND(I107*H107,2)</f>
        <v>0</v>
      </c>
      <c r="BL107" s="18" t="s">
        <v>167</v>
      </c>
      <c r="BM107" s="225" t="s">
        <v>474</v>
      </c>
    </row>
    <row r="108" s="2" customFormat="1">
      <c r="A108" s="39"/>
      <c r="B108" s="40"/>
      <c r="C108" s="41"/>
      <c r="D108" s="227" t="s">
        <v>169</v>
      </c>
      <c r="E108" s="41"/>
      <c r="F108" s="228" t="s">
        <v>170</v>
      </c>
      <c r="G108" s="41"/>
      <c r="H108" s="41"/>
      <c r="I108" s="229"/>
      <c r="J108" s="41"/>
      <c r="K108" s="41"/>
      <c r="L108" s="45"/>
      <c r="M108" s="230"/>
      <c r="N108" s="231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169</v>
      </c>
      <c r="AU108" s="18" t="s">
        <v>81</v>
      </c>
    </row>
    <row r="109" s="2" customFormat="1" ht="14.4" customHeight="1">
      <c r="A109" s="39"/>
      <c r="B109" s="40"/>
      <c r="C109" s="214" t="s">
        <v>202</v>
      </c>
      <c r="D109" s="214" t="s">
        <v>163</v>
      </c>
      <c r="E109" s="215" t="s">
        <v>475</v>
      </c>
      <c r="F109" s="216" t="s">
        <v>476</v>
      </c>
      <c r="G109" s="217" t="s">
        <v>278</v>
      </c>
      <c r="H109" s="218">
        <v>8</v>
      </c>
      <c r="I109" s="219"/>
      <c r="J109" s="220">
        <f>ROUND(I109*H109,2)</f>
        <v>0</v>
      </c>
      <c r="K109" s="216" t="s">
        <v>19</v>
      </c>
      <c r="L109" s="45"/>
      <c r="M109" s="221" t="s">
        <v>19</v>
      </c>
      <c r="N109" s="222" t="s">
        <v>43</v>
      </c>
      <c r="O109" s="85"/>
      <c r="P109" s="223">
        <f>O109*H109</f>
        <v>0</v>
      </c>
      <c r="Q109" s="223">
        <v>0.017115533400000001</v>
      </c>
      <c r="R109" s="223">
        <f>Q109*H109</f>
        <v>0.13692426720000001</v>
      </c>
      <c r="S109" s="223">
        <v>0</v>
      </c>
      <c r="T109" s="224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5" t="s">
        <v>167</v>
      </c>
      <c r="AT109" s="225" t="s">
        <v>163</v>
      </c>
      <c r="AU109" s="225" t="s">
        <v>81</v>
      </c>
      <c r="AY109" s="18" t="s">
        <v>161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8" t="s">
        <v>79</v>
      </c>
      <c r="BK109" s="226">
        <f>ROUND(I109*H109,2)</f>
        <v>0</v>
      </c>
      <c r="BL109" s="18" t="s">
        <v>167</v>
      </c>
      <c r="BM109" s="225" t="s">
        <v>477</v>
      </c>
    </row>
    <row r="110" s="2" customFormat="1">
      <c r="A110" s="39"/>
      <c r="B110" s="40"/>
      <c r="C110" s="41"/>
      <c r="D110" s="227" t="s">
        <v>169</v>
      </c>
      <c r="E110" s="41"/>
      <c r="F110" s="228" t="s">
        <v>478</v>
      </c>
      <c r="G110" s="41"/>
      <c r="H110" s="41"/>
      <c r="I110" s="229"/>
      <c r="J110" s="41"/>
      <c r="K110" s="41"/>
      <c r="L110" s="45"/>
      <c r="M110" s="230"/>
      <c r="N110" s="231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169</v>
      </c>
      <c r="AU110" s="18" t="s">
        <v>81</v>
      </c>
    </row>
    <row r="111" s="13" customFormat="1">
      <c r="A111" s="13"/>
      <c r="B111" s="232"/>
      <c r="C111" s="233"/>
      <c r="D111" s="227" t="s">
        <v>175</v>
      </c>
      <c r="E111" s="234" t="s">
        <v>19</v>
      </c>
      <c r="F111" s="235" t="s">
        <v>479</v>
      </c>
      <c r="G111" s="233"/>
      <c r="H111" s="234" t="s">
        <v>19</v>
      </c>
      <c r="I111" s="236"/>
      <c r="J111" s="233"/>
      <c r="K111" s="233"/>
      <c r="L111" s="237"/>
      <c r="M111" s="238"/>
      <c r="N111" s="239"/>
      <c r="O111" s="239"/>
      <c r="P111" s="239"/>
      <c r="Q111" s="239"/>
      <c r="R111" s="239"/>
      <c r="S111" s="239"/>
      <c r="T111" s="24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1" t="s">
        <v>175</v>
      </c>
      <c r="AU111" s="241" t="s">
        <v>81</v>
      </c>
      <c r="AV111" s="13" t="s">
        <v>79</v>
      </c>
      <c r="AW111" s="13" t="s">
        <v>33</v>
      </c>
      <c r="AX111" s="13" t="s">
        <v>72</v>
      </c>
      <c r="AY111" s="241" t="s">
        <v>161</v>
      </c>
    </row>
    <row r="112" s="13" customFormat="1">
      <c r="A112" s="13"/>
      <c r="B112" s="232"/>
      <c r="C112" s="233"/>
      <c r="D112" s="227" t="s">
        <v>175</v>
      </c>
      <c r="E112" s="234" t="s">
        <v>19</v>
      </c>
      <c r="F112" s="235" t="s">
        <v>480</v>
      </c>
      <c r="G112" s="233"/>
      <c r="H112" s="234" t="s">
        <v>19</v>
      </c>
      <c r="I112" s="236"/>
      <c r="J112" s="233"/>
      <c r="K112" s="233"/>
      <c r="L112" s="237"/>
      <c r="M112" s="238"/>
      <c r="N112" s="239"/>
      <c r="O112" s="239"/>
      <c r="P112" s="239"/>
      <c r="Q112" s="239"/>
      <c r="R112" s="239"/>
      <c r="S112" s="239"/>
      <c r="T112" s="24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1" t="s">
        <v>175</v>
      </c>
      <c r="AU112" s="241" t="s">
        <v>81</v>
      </c>
      <c r="AV112" s="13" t="s">
        <v>79</v>
      </c>
      <c r="AW112" s="13" t="s">
        <v>33</v>
      </c>
      <c r="AX112" s="13" t="s">
        <v>72</v>
      </c>
      <c r="AY112" s="241" t="s">
        <v>161</v>
      </c>
    </row>
    <row r="113" s="14" customFormat="1">
      <c r="A113" s="14"/>
      <c r="B113" s="242"/>
      <c r="C113" s="243"/>
      <c r="D113" s="227" t="s">
        <v>175</v>
      </c>
      <c r="E113" s="244" t="s">
        <v>19</v>
      </c>
      <c r="F113" s="245" t="s">
        <v>207</v>
      </c>
      <c r="G113" s="243"/>
      <c r="H113" s="246">
        <v>8</v>
      </c>
      <c r="I113" s="247"/>
      <c r="J113" s="243"/>
      <c r="K113" s="243"/>
      <c r="L113" s="248"/>
      <c r="M113" s="249"/>
      <c r="N113" s="250"/>
      <c r="O113" s="250"/>
      <c r="P113" s="250"/>
      <c r="Q113" s="250"/>
      <c r="R113" s="250"/>
      <c r="S113" s="250"/>
      <c r="T113" s="25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2" t="s">
        <v>175</v>
      </c>
      <c r="AU113" s="252" t="s">
        <v>81</v>
      </c>
      <c r="AV113" s="14" t="s">
        <v>81</v>
      </c>
      <c r="AW113" s="14" t="s">
        <v>33</v>
      </c>
      <c r="AX113" s="14" t="s">
        <v>79</v>
      </c>
      <c r="AY113" s="252" t="s">
        <v>161</v>
      </c>
    </row>
    <row r="114" s="2" customFormat="1" ht="14.4" customHeight="1">
      <c r="A114" s="39"/>
      <c r="B114" s="40"/>
      <c r="C114" s="214" t="s">
        <v>207</v>
      </c>
      <c r="D114" s="214" t="s">
        <v>163</v>
      </c>
      <c r="E114" s="215" t="s">
        <v>481</v>
      </c>
      <c r="F114" s="216" t="s">
        <v>482</v>
      </c>
      <c r="G114" s="217" t="s">
        <v>166</v>
      </c>
      <c r="H114" s="218">
        <v>1</v>
      </c>
      <c r="I114" s="219"/>
      <c r="J114" s="220">
        <f>ROUND(I114*H114,2)</f>
        <v>0</v>
      </c>
      <c r="K114" s="216" t="s">
        <v>19</v>
      </c>
      <c r="L114" s="45"/>
      <c r="M114" s="221" t="s">
        <v>19</v>
      </c>
      <c r="N114" s="222" t="s">
        <v>43</v>
      </c>
      <c r="O114" s="85"/>
      <c r="P114" s="223">
        <f>O114*H114</f>
        <v>0</v>
      </c>
      <c r="Q114" s="223">
        <v>1.8036449999999999</v>
      </c>
      <c r="R114" s="223">
        <f>Q114*H114</f>
        <v>1.8036449999999999</v>
      </c>
      <c r="S114" s="223">
        <v>0</v>
      </c>
      <c r="T114" s="22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5" t="s">
        <v>167</v>
      </c>
      <c r="AT114" s="225" t="s">
        <v>163</v>
      </c>
      <c r="AU114" s="225" t="s">
        <v>81</v>
      </c>
      <c r="AY114" s="18" t="s">
        <v>161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8" t="s">
        <v>79</v>
      </c>
      <c r="BK114" s="226">
        <f>ROUND(I114*H114,2)</f>
        <v>0</v>
      </c>
      <c r="BL114" s="18" t="s">
        <v>167</v>
      </c>
      <c r="BM114" s="225" t="s">
        <v>483</v>
      </c>
    </row>
    <row r="115" s="2" customFormat="1">
      <c r="A115" s="39"/>
      <c r="B115" s="40"/>
      <c r="C115" s="41"/>
      <c r="D115" s="227" t="s">
        <v>169</v>
      </c>
      <c r="E115" s="41"/>
      <c r="F115" s="228" t="s">
        <v>170</v>
      </c>
      <c r="G115" s="41"/>
      <c r="H115" s="41"/>
      <c r="I115" s="229"/>
      <c r="J115" s="41"/>
      <c r="K115" s="41"/>
      <c r="L115" s="45"/>
      <c r="M115" s="230"/>
      <c r="N115" s="231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169</v>
      </c>
      <c r="AU115" s="18" t="s">
        <v>81</v>
      </c>
    </row>
    <row r="116" s="14" customFormat="1">
      <c r="A116" s="14"/>
      <c r="B116" s="242"/>
      <c r="C116" s="243"/>
      <c r="D116" s="227" t="s">
        <v>175</v>
      </c>
      <c r="E116" s="244" t="s">
        <v>19</v>
      </c>
      <c r="F116" s="245" t="s">
        <v>484</v>
      </c>
      <c r="G116" s="243"/>
      <c r="H116" s="246">
        <v>1</v>
      </c>
      <c r="I116" s="247"/>
      <c r="J116" s="243"/>
      <c r="K116" s="243"/>
      <c r="L116" s="248"/>
      <c r="M116" s="249"/>
      <c r="N116" s="250"/>
      <c r="O116" s="250"/>
      <c r="P116" s="250"/>
      <c r="Q116" s="250"/>
      <c r="R116" s="250"/>
      <c r="S116" s="250"/>
      <c r="T116" s="251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2" t="s">
        <v>175</v>
      </c>
      <c r="AU116" s="252" t="s">
        <v>81</v>
      </c>
      <c r="AV116" s="14" t="s">
        <v>81</v>
      </c>
      <c r="AW116" s="14" t="s">
        <v>33</v>
      </c>
      <c r="AX116" s="14" t="s">
        <v>79</v>
      </c>
      <c r="AY116" s="252" t="s">
        <v>161</v>
      </c>
    </row>
    <row r="117" s="2" customFormat="1" ht="14.4" customHeight="1">
      <c r="A117" s="39"/>
      <c r="B117" s="40"/>
      <c r="C117" s="214" t="s">
        <v>211</v>
      </c>
      <c r="D117" s="214" t="s">
        <v>163</v>
      </c>
      <c r="E117" s="215" t="s">
        <v>485</v>
      </c>
      <c r="F117" s="216" t="s">
        <v>486</v>
      </c>
      <c r="G117" s="217" t="s">
        <v>173</v>
      </c>
      <c r="H117" s="218">
        <v>81</v>
      </c>
      <c r="I117" s="219"/>
      <c r="J117" s="220">
        <f>ROUND(I117*H117,2)</f>
        <v>0</v>
      </c>
      <c r="K117" s="216" t="s">
        <v>185</v>
      </c>
      <c r="L117" s="45"/>
      <c r="M117" s="221" t="s">
        <v>19</v>
      </c>
      <c r="N117" s="222" t="s">
        <v>43</v>
      </c>
      <c r="O117" s="85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5" t="s">
        <v>167</v>
      </c>
      <c r="AT117" s="225" t="s">
        <v>163</v>
      </c>
      <c r="AU117" s="225" t="s">
        <v>81</v>
      </c>
      <c r="AY117" s="18" t="s">
        <v>161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8" t="s">
        <v>79</v>
      </c>
      <c r="BK117" s="226">
        <f>ROUND(I117*H117,2)</f>
        <v>0</v>
      </c>
      <c r="BL117" s="18" t="s">
        <v>167</v>
      </c>
      <c r="BM117" s="225" t="s">
        <v>487</v>
      </c>
    </row>
    <row r="118" s="13" customFormat="1">
      <c r="A118" s="13"/>
      <c r="B118" s="232"/>
      <c r="C118" s="233"/>
      <c r="D118" s="227" t="s">
        <v>175</v>
      </c>
      <c r="E118" s="234" t="s">
        <v>19</v>
      </c>
      <c r="F118" s="235" t="s">
        <v>488</v>
      </c>
      <c r="G118" s="233"/>
      <c r="H118" s="234" t="s">
        <v>19</v>
      </c>
      <c r="I118" s="236"/>
      <c r="J118" s="233"/>
      <c r="K118" s="233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175</v>
      </c>
      <c r="AU118" s="241" t="s">
        <v>81</v>
      </c>
      <c r="AV118" s="13" t="s">
        <v>79</v>
      </c>
      <c r="AW118" s="13" t="s">
        <v>33</v>
      </c>
      <c r="AX118" s="13" t="s">
        <v>72</v>
      </c>
      <c r="AY118" s="241" t="s">
        <v>161</v>
      </c>
    </row>
    <row r="119" s="14" customFormat="1">
      <c r="A119" s="14"/>
      <c r="B119" s="242"/>
      <c r="C119" s="243"/>
      <c r="D119" s="227" t="s">
        <v>175</v>
      </c>
      <c r="E119" s="244" t="s">
        <v>19</v>
      </c>
      <c r="F119" s="245" t="s">
        <v>489</v>
      </c>
      <c r="G119" s="243"/>
      <c r="H119" s="246">
        <v>81</v>
      </c>
      <c r="I119" s="247"/>
      <c r="J119" s="243"/>
      <c r="K119" s="243"/>
      <c r="L119" s="248"/>
      <c r="M119" s="249"/>
      <c r="N119" s="250"/>
      <c r="O119" s="250"/>
      <c r="P119" s="250"/>
      <c r="Q119" s="250"/>
      <c r="R119" s="250"/>
      <c r="S119" s="250"/>
      <c r="T119" s="251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2" t="s">
        <v>175</v>
      </c>
      <c r="AU119" s="252" t="s">
        <v>81</v>
      </c>
      <c r="AV119" s="14" t="s">
        <v>81</v>
      </c>
      <c r="AW119" s="14" t="s">
        <v>33</v>
      </c>
      <c r="AX119" s="14" t="s">
        <v>79</v>
      </c>
      <c r="AY119" s="252" t="s">
        <v>161</v>
      </c>
    </row>
    <row r="120" s="2" customFormat="1" ht="24.15" customHeight="1">
      <c r="A120" s="39"/>
      <c r="B120" s="40"/>
      <c r="C120" s="214" t="s">
        <v>218</v>
      </c>
      <c r="D120" s="214" t="s">
        <v>163</v>
      </c>
      <c r="E120" s="215" t="s">
        <v>171</v>
      </c>
      <c r="F120" s="216" t="s">
        <v>172</v>
      </c>
      <c r="G120" s="217" t="s">
        <v>173</v>
      </c>
      <c r="H120" s="218">
        <v>84.435000000000002</v>
      </c>
      <c r="I120" s="219"/>
      <c r="J120" s="220">
        <f>ROUND(I120*H120,2)</f>
        <v>0</v>
      </c>
      <c r="K120" s="216" t="s">
        <v>19</v>
      </c>
      <c r="L120" s="45"/>
      <c r="M120" s="221" t="s">
        <v>19</v>
      </c>
      <c r="N120" s="222" t="s">
        <v>43</v>
      </c>
      <c r="O120" s="85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5" t="s">
        <v>167</v>
      </c>
      <c r="AT120" s="225" t="s">
        <v>163</v>
      </c>
      <c r="AU120" s="225" t="s">
        <v>81</v>
      </c>
      <c r="AY120" s="18" t="s">
        <v>161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8" t="s">
        <v>79</v>
      </c>
      <c r="BK120" s="226">
        <f>ROUND(I120*H120,2)</f>
        <v>0</v>
      </c>
      <c r="BL120" s="18" t="s">
        <v>167</v>
      </c>
      <c r="BM120" s="225" t="s">
        <v>490</v>
      </c>
    </row>
    <row r="121" s="13" customFormat="1">
      <c r="A121" s="13"/>
      <c r="B121" s="232"/>
      <c r="C121" s="233"/>
      <c r="D121" s="227" t="s">
        <v>175</v>
      </c>
      <c r="E121" s="234" t="s">
        <v>19</v>
      </c>
      <c r="F121" s="235" t="s">
        <v>176</v>
      </c>
      <c r="G121" s="233"/>
      <c r="H121" s="234" t="s">
        <v>19</v>
      </c>
      <c r="I121" s="236"/>
      <c r="J121" s="233"/>
      <c r="K121" s="233"/>
      <c r="L121" s="237"/>
      <c r="M121" s="238"/>
      <c r="N121" s="239"/>
      <c r="O121" s="239"/>
      <c r="P121" s="239"/>
      <c r="Q121" s="239"/>
      <c r="R121" s="239"/>
      <c r="S121" s="239"/>
      <c r="T121" s="24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1" t="s">
        <v>175</v>
      </c>
      <c r="AU121" s="241" t="s">
        <v>81</v>
      </c>
      <c r="AV121" s="13" t="s">
        <v>79</v>
      </c>
      <c r="AW121" s="13" t="s">
        <v>33</v>
      </c>
      <c r="AX121" s="13" t="s">
        <v>72</v>
      </c>
      <c r="AY121" s="241" t="s">
        <v>161</v>
      </c>
    </row>
    <row r="122" s="14" customFormat="1">
      <c r="A122" s="14"/>
      <c r="B122" s="242"/>
      <c r="C122" s="243"/>
      <c r="D122" s="227" t="s">
        <v>175</v>
      </c>
      <c r="E122" s="244" t="s">
        <v>113</v>
      </c>
      <c r="F122" s="245" t="s">
        <v>491</v>
      </c>
      <c r="G122" s="243"/>
      <c r="H122" s="246">
        <v>84.435000000000002</v>
      </c>
      <c r="I122" s="247"/>
      <c r="J122" s="243"/>
      <c r="K122" s="243"/>
      <c r="L122" s="248"/>
      <c r="M122" s="249"/>
      <c r="N122" s="250"/>
      <c r="O122" s="250"/>
      <c r="P122" s="250"/>
      <c r="Q122" s="250"/>
      <c r="R122" s="250"/>
      <c r="S122" s="250"/>
      <c r="T122" s="25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2" t="s">
        <v>175</v>
      </c>
      <c r="AU122" s="252" t="s">
        <v>81</v>
      </c>
      <c r="AV122" s="14" t="s">
        <v>81</v>
      </c>
      <c r="AW122" s="14" t="s">
        <v>33</v>
      </c>
      <c r="AX122" s="14" t="s">
        <v>79</v>
      </c>
      <c r="AY122" s="252" t="s">
        <v>161</v>
      </c>
    </row>
    <row r="123" s="2" customFormat="1" ht="24.15" customHeight="1">
      <c r="A123" s="39"/>
      <c r="B123" s="40"/>
      <c r="C123" s="214" t="s">
        <v>225</v>
      </c>
      <c r="D123" s="214" t="s">
        <v>163</v>
      </c>
      <c r="E123" s="215" t="s">
        <v>179</v>
      </c>
      <c r="F123" s="216" t="s">
        <v>180</v>
      </c>
      <c r="G123" s="217" t="s">
        <v>173</v>
      </c>
      <c r="H123" s="218">
        <v>84.435000000000002</v>
      </c>
      <c r="I123" s="219"/>
      <c r="J123" s="220">
        <f>ROUND(I123*H123,2)</f>
        <v>0</v>
      </c>
      <c r="K123" s="216" t="s">
        <v>19</v>
      </c>
      <c r="L123" s="45"/>
      <c r="M123" s="221" t="s">
        <v>19</v>
      </c>
      <c r="N123" s="222" t="s">
        <v>43</v>
      </c>
      <c r="O123" s="85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5" t="s">
        <v>167</v>
      </c>
      <c r="AT123" s="225" t="s">
        <v>163</v>
      </c>
      <c r="AU123" s="225" t="s">
        <v>81</v>
      </c>
      <c r="AY123" s="18" t="s">
        <v>161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8" t="s">
        <v>79</v>
      </c>
      <c r="BK123" s="226">
        <f>ROUND(I123*H123,2)</f>
        <v>0</v>
      </c>
      <c r="BL123" s="18" t="s">
        <v>167</v>
      </c>
      <c r="BM123" s="225" t="s">
        <v>492</v>
      </c>
    </row>
    <row r="124" s="14" customFormat="1">
      <c r="A124" s="14"/>
      <c r="B124" s="242"/>
      <c r="C124" s="243"/>
      <c r="D124" s="227" t="s">
        <v>175</v>
      </c>
      <c r="E124" s="244" t="s">
        <v>116</v>
      </c>
      <c r="F124" s="245" t="s">
        <v>493</v>
      </c>
      <c r="G124" s="243"/>
      <c r="H124" s="246">
        <v>84.435000000000002</v>
      </c>
      <c r="I124" s="247"/>
      <c r="J124" s="243"/>
      <c r="K124" s="243"/>
      <c r="L124" s="248"/>
      <c r="M124" s="249"/>
      <c r="N124" s="250"/>
      <c r="O124" s="250"/>
      <c r="P124" s="250"/>
      <c r="Q124" s="250"/>
      <c r="R124" s="250"/>
      <c r="S124" s="250"/>
      <c r="T124" s="25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2" t="s">
        <v>175</v>
      </c>
      <c r="AU124" s="252" t="s">
        <v>81</v>
      </c>
      <c r="AV124" s="14" t="s">
        <v>81</v>
      </c>
      <c r="AW124" s="14" t="s">
        <v>33</v>
      </c>
      <c r="AX124" s="14" t="s">
        <v>79</v>
      </c>
      <c r="AY124" s="252" t="s">
        <v>161</v>
      </c>
    </row>
    <row r="125" s="2" customFormat="1" ht="24.15" customHeight="1">
      <c r="A125" s="39"/>
      <c r="B125" s="40"/>
      <c r="C125" s="214" t="s">
        <v>230</v>
      </c>
      <c r="D125" s="214" t="s">
        <v>163</v>
      </c>
      <c r="E125" s="215" t="s">
        <v>494</v>
      </c>
      <c r="F125" s="216" t="s">
        <v>495</v>
      </c>
      <c r="G125" s="217" t="s">
        <v>278</v>
      </c>
      <c r="H125" s="218">
        <v>28</v>
      </c>
      <c r="I125" s="219"/>
      <c r="J125" s="220">
        <f>ROUND(I125*H125,2)</f>
        <v>0</v>
      </c>
      <c r="K125" s="216" t="s">
        <v>185</v>
      </c>
      <c r="L125" s="45"/>
      <c r="M125" s="221" t="s">
        <v>19</v>
      </c>
      <c r="N125" s="222" t="s">
        <v>43</v>
      </c>
      <c r="O125" s="85"/>
      <c r="P125" s="223">
        <f>O125*H125</f>
        <v>0</v>
      </c>
      <c r="Q125" s="223">
        <v>0.00133</v>
      </c>
      <c r="R125" s="223">
        <f>Q125*H125</f>
        <v>0.037240000000000002</v>
      </c>
      <c r="S125" s="223">
        <v>0</v>
      </c>
      <c r="T125" s="22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5" t="s">
        <v>167</v>
      </c>
      <c r="AT125" s="225" t="s">
        <v>163</v>
      </c>
      <c r="AU125" s="225" t="s">
        <v>81</v>
      </c>
      <c r="AY125" s="18" t="s">
        <v>161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8" t="s">
        <v>79</v>
      </c>
      <c r="BK125" s="226">
        <f>ROUND(I125*H125,2)</f>
        <v>0</v>
      </c>
      <c r="BL125" s="18" t="s">
        <v>167</v>
      </c>
      <c r="BM125" s="225" t="s">
        <v>496</v>
      </c>
    </row>
    <row r="126" s="14" customFormat="1">
      <c r="A126" s="14"/>
      <c r="B126" s="242"/>
      <c r="C126" s="243"/>
      <c r="D126" s="227" t="s">
        <v>175</v>
      </c>
      <c r="E126" s="244" t="s">
        <v>19</v>
      </c>
      <c r="F126" s="245" t="s">
        <v>497</v>
      </c>
      <c r="G126" s="243"/>
      <c r="H126" s="246">
        <v>28</v>
      </c>
      <c r="I126" s="247"/>
      <c r="J126" s="243"/>
      <c r="K126" s="243"/>
      <c r="L126" s="248"/>
      <c r="M126" s="249"/>
      <c r="N126" s="250"/>
      <c r="O126" s="250"/>
      <c r="P126" s="250"/>
      <c r="Q126" s="250"/>
      <c r="R126" s="250"/>
      <c r="S126" s="250"/>
      <c r="T126" s="25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2" t="s">
        <v>175</v>
      </c>
      <c r="AU126" s="252" t="s">
        <v>81</v>
      </c>
      <c r="AV126" s="14" t="s">
        <v>81</v>
      </c>
      <c r="AW126" s="14" t="s">
        <v>33</v>
      </c>
      <c r="AX126" s="14" t="s">
        <v>79</v>
      </c>
      <c r="AY126" s="252" t="s">
        <v>161</v>
      </c>
    </row>
    <row r="127" s="2" customFormat="1" ht="14.4" customHeight="1">
      <c r="A127" s="39"/>
      <c r="B127" s="40"/>
      <c r="C127" s="264" t="s">
        <v>236</v>
      </c>
      <c r="D127" s="264" t="s">
        <v>237</v>
      </c>
      <c r="E127" s="265" t="s">
        <v>498</v>
      </c>
      <c r="F127" s="266" t="s">
        <v>499</v>
      </c>
      <c r="G127" s="267" t="s">
        <v>221</v>
      </c>
      <c r="H127" s="268">
        <v>3.3599999999999999</v>
      </c>
      <c r="I127" s="269"/>
      <c r="J127" s="270">
        <f>ROUND(I127*H127,2)</f>
        <v>0</v>
      </c>
      <c r="K127" s="266" t="s">
        <v>185</v>
      </c>
      <c r="L127" s="271"/>
      <c r="M127" s="272" t="s">
        <v>19</v>
      </c>
      <c r="N127" s="273" t="s">
        <v>43</v>
      </c>
      <c r="O127" s="85"/>
      <c r="P127" s="223">
        <f>O127*H127</f>
        <v>0</v>
      </c>
      <c r="Q127" s="223">
        <v>1</v>
      </c>
      <c r="R127" s="223">
        <f>Q127*H127</f>
        <v>3.3599999999999999</v>
      </c>
      <c r="S127" s="223">
        <v>0</v>
      </c>
      <c r="T127" s="224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5" t="s">
        <v>207</v>
      </c>
      <c r="AT127" s="225" t="s">
        <v>237</v>
      </c>
      <c r="AU127" s="225" t="s">
        <v>81</v>
      </c>
      <c r="AY127" s="18" t="s">
        <v>161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8" t="s">
        <v>79</v>
      </c>
      <c r="BK127" s="226">
        <f>ROUND(I127*H127,2)</f>
        <v>0</v>
      </c>
      <c r="BL127" s="18" t="s">
        <v>167</v>
      </c>
      <c r="BM127" s="225" t="s">
        <v>500</v>
      </c>
    </row>
    <row r="128" s="14" customFormat="1">
      <c r="A128" s="14"/>
      <c r="B128" s="242"/>
      <c r="C128" s="243"/>
      <c r="D128" s="227" t="s">
        <v>175</v>
      </c>
      <c r="E128" s="244" t="s">
        <v>19</v>
      </c>
      <c r="F128" s="245" t="s">
        <v>501</v>
      </c>
      <c r="G128" s="243"/>
      <c r="H128" s="246">
        <v>3.3599999999999999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175</v>
      </c>
      <c r="AU128" s="252" t="s">
        <v>81</v>
      </c>
      <c r="AV128" s="14" t="s">
        <v>81</v>
      </c>
      <c r="AW128" s="14" t="s">
        <v>33</v>
      </c>
      <c r="AX128" s="14" t="s">
        <v>79</v>
      </c>
      <c r="AY128" s="252" t="s">
        <v>161</v>
      </c>
    </row>
    <row r="129" s="2" customFormat="1" ht="14.4" customHeight="1">
      <c r="A129" s="39"/>
      <c r="B129" s="40"/>
      <c r="C129" s="214" t="s">
        <v>243</v>
      </c>
      <c r="D129" s="214" t="s">
        <v>163</v>
      </c>
      <c r="E129" s="215" t="s">
        <v>502</v>
      </c>
      <c r="F129" s="216" t="s">
        <v>503</v>
      </c>
      <c r="G129" s="217" t="s">
        <v>233</v>
      </c>
      <c r="H129" s="218">
        <v>14</v>
      </c>
      <c r="I129" s="219"/>
      <c r="J129" s="220">
        <f>ROUND(I129*H129,2)</f>
        <v>0</v>
      </c>
      <c r="K129" s="216" t="s">
        <v>19</v>
      </c>
      <c r="L129" s="45"/>
      <c r="M129" s="221" t="s">
        <v>19</v>
      </c>
      <c r="N129" s="222" t="s">
        <v>43</v>
      </c>
      <c r="O129" s="85"/>
      <c r="P129" s="223">
        <f>O129*H129</f>
        <v>0</v>
      </c>
      <c r="Q129" s="223">
        <v>0.037499999999999999</v>
      </c>
      <c r="R129" s="223">
        <f>Q129*H129</f>
        <v>0.52500000000000002</v>
      </c>
      <c r="S129" s="223">
        <v>0</v>
      </c>
      <c r="T129" s="224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5" t="s">
        <v>167</v>
      </c>
      <c r="AT129" s="225" t="s">
        <v>163</v>
      </c>
      <c r="AU129" s="225" t="s">
        <v>81</v>
      </c>
      <c r="AY129" s="18" t="s">
        <v>161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8" t="s">
        <v>79</v>
      </c>
      <c r="BK129" s="226">
        <f>ROUND(I129*H129,2)</f>
        <v>0</v>
      </c>
      <c r="BL129" s="18" t="s">
        <v>167</v>
      </c>
      <c r="BM129" s="225" t="s">
        <v>504</v>
      </c>
    </row>
    <row r="130" s="14" customFormat="1">
      <c r="A130" s="14"/>
      <c r="B130" s="242"/>
      <c r="C130" s="243"/>
      <c r="D130" s="227" t="s">
        <v>175</v>
      </c>
      <c r="E130" s="244" t="s">
        <v>19</v>
      </c>
      <c r="F130" s="245" t="s">
        <v>505</v>
      </c>
      <c r="G130" s="243"/>
      <c r="H130" s="246">
        <v>14</v>
      </c>
      <c r="I130" s="247"/>
      <c r="J130" s="243"/>
      <c r="K130" s="243"/>
      <c r="L130" s="248"/>
      <c r="M130" s="249"/>
      <c r="N130" s="250"/>
      <c r="O130" s="250"/>
      <c r="P130" s="250"/>
      <c r="Q130" s="250"/>
      <c r="R130" s="250"/>
      <c r="S130" s="250"/>
      <c r="T130" s="25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2" t="s">
        <v>175</v>
      </c>
      <c r="AU130" s="252" t="s">
        <v>81</v>
      </c>
      <c r="AV130" s="14" t="s">
        <v>81</v>
      </c>
      <c r="AW130" s="14" t="s">
        <v>33</v>
      </c>
      <c r="AX130" s="14" t="s">
        <v>79</v>
      </c>
      <c r="AY130" s="252" t="s">
        <v>161</v>
      </c>
    </row>
    <row r="131" s="2" customFormat="1" ht="24.15" customHeight="1">
      <c r="A131" s="39"/>
      <c r="B131" s="40"/>
      <c r="C131" s="214" t="s">
        <v>8</v>
      </c>
      <c r="D131" s="214" t="s">
        <v>163</v>
      </c>
      <c r="E131" s="215" t="s">
        <v>506</v>
      </c>
      <c r="F131" s="216" t="s">
        <v>507</v>
      </c>
      <c r="G131" s="217" t="s">
        <v>342</v>
      </c>
      <c r="H131" s="218">
        <v>2</v>
      </c>
      <c r="I131" s="219"/>
      <c r="J131" s="220">
        <f>ROUND(I131*H131,2)</f>
        <v>0</v>
      </c>
      <c r="K131" s="216" t="s">
        <v>185</v>
      </c>
      <c r="L131" s="45"/>
      <c r="M131" s="221" t="s">
        <v>19</v>
      </c>
      <c r="N131" s="222" t="s">
        <v>43</v>
      </c>
      <c r="O131" s="85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5" t="s">
        <v>167</v>
      </c>
      <c r="AT131" s="225" t="s">
        <v>163</v>
      </c>
      <c r="AU131" s="225" t="s">
        <v>81</v>
      </c>
      <c r="AY131" s="18" t="s">
        <v>161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8" t="s">
        <v>79</v>
      </c>
      <c r="BK131" s="226">
        <f>ROUND(I131*H131,2)</f>
        <v>0</v>
      </c>
      <c r="BL131" s="18" t="s">
        <v>167</v>
      </c>
      <c r="BM131" s="225" t="s">
        <v>508</v>
      </c>
    </row>
    <row r="132" s="2" customFormat="1" ht="24.15" customHeight="1">
      <c r="A132" s="39"/>
      <c r="B132" s="40"/>
      <c r="C132" s="214" t="s">
        <v>253</v>
      </c>
      <c r="D132" s="214" t="s">
        <v>163</v>
      </c>
      <c r="E132" s="215" t="s">
        <v>509</v>
      </c>
      <c r="F132" s="216" t="s">
        <v>510</v>
      </c>
      <c r="G132" s="217" t="s">
        <v>342</v>
      </c>
      <c r="H132" s="218">
        <v>2</v>
      </c>
      <c r="I132" s="219"/>
      <c r="J132" s="220">
        <f>ROUND(I132*H132,2)</f>
        <v>0</v>
      </c>
      <c r="K132" s="216" t="s">
        <v>185</v>
      </c>
      <c r="L132" s="45"/>
      <c r="M132" s="221" t="s">
        <v>19</v>
      </c>
      <c r="N132" s="222" t="s">
        <v>43</v>
      </c>
      <c r="O132" s="85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5" t="s">
        <v>167</v>
      </c>
      <c r="AT132" s="225" t="s">
        <v>163</v>
      </c>
      <c r="AU132" s="225" t="s">
        <v>81</v>
      </c>
      <c r="AY132" s="18" t="s">
        <v>161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8" t="s">
        <v>79</v>
      </c>
      <c r="BK132" s="226">
        <f>ROUND(I132*H132,2)</f>
        <v>0</v>
      </c>
      <c r="BL132" s="18" t="s">
        <v>167</v>
      </c>
      <c r="BM132" s="225" t="s">
        <v>511</v>
      </c>
    </row>
    <row r="133" s="2" customFormat="1" ht="24.15" customHeight="1">
      <c r="A133" s="39"/>
      <c r="B133" s="40"/>
      <c r="C133" s="214" t="s">
        <v>258</v>
      </c>
      <c r="D133" s="214" t="s">
        <v>163</v>
      </c>
      <c r="E133" s="215" t="s">
        <v>512</v>
      </c>
      <c r="F133" s="216" t="s">
        <v>513</v>
      </c>
      <c r="G133" s="217" t="s">
        <v>342</v>
      </c>
      <c r="H133" s="218">
        <v>11</v>
      </c>
      <c r="I133" s="219"/>
      <c r="J133" s="220">
        <f>ROUND(I133*H133,2)</f>
        <v>0</v>
      </c>
      <c r="K133" s="216" t="s">
        <v>185</v>
      </c>
      <c r="L133" s="45"/>
      <c r="M133" s="221" t="s">
        <v>19</v>
      </c>
      <c r="N133" s="222" t="s">
        <v>43</v>
      </c>
      <c r="O133" s="85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5" t="s">
        <v>167</v>
      </c>
      <c r="AT133" s="225" t="s">
        <v>163</v>
      </c>
      <c r="AU133" s="225" t="s">
        <v>81</v>
      </c>
      <c r="AY133" s="18" t="s">
        <v>161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8" t="s">
        <v>79</v>
      </c>
      <c r="BK133" s="226">
        <f>ROUND(I133*H133,2)</f>
        <v>0</v>
      </c>
      <c r="BL133" s="18" t="s">
        <v>167</v>
      </c>
      <c r="BM133" s="225" t="s">
        <v>514</v>
      </c>
    </row>
    <row r="134" s="14" customFormat="1">
      <c r="A134" s="14"/>
      <c r="B134" s="242"/>
      <c r="C134" s="243"/>
      <c r="D134" s="227" t="s">
        <v>175</v>
      </c>
      <c r="E134" s="244" t="s">
        <v>19</v>
      </c>
      <c r="F134" s="245" t="s">
        <v>515</v>
      </c>
      <c r="G134" s="243"/>
      <c r="H134" s="246">
        <v>11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175</v>
      </c>
      <c r="AU134" s="252" t="s">
        <v>81</v>
      </c>
      <c r="AV134" s="14" t="s">
        <v>81</v>
      </c>
      <c r="AW134" s="14" t="s">
        <v>33</v>
      </c>
      <c r="AX134" s="14" t="s">
        <v>79</v>
      </c>
      <c r="AY134" s="252" t="s">
        <v>161</v>
      </c>
    </row>
    <row r="135" s="2" customFormat="1" ht="14.4" customHeight="1">
      <c r="A135" s="39"/>
      <c r="B135" s="40"/>
      <c r="C135" s="214" t="s">
        <v>264</v>
      </c>
      <c r="D135" s="214" t="s">
        <v>163</v>
      </c>
      <c r="E135" s="215" t="s">
        <v>516</v>
      </c>
      <c r="F135" s="216" t="s">
        <v>517</v>
      </c>
      <c r="G135" s="217" t="s">
        <v>233</v>
      </c>
      <c r="H135" s="218">
        <v>30</v>
      </c>
      <c r="I135" s="219"/>
      <c r="J135" s="220">
        <f>ROUND(I135*H135,2)</f>
        <v>0</v>
      </c>
      <c r="K135" s="216" t="s">
        <v>185</v>
      </c>
      <c r="L135" s="45"/>
      <c r="M135" s="221" t="s">
        <v>19</v>
      </c>
      <c r="N135" s="222" t="s">
        <v>43</v>
      </c>
      <c r="O135" s="85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5" t="s">
        <v>167</v>
      </c>
      <c r="AT135" s="225" t="s">
        <v>163</v>
      </c>
      <c r="AU135" s="225" t="s">
        <v>81</v>
      </c>
      <c r="AY135" s="18" t="s">
        <v>161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8" t="s">
        <v>79</v>
      </c>
      <c r="BK135" s="226">
        <f>ROUND(I135*H135,2)</f>
        <v>0</v>
      </c>
      <c r="BL135" s="18" t="s">
        <v>167</v>
      </c>
      <c r="BM135" s="225" t="s">
        <v>518</v>
      </c>
    </row>
    <row r="136" s="2" customFormat="1" ht="37.8" customHeight="1">
      <c r="A136" s="39"/>
      <c r="B136" s="40"/>
      <c r="C136" s="214" t="s">
        <v>269</v>
      </c>
      <c r="D136" s="214" t="s">
        <v>163</v>
      </c>
      <c r="E136" s="215" t="s">
        <v>519</v>
      </c>
      <c r="F136" s="216" t="s">
        <v>520</v>
      </c>
      <c r="G136" s="217" t="s">
        <v>342</v>
      </c>
      <c r="H136" s="218">
        <v>38</v>
      </c>
      <c r="I136" s="219"/>
      <c r="J136" s="220">
        <f>ROUND(I136*H136,2)</f>
        <v>0</v>
      </c>
      <c r="K136" s="216" t="s">
        <v>185</v>
      </c>
      <c r="L136" s="45"/>
      <c r="M136" s="221" t="s">
        <v>19</v>
      </c>
      <c r="N136" s="222" t="s">
        <v>43</v>
      </c>
      <c r="O136" s="85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5" t="s">
        <v>167</v>
      </c>
      <c r="AT136" s="225" t="s">
        <v>163</v>
      </c>
      <c r="AU136" s="225" t="s">
        <v>81</v>
      </c>
      <c r="AY136" s="18" t="s">
        <v>161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8" t="s">
        <v>79</v>
      </c>
      <c r="BK136" s="226">
        <f>ROUND(I136*H136,2)</f>
        <v>0</v>
      </c>
      <c r="BL136" s="18" t="s">
        <v>167</v>
      </c>
      <c r="BM136" s="225" t="s">
        <v>521</v>
      </c>
    </row>
    <row r="137" s="14" customFormat="1">
      <c r="A137" s="14"/>
      <c r="B137" s="242"/>
      <c r="C137" s="243"/>
      <c r="D137" s="227" t="s">
        <v>175</v>
      </c>
      <c r="E137" s="244" t="s">
        <v>19</v>
      </c>
      <c r="F137" s="245" t="s">
        <v>522</v>
      </c>
      <c r="G137" s="243"/>
      <c r="H137" s="246">
        <v>38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2" t="s">
        <v>175</v>
      </c>
      <c r="AU137" s="252" t="s">
        <v>81</v>
      </c>
      <c r="AV137" s="14" t="s">
        <v>81</v>
      </c>
      <c r="AW137" s="14" t="s">
        <v>33</v>
      </c>
      <c r="AX137" s="14" t="s">
        <v>79</v>
      </c>
      <c r="AY137" s="252" t="s">
        <v>161</v>
      </c>
    </row>
    <row r="138" s="2" customFormat="1" ht="24.15" customHeight="1">
      <c r="A138" s="39"/>
      <c r="B138" s="40"/>
      <c r="C138" s="214" t="s">
        <v>275</v>
      </c>
      <c r="D138" s="214" t="s">
        <v>163</v>
      </c>
      <c r="E138" s="215" t="s">
        <v>523</v>
      </c>
      <c r="F138" s="216" t="s">
        <v>524</v>
      </c>
      <c r="G138" s="217" t="s">
        <v>342</v>
      </c>
      <c r="H138" s="218">
        <v>38</v>
      </c>
      <c r="I138" s="219"/>
      <c r="J138" s="220">
        <f>ROUND(I138*H138,2)</f>
        <v>0</v>
      </c>
      <c r="K138" s="216" t="s">
        <v>185</v>
      </c>
      <c r="L138" s="45"/>
      <c r="M138" s="221" t="s">
        <v>19</v>
      </c>
      <c r="N138" s="222" t="s">
        <v>43</v>
      </c>
      <c r="O138" s="85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5" t="s">
        <v>167</v>
      </c>
      <c r="AT138" s="225" t="s">
        <v>163</v>
      </c>
      <c r="AU138" s="225" t="s">
        <v>81</v>
      </c>
      <c r="AY138" s="18" t="s">
        <v>161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8" t="s">
        <v>79</v>
      </c>
      <c r="BK138" s="226">
        <f>ROUND(I138*H138,2)</f>
        <v>0</v>
      </c>
      <c r="BL138" s="18" t="s">
        <v>167</v>
      </c>
      <c r="BM138" s="225" t="s">
        <v>525</v>
      </c>
    </row>
    <row r="139" s="14" customFormat="1">
      <c r="A139" s="14"/>
      <c r="B139" s="242"/>
      <c r="C139" s="243"/>
      <c r="D139" s="227" t="s">
        <v>175</v>
      </c>
      <c r="E139" s="244" t="s">
        <v>19</v>
      </c>
      <c r="F139" s="245" t="s">
        <v>522</v>
      </c>
      <c r="G139" s="243"/>
      <c r="H139" s="246">
        <v>38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2" t="s">
        <v>175</v>
      </c>
      <c r="AU139" s="252" t="s">
        <v>81</v>
      </c>
      <c r="AV139" s="14" t="s">
        <v>81</v>
      </c>
      <c r="AW139" s="14" t="s">
        <v>33</v>
      </c>
      <c r="AX139" s="14" t="s">
        <v>79</v>
      </c>
      <c r="AY139" s="252" t="s">
        <v>161</v>
      </c>
    </row>
    <row r="140" s="2" customFormat="1" ht="24.15" customHeight="1">
      <c r="A140" s="39"/>
      <c r="B140" s="40"/>
      <c r="C140" s="214" t="s">
        <v>7</v>
      </c>
      <c r="D140" s="214" t="s">
        <v>163</v>
      </c>
      <c r="E140" s="215" t="s">
        <v>526</v>
      </c>
      <c r="F140" s="216" t="s">
        <v>527</v>
      </c>
      <c r="G140" s="217" t="s">
        <v>342</v>
      </c>
      <c r="H140" s="218">
        <v>209</v>
      </c>
      <c r="I140" s="219"/>
      <c r="J140" s="220">
        <f>ROUND(I140*H140,2)</f>
        <v>0</v>
      </c>
      <c r="K140" s="216" t="s">
        <v>185</v>
      </c>
      <c r="L140" s="45"/>
      <c r="M140" s="221" t="s">
        <v>19</v>
      </c>
      <c r="N140" s="222" t="s">
        <v>43</v>
      </c>
      <c r="O140" s="85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5" t="s">
        <v>167</v>
      </c>
      <c r="AT140" s="225" t="s">
        <v>163</v>
      </c>
      <c r="AU140" s="225" t="s">
        <v>81</v>
      </c>
      <c r="AY140" s="18" t="s">
        <v>161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8" t="s">
        <v>79</v>
      </c>
      <c r="BK140" s="226">
        <f>ROUND(I140*H140,2)</f>
        <v>0</v>
      </c>
      <c r="BL140" s="18" t="s">
        <v>167</v>
      </c>
      <c r="BM140" s="225" t="s">
        <v>528</v>
      </c>
    </row>
    <row r="141" s="14" customFormat="1">
      <c r="A141" s="14"/>
      <c r="B141" s="242"/>
      <c r="C141" s="243"/>
      <c r="D141" s="227" t="s">
        <v>175</v>
      </c>
      <c r="E141" s="244" t="s">
        <v>19</v>
      </c>
      <c r="F141" s="245" t="s">
        <v>515</v>
      </c>
      <c r="G141" s="243"/>
      <c r="H141" s="246">
        <v>11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2" t="s">
        <v>175</v>
      </c>
      <c r="AU141" s="252" t="s">
        <v>81</v>
      </c>
      <c r="AV141" s="14" t="s">
        <v>81</v>
      </c>
      <c r="AW141" s="14" t="s">
        <v>33</v>
      </c>
      <c r="AX141" s="14" t="s">
        <v>72</v>
      </c>
      <c r="AY141" s="252" t="s">
        <v>161</v>
      </c>
    </row>
    <row r="142" s="14" customFormat="1">
      <c r="A142" s="14"/>
      <c r="B142" s="242"/>
      <c r="C142" s="243"/>
      <c r="D142" s="227" t="s">
        <v>175</v>
      </c>
      <c r="E142" s="244" t="s">
        <v>19</v>
      </c>
      <c r="F142" s="245" t="s">
        <v>529</v>
      </c>
      <c r="G142" s="243"/>
      <c r="H142" s="246">
        <v>209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175</v>
      </c>
      <c r="AU142" s="252" t="s">
        <v>81</v>
      </c>
      <c r="AV142" s="14" t="s">
        <v>81</v>
      </c>
      <c r="AW142" s="14" t="s">
        <v>33</v>
      </c>
      <c r="AX142" s="14" t="s">
        <v>79</v>
      </c>
      <c r="AY142" s="252" t="s">
        <v>161</v>
      </c>
    </row>
    <row r="143" s="2" customFormat="1" ht="14.4" customHeight="1">
      <c r="A143" s="39"/>
      <c r="B143" s="40"/>
      <c r="C143" s="214" t="s">
        <v>284</v>
      </c>
      <c r="D143" s="214" t="s">
        <v>163</v>
      </c>
      <c r="E143" s="215" t="s">
        <v>530</v>
      </c>
      <c r="F143" s="216" t="s">
        <v>531</v>
      </c>
      <c r="G143" s="217" t="s">
        <v>233</v>
      </c>
      <c r="H143" s="218">
        <v>450</v>
      </c>
      <c r="I143" s="219"/>
      <c r="J143" s="220">
        <f>ROUND(I143*H143,2)</f>
        <v>0</v>
      </c>
      <c r="K143" s="216" t="s">
        <v>185</v>
      </c>
      <c r="L143" s="45"/>
      <c r="M143" s="221" t="s">
        <v>19</v>
      </c>
      <c r="N143" s="222" t="s">
        <v>43</v>
      </c>
      <c r="O143" s="85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5" t="s">
        <v>167</v>
      </c>
      <c r="AT143" s="225" t="s">
        <v>163</v>
      </c>
      <c r="AU143" s="225" t="s">
        <v>81</v>
      </c>
      <c r="AY143" s="18" t="s">
        <v>161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8" t="s">
        <v>79</v>
      </c>
      <c r="BK143" s="226">
        <f>ROUND(I143*H143,2)</f>
        <v>0</v>
      </c>
      <c r="BL143" s="18" t="s">
        <v>167</v>
      </c>
      <c r="BM143" s="225" t="s">
        <v>532</v>
      </c>
    </row>
    <row r="144" s="14" customFormat="1">
      <c r="A144" s="14"/>
      <c r="B144" s="242"/>
      <c r="C144" s="243"/>
      <c r="D144" s="227" t="s">
        <v>175</v>
      </c>
      <c r="E144" s="244" t="s">
        <v>19</v>
      </c>
      <c r="F144" s="245" t="s">
        <v>533</v>
      </c>
      <c r="G144" s="243"/>
      <c r="H144" s="246">
        <v>450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2" t="s">
        <v>175</v>
      </c>
      <c r="AU144" s="252" t="s">
        <v>81</v>
      </c>
      <c r="AV144" s="14" t="s">
        <v>81</v>
      </c>
      <c r="AW144" s="14" t="s">
        <v>33</v>
      </c>
      <c r="AX144" s="14" t="s">
        <v>79</v>
      </c>
      <c r="AY144" s="252" t="s">
        <v>161</v>
      </c>
    </row>
    <row r="145" s="2" customFormat="1" ht="24.15" customHeight="1">
      <c r="A145" s="39"/>
      <c r="B145" s="40"/>
      <c r="C145" s="214" t="s">
        <v>292</v>
      </c>
      <c r="D145" s="214" t="s">
        <v>163</v>
      </c>
      <c r="E145" s="215" t="s">
        <v>534</v>
      </c>
      <c r="F145" s="216" t="s">
        <v>535</v>
      </c>
      <c r="G145" s="217" t="s">
        <v>173</v>
      </c>
      <c r="H145" s="218">
        <v>81</v>
      </c>
      <c r="I145" s="219"/>
      <c r="J145" s="220">
        <f>ROUND(I145*H145,2)</f>
        <v>0</v>
      </c>
      <c r="K145" s="216" t="s">
        <v>185</v>
      </c>
      <c r="L145" s="45"/>
      <c r="M145" s="221" t="s">
        <v>19</v>
      </c>
      <c r="N145" s="222" t="s">
        <v>43</v>
      </c>
      <c r="O145" s="85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5" t="s">
        <v>167</v>
      </c>
      <c r="AT145" s="225" t="s">
        <v>163</v>
      </c>
      <c r="AU145" s="225" t="s">
        <v>81</v>
      </c>
      <c r="AY145" s="18" t="s">
        <v>161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8" t="s">
        <v>79</v>
      </c>
      <c r="BK145" s="226">
        <f>ROUND(I145*H145,2)</f>
        <v>0</v>
      </c>
      <c r="BL145" s="18" t="s">
        <v>167</v>
      </c>
      <c r="BM145" s="225" t="s">
        <v>536</v>
      </c>
    </row>
    <row r="146" s="13" customFormat="1">
      <c r="A146" s="13"/>
      <c r="B146" s="232"/>
      <c r="C146" s="233"/>
      <c r="D146" s="227" t="s">
        <v>175</v>
      </c>
      <c r="E146" s="234" t="s">
        <v>19</v>
      </c>
      <c r="F146" s="235" t="s">
        <v>537</v>
      </c>
      <c r="G146" s="233"/>
      <c r="H146" s="234" t="s">
        <v>19</v>
      </c>
      <c r="I146" s="236"/>
      <c r="J146" s="233"/>
      <c r="K146" s="233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175</v>
      </c>
      <c r="AU146" s="241" t="s">
        <v>81</v>
      </c>
      <c r="AV146" s="13" t="s">
        <v>79</v>
      </c>
      <c r="AW146" s="13" t="s">
        <v>33</v>
      </c>
      <c r="AX146" s="13" t="s">
        <v>72</v>
      </c>
      <c r="AY146" s="241" t="s">
        <v>161</v>
      </c>
    </row>
    <row r="147" s="13" customFormat="1">
      <c r="A147" s="13"/>
      <c r="B147" s="232"/>
      <c r="C147" s="233"/>
      <c r="D147" s="227" t="s">
        <v>175</v>
      </c>
      <c r="E147" s="234" t="s">
        <v>19</v>
      </c>
      <c r="F147" s="235" t="s">
        <v>538</v>
      </c>
      <c r="G147" s="233"/>
      <c r="H147" s="234" t="s">
        <v>19</v>
      </c>
      <c r="I147" s="236"/>
      <c r="J147" s="233"/>
      <c r="K147" s="233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175</v>
      </c>
      <c r="AU147" s="241" t="s">
        <v>81</v>
      </c>
      <c r="AV147" s="13" t="s">
        <v>79</v>
      </c>
      <c r="AW147" s="13" t="s">
        <v>33</v>
      </c>
      <c r="AX147" s="13" t="s">
        <v>72</v>
      </c>
      <c r="AY147" s="241" t="s">
        <v>161</v>
      </c>
    </row>
    <row r="148" s="13" customFormat="1">
      <c r="A148" s="13"/>
      <c r="B148" s="232"/>
      <c r="C148" s="233"/>
      <c r="D148" s="227" t="s">
        <v>175</v>
      </c>
      <c r="E148" s="234" t="s">
        <v>19</v>
      </c>
      <c r="F148" s="235" t="s">
        <v>480</v>
      </c>
      <c r="G148" s="233"/>
      <c r="H148" s="234" t="s">
        <v>19</v>
      </c>
      <c r="I148" s="236"/>
      <c r="J148" s="233"/>
      <c r="K148" s="233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175</v>
      </c>
      <c r="AU148" s="241" t="s">
        <v>81</v>
      </c>
      <c r="AV148" s="13" t="s">
        <v>79</v>
      </c>
      <c r="AW148" s="13" t="s">
        <v>33</v>
      </c>
      <c r="AX148" s="13" t="s">
        <v>72</v>
      </c>
      <c r="AY148" s="241" t="s">
        <v>161</v>
      </c>
    </row>
    <row r="149" s="14" customFormat="1">
      <c r="A149" s="14"/>
      <c r="B149" s="242"/>
      <c r="C149" s="243"/>
      <c r="D149" s="227" t="s">
        <v>175</v>
      </c>
      <c r="E149" s="244" t="s">
        <v>19</v>
      </c>
      <c r="F149" s="245" t="s">
        <v>489</v>
      </c>
      <c r="G149" s="243"/>
      <c r="H149" s="246">
        <v>81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175</v>
      </c>
      <c r="AU149" s="252" t="s">
        <v>81</v>
      </c>
      <c r="AV149" s="14" t="s">
        <v>81</v>
      </c>
      <c r="AW149" s="14" t="s">
        <v>33</v>
      </c>
      <c r="AX149" s="14" t="s">
        <v>79</v>
      </c>
      <c r="AY149" s="252" t="s">
        <v>161</v>
      </c>
    </row>
    <row r="150" s="2" customFormat="1" ht="24.15" customHeight="1">
      <c r="A150" s="39"/>
      <c r="B150" s="40"/>
      <c r="C150" s="214" t="s">
        <v>298</v>
      </c>
      <c r="D150" s="214" t="s">
        <v>163</v>
      </c>
      <c r="E150" s="215" t="s">
        <v>539</v>
      </c>
      <c r="F150" s="216" t="s">
        <v>540</v>
      </c>
      <c r="G150" s="217" t="s">
        <v>221</v>
      </c>
      <c r="H150" s="218">
        <v>0.92000000000000004</v>
      </c>
      <c r="I150" s="219"/>
      <c r="J150" s="220">
        <f>ROUND(I150*H150,2)</f>
        <v>0</v>
      </c>
      <c r="K150" s="216" t="s">
        <v>19</v>
      </c>
      <c r="L150" s="45"/>
      <c r="M150" s="221" t="s">
        <v>19</v>
      </c>
      <c r="N150" s="222" t="s">
        <v>43</v>
      </c>
      <c r="O150" s="85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5" t="s">
        <v>167</v>
      </c>
      <c r="AT150" s="225" t="s">
        <v>163</v>
      </c>
      <c r="AU150" s="225" t="s">
        <v>81</v>
      </c>
      <c r="AY150" s="18" t="s">
        <v>161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8" t="s">
        <v>79</v>
      </c>
      <c r="BK150" s="226">
        <f>ROUND(I150*H150,2)</f>
        <v>0</v>
      </c>
      <c r="BL150" s="18" t="s">
        <v>167</v>
      </c>
      <c r="BM150" s="225" t="s">
        <v>541</v>
      </c>
    </row>
    <row r="151" s="2" customFormat="1" ht="37.8" customHeight="1">
      <c r="A151" s="39"/>
      <c r="B151" s="40"/>
      <c r="C151" s="214" t="s">
        <v>305</v>
      </c>
      <c r="D151" s="214" t="s">
        <v>163</v>
      </c>
      <c r="E151" s="215" t="s">
        <v>183</v>
      </c>
      <c r="F151" s="216" t="s">
        <v>184</v>
      </c>
      <c r="G151" s="217" t="s">
        <v>173</v>
      </c>
      <c r="H151" s="218">
        <v>106.358</v>
      </c>
      <c r="I151" s="219"/>
      <c r="J151" s="220">
        <f>ROUND(I151*H151,2)</f>
        <v>0</v>
      </c>
      <c r="K151" s="216" t="s">
        <v>185</v>
      </c>
      <c r="L151" s="45"/>
      <c r="M151" s="221" t="s">
        <v>19</v>
      </c>
      <c r="N151" s="222" t="s">
        <v>43</v>
      </c>
      <c r="O151" s="85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5" t="s">
        <v>167</v>
      </c>
      <c r="AT151" s="225" t="s">
        <v>163</v>
      </c>
      <c r="AU151" s="225" t="s">
        <v>81</v>
      </c>
      <c r="AY151" s="18" t="s">
        <v>161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8" t="s">
        <v>79</v>
      </c>
      <c r="BK151" s="226">
        <f>ROUND(I151*H151,2)</f>
        <v>0</v>
      </c>
      <c r="BL151" s="18" t="s">
        <v>167</v>
      </c>
      <c r="BM151" s="225" t="s">
        <v>542</v>
      </c>
    </row>
    <row r="152" s="13" customFormat="1">
      <c r="A152" s="13"/>
      <c r="B152" s="232"/>
      <c r="C152" s="233"/>
      <c r="D152" s="227" t="s">
        <v>175</v>
      </c>
      <c r="E152" s="234" t="s">
        <v>19</v>
      </c>
      <c r="F152" s="235" t="s">
        <v>187</v>
      </c>
      <c r="G152" s="233"/>
      <c r="H152" s="234" t="s">
        <v>19</v>
      </c>
      <c r="I152" s="236"/>
      <c r="J152" s="233"/>
      <c r="K152" s="233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175</v>
      </c>
      <c r="AU152" s="241" t="s">
        <v>81</v>
      </c>
      <c r="AV152" s="13" t="s">
        <v>79</v>
      </c>
      <c r="AW152" s="13" t="s">
        <v>33</v>
      </c>
      <c r="AX152" s="13" t="s">
        <v>72</v>
      </c>
      <c r="AY152" s="241" t="s">
        <v>161</v>
      </c>
    </row>
    <row r="153" s="14" customFormat="1">
      <c r="A153" s="14"/>
      <c r="B153" s="242"/>
      <c r="C153" s="243"/>
      <c r="D153" s="227" t="s">
        <v>175</v>
      </c>
      <c r="E153" s="244" t="s">
        <v>19</v>
      </c>
      <c r="F153" s="245" t="s">
        <v>188</v>
      </c>
      <c r="G153" s="243"/>
      <c r="H153" s="246">
        <v>101.92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175</v>
      </c>
      <c r="AU153" s="252" t="s">
        <v>81</v>
      </c>
      <c r="AV153" s="14" t="s">
        <v>81</v>
      </c>
      <c r="AW153" s="14" t="s">
        <v>33</v>
      </c>
      <c r="AX153" s="14" t="s">
        <v>72</v>
      </c>
      <c r="AY153" s="252" t="s">
        <v>161</v>
      </c>
    </row>
    <row r="154" s="14" customFormat="1">
      <c r="A154" s="14"/>
      <c r="B154" s="242"/>
      <c r="C154" s="243"/>
      <c r="D154" s="227" t="s">
        <v>175</v>
      </c>
      <c r="E154" s="244" t="s">
        <v>19</v>
      </c>
      <c r="F154" s="245" t="s">
        <v>543</v>
      </c>
      <c r="G154" s="243"/>
      <c r="H154" s="246">
        <v>4.4379999999999997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2" t="s">
        <v>175</v>
      </c>
      <c r="AU154" s="252" t="s">
        <v>81</v>
      </c>
      <c r="AV154" s="14" t="s">
        <v>81</v>
      </c>
      <c r="AW154" s="14" t="s">
        <v>33</v>
      </c>
      <c r="AX154" s="14" t="s">
        <v>72</v>
      </c>
      <c r="AY154" s="252" t="s">
        <v>161</v>
      </c>
    </row>
    <row r="155" s="15" customFormat="1">
      <c r="A155" s="15"/>
      <c r="B155" s="253"/>
      <c r="C155" s="254"/>
      <c r="D155" s="227" t="s">
        <v>175</v>
      </c>
      <c r="E155" s="255" t="s">
        <v>19</v>
      </c>
      <c r="F155" s="256" t="s">
        <v>190</v>
      </c>
      <c r="G155" s="254"/>
      <c r="H155" s="257">
        <v>106.358</v>
      </c>
      <c r="I155" s="258"/>
      <c r="J155" s="254"/>
      <c r="K155" s="254"/>
      <c r="L155" s="259"/>
      <c r="M155" s="260"/>
      <c r="N155" s="261"/>
      <c r="O155" s="261"/>
      <c r="P155" s="261"/>
      <c r="Q155" s="261"/>
      <c r="R155" s="261"/>
      <c r="S155" s="261"/>
      <c r="T155" s="262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3" t="s">
        <v>175</v>
      </c>
      <c r="AU155" s="263" t="s">
        <v>81</v>
      </c>
      <c r="AV155" s="15" t="s">
        <v>167</v>
      </c>
      <c r="AW155" s="15" t="s">
        <v>33</v>
      </c>
      <c r="AX155" s="15" t="s">
        <v>79</v>
      </c>
      <c r="AY155" s="263" t="s">
        <v>161</v>
      </c>
    </row>
    <row r="156" s="2" customFormat="1" ht="37.8" customHeight="1">
      <c r="A156" s="39"/>
      <c r="B156" s="40"/>
      <c r="C156" s="214" t="s">
        <v>311</v>
      </c>
      <c r="D156" s="214" t="s">
        <v>163</v>
      </c>
      <c r="E156" s="215" t="s">
        <v>192</v>
      </c>
      <c r="F156" s="216" t="s">
        <v>193</v>
      </c>
      <c r="G156" s="217" t="s">
        <v>173</v>
      </c>
      <c r="H156" s="218">
        <v>29.036999999999999</v>
      </c>
      <c r="I156" s="219"/>
      <c r="J156" s="220">
        <f>ROUND(I156*H156,2)</f>
        <v>0</v>
      </c>
      <c r="K156" s="216" t="s">
        <v>185</v>
      </c>
      <c r="L156" s="45"/>
      <c r="M156" s="221" t="s">
        <v>19</v>
      </c>
      <c r="N156" s="222" t="s">
        <v>43</v>
      </c>
      <c r="O156" s="85"/>
      <c r="P156" s="223">
        <f>O156*H156</f>
        <v>0</v>
      </c>
      <c r="Q156" s="223">
        <v>0</v>
      </c>
      <c r="R156" s="223">
        <f>Q156*H156</f>
        <v>0</v>
      </c>
      <c r="S156" s="223">
        <v>0</v>
      </c>
      <c r="T156" s="22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5" t="s">
        <v>167</v>
      </c>
      <c r="AT156" s="225" t="s">
        <v>163</v>
      </c>
      <c r="AU156" s="225" t="s">
        <v>81</v>
      </c>
      <c r="AY156" s="18" t="s">
        <v>161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8" t="s">
        <v>79</v>
      </c>
      <c r="BK156" s="226">
        <f>ROUND(I156*H156,2)</f>
        <v>0</v>
      </c>
      <c r="BL156" s="18" t="s">
        <v>167</v>
      </c>
      <c r="BM156" s="225" t="s">
        <v>544</v>
      </c>
    </row>
    <row r="157" s="13" customFormat="1">
      <c r="A157" s="13"/>
      <c r="B157" s="232"/>
      <c r="C157" s="233"/>
      <c r="D157" s="227" t="s">
        <v>175</v>
      </c>
      <c r="E157" s="234" t="s">
        <v>19</v>
      </c>
      <c r="F157" s="235" t="s">
        <v>195</v>
      </c>
      <c r="G157" s="233"/>
      <c r="H157" s="234" t="s">
        <v>19</v>
      </c>
      <c r="I157" s="236"/>
      <c r="J157" s="233"/>
      <c r="K157" s="233"/>
      <c r="L157" s="237"/>
      <c r="M157" s="238"/>
      <c r="N157" s="239"/>
      <c r="O157" s="239"/>
      <c r="P157" s="239"/>
      <c r="Q157" s="239"/>
      <c r="R157" s="239"/>
      <c r="S157" s="239"/>
      <c r="T157" s="24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1" t="s">
        <v>175</v>
      </c>
      <c r="AU157" s="241" t="s">
        <v>81</v>
      </c>
      <c r="AV157" s="13" t="s">
        <v>79</v>
      </c>
      <c r="AW157" s="13" t="s">
        <v>33</v>
      </c>
      <c r="AX157" s="13" t="s">
        <v>72</v>
      </c>
      <c r="AY157" s="241" t="s">
        <v>161</v>
      </c>
    </row>
    <row r="158" s="14" customFormat="1">
      <c r="A158" s="14"/>
      <c r="B158" s="242"/>
      <c r="C158" s="243"/>
      <c r="D158" s="227" t="s">
        <v>175</v>
      </c>
      <c r="E158" s="244" t="s">
        <v>19</v>
      </c>
      <c r="F158" s="245" t="s">
        <v>545</v>
      </c>
      <c r="G158" s="243"/>
      <c r="H158" s="246">
        <v>29.036999999999999</v>
      </c>
      <c r="I158" s="247"/>
      <c r="J158" s="243"/>
      <c r="K158" s="243"/>
      <c r="L158" s="248"/>
      <c r="M158" s="249"/>
      <c r="N158" s="250"/>
      <c r="O158" s="250"/>
      <c r="P158" s="250"/>
      <c r="Q158" s="250"/>
      <c r="R158" s="250"/>
      <c r="S158" s="250"/>
      <c r="T158" s="25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2" t="s">
        <v>175</v>
      </c>
      <c r="AU158" s="252" t="s">
        <v>81</v>
      </c>
      <c r="AV158" s="14" t="s">
        <v>81</v>
      </c>
      <c r="AW158" s="14" t="s">
        <v>33</v>
      </c>
      <c r="AX158" s="14" t="s">
        <v>72</v>
      </c>
      <c r="AY158" s="252" t="s">
        <v>161</v>
      </c>
    </row>
    <row r="159" s="15" customFormat="1">
      <c r="A159" s="15"/>
      <c r="B159" s="253"/>
      <c r="C159" s="254"/>
      <c r="D159" s="227" t="s">
        <v>175</v>
      </c>
      <c r="E159" s="255" t="s">
        <v>122</v>
      </c>
      <c r="F159" s="256" t="s">
        <v>190</v>
      </c>
      <c r="G159" s="254"/>
      <c r="H159" s="257">
        <v>29.036999999999999</v>
      </c>
      <c r="I159" s="258"/>
      <c r="J159" s="254"/>
      <c r="K159" s="254"/>
      <c r="L159" s="259"/>
      <c r="M159" s="260"/>
      <c r="N159" s="261"/>
      <c r="O159" s="261"/>
      <c r="P159" s="261"/>
      <c r="Q159" s="261"/>
      <c r="R159" s="261"/>
      <c r="S159" s="261"/>
      <c r="T159" s="262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3" t="s">
        <v>175</v>
      </c>
      <c r="AU159" s="263" t="s">
        <v>81</v>
      </c>
      <c r="AV159" s="15" t="s">
        <v>167</v>
      </c>
      <c r="AW159" s="15" t="s">
        <v>33</v>
      </c>
      <c r="AX159" s="15" t="s">
        <v>79</v>
      </c>
      <c r="AY159" s="263" t="s">
        <v>161</v>
      </c>
    </row>
    <row r="160" s="2" customFormat="1" ht="37.8" customHeight="1">
      <c r="A160" s="39"/>
      <c r="B160" s="40"/>
      <c r="C160" s="214" t="s">
        <v>315</v>
      </c>
      <c r="D160" s="214" t="s">
        <v>163</v>
      </c>
      <c r="E160" s="215" t="s">
        <v>198</v>
      </c>
      <c r="F160" s="216" t="s">
        <v>199</v>
      </c>
      <c r="G160" s="217" t="s">
        <v>173</v>
      </c>
      <c r="H160" s="218">
        <v>290.37</v>
      </c>
      <c r="I160" s="219"/>
      <c r="J160" s="220">
        <f>ROUND(I160*H160,2)</f>
        <v>0</v>
      </c>
      <c r="K160" s="216" t="s">
        <v>185</v>
      </c>
      <c r="L160" s="45"/>
      <c r="M160" s="221" t="s">
        <v>19</v>
      </c>
      <c r="N160" s="222" t="s">
        <v>43</v>
      </c>
      <c r="O160" s="85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5" t="s">
        <v>167</v>
      </c>
      <c r="AT160" s="225" t="s">
        <v>163</v>
      </c>
      <c r="AU160" s="225" t="s">
        <v>81</v>
      </c>
      <c r="AY160" s="18" t="s">
        <v>161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8" t="s">
        <v>79</v>
      </c>
      <c r="BK160" s="226">
        <f>ROUND(I160*H160,2)</f>
        <v>0</v>
      </c>
      <c r="BL160" s="18" t="s">
        <v>167</v>
      </c>
      <c r="BM160" s="225" t="s">
        <v>546</v>
      </c>
    </row>
    <row r="161" s="13" customFormat="1">
      <c r="A161" s="13"/>
      <c r="B161" s="232"/>
      <c r="C161" s="233"/>
      <c r="D161" s="227" t="s">
        <v>175</v>
      </c>
      <c r="E161" s="234" t="s">
        <v>19</v>
      </c>
      <c r="F161" s="235" t="s">
        <v>195</v>
      </c>
      <c r="G161" s="233"/>
      <c r="H161" s="234" t="s">
        <v>19</v>
      </c>
      <c r="I161" s="236"/>
      <c r="J161" s="233"/>
      <c r="K161" s="233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175</v>
      </c>
      <c r="AU161" s="241" t="s">
        <v>81</v>
      </c>
      <c r="AV161" s="13" t="s">
        <v>79</v>
      </c>
      <c r="AW161" s="13" t="s">
        <v>33</v>
      </c>
      <c r="AX161" s="13" t="s">
        <v>72</v>
      </c>
      <c r="AY161" s="241" t="s">
        <v>161</v>
      </c>
    </row>
    <row r="162" s="14" customFormat="1">
      <c r="A162" s="14"/>
      <c r="B162" s="242"/>
      <c r="C162" s="243"/>
      <c r="D162" s="227" t="s">
        <v>175</v>
      </c>
      <c r="E162" s="244" t="s">
        <v>19</v>
      </c>
      <c r="F162" s="245" t="s">
        <v>545</v>
      </c>
      <c r="G162" s="243"/>
      <c r="H162" s="246">
        <v>29.036999999999999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2" t="s">
        <v>175</v>
      </c>
      <c r="AU162" s="252" t="s">
        <v>81</v>
      </c>
      <c r="AV162" s="14" t="s">
        <v>81</v>
      </c>
      <c r="AW162" s="14" t="s">
        <v>33</v>
      </c>
      <c r="AX162" s="14" t="s">
        <v>72</v>
      </c>
      <c r="AY162" s="252" t="s">
        <v>161</v>
      </c>
    </row>
    <row r="163" s="15" customFormat="1">
      <c r="A163" s="15"/>
      <c r="B163" s="253"/>
      <c r="C163" s="254"/>
      <c r="D163" s="227" t="s">
        <v>175</v>
      </c>
      <c r="E163" s="255" t="s">
        <v>19</v>
      </c>
      <c r="F163" s="256" t="s">
        <v>190</v>
      </c>
      <c r="G163" s="254"/>
      <c r="H163" s="257">
        <v>29.036999999999999</v>
      </c>
      <c r="I163" s="258"/>
      <c r="J163" s="254"/>
      <c r="K163" s="254"/>
      <c r="L163" s="259"/>
      <c r="M163" s="260"/>
      <c r="N163" s="261"/>
      <c r="O163" s="261"/>
      <c r="P163" s="261"/>
      <c r="Q163" s="261"/>
      <c r="R163" s="261"/>
      <c r="S163" s="261"/>
      <c r="T163" s="262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3" t="s">
        <v>175</v>
      </c>
      <c r="AU163" s="263" t="s">
        <v>81</v>
      </c>
      <c r="AV163" s="15" t="s">
        <v>167</v>
      </c>
      <c r="AW163" s="15" t="s">
        <v>33</v>
      </c>
      <c r="AX163" s="15" t="s">
        <v>72</v>
      </c>
      <c r="AY163" s="263" t="s">
        <v>161</v>
      </c>
    </row>
    <row r="164" s="14" customFormat="1">
      <c r="A164" s="14"/>
      <c r="B164" s="242"/>
      <c r="C164" s="243"/>
      <c r="D164" s="227" t="s">
        <v>175</v>
      </c>
      <c r="E164" s="244" t="s">
        <v>19</v>
      </c>
      <c r="F164" s="245" t="s">
        <v>547</v>
      </c>
      <c r="G164" s="243"/>
      <c r="H164" s="246">
        <v>290.37</v>
      </c>
      <c r="I164" s="247"/>
      <c r="J164" s="243"/>
      <c r="K164" s="243"/>
      <c r="L164" s="248"/>
      <c r="M164" s="249"/>
      <c r="N164" s="250"/>
      <c r="O164" s="250"/>
      <c r="P164" s="250"/>
      <c r="Q164" s="250"/>
      <c r="R164" s="250"/>
      <c r="S164" s="250"/>
      <c r="T164" s="25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2" t="s">
        <v>175</v>
      </c>
      <c r="AU164" s="252" t="s">
        <v>81</v>
      </c>
      <c r="AV164" s="14" t="s">
        <v>81</v>
      </c>
      <c r="AW164" s="14" t="s">
        <v>33</v>
      </c>
      <c r="AX164" s="14" t="s">
        <v>79</v>
      </c>
      <c r="AY164" s="252" t="s">
        <v>161</v>
      </c>
    </row>
    <row r="165" s="2" customFormat="1" ht="37.8" customHeight="1">
      <c r="A165" s="39"/>
      <c r="B165" s="40"/>
      <c r="C165" s="214" t="s">
        <v>321</v>
      </c>
      <c r="D165" s="214" t="s">
        <v>163</v>
      </c>
      <c r="E165" s="215" t="s">
        <v>203</v>
      </c>
      <c r="F165" s="216" t="s">
        <v>204</v>
      </c>
      <c r="G165" s="217" t="s">
        <v>173</v>
      </c>
      <c r="H165" s="218">
        <v>84.435000000000002</v>
      </c>
      <c r="I165" s="219"/>
      <c r="J165" s="220">
        <f>ROUND(I165*H165,2)</f>
        <v>0</v>
      </c>
      <c r="K165" s="216" t="s">
        <v>185</v>
      </c>
      <c r="L165" s="45"/>
      <c r="M165" s="221" t="s">
        <v>19</v>
      </c>
      <c r="N165" s="222" t="s">
        <v>43</v>
      </c>
      <c r="O165" s="85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5" t="s">
        <v>167</v>
      </c>
      <c r="AT165" s="225" t="s">
        <v>163</v>
      </c>
      <c r="AU165" s="225" t="s">
        <v>81</v>
      </c>
      <c r="AY165" s="18" t="s">
        <v>161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8" t="s">
        <v>79</v>
      </c>
      <c r="BK165" s="226">
        <f>ROUND(I165*H165,2)</f>
        <v>0</v>
      </c>
      <c r="BL165" s="18" t="s">
        <v>167</v>
      </c>
      <c r="BM165" s="225" t="s">
        <v>548</v>
      </c>
    </row>
    <row r="166" s="14" customFormat="1">
      <c r="A166" s="14"/>
      <c r="B166" s="242"/>
      <c r="C166" s="243"/>
      <c r="D166" s="227" t="s">
        <v>175</v>
      </c>
      <c r="E166" s="244" t="s">
        <v>125</v>
      </c>
      <c r="F166" s="245" t="s">
        <v>206</v>
      </c>
      <c r="G166" s="243"/>
      <c r="H166" s="246">
        <v>84.435000000000002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175</v>
      </c>
      <c r="AU166" s="252" t="s">
        <v>81</v>
      </c>
      <c r="AV166" s="14" t="s">
        <v>81</v>
      </c>
      <c r="AW166" s="14" t="s">
        <v>33</v>
      </c>
      <c r="AX166" s="14" t="s">
        <v>79</v>
      </c>
      <c r="AY166" s="252" t="s">
        <v>161</v>
      </c>
    </row>
    <row r="167" s="2" customFormat="1" ht="37.8" customHeight="1">
      <c r="A167" s="39"/>
      <c r="B167" s="40"/>
      <c r="C167" s="214" t="s">
        <v>328</v>
      </c>
      <c r="D167" s="214" t="s">
        <v>163</v>
      </c>
      <c r="E167" s="215" t="s">
        <v>208</v>
      </c>
      <c r="F167" s="216" t="s">
        <v>209</v>
      </c>
      <c r="G167" s="217" t="s">
        <v>173</v>
      </c>
      <c r="H167" s="218">
        <v>84.435000000000002</v>
      </c>
      <c r="I167" s="219"/>
      <c r="J167" s="220">
        <f>ROUND(I167*H167,2)</f>
        <v>0</v>
      </c>
      <c r="K167" s="216" t="s">
        <v>185</v>
      </c>
      <c r="L167" s="45"/>
      <c r="M167" s="221" t="s">
        <v>19</v>
      </c>
      <c r="N167" s="222" t="s">
        <v>43</v>
      </c>
      <c r="O167" s="85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5" t="s">
        <v>167</v>
      </c>
      <c r="AT167" s="225" t="s">
        <v>163</v>
      </c>
      <c r="AU167" s="225" t="s">
        <v>81</v>
      </c>
      <c r="AY167" s="18" t="s">
        <v>161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8" t="s">
        <v>79</v>
      </c>
      <c r="BK167" s="226">
        <f>ROUND(I167*H167,2)</f>
        <v>0</v>
      </c>
      <c r="BL167" s="18" t="s">
        <v>167</v>
      </c>
      <c r="BM167" s="225" t="s">
        <v>549</v>
      </c>
    </row>
    <row r="168" s="14" customFormat="1">
      <c r="A168" s="14"/>
      <c r="B168" s="242"/>
      <c r="C168" s="243"/>
      <c r="D168" s="227" t="s">
        <v>175</v>
      </c>
      <c r="E168" s="244" t="s">
        <v>19</v>
      </c>
      <c r="F168" s="245" t="s">
        <v>206</v>
      </c>
      <c r="G168" s="243"/>
      <c r="H168" s="246">
        <v>84.435000000000002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2" t="s">
        <v>175</v>
      </c>
      <c r="AU168" s="252" t="s">
        <v>81</v>
      </c>
      <c r="AV168" s="14" t="s">
        <v>81</v>
      </c>
      <c r="AW168" s="14" t="s">
        <v>33</v>
      </c>
      <c r="AX168" s="14" t="s">
        <v>79</v>
      </c>
      <c r="AY168" s="252" t="s">
        <v>161</v>
      </c>
    </row>
    <row r="169" s="2" customFormat="1" ht="24.15" customHeight="1">
      <c r="A169" s="39"/>
      <c r="B169" s="40"/>
      <c r="C169" s="214" t="s">
        <v>333</v>
      </c>
      <c r="D169" s="214" t="s">
        <v>163</v>
      </c>
      <c r="E169" s="215" t="s">
        <v>212</v>
      </c>
      <c r="F169" s="216" t="s">
        <v>213</v>
      </c>
      <c r="G169" s="217" t="s">
        <v>173</v>
      </c>
      <c r="H169" s="218">
        <v>55.398000000000003</v>
      </c>
      <c r="I169" s="219"/>
      <c r="J169" s="220">
        <f>ROUND(I169*H169,2)</f>
        <v>0</v>
      </c>
      <c r="K169" s="216" t="s">
        <v>185</v>
      </c>
      <c r="L169" s="45"/>
      <c r="M169" s="221" t="s">
        <v>19</v>
      </c>
      <c r="N169" s="222" t="s">
        <v>43</v>
      </c>
      <c r="O169" s="85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5" t="s">
        <v>167</v>
      </c>
      <c r="AT169" s="225" t="s">
        <v>163</v>
      </c>
      <c r="AU169" s="225" t="s">
        <v>81</v>
      </c>
      <c r="AY169" s="18" t="s">
        <v>161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8" t="s">
        <v>79</v>
      </c>
      <c r="BK169" s="226">
        <f>ROUND(I169*H169,2)</f>
        <v>0</v>
      </c>
      <c r="BL169" s="18" t="s">
        <v>167</v>
      </c>
      <c r="BM169" s="225" t="s">
        <v>550</v>
      </c>
    </row>
    <row r="170" s="13" customFormat="1">
      <c r="A170" s="13"/>
      <c r="B170" s="232"/>
      <c r="C170" s="233"/>
      <c r="D170" s="227" t="s">
        <v>175</v>
      </c>
      <c r="E170" s="234" t="s">
        <v>19</v>
      </c>
      <c r="F170" s="235" t="s">
        <v>215</v>
      </c>
      <c r="G170" s="233"/>
      <c r="H170" s="234" t="s">
        <v>19</v>
      </c>
      <c r="I170" s="236"/>
      <c r="J170" s="233"/>
      <c r="K170" s="233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175</v>
      </c>
      <c r="AU170" s="241" t="s">
        <v>81</v>
      </c>
      <c r="AV170" s="13" t="s">
        <v>79</v>
      </c>
      <c r="AW170" s="13" t="s">
        <v>33</v>
      </c>
      <c r="AX170" s="13" t="s">
        <v>72</v>
      </c>
      <c r="AY170" s="241" t="s">
        <v>161</v>
      </c>
    </row>
    <row r="171" s="14" customFormat="1">
      <c r="A171" s="14"/>
      <c r="B171" s="242"/>
      <c r="C171" s="243"/>
      <c r="D171" s="227" t="s">
        <v>175</v>
      </c>
      <c r="E171" s="244" t="s">
        <v>19</v>
      </c>
      <c r="F171" s="245" t="s">
        <v>119</v>
      </c>
      <c r="G171" s="243"/>
      <c r="H171" s="246">
        <v>50.960000000000001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2" t="s">
        <v>175</v>
      </c>
      <c r="AU171" s="252" t="s">
        <v>81</v>
      </c>
      <c r="AV171" s="14" t="s">
        <v>81</v>
      </c>
      <c r="AW171" s="14" t="s">
        <v>33</v>
      </c>
      <c r="AX171" s="14" t="s">
        <v>72</v>
      </c>
      <c r="AY171" s="252" t="s">
        <v>161</v>
      </c>
    </row>
    <row r="172" s="13" customFormat="1">
      <c r="A172" s="13"/>
      <c r="B172" s="232"/>
      <c r="C172" s="233"/>
      <c r="D172" s="227" t="s">
        <v>175</v>
      </c>
      <c r="E172" s="234" t="s">
        <v>19</v>
      </c>
      <c r="F172" s="235" t="s">
        <v>216</v>
      </c>
      <c r="G172" s="233"/>
      <c r="H172" s="234" t="s">
        <v>19</v>
      </c>
      <c r="I172" s="236"/>
      <c r="J172" s="233"/>
      <c r="K172" s="233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175</v>
      </c>
      <c r="AU172" s="241" t="s">
        <v>81</v>
      </c>
      <c r="AV172" s="13" t="s">
        <v>79</v>
      </c>
      <c r="AW172" s="13" t="s">
        <v>33</v>
      </c>
      <c r="AX172" s="13" t="s">
        <v>72</v>
      </c>
      <c r="AY172" s="241" t="s">
        <v>161</v>
      </c>
    </row>
    <row r="173" s="14" customFormat="1">
      <c r="A173" s="14"/>
      <c r="B173" s="242"/>
      <c r="C173" s="243"/>
      <c r="D173" s="227" t="s">
        <v>175</v>
      </c>
      <c r="E173" s="244" t="s">
        <v>19</v>
      </c>
      <c r="F173" s="245" t="s">
        <v>551</v>
      </c>
      <c r="G173" s="243"/>
      <c r="H173" s="246">
        <v>4.4379999999999997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175</v>
      </c>
      <c r="AU173" s="252" t="s">
        <v>81</v>
      </c>
      <c r="AV173" s="14" t="s">
        <v>81</v>
      </c>
      <c r="AW173" s="14" t="s">
        <v>33</v>
      </c>
      <c r="AX173" s="14" t="s">
        <v>72</v>
      </c>
      <c r="AY173" s="252" t="s">
        <v>161</v>
      </c>
    </row>
    <row r="174" s="15" customFormat="1">
      <c r="A174" s="15"/>
      <c r="B174" s="253"/>
      <c r="C174" s="254"/>
      <c r="D174" s="227" t="s">
        <v>175</v>
      </c>
      <c r="E174" s="255" t="s">
        <v>19</v>
      </c>
      <c r="F174" s="256" t="s">
        <v>190</v>
      </c>
      <c r="G174" s="254"/>
      <c r="H174" s="257">
        <v>55.398000000000003</v>
      </c>
      <c r="I174" s="258"/>
      <c r="J174" s="254"/>
      <c r="K174" s="254"/>
      <c r="L174" s="259"/>
      <c r="M174" s="260"/>
      <c r="N174" s="261"/>
      <c r="O174" s="261"/>
      <c r="P174" s="261"/>
      <c r="Q174" s="261"/>
      <c r="R174" s="261"/>
      <c r="S174" s="261"/>
      <c r="T174" s="262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3" t="s">
        <v>175</v>
      </c>
      <c r="AU174" s="263" t="s">
        <v>81</v>
      </c>
      <c r="AV174" s="15" t="s">
        <v>167</v>
      </c>
      <c r="AW174" s="15" t="s">
        <v>33</v>
      </c>
      <c r="AX174" s="15" t="s">
        <v>79</v>
      </c>
      <c r="AY174" s="263" t="s">
        <v>161</v>
      </c>
    </row>
    <row r="175" s="2" customFormat="1" ht="24.15" customHeight="1">
      <c r="A175" s="39"/>
      <c r="B175" s="40"/>
      <c r="C175" s="214" t="s">
        <v>339</v>
      </c>
      <c r="D175" s="214" t="s">
        <v>163</v>
      </c>
      <c r="E175" s="215" t="s">
        <v>219</v>
      </c>
      <c r="F175" s="216" t="s">
        <v>220</v>
      </c>
      <c r="G175" s="217" t="s">
        <v>221</v>
      </c>
      <c r="H175" s="218">
        <v>226.94399999999999</v>
      </c>
      <c r="I175" s="219"/>
      <c r="J175" s="220">
        <f>ROUND(I175*H175,2)</f>
        <v>0</v>
      </c>
      <c r="K175" s="216" t="s">
        <v>19</v>
      </c>
      <c r="L175" s="45"/>
      <c r="M175" s="221" t="s">
        <v>19</v>
      </c>
      <c r="N175" s="222" t="s">
        <v>43</v>
      </c>
      <c r="O175" s="85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5" t="s">
        <v>167</v>
      </c>
      <c r="AT175" s="225" t="s">
        <v>163</v>
      </c>
      <c r="AU175" s="225" t="s">
        <v>81</v>
      </c>
      <c r="AY175" s="18" t="s">
        <v>161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8" t="s">
        <v>79</v>
      </c>
      <c r="BK175" s="226">
        <f>ROUND(I175*H175,2)</f>
        <v>0</v>
      </c>
      <c r="BL175" s="18" t="s">
        <v>167</v>
      </c>
      <c r="BM175" s="225" t="s">
        <v>552</v>
      </c>
    </row>
    <row r="176" s="14" customFormat="1">
      <c r="A176" s="14"/>
      <c r="B176" s="242"/>
      <c r="C176" s="243"/>
      <c r="D176" s="227" t="s">
        <v>175</v>
      </c>
      <c r="E176" s="244" t="s">
        <v>19</v>
      </c>
      <c r="F176" s="245" t="s">
        <v>223</v>
      </c>
      <c r="G176" s="243"/>
      <c r="H176" s="246">
        <v>113.47199999999999</v>
      </c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2" t="s">
        <v>175</v>
      </c>
      <c r="AU176" s="252" t="s">
        <v>81</v>
      </c>
      <c r="AV176" s="14" t="s">
        <v>81</v>
      </c>
      <c r="AW176" s="14" t="s">
        <v>33</v>
      </c>
      <c r="AX176" s="14" t="s">
        <v>72</v>
      </c>
      <c r="AY176" s="252" t="s">
        <v>161</v>
      </c>
    </row>
    <row r="177" s="14" customFormat="1">
      <c r="A177" s="14"/>
      <c r="B177" s="242"/>
      <c r="C177" s="243"/>
      <c r="D177" s="227" t="s">
        <v>175</v>
      </c>
      <c r="E177" s="244" t="s">
        <v>19</v>
      </c>
      <c r="F177" s="245" t="s">
        <v>553</v>
      </c>
      <c r="G177" s="243"/>
      <c r="H177" s="246">
        <v>226.94399999999999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175</v>
      </c>
      <c r="AU177" s="252" t="s">
        <v>81</v>
      </c>
      <c r="AV177" s="14" t="s">
        <v>81</v>
      </c>
      <c r="AW177" s="14" t="s">
        <v>33</v>
      </c>
      <c r="AX177" s="14" t="s">
        <v>79</v>
      </c>
      <c r="AY177" s="252" t="s">
        <v>161</v>
      </c>
    </row>
    <row r="178" s="2" customFormat="1" ht="24.15" customHeight="1">
      <c r="A178" s="39"/>
      <c r="B178" s="40"/>
      <c r="C178" s="214" t="s">
        <v>344</v>
      </c>
      <c r="D178" s="214" t="s">
        <v>163</v>
      </c>
      <c r="E178" s="215" t="s">
        <v>226</v>
      </c>
      <c r="F178" s="216" t="s">
        <v>227</v>
      </c>
      <c r="G178" s="217" t="s">
        <v>173</v>
      </c>
      <c r="H178" s="218">
        <v>50.960000000000001</v>
      </c>
      <c r="I178" s="219"/>
      <c r="J178" s="220">
        <f>ROUND(I178*H178,2)</f>
        <v>0</v>
      </c>
      <c r="K178" s="216" t="s">
        <v>185</v>
      </c>
      <c r="L178" s="45"/>
      <c r="M178" s="221" t="s">
        <v>19</v>
      </c>
      <c r="N178" s="222" t="s">
        <v>43</v>
      </c>
      <c r="O178" s="85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5" t="s">
        <v>167</v>
      </c>
      <c r="AT178" s="225" t="s">
        <v>163</v>
      </c>
      <c r="AU178" s="225" t="s">
        <v>81</v>
      </c>
      <c r="AY178" s="18" t="s">
        <v>161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8" t="s">
        <v>79</v>
      </c>
      <c r="BK178" s="226">
        <f>ROUND(I178*H178,2)</f>
        <v>0</v>
      </c>
      <c r="BL178" s="18" t="s">
        <v>167</v>
      </c>
      <c r="BM178" s="225" t="s">
        <v>554</v>
      </c>
    </row>
    <row r="179" s="14" customFormat="1">
      <c r="A179" s="14"/>
      <c r="B179" s="242"/>
      <c r="C179" s="243"/>
      <c r="D179" s="227" t="s">
        <v>175</v>
      </c>
      <c r="E179" s="244" t="s">
        <v>119</v>
      </c>
      <c r="F179" s="245" t="s">
        <v>555</v>
      </c>
      <c r="G179" s="243"/>
      <c r="H179" s="246">
        <v>50.960000000000001</v>
      </c>
      <c r="I179" s="247"/>
      <c r="J179" s="243"/>
      <c r="K179" s="243"/>
      <c r="L179" s="248"/>
      <c r="M179" s="249"/>
      <c r="N179" s="250"/>
      <c r="O179" s="250"/>
      <c r="P179" s="250"/>
      <c r="Q179" s="250"/>
      <c r="R179" s="250"/>
      <c r="S179" s="250"/>
      <c r="T179" s="25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2" t="s">
        <v>175</v>
      </c>
      <c r="AU179" s="252" t="s">
        <v>81</v>
      </c>
      <c r="AV179" s="14" t="s">
        <v>81</v>
      </c>
      <c r="AW179" s="14" t="s">
        <v>33</v>
      </c>
      <c r="AX179" s="14" t="s">
        <v>79</v>
      </c>
      <c r="AY179" s="252" t="s">
        <v>161</v>
      </c>
    </row>
    <row r="180" s="2" customFormat="1" ht="24.15" customHeight="1">
      <c r="A180" s="39"/>
      <c r="B180" s="40"/>
      <c r="C180" s="214" t="s">
        <v>349</v>
      </c>
      <c r="D180" s="214" t="s">
        <v>163</v>
      </c>
      <c r="E180" s="215" t="s">
        <v>231</v>
      </c>
      <c r="F180" s="216" t="s">
        <v>232</v>
      </c>
      <c r="G180" s="217" t="s">
        <v>233</v>
      </c>
      <c r="H180" s="218">
        <v>49.880000000000003</v>
      </c>
      <c r="I180" s="219"/>
      <c r="J180" s="220">
        <f>ROUND(I180*H180,2)</f>
        <v>0</v>
      </c>
      <c r="K180" s="216" t="s">
        <v>185</v>
      </c>
      <c r="L180" s="45"/>
      <c r="M180" s="221" t="s">
        <v>19</v>
      </c>
      <c r="N180" s="222" t="s">
        <v>43</v>
      </c>
      <c r="O180" s="85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5" t="s">
        <v>167</v>
      </c>
      <c r="AT180" s="225" t="s">
        <v>163</v>
      </c>
      <c r="AU180" s="225" t="s">
        <v>81</v>
      </c>
      <c r="AY180" s="18" t="s">
        <v>161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8" t="s">
        <v>79</v>
      </c>
      <c r="BK180" s="226">
        <f>ROUND(I180*H180,2)</f>
        <v>0</v>
      </c>
      <c r="BL180" s="18" t="s">
        <v>167</v>
      </c>
      <c r="BM180" s="225" t="s">
        <v>556</v>
      </c>
    </row>
    <row r="181" s="14" customFormat="1">
      <c r="A181" s="14"/>
      <c r="B181" s="242"/>
      <c r="C181" s="243"/>
      <c r="D181" s="227" t="s">
        <v>175</v>
      </c>
      <c r="E181" s="244" t="s">
        <v>19</v>
      </c>
      <c r="F181" s="245" t="s">
        <v>557</v>
      </c>
      <c r="G181" s="243"/>
      <c r="H181" s="246">
        <v>49.880000000000003</v>
      </c>
      <c r="I181" s="247"/>
      <c r="J181" s="243"/>
      <c r="K181" s="243"/>
      <c r="L181" s="248"/>
      <c r="M181" s="249"/>
      <c r="N181" s="250"/>
      <c r="O181" s="250"/>
      <c r="P181" s="250"/>
      <c r="Q181" s="250"/>
      <c r="R181" s="250"/>
      <c r="S181" s="250"/>
      <c r="T181" s="25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2" t="s">
        <v>175</v>
      </c>
      <c r="AU181" s="252" t="s">
        <v>81</v>
      </c>
      <c r="AV181" s="14" t="s">
        <v>81</v>
      </c>
      <c r="AW181" s="14" t="s">
        <v>33</v>
      </c>
      <c r="AX181" s="14" t="s">
        <v>79</v>
      </c>
      <c r="AY181" s="252" t="s">
        <v>161</v>
      </c>
    </row>
    <row r="182" s="2" customFormat="1" ht="14.4" customHeight="1">
      <c r="A182" s="39"/>
      <c r="B182" s="40"/>
      <c r="C182" s="264" t="s">
        <v>353</v>
      </c>
      <c r="D182" s="264" t="s">
        <v>237</v>
      </c>
      <c r="E182" s="265" t="s">
        <v>238</v>
      </c>
      <c r="F182" s="266" t="s">
        <v>239</v>
      </c>
      <c r="G182" s="267" t="s">
        <v>221</v>
      </c>
      <c r="H182" s="268">
        <v>13.468</v>
      </c>
      <c r="I182" s="269"/>
      <c r="J182" s="270">
        <f>ROUND(I182*H182,2)</f>
        <v>0</v>
      </c>
      <c r="K182" s="266" t="s">
        <v>185</v>
      </c>
      <c r="L182" s="271"/>
      <c r="M182" s="272" t="s">
        <v>19</v>
      </c>
      <c r="N182" s="273" t="s">
        <v>43</v>
      </c>
      <c r="O182" s="85"/>
      <c r="P182" s="223">
        <f>O182*H182</f>
        <v>0</v>
      </c>
      <c r="Q182" s="223">
        <v>1</v>
      </c>
      <c r="R182" s="223">
        <f>Q182*H182</f>
        <v>13.468</v>
      </c>
      <c r="S182" s="223">
        <v>0</v>
      </c>
      <c r="T182" s="224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25" t="s">
        <v>207</v>
      </c>
      <c r="AT182" s="225" t="s">
        <v>237</v>
      </c>
      <c r="AU182" s="225" t="s">
        <v>81</v>
      </c>
      <c r="AY182" s="18" t="s">
        <v>161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8" t="s">
        <v>79</v>
      </c>
      <c r="BK182" s="226">
        <f>ROUND(I182*H182,2)</f>
        <v>0</v>
      </c>
      <c r="BL182" s="18" t="s">
        <v>167</v>
      </c>
      <c r="BM182" s="225" t="s">
        <v>558</v>
      </c>
    </row>
    <row r="183" s="14" customFormat="1">
      <c r="A183" s="14"/>
      <c r="B183" s="242"/>
      <c r="C183" s="243"/>
      <c r="D183" s="227" t="s">
        <v>175</v>
      </c>
      <c r="E183" s="244" t="s">
        <v>19</v>
      </c>
      <c r="F183" s="245" t="s">
        <v>559</v>
      </c>
      <c r="G183" s="243"/>
      <c r="H183" s="246">
        <v>7.4820000000000002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2" t="s">
        <v>175</v>
      </c>
      <c r="AU183" s="252" t="s">
        <v>81</v>
      </c>
      <c r="AV183" s="14" t="s">
        <v>81</v>
      </c>
      <c r="AW183" s="14" t="s">
        <v>33</v>
      </c>
      <c r="AX183" s="14" t="s">
        <v>72</v>
      </c>
      <c r="AY183" s="252" t="s">
        <v>161</v>
      </c>
    </row>
    <row r="184" s="14" customFormat="1">
      <c r="A184" s="14"/>
      <c r="B184" s="242"/>
      <c r="C184" s="243"/>
      <c r="D184" s="227" t="s">
        <v>175</v>
      </c>
      <c r="E184" s="244" t="s">
        <v>19</v>
      </c>
      <c r="F184" s="245" t="s">
        <v>560</v>
      </c>
      <c r="G184" s="243"/>
      <c r="H184" s="246">
        <v>13.468</v>
      </c>
      <c r="I184" s="247"/>
      <c r="J184" s="243"/>
      <c r="K184" s="243"/>
      <c r="L184" s="248"/>
      <c r="M184" s="249"/>
      <c r="N184" s="250"/>
      <c r="O184" s="250"/>
      <c r="P184" s="250"/>
      <c r="Q184" s="250"/>
      <c r="R184" s="250"/>
      <c r="S184" s="250"/>
      <c r="T184" s="25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2" t="s">
        <v>175</v>
      </c>
      <c r="AU184" s="252" t="s">
        <v>81</v>
      </c>
      <c r="AV184" s="14" t="s">
        <v>81</v>
      </c>
      <c r="AW184" s="14" t="s">
        <v>33</v>
      </c>
      <c r="AX184" s="14" t="s">
        <v>79</v>
      </c>
      <c r="AY184" s="252" t="s">
        <v>161</v>
      </c>
    </row>
    <row r="185" s="2" customFormat="1" ht="24.15" customHeight="1">
      <c r="A185" s="39"/>
      <c r="B185" s="40"/>
      <c r="C185" s="214" t="s">
        <v>357</v>
      </c>
      <c r="D185" s="214" t="s">
        <v>163</v>
      </c>
      <c r="E185" s="215" t="s">
        <v>244</v>
      </c>
      <c r="F185" s="216" t="s">
        <v>245</v>
      </c>
      <c r="G185" s="217" t="s">
        <v>233</v>
      </c>
      <c r="H185" s="218">
        <v>49.880000000000003</v>
      </c>
      <c r="I185" s="219"/>
      <c r="J185" s="220">
        <f>ROUND(I185*H185,2)</f>
        <v>0</v>
      </c>
      <c r="K185" s="216" t="s">
        <v>185</v>
      </c>
      <c r="L185" s="45"/>
      <c r="M185" s="221" t="s">
        <v>19</v>
      </c>
      <c r="N185" s="222" t="s">
        <v>43</v>
      </c>
      <c r="O185" s="85"/>
      <c r="P185" s="223">
        <f>O185*H185</f>
        <v>0</v>
      </c>
      <c r="Q185" s="223">
        <v>0</v>
      </c>
      <c r="R185" s="223">
        <f>Q185*H185</f>
        <v>0</v>
      </c>
      <c r="S185" s="223">
        <v>0</v>
      </c>
      <c r="T185" s="224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5" t="s">
        <v>167</v>
      </c>
      <c r="AT185" s="225" t="s">
        <v>163</v>
      </c>
      <c r="AU185" s="225" t="s">
        <v>81</v>
      </c>
      <c r="AY185" s="18" t="s">
        <v>161</v>
      </c>
      <c r="BE185" s="226">
        <f>IF(N185="základní",J185,0)</f>
        <v>0</v>
      </c>
      <c r="BF185" s="226">
        <f>IF(N185="snížená",J185,0)</f>
        <v>0</v>
      </c>
      <c r="BG185" s="226">
        <f>IF(N185="zákl. přenesená",J185,0)</f>
        <v>0</v>
      </c>
      <c r="BH185" s="226">
        <f>IF(N185="sníž. přenesená",J185,0)</f>
        <v>0</v>
      </c>
      <c r="BI185" s="226">
        <f>IF(N185="nulová",J185,0)</f>
        <v>0</v>
      </c>
      <c r="BJ185" s="18" t="s">
        <v>79</v>
      </c>
      <c r="BK185" s="226">
        <f>ROUND(I185*H185,2)</f>
        <v>0</v>
      </c>
      <c r="BL185" s="18" t="s">
        <v>167</v>
      </c>
      <c r="BM185" s="225" t="s">
        <v>561</v>
      </c>
    </row>
    <row r="186" s="2" customFormat="1" ht="14.4" customHeight="1">
      <c r="A186" s="39"/>
      <c r="B186" s="40"/>
      <c r="C186" s="264" t="s">
        <v>361</v>
      </c>
      <c r="D186" s="264" t="s">
        <v>237</v>
      </c>
      <c r="E186" s="265" t="s">
        <v>247</v>
      </c>
      <c r="F186" s="266" t="s">
        <v>248</v>
      </c>
      <c r="G186" s="267" t="s">
        <v>249</v>
      </c>
      <c r="H186" s="268">
        <v>0.998</v>
      </c>
      <c r="I186" s="269"/>
      <c r="J186" s="270">
        <f>ROUND(I186*H186,2)</f>
        <v>0</v>
      </c>
      <c r="K186" s="266" t="s">
        <v>185</v>
      </c>
      <c r="L186" s="271"/>
      <c r="M186" s="272" t="s">
        <v>19</v>
      </c>
      <c r="N186" s="273" t="s">
        <v>43</v>
      </c>
      <c r="O186" s="85"/>
      <c r="P186" s="223">
        <f>O186*H186</f>
        <v>0</v>
      </c>
      <c r="Q186" s="223">
        <v>0.001</v>
      </c>
      <c r="R186" s="223">
        <f>Q186*H186</f>
        <v>0.00099799999999999997</v>
      </c>
      <c r="S186" s="223">
        <v>0</v>
      </c>
      <c r="T186" s="224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5" t="s">
        <v>207</v>
      </c>
      <c r="AT186" s="225" t="s">
        <v>237</v>
      </c>
      <c r="AU186" s="225" t="s">
        <v>81</v>
      </c>
      <c r="AY186" s="18" t="s">
        <v>161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8" t="s">
        <v>79</v>
      </c>
      <c r="BK186" s="226">
        <f>ROUND(I186*H186,2)</f>
        <v>0</v>
      </c>
      <c r="BL186" s="18" t="s">
        <v>167</v>
      </c>
      <c r="BM186" s="225" t="s">
        <v>562</v>
      </c>
    </row>
    <row r="187" s="14" customFormat="1">
      <c r="A187" s="14"/>
      <c r="B187" s="242"/>
      <c r="C187" s="243"/>
      <c r="D187" s="227" t="s">
        <v>175</v>
      </c>
      <c r="E187" s="244" t="s">
        <v>19</v>
      </c>
      <c r="F187" s="245" t="s">
        <v>563</v>
      </c>
      <c r="G187" s="243"/>
      <c r="H187" s="246">
        <v>0.998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1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2" t="s">
        <v>175</v>
      </c>
      <c r="AU187" s="252" t="s">
        <v>81</v>
      </c>
      <c r="AV187" s="14" t="s">
        <v>81</v>
      </c>
      <c r="AW187" s="14" t="s">
        <v>33</v>
      </c>
      <c r="AX187" s="14" t="s">
        <v>79</v>
      </c>
      <c r="AY187" s="252" t="s">
        <v>161</v>
      </c>
    </row>
    <row r="188" s="12" customFormat="1" ht="22.8" customHeight="1">
      <c r="A188" s="12"/>
      <c r="B188" s="198"/>
      <c r="C188" s="199"/>
      <c r="D188" s="200" t="s">
        <v>71</v>
      </c>
      <c r="E188" s="212" t="s">
        <v>81</v>
      </c>
      <c r="F188" s="212" t="s">
        <v>252</v>
      </c>
      <c r="G188" s="199"/>
      <c r="H188" s="199"/>
      <c r="I188" s="202"/>
      <c r="J188" s="213">
        <f>BK188</f>
        <v>0</v>
      </c>
      <c r="K188" s="199"/>
      <c r="L188" s="204"/>
      <c r="M188" s="205"/>
      <c r="N188" s="206"/>
      <c r="O188" s="206"/>
      <c r="P188" s="207">
        <f>SUM(P189:P209)</f>
        <v>0</v>
      </c>
      <c r="Q188" s="206"/>
      <c r="R188" s="207">
        <f>SUM(R189:R209)</f>
        <v>17.720060819999997</v>
      </c>
      <c r="S188" s="206"/>
      <c r="T188" s="208">
        <f>SUM(T189:T209)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9" t="s">
        <v>79</v>
      </c>
      <c r="AT188" s="210" t="s">
        <v>71</v>
      </c>
      <c r="AU188" s="210" t="s">
        <v>79</v>
      </c>
      <c r="AY188" s="209" t="s">
        <v>161</v>
      </c>
      <c r="BK188" s="211">
        <f>SUM(BK189:BK209)</f>
        <v>0</v>
      </c>
    </row>
    <row r="189" s="2" customFormat="1" ht="24.15" customHeight="1">
      <c r="A189" s="39"/>
      <c r="B189" s="40"/>
      <c r="C189" s="214" t="s">
        <v>366</v>
      </c>
      <c r="D189" s="214" t="s">
        <v>163</v>
      </c>
      <c r="E189" s="215" t="s">
        <v>254</v>
      </c>
      <c r="F189" s="216" t="s">
        <v>255</v>
      </c>
      <c r="G189" s="217" t="s">
        <v>173</v>
      </c>
      <c r="H189" s="218">
        <v>3.6099999999999999</v>
      </c>
      <c r="I189" s="219"/>
      <c r="J189" s="220">
        <f>ROUND(I189*H189,2)</f>
        <v>0</v>
      </c>
      <c r="K189" s="216" t="s">
        <v>19</v>
      </c>
      <c r="L189" s="45"/>
      <c r="M189" s="221" t="s">
        <v>19</v>
      </c>
      <c r="N189" s="222" t="s">
        <v>43</v>
      </c>
      <c r="O189" s="85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5" t="s">
        <v>167</v>
      </c>
      <c r="AT189" s="225" t="s">
        <v>163</v>
      </c>
      <c r="AU189" s="225" t="s">
        <v>81</v>
      </c>
      <c r="AY189" s="18" t="s">
        <v>161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8" t="s">
        <v>79</v>
      </c>
      <c r="BK189" s="226">
        <f>ROUND(I189*H189,2)</f>
        <v>0</v>
      </c>
      <c r="BL189" s="18" t="s">
        <v>167</v>
      </c>
      <c r="BM189" s="225" t="s">
        <v>564</v>
      </c>
    </row>
    <row r="190" s="14" customFormat="1">
      <c r="A190" s="14"/>
      <c r="B190" s="242"/>
      <c r="C190" s="243"/>
      <c r="D190" s="227" t="s">
        <v>175</v>
      </c>
      <c r="E190" s="244" t="s">
        <v>19</v>
      </c>
      <c r="F190" s="245" t="s">
        <v>565</v>
      </c>
      <c r="G190" s="243"/>
      <c r="H190" s="246">
        <v>3.6099999999999999</v>
      </c>
      <c r="I190" s="247"/>
      <c r="J190" s="243"/>
      <c r="K190" s="243"/>
      <c r="L190" s="248"/>
      <c r="M190" s="249"/>
      <c r="N190" s="250"/>
      <c r="O190" s="250"/>
      <c r="P190" s="250"/>
      <c r="Q190" s="250"/>
      <c r="R190" s="250"/>
      <c r="S190" s="250"/>
      <c r="T190" s="25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2" t="s">
        <v>175</v>
      </c>
      <c r="AU190" s="252" t="s">
        <v>81</v>
      </c>
      <c r="AV190" s="14" t="s">
        <v>81</v>
      </c>
      <c r="AW190" s="14" t="s">
        <v>33</v>
      </c>
      <c r="AX190" s="14" t="s">
        <v>79</v>
      </c>
      <c r="AY190" s="252" t="s">
        <v>161</v>
      </c>
    </row>
    <row r="191" s="2" customFormat="1" ht="24.15" customHeight="1">
      <c r="A191" s="39"/>
      <c r="B191" s="40"/>
      <c r="C191" s="214" t="s">
        <v>372</v>
      </c>
      <c r="D191" s="214" t="s">
        <v>163</v>
      </c>
      <c r="E191" s="215" t="s">
        <v>259</v>
      </c>
      <c r="F191" s="216" t="s">
        <v>260</v>
      </c>
      <c r="G191" s="217" t="s">
        <v>233</v>
      </c>
      <c r="H191" s="218">
        <v>66.602000000000004</v>
      </c>
      <c r="I191" s="219"/>
      <c r="J191" s="220">
        <f>ROUND(I191*H191,2)</f>
        <v>0</v>
      </c>
      <c r="K191" s="216" t="s">
        <v>185</v>
      </c>
      <c r="L191" s="45"/>
      <c r="M191" s="221" t="s">
        <v>19</v>
      </c>
      <c r="N191" s="222" t="s">
        <v>43</v>
      </c>
      <c r="O191" s="85"/>
      <c r="P191" s="223">
        <f>O191*H191</f>
        <v>0</v>
      </c>
      <c r="Q191" s="223">
        <v>0.00027</v>
      </c>
      <c r="R191" s="223">
        <f>Q191*H191</f>
        <v>0.017982540000000002</v>
      </c>
      <c r="S191" s="223">
        <v>0</v>
      </c>
      <c r="T191" s="22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5" t="s">
        <v>167</v>
      </c>
      <c r="AT191" s="225" t="s">
        <v>163</v>
      </c>
      <c r="AU191" s="225" t="s">
        <v>81</v>
      </c>
      <c r="AY191" s="18" t="s">
        <v>161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8" t="s">
        <v>79</v>
      </c>
      <c r="BK191" s="226">
        <f>ROUND(I191*H191,2)</f>
        <v>0</v>
      </c>
      <c r="BL191" s="18" t="s">
        <v>167</v>
      </c>
      <c r="BM191" s="225" t="s">
        <v>566</v>
      </c>
    </row>
    <row r="192" s="13" customFormat="1">
      <c r="A192" s="13"/>
      <c r="B192" s="232"/>
      <c r="C192" s="233"/>
      <c r="D192" s="227" t="s">
        <v>175</v>
      </c>
      <c r="E192" s="234" t="s">
        <v>19</v>
      </c>
      <c r="F192" s="235" t="s">
        <v>262</v>
      </c>
      <c r="G192" s="233"/>
      <c r="H192" s="234" t="s">
        <v>19</v>
      </c>
      <c r="I192" s="236"/>
      <c r="J192" s="233"/>
      <c r="K192" s="233"/>
      <c r="L192" s="237"/>
      <c r="M192" s="238"/>
      <c r="N192" s="239"/>
      <c r="O192" s="239"/>
      <c r="P192" s="239"/>
      <c r="Q192" s="239"/>
      <c r="R192" s="239"/>
      <c r="S192" s="239"/>
      <c r="T192" s="24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1" t="s">
        <v>175</v>
      </c>
      <c r="AU192" s="241" t="s">
        <v>81</v>
      </c>
      <c r="AV192" s="13" t="s">
        <v>79</v>
      </c>
      <c r="AW192" s="13" t="s">
        <v>33</v>
      </c>
      <c r="AX192" s="13" t="s">
        <v>72</v>
      </c>
      <c r="AY192" s="241" t="s">
        <v>161</v>
      </c>
    </row>
    <row r="193" s="14" customFormat="1">
      <c r="A193" s="14"/>
      <c r="B193" s="242"/>
      <c r="C193" s="243"/>
      <c r="D193" s="227" t="s">
        <v>175</v>
      </c>
      <c r="E193" s="244" t="s">
        <v>19</v>
      </c>
      <c r="F193" s="245" t="s">
        <v>567</v>
      </c>
      <c r="G193" s="243"/>
      <c r="H193" s="246">
        <v>66.602000000000004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2" t="s">
        <v>175</v>
      </c>
      <c r="AU193" s="252" t="s">
        <v>81</v>
      </c>
      <c r="AV193" s="14" t="s">
        <v>81</v>
      </c>
      <c r="AW193" s="14" t="s">
        <v>33</v>
      </c>
      <c r="AX193" s="14" t="s">
        <v>72</v>
      </c>
      <c r="AY193" s="252" t="s">
        <v>161</v>
      </c>
    </row>
    <row r="194" s="15" customFormat="1">
      <c r="A194" s="15"/>
      <c r="B194" s="253"/>
      <c r="C194" s="254"/>
      <c r="D194" s="227" t="s">
        <v>175</v>
      </c>
      <c r="E194" s="255" t="s">
        <v>19</v>
      </c>
      <c r="F194" s="256" t="s">
        <v>190</v>
      </c>
      <c r="G194" s="254"/>
      <c r="H194" s="257">
        <v>66.602000000000004</v>
      </c>
      <c r="I194" s="258"/>
      <c r="J194" s="254"/>
      <c r="K194" s="254"/>
      <c r="L194" s="259"/>
      <c r="M194" s="260"/>
      <c r="N194" s="261"/>
      <c r="O194" s="261"/>
      <c r="P194" s="261"/>
      <c r="Q194" s="261"/>
      <c r="R194" s="261"/>
      <c r="S194" s="261"/>
      <c r="T194" s="262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63" t="s">
        <v>175</v>
      </c>
      <c r="AU194" s="263" t="s">
        <v>81</v>
      </c>
      <c r="AV194" s="15" t="s">
        <v>167</v>
      </c>
      <c r="AW194" s="15" t="s">
        <v>33</v>
      </c>
      <c r="AX194" s="15" t="s">
        <v>79</v>
      </c>
      <c r="AY194" s="263" t="s">
        <v>161</v>
      </c>
    </row>
    <row r="195" s="2" customFormat="1" ht="14.4" customHeight="1">
      <c r="A195" s="39"/>
      <c r="B195" s="40"/>
      <c r="C195" s="264" t="s">
        <v>378</v>
      </c>
      <c r="D195" s="264" t="s">
        <v>237</v>
      </c>
      <c r="E195" s="265" t="s">
        <v>265</v>
      </c>
      <c r="F195" s="266" t="s">
        <v>266</v>
      </c>
      <c r="G195" s="267" t="s">
        <v>233</v>
      </c>
      <c r="H195" s="268">
        <v>79.921999999999997</v>
      </c>
      <c r="I195" s="269"/>
      <c r="J195" s="270">
        <f>ROUND(I195*H195,2)</f>
        <v>0</v>
      </c>
      <c r="K195" s="266" t="s">
        <v>185</v>
      </c>
      <c r="L195" s="271"/>
      <c r="M195" s="272" t="s">
        <v>19</v>
      </c>
      <c r="N195" s="273" t="s">
        <v>43</v>
      </c>
      <c r="O195" s="85"/>
      <c r="P195" s="223">
        <f>O195*H195</f>
        <v>0</v>
      </c>
      <c r="Q195" s="223">
        <v>0.00029999999999999997</v>
      </c>
      <c r="R195" s="223">
        <f>Q195*H195</f>
        <v>0.023976599999999997</v>
      </c>
      <c r="S195" s="223">
        <v>0</v>
      </c>
      <c r="T195" s="224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5" t="s">
        <v>207</v>
      </c>
      <c r="AT195" s="225" t="s">
        <v>237</v>
      </c>
      <c r="AU195" s="225" t="s">
        <v>81</v>
      </c>
      <c r="AY195" s="18" t="s">
        <v>161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8" t="s">
        <v>79</v>
      </c>
      <c r="BK195" s="226">
        <f>ROUND(I195*H195,2)</f>
        <v>0</v>
      </c>
      <c r="BL195" s="18" t="s">
        <v>167</v>
      </c>
      <c r="BM195" s="225" t="s">
        <v>568</v>
      </c>
    </row>
    <row r="196" s="14" customFormat="1">
      <c r="A196" s="14"/>
      <c r="B196" s="242"/>
      <c r="C196" s="243"/>
      <c r="D196" s="227" t="s">
        <v>175</v>
      </c>
      <c r="E196" s="244" t="s">
        <v>19</v>
      </c>
      <c r="F196" s="245" t="s">
        <v>569</v>
      </c>
      <c r="G196" s="243"/>
      <c r="H196" s="246">
        <v>79.921999999999997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175</v>
      </c>
      <c r="AU196" s="252" t="s">
        <v>81</v>
      </c>
      <c r="AV196" s="14" t="s">
        <v>81</v>
      </c>
      <c r="AW196" s="14" t="s">
        <v>33</v>
      </c>
      <c r="AX196" s="14" t="s">
        <v>79</v>
      </c>
      <c r="AY196" s="252" t="s">
        <v>161</v>
      </c>
    </row>
    <row r="197" s="2" customFormat="1" ht="14.4" customHeight="1">
      <c r="A197" s="39"/>
      <c r="B197" s="40"/>
      <c r="C197" s="214" t="s">
        <v>384</v>
      </c>
      <c r="D197" s="214" t="s">
        <v>163</v>
      </c>
      <c r="E197" s="215" t="s">
        <v>270</v>
      </c>
      <c r="F197" s="216" t="s">
        <v>271</v>
      </c>
      <c r="G197" s="217" t="s">
        <v>173</v>
      </c>
      <c r="H197" s="218">
        <v>5.9400000000000004</v>
      </c>
      <c r="I197" s="219"/>
      <c r="J197" s="220">
        <f>ROUND(I197*H197,2)</f>
        <v>0</v>
      </c>
      <c r="K197" s="216" t="s">
        <v>185</v>
      </c>
      <c r="L197" s="45"/>
      <c r="M197" s="221" t="s">
        <v>19</v>
      </c>
      <c r="N197" s="222" t="s">
        <v>43</v>
      </c>
      <c r="O197" s="85"/>
      <c r="P197" s="223">
        <f>O197*H197</f>
        <v>0</v>
      </c>
      <c r="Q197" s="223">
        <v>2.2563399999999998</v>
      </c>
      <c r="R197" s="223">
        <f>Q197*H197</f>
        <v>13.4026596</v>
      </c>
      <c r="S197" s="223">
        <v>0</v>
      </c>
      <c r="T197" s="224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5" t="s">
        <v>167</v>
      </c>
      <c r="AT197" s="225" t="s">
        <v>163</v>
      </c>
      <c r="AU197" s="225" t="s">
        <v>81</v>
      </c>
      <c r="AY197" s="18" t="s">
        <v>161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8" t="s">
        <v>79</v>
      </c>
      <c r="BK197" s="226">
        <f>ROUND(I197*H197,2)</f>
        <v>0</v>
      </c>
      <c r="BL197" s="18" t="s">
        <v>167</v>
      </c>
      <c r="BM197" s="225" t="s">
        <v>570</v>
      </c>
    </row>
    <row r="198" s="13" customFormat="1">
      <c r="A198" s="13"/>
      <c r="B198" s="232"/>
      <c r="C198" s="233"/>
      <c r="D198" s="227" t="s">
        <v>175</v>
      </c>
      <c r="E198" s="234" t="s">
        <v>19</v>
      </c>
      <c r="F198" s="235" t="s">
        <v>273</v>
      </c>
      <c r="G198" s="233"/>
      <c r="H198" s="234" t="s">
        <v>19</v>
      </c>
      <c r="I198" s="236"/>
      <c r="J198" s="233"/>
      <c r="K198" s="233"/>
      <c r="L198" s="237"/>
      <c r="M198" s="238"/>
      <c r="N198" s="239"/>
      <c r="O198" s="239"/>
      <c r="P198" s="239"/>
      <c r="Q198" s="239"/>
      <c r="R198" s="239"/>
      <c r="S198" s="239"/>
      <c r="T198" s="24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1" t="s">
        <v>175</v>
      </c>
      <c r="AU198" s="241" t="s">
        <v>81</v>
      </c>
      <c r="AV198" s="13" t="s">
        <v>79</v>
      </c>
      <c r="AW198" s="13" t="s">
        <v>33</v>
      </c>
      <c r="AX198" s="13" t="s">
        <v>72</v>
      </c>
      <c r="AY198" s="241" t="s">
        <v>161</v>
      </c>
    </row>
    <row r="199" s="14" customFormat="1">
      <c r="A199" s="14"/>
      <c r="B199" s="242"/>
      <c r="C199" s="243"/>
      <c r="D199" s="227" t="s">
        <v>175</v>
      </c>
      <c r="E199" s="244" t="s">
        <v>19</v>
      </c>
      <c r="F199" s="245" t="s">
        <v>571</v>
      </c>
      <c r="G199" s="243"/>
      <c r="H199" s="246">
        <v>5.9400000000000004</v>
      </c>
      <c r="I199" s="247"/>
      <c r="J199" s="243"/>
      <c r="K199" s="243"/>
      <c r="L199" s="248"/>
      <c r="M199" s="249"/>
      <c r="N199" s="250"/>
      <c r="O199" s="250"/>
      <c r="P199" s="250"/>
      <c r="Q199" s="250"/>
      <c r="R199" s="250"/>
      <c r="S199" s="250"/>
      <c r="T199" s="25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2" t="s">
        <v>175</v>
      </c>
      <c r="AU199" s="252" t="s">
        <v>81</v>
      </c>
      <c r="AV199" s="14" t="s">
        <v>81</v>
      </c>
      <c r="AW199" s="14" t="s">
        <v>33</v>
      </c>
      <c r="AX199" s="14" t="s">
        <v>79</v>
      </c>
      <c r="AY199" s="252" t="s">
        <v>161</v>
      </c>
    </row>
    <row r="200" s="2" customFormat="1" ht="14.4" customHeight="1">
      <c r="A200" s="39"/>
      <c r="B200" s="40"/>
      <c r="C200" s="214" t="s">
        <v>388</v>
      </c>
      <c r="D200" s="214" t="s">
        <v>163</v>
      </c>
      <c r="E200" s="215" t="s">
        <v>276</v>
      </c>
      <c r="F200" s="216" t="s">
        <v>277</v>
      </c>
      <c r="G200" s="217" t="s">
        <v>278</v>
      </c>
      <c r="H200" s="218">
        <v>29.699999999999999</v>
      </c>
      <c r="I200" s="219"/>
      <c r="J200" s="220">
        <f>ROUND(I200*H200,2)</f>
        <v>0</v>
      </c>
      <c r="K200" s="216" t="s">
        <v>19</v>
      </c>
      <c r="L200" s="45"/>
      <c r="M200" s="221" t="s">
        <v>19</v>
      </c>
      <c r="N200" s="222" t="s">
        <v>43</v>
      </c>
      <c r="O200" s="85"/>
      <c r="P200" s="223">
        <f>O200*H200</f>
        <v>0</v>
      </c>
      <c r="Q200" s="223">
        <v>0.00032640000000000002</v>
      </c>
      <c r="R200" s="223">
        <f>Q200*H200</f>
        <v>0.0096940800000000008</v>
      </c>
      <c r="S200" s="223">
        <v>0</v>
      </c>
      <c r="T200" s="224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25" t="s">
        <v>167</v>
      </c>
      <c r="AT200" s="225" t="s">
        <v>163</v>
      </c>
      <c r="AU200" s="225" t="s">
        <v>81</v>
      </c>
      <c r="AY200" s="18" t="s">
        <v>161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8" t="s">
        <v>79</v>
      </c>
      <c r="BK200" s="226">
        <f>ROUND(I200*H200,2)</f>
        <v>0</v>
      </c>
      <c r="BL200" s="18" t="s">
        <v>167</v>
      </c>
      <c r="BM200" s="225" t="s">
        <v>572</v>
      </c>
    </row>
    <row r="201" s="2" customFormat="1" ht="14.4" customHeight="1">
      <c r="A201" s="39"/>
      <c r="B201" s="40"/>
      <c r="C201" s="214" t="s">
        <v>393</v>
      </c>
      <c r="D201" s="214" t="s">
        <v>163</v>
      </c>
      <c r="E201" s="215" t="s">
        <v>280</v>
      </c>
      <c r="F201" s="216" t="s">
        <v>281</v>
      </c>
      <c r="G201" s="217" t="s">
        <v>278</v>
      </c>
      <c r="H201" s="218">
        <v>6.5999999999999996</v>
      </c>
      <c r="I201" s="219"/>
      <c r="J201" s="220">
        <f>ROUND(I201*H201,2)</f>
        <v>0</v>
      </c>
      <c r="K201" s="216" t="s">
        <v>19</v>
      </c>
      <c r="L201" s="45"/>
      <c r="M201" s="221" t="s">
        <v>19</v>
      </c>
      <c r="N201" s="222" t="s">
        <v>43</v>
      </c>
      <c r="O201" s="85"/>
      <c r="P201" s="223">
        <f>O201*H201</f>
        <v>0</v>
      </c>
      <c r="Q201" s="223">
        <v>0.0031800000000000001</v>
      </c>
      <c r="R201" s="223">
        <f>Q201*H201</f>
        <v>0.020988</v>
      </c>
      <c r="S201" s="223">
        <v>0</v>
      </c>
      <c r="T201" s="224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5" t="s">
        <v>167</v>
      </c>
      <c r="AT201" s="225" t="s">
        <v>163</v>
      </c>
      <c r="AU201" s="225" t="s">
        <v>81</v>
      </c>
      <c r="AY201" s="18" t="s">
        <v>161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8" t="s">
        <v>79</v>
      </c>
      <c r="BK201" s="226">
        <f>ROUND(I201*H201,2)</f>
        <v>0</v>
      </c>
      <c r="BL201" s="18" t="s">
        <v>167</v>
      </c>
      <c r="BM201" s="225" t="s">
        <v>573</v>
      </c>
    </row>
    <row r="202" s="14" customFormat="1">
      <c r="A202" s="14"/>
      <c r="B202" s="242"/>
      <c r="C202" s="243"/>
      <c r="D202" s="227" t="s">
        <v>175</v>
      </c>
      <c r="E202" s="244" t="s">
        <v>19</v>
      </c>
      <c r="F202" s="245" t="s">
        <v>574</v>
      </c>
      <c r="G202" s="243"/>
      <c r="H202" s="246">
        <v>6.5999999999999996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2" t="s">
        <v>175</v>
      </c>
      <c r="AU202" s="252" t="s">
        <v>81</v>
      </c>
      <c r="AV202" s="14" t="s">
        <v>81</v>
      </c>
      <c r="AW202" s="14" t="s">
        <v>33</v>
      </c>
      <c r="AX202" s="14" t="s">
        <v>79</v>
      </c>
      <c r="AY202" s="252" t="s">
        <v>161</v>
      </c>
    </row>
    <row r="203" s="2" customFormat="1" ht="24.15" customHeight="1">
      <c r="A203" s="39"/>
      <c r="B203" s="40"/>
      <c r="C203" s="214" t="s">
        <v>398</v>
      </c>
      <c r="D203" s="214" t="s">
        <v>163</v>
      </c>
      <c r="E203" s="215" t="s">
        <v>575</v>
      </c>
      <c r="F203" s="216" t="s">
        <v>576</v>
      </c>
      <c r="G203" s="217" t="s">
        <v>278</v>
      </c>
      <c r="H203" s="218">
        <v>28</v>
      </c>
      <c r="I203" s="219"/>
      <c r="J203" s="220">
        <f>ROUND(I203*H203,2)</f>
        <v>0</v>
      </c>
      <c r="K203" s="216" t="s">
        <v>185</v>
      </c>
      <c r="L203" s="45"/>
      <c r="M203" s="221" t="s">
        <v>19</v>
      </c>
      <c r="N203" s="222" t="s">
        <v>43</v>
      </c>
      <c r="O203" s="85"/>
      <c r="P203" s="223">
        <f>O203*H203</f>
        <v>0</v>
      </c>
      <c r="Q203" s="223">
        <v>0.00010000000000000001</v>
      </c>
      <c r="R203" s="223">
        <f>Q203*H203</f>
        <v>0.0028</v>
      </c>
      <c r="S203" s="223">
        <v>0</v>
      </c>
      <c r="T203" s="22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5" t="s">
        <v>167</v>
      </c>
      <c r="AT203" s="225" t="s">
        <v>163</v>
      </c>
      <c r="AU203" s="225" t="s">
        <v>81</v>
      </c>
      <c r="AY203" s="18" t="s">
        <v>161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8" t="s">
        <v>79</v>
      </c>
      <c r="BK203" s="226">
        <f>ROUND(I203*H203,2)</f>
        <v>0</v>
      </c>
      <c r="BL203" s="18" t="s">
        <v>167</v>
      </c>
      <c r="BM203" s="225" t="s">
        <v>577</v>
      </c>
    </row>
    <row r="204" s="14" customFormat="1">
      <c r="A204" s="14"/>
      <c r="B204" s="242"/>
      <c r="C204" s="243"/>
      <c r="D204" s="227" t="s">
        <v>175</v>
      </c>
      <c r="E204" s="244" t="s">
        <v>19</v>
      </c>
      <c r="F204" s="245" t="s">
        <v>497</v>
      </c>
      <c r="G204" s="243"/>
      <c r="H204" s="246">
        <v>28</v>
      </c>
      <c r="I204" s="247"/>
      <c r="J204" s="243"/>
      <c r="K204" s="243"/>
      <c r="L204" s="248"/>
      <c r="M204" s="249"/>
      <c r="N204" s="250"/>
      <c r="O204" s="250"/>
      <c r="P204" s="250"/>
      <c r="Q204" s="250"/>
      <c r="R204" s="250"/>
      <c r="S204" s="250"/>
      <c r="T204" s="25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2" t="s">
        <v>175</v>
      </c>
      <c r="AU204" s="252" t="s">
        <v>81</v>
      </c>
      <c r="AV204" s="14" t="s">
        <v>81</v>
      </c>
      <c r="AW204" s="14" t="s">
        <v>33</v>
      </c>
      <c r="AX204" s="14" t="s">
        <v>79</v>
      </c>
      <c r="AY204" s="252" t="s">
        <v>161</v>
      </c>
    </row>
    <row r="205" s="2" customFormat="1" ht="14.4" customHeight="1">
      <c r="A205" s="39"/>
      <c r="B205" s="40"/>
      <c r="C205" s="214" t="s">
        <v>402</v>
      </c>
      <c r="D205" s="214" t="s">
        <v>163</v>
      </c>
      <c r="E205" s="215" t="s">
        <v>578</v>
      </c>
      <c r="F205" s="216" t="s">
        <v>579</v>
      </c>
      <c r="G205" s="217" t="s">
        <v>580</v>
      </c>
      <c r="H205" s="218">
        <v>16</v>
      </c>
      <c r="I205" s="219"/>
      <c r="J205" s="220">
        <f>ROUND(I205*H205,2)</f>
        <v>0</v>
      </c>
      <c r="K205" s="216" t="s">
        <v>581</v>
      </c>
      <c r="L205" s="45"/>
      <c r="M205" s="221" t="s">
        <v>19</v>
      </c>
      <c r="N205" s="222" t="s">
        <v>43</v>
      </c>
      <c r="O205" s="85"/>
      <c r="P205" s="223">
        <f>O205*H205</f>
        <v>0</v>
      </c>
      <c r="Q205" s="223">
        <v>6.0000000000000002E-05</v>
      </c>
      <c r="R205" s="223">
        <f>Q205*H205</f>
        <v>0.00096000000000000002</v>
      </c>
      <c r="S205" s="223">
        <v>0</v>
      </c>
      <c r="T205" s="224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25" t="s">
        <v>167</v>
      </c>
      <c r="AT205" s="225" t="s">
        <v>163</v>
      </c>
      <c r="AU205" s="225" t="s">
        <v>81</v>
      </c>
      <c r="AY205" s="18" t="s">
        <v>161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8" t="s">
        <v>79</v>
      </c>
      <c r="BK205" s="226">
        <f>ROUND(I205*H205,2)</f>
        <v>0</v>
      </c>
      <c r="BL205" s="18" t="s">
        <v>167</v>
      </c>
      <c r="BM205" s="225" t="s">
        <v>582</v>
      </c>
    </row>
    <row r="206" s="14" customFormat="1">
      <c r="A206" s="14"/>
      <c r="B206" s="242"/>
      <c r="C206" s="243"/>
      <c r="D206" s="227" t="s">
        <v>175</v>
      </c>
      <c r="E206" s="244" t="s">
        <v>19</v>
      </c>
      <c r="F206" s="245" t="s">
        <v>583</v>
      </c>
      <c r="G206" s="243"/>
      <c r="H206" s="246">
        <v>16</v>
      </c>
      <c r="I206" s="247"/>
      <c r="J206" s="243"/>
      <c r="K206" s="243"/>
      <c r="L206" s="248"/>
      <c r="M206" s="249"/>
      <c r="N206" s="250"/>
      <c r="O206" s="250"/>
      <c r="P206" s="250"/>
      <c r="Q206" s="250"/>
      <c r="R206" s="250"/>
      <c r="S206" s="250"/>
      <c r="T206" s="25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2" t="s">
        <v>175</v>
      </c>
      <c r="AU206" s="252" t="s">
        <v>81</v>
      </c>
      <c r="AV206" s="14" t="s">
        <v>81</v>
      </c>
      <c r="AW206" s="14" t="s">
        <v>33</v>
      </c>
      <c r="AX206" s="14" t="s">
        <v>79</v>
      </c>
      <c r="AY206" s="252" t="s">
        <v>161</v>
      </c>
    </row>
    <row r="207" s="2" customFormat="1" ht="14.4" customHeight="1">
      <c r="A207" s="39"/>
      <c r="B207" s="40"/>
      <c r="C207" s="264" t="s">
        <v>408</v>
      </c>
      <c r="D207" s="264" t="s">
        <v>237</v>
      </c>
      <c r="E207" s="265" t="s">
        <v>584</v>
      </c>
      <c r="F207" s="266" t="s">
        <v>585</v>
      </c>
      <c r="G207" s="267" t="s">
        <v>221</v>
      </c>
      <c r="H207" s="268">
        <v>4.2409999999999997</v>
      </c>
      <c r="I207" s="269"/>
      <c r="J207" s="270">
        <f>ROUND(I207*H207,2)</f>
        <v>0</v>
      </c>
      <c r="K207" s="266" t="s">
        <v>185</v>
      </c>
      <c r="L207" s="271"/>
      <c r="M207" s="272" t="s">
        <v>19</v>
      </c>
      <c r="N207" s="273" t="s">
        <v>43</v>
      </c>
      <c r="O207" s="85"/>
      <c r="P207" s="223">
        <f>O207*H207</f>
        <v>0</v>
      </c>
      <c r="Q207" s="223">
        <v>1</v>
      </c>
      <c r="R207" s="223">
        <f>Q207*H207</f>
        <v>4.2409999999999997</v>
      </c>
      <c r="S207" s="223">
        <v>0</v>
      </c>
      <c r="T207" s="224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5" t="s">
        <v>207</v>
      </c>
      <c r="AT207" s="225" t="s">
        <v>237</v>
      </c>
      <c r="AU207" s="225" t="s">
        <v>81</v>
      </c>
      <c r="AY207" s="18" t="s">
        <v>161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8" t="s">
        <v>79</v>
      </c>
      <c r="BK207" s="226">
        <f>ROUND(I207*H207,2)</f>
        <v>0</v>
      </c>
      <c r="BL207" s="18" t="s">
        <v>167</v>
      </c>
      <c r="BM207" s="225" t="s">
        <v>586</v>
      </c>
    </row>
    <row r="208" s="13" customFormat="1">
      <c r="A208" s="13"/>
      <c r="B208" s="232"/>
      <c r="C208" s="233"/>
      <c r="D208" s="227" t="s">
        <v>175</v>
      </c>
      <c r="E208" s="234" t="s">
        <v>19</v>
      </c>
      <c r="F208" s="235" t="s">
        <v>587</v>
      </c>
      <c r="G208" s="233"/>
      <c r="H208" s="234" t="s">
        <v>19</v>
      </c>
      <c r="I208" s="236"/>
      <c r="J208" s="233"/>
      <c r="K208" s="233"/>
      <c r="L208" s="237"/>
      <c r="M208" s="238"/>
      <c r="N208" s="239"/>
      <c r="O208" s="239"/>
      <c r="P208" s="239"/>
      <c r="Q208" s="239"/>
      <c r="R208" s="239"/>
      <c r="S208" s="239"/>
      <c r="T208" s="24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1" t="s">
        <v>175</v>
      </c>
      <c r="AU208" s="241" t="s">
        <v>81</v>
      </c>
      <c r="AV208" s="13" t="s">
        <v>79</v>
      </c>
      <c r="AW208" s="13" t="s">
        <v>33</v>
      </c>
      <c r="AX208" s="13" t="s">
        <v>72</v>
      </c>
      <c r="AY208" s="241" t="s">
        <v>161</v>
      </c>
    </row>
    <row r="209" s="14" customFormat="1">
      <c r="A209" s="14"/>
      <c r="B209" s="242"/>
      <c r="C209" s="243"/>
      <c r="D209" s="227" t="s">
        <v>175</v>
      </c>
      <c r="E209" s="244" t="s">
        <v>19</v>
      </c>
      <c r="F209" s="245" t="s">
        <v>588</v>
      </c>
      <c r="G209" s="243"/>
      <c r="H209" s="246">
        <v>4.2409999999999997</v>
      </c>
      <c r="I209" s="247"/>
      <c r="J209" s="243"/>
      <c r="K209" s="243"/>
      <c r="L209" s="248"/>
      <c r="M209" s="249"/>
      <c r="N209" s="250"/>
      <c r="O209" s="250"/>
      <c r="P209" s="250"/>
      <c r="Q209" s="250"/>
      <c r="R209" s="250"/>
      <c r="S209" s="250"/>
      <c r="T209" s="25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2" t="s">
        <v>175</v>
      </c>
      <c r="AU209" s="252" t="s">
        <v>81</v>
      </c>
      <c r="AV209" s="14" t="s">
        <v>81</v>
      </c>
      <c r="AW209" s="14" t="s">
        <v>33</v>
      </c>
      <c r="AX209" s="14" t="s">
        <v>79</v>
      </c>
      <c r="AY209" s="252" t="s">
        <v>161</v>
      </c>
    </row>
    <row r="210" s="12" customFormat="1" ht="22.8" customHeight="1">
      <c r="A210" s="12"/>
      <c r="B210" s="198"/>
      <c r="C210" s="199"/>
      <c r="D210" s="200" t="s">
        <v>71</v>
      </c>
      <c r="E210" s="212" t="s">
        <v>178</v>
      </c>
      <c r="F210" s="212" t="s">
        <v>291</v>
      </c>
      <c r="G210" s="199"/>
      <c r="H210" s="199"/>
      <c r="I210" s="202"/>
      <c r="J210" s="213">
        <f>BK210</f>
        <v>0</v>
      </c>
      <c r="K210" s="199"/>
      <c r="L210" s="204"/>
      <c r="M210" s="205"/>
      <c r="N210" s="206"/>
      <c r="O210" s="206"/>
      <c r="P210" s="207">
        <f>SUM(P211:P238)</f>
        <v>0</v>
      </c>
      <c r="Q210" s="206"/>
      <c r="R210" s="207">
        <f>SUM(R211:R238)</f>
        <v>84.721360300000001</v>
      </c>
      <c r="S210" s="206"/>
      <c r="T210" s="208">
        <f>SUM(T211:T238)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9" t="s">
        <v>79</v>
      </c>
      <c r="AT210" s="210" t="s">
        <v>71</v>
      </c>
      <c r="AU210" s="210" t="s">
        <v>79</v>
      </c>
      <c r="AY210" s="209" t="s">
        <v>161</v>
      </c>
      <c r="BK210" s="211">
        <f>SUM(BK211:BK238)</f>
        <v>0</v>
      </c>
    </row>
    <row r="211" s="2" customFormat="1" ht="37.8" customHeight="1">
      <c r="A211" s="39"/>
      <c r="B211" s="40"/>
      <c r="C211" s="214" t="s">
        <v>412</v>
      </c>
      <c r="D211" s="214" t="s">
        <v>163</v>
      </c>
      <c r="E211" s="215" t="s">
        <v>293</v>
      </c>
      <c r="F211" s="216" t="s">
        <v>294</v>
      </c>
      <c r="G211" s="217" t="s">
        <v>173</v>
      </c>
      <c r="H211" s="218">
        <v>25.190000000000001</v>
      </c>
      <c r="I211" s="219"/>
      <c r="J211" s="220">
        <f>ROUND(I211*H211,2)</f>
        <v>0</v>
      </c>
      <c r="K211" s="216" t="s">
        <v>185</v>
      </c>
      <c r="L211" s="45"/>
      <c r="M211" s="221" t="s">
        <v>19</v>
      </c>
      <c r="N211" s="222" t="s">
        <v>43</v>
      </c>
      <c r="O211" s="85"/>
      <c r="P211" s="223">
        <f>O211*H211</f>
        <v>0</v>
      </c>
      <c r="Q211" s="223">
        <v>3.11388</v>
      </c>
      <c r="R211" s="223">
        <f>Q211*H211</f>
        <v>78.438637200000002</v>
      </c>
      <c r="S211" s="223">
        <v>0</v>
      </c>
      <c r="T211" s="22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5" t="s">
        <v>167</v>
      </c>
      <c r="AT211" s="225" t="s">
        <v>163</v>
      </c>
      <c r="AU211" s="225" t="s">
        <v>81</v>
      </c>
      <c r="AY211" s="18" t="s">
        <v>161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8" t="s">
        <v>79</v>
      </c>
      <c r="BK211" s="226">
        <f>ROUND(I211*H211,2)</f>
        <v>0</v>
      </c>
      <c r="BL211" s="18" t="s">
        <v>167</v>
      </c>
      <c r="BM211" s="225" t="s">
        <v>589</v>
      </c>
    </row>
    <row r="212" s="13" customFormat="1">
      <c r="A212" s="13"/>
      <c r="B212" s="232"/>
      <c r="C212" s="233"/>
      <c r="D212" s="227" t="s">
        <v>175</v>
      </c>
      <c r="E212" s="234" t="s">
        <v>19</v>
      </c>
      <c r="F212" s="235" t="s">
        <v>296</v>
      </c>
      <c r="G212" s="233"/>
      <c r="H212" s="234" t="s">
        <v>19</v>
      </c>
      <c r="I212" s="236"/>
      <c r="J212" s="233"/>
      <c r="K212" s="233"/>
      <c r="L212" s="237"/>
      <c r="M212" s="238"/>
      <c r="N212" s="239"/>
      <c r="O212" s="239"/>
      <c r="P212" s="239"/>
      <c r="Q212" s="239"/>
      <c r="R212" s="239"/>
      <c r="S212" s="239"/>
      <c r="T212" s="24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1" t="s">
        <v>175</v>
      </c>
      <c r="AU212" s="241" t="s">
        <v>81</v>
      </c>
      <c r="AV212" s="13" t="s">
        <v>79</v>
      </c>
      <c r="AW212" s="13" t="s">
        <v>33</v>
      </c>
      <c r="AX212" s="13" t="s">
        <v>72</v>
      </c>
      <c r="AY212" s="241" t="s">
        <v>161</v>
      </c>
    </row>
    <row r="213" s="14" customFormat="1">
      <c r="A213" s="14"/>
      <c r="B213" s="242"/>
      <c r="C213" s="243"/>
      <c r="D213" s="227" t="s">
        <v>175</v>
      </c>
      <c r="E213" s="244" t="s">
        <v>19</v>
      </c>
      <c r="F213" s="245" t="s">
        <v>590</v>
      </c>
      <c r="G213" s="243"/>
      <c r="H213" s="246">
        <v>25.190000000000001</v>
      </c>
      <c r="I213" s="247"/>
      <c r="J213" s="243"/>
      <c r="K213" s="243"/>
      <c r="L213" s="248"/>
      <c r="M213" s="249"/>
      <c r="N213" s="250"/>
      <c r="O213" s="250"/>
      <c r="P213" s="250"/>
      <c r="Q213" s="250"/>
      <c r="R213" s="250"/>
      <c r="S213" s="250"/>
      <c r="T213" s="25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2" t="s">
        <v>175</v>
      </c>
      <c r="AU213" s="252" t="s">
        <v>81</v>
      </c>
      <c r="AV213" s="14" t="s">
        <v>81</v>
      </c>
      <c r="AW213" s="14" t="s">
        <v>33</v>
      </c>
      <c r="AX213" s="14" t="s">
        <v>79</v>
      </c>
      <c r="AY213" s="252" t="s">
        <v>161</v>
      </c>
    </row>
    <row r="214" s="2" customFormat="1" ht="37.8" customHeight="1">
      <c r="A214" s="39"/>
      <c r="B214" s="40"/>
      <c r="C214" s="214" t="s">
        <v>417</v>
      </c>
      <c r="D214" s="214" t="s">
        <v>163</v>
      </c>
      <c r="E214" s="215" t="s">
        <v>299</v>
      </c>
      <c r="F214" s="216" t="s">
        <v>300</v>
      </c>
      <c r="G214" s="217" t="s">
        <v>173</v>
      </c>
      <c r="H214" s="218">
        <v>89.947000000000003</v>
      </c>
      <c r="I214" s="219"/>
      <c r="J214" s="220">
        <f>ROUND(I214*H214,2)</f>
        <v>0</v>
      </c>
      <c r="K214" s="216" t="s">
        <v>185</v>
      </c>
      <c r="L214" s="45"/>
      <c r="M214" s="221" t="s">
        <v>19</v>
      </c>
      <c r="N214" s="222" t="s">
        <v>43</v>
      </c>
      <c r="O214" s="85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5" t="s">
        <v>167</v>
      </c>
      <c r="AT214" s="225" t="s">
        <v>163</v>
      </c>
      <c r="AU214" s="225" t="s">
        <v>81</v>
      </c>
      <c r="AY214" s="18" t="s">
        <v>161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8" t="s">
        <v>79</v>
      </c>
      <c r="BK214" s="226">
        <f>ROUND(I214*H214,2)</f>
        <v>0</v>
      </c>
      <c r="BL214" s="18" t="s">
        <v>167</v>
      </c>
      <c r="BM214" s="225" t="s">
        <v>591</v>
      </c>
    </row>
    <row r="215" s="13" customFormat="1">
      <c r="A215" s="13"/>
      <c r="B215" s="232"/>
      <c r="C215" s="233"/>
      <c r="D215" s="227" t="s">
        <v>175</v>
      </c>
      <c r="E215" s="234" t="s">
        <v>19</v>
      </c>
      <c r="F215" s="235" t="s">
        <v>302</v>
      </c>
      <c r="G215" s="233"/>
      <c r="H215" s="234" t="s">
        <v>19</v>
      </c>
      <c r="I215" s="236"/>
      <c r="J215" s="233"/>
      <c r="K215" s="233"/>
      <c r="L215" s="237"/>
      <c r="M215" s="238"/>
      <c r="N215" s="239"/>
      <c r="O215" s="239"/>
      <c r="P215" s="239"/>
      <c r="Q215" s="239"/>
      <c r="R215" s="239"/>
      <c r="S215" s="239"/>
      <c r="T215" s="24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1" t="s">
        <v>175</v>
      </c>
      <c r="AU215" s="241" t="s">
        <v>81</v>
      </c>
      <c r="AV215" s="13" t="s">
        <v>79</v>
      </c>
      <c r="AW215" s="13" t="s">
        <v>33</v>
      </c>
      <c r="AX215" s="13" t="s">
        <v>72</v>
      </c>
      <c r="AY215" s="241" t="s">
        <v>161</v>
      </c>
    </row>
    <row r="216" s="14" customFormat="1">
      <c r="A216" s="14"/>
      <c r="B216" s="242"/>
      <c r="C216" s="243"/>
      <c r="D216" s="227" t="s">
        <v>175</v>
      </c>
      <c r="E216" s="244" t="s">
        <v>19</v>
      </c>
      <c r="F216" s="245" t="s">
        <v>592</v>
      </c>
      <c r="G216" s="243"/>
      <c r="H216" s="246">
        <v>34.82</v>
      </c>
      <c r="I216" s="247"/>
      <c r="J216" s="243"/>
      <c r="K216" s="243"/>
      <c r="L216" s="248"/>
      <c r="M216" s="249"/>
      <c r="N216" s="250"/>
      <c r="O216" s="250"/>
      <c r="P216" s="250"/>
      <c r="Q216" s="250"/>
      <c r="R216" s="250"/>
      <c r="S216" s="250"/>
      <c r="T216" s="25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2" t="s">
        <v>175</v>
      </c>
      <c r="AU216" s="252" t="s">
        <v>81</v>
      </c>
      <c r="AV216" s="14" t="s">
        <v>81</v>
      </c>
      <c r="AW216" s="14" t="s">
        <v>33</v>
      </c>
      <c r="AX216" s="14" t="s">
        <v>72</v>
      </c>
      <c r="AY216" s="252" t="s">
        <v>161</v>
      </c>
    </row>
    <row r="217" s="14" customFormat="1">
      <c r="A217" s="14"/>
      <c r="B217" s="242"/>
      <c r="C217" s="243"/>
      <c r="D217" s="227" t="s">
        <v>175</v>
      </c>
      <c r="E217" s="244" t="s">
        <v>19</v>
      </c>
      <c r="F217" s="245" t="s">
        <v>593</v>
      </c>
      <c r="G217" s="243"/>
      <c r="H217" s="246">
        <v>52.509999999999998</v>
      </c>
      <c r="I217" s="247"/>
      <c r="J217" s="243"/>
      <c r="K217" s="243"/>
      <c r="L217" s="248"/>
      <c r="M217" s="249"/>
      <c r="N217" s="250"/>
      <c r="O217" s="250"/>
      <c r="P217" s="250"/>
      <c r="Q217" s="250"/>
      <c r="R217" s="250"/>
      <c r="S217" s="250"/>
      <c r="T217" s="25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2" t="s">
        <v>175</v>
      </c>
      <c r="AU217" s="252" t="s">
        <v>81</v>
      </c>
      <c r="AV217" s="14" t="s">
        <v>81</v>
      </c>
      <c r="AW217" s="14" t="s">
        <v>33</v>
      </c>
      <c r="AX217" s="14" t="s">
        <v>72</v>
      </c>
      <c r="AY217" s="252" t="s">
        <v>161</v>
      </c>
    </row>
    <row r="218" s="14" customFormat="1">
      <c r="A218" s="14"/>
      <c r="B218" s="242"/>
      <c r="C218" s="243"/>
      <c r="D218" s="227" t="s">
        <v>175</v>
      </c>
      <c r="E218" s="244" t="s">
        <v>19</v>
      </c>
      <c r="F218" s="245" t="s">
        <v>594</v>
      </c>
      <c r="G218" s="243"/>
      <c r="H218" s="246">
        <v>2.617</v>
      </c>
      <c r="I218" s="247"/>
      <c r="J218" s="243"/>
      <c r="K218" s="243"/>
      <c r="L218" s="248"/>
      <c r="M218" s="249"/>
      <c r="N218" s="250"/>
      <c r="O218" s="250"/>
      <c r="P218" s="250"/>
      <c r="Q218" s="250"/>
      <c r="R218" s="250"/>
      <c r="S218" s="250"/>
      <c r="T218" s="251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2" t="s">
        <v>175</v>
      </c>
      <c r="AU218" s="252" t="s">
        <v>81</v>
      </c>
      <c r="AV218" s="14" t="s">
        <v>81</v>
      </c>
      <c r="AW218" s="14" t="s">
        <v>33</v>
      </c>
      <c r="AX218" s="14" t="s">
        <v>72</v>
      </c>
      <c r="AY218" s="252" t="s">
        <v>161</v>
      </c>
    </row>
    <row r="219" s="15" customFormat="1">
      <c r="A219" s="15"/>
      <c r="B219" s="253"/>
      <c r="C219" s="254"/>
      <c r="D219" s="227" t="s">
        <v>175</v>
      </c>
      <c r="E219" s="255" t="s">
        <v>19</v>
      </c>
      <c r="F219" s="256" t="s">
        <v>190</v>
      </c>
      <c r="G219" s="254"/>
      <c r="H219" s="257">
        <v>89.947000000000003</v>
      </c>
      <c r="I219" s="258"/>
      <c r="J219" s="254"/>
      <c r="K219" s="254"/>
      <c r="L219" s="259"/>
      <c r="M219" s="260"/>
      <c r="N219" s="261"/>
      <c r="O219" s="261"/>
      <c r="P219" s="261"/>
      <c r="Q219" s="261"/>
      <c r="R219" s="261"/>
      <c r="S219" s="261"/>
      <c r="T219" s="262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3" t="s">
        <v>175</v>
      </c>
      <c r="AU219" s="263" t="s">
        <v>81</v>
      </c>
      <c r="AV219" s="15" t="s">
        <v>167</v>
      </c>
      <c r="AW219" s="15" t="s">
        <v>33</v>
      </c>
      <c r="AX219" s="15" t="s">
        <v>79</v>
      </c>
      <c r="AY219" s="263" t="s">
        <v>161</v>
      </c>
    </row>
    <row r="220" s="2" customFormat="1" ht="37.8" customHeight="1">
      <c r="A220" s="39"/>
      <c r="B220" s="40"/>
      <c r="C220" s="214" t="s">
        <v>422</v>
      </c>
      <c r="D220" s="214" t="s">
        <v>163</v>
      </c>
      <c r="E220" s="215" t="s">
        <v>306</v>
      </c>
      <c r="F220" s="216" t="s">
        <v>307</v>
      </c>
      <c r="G220" s="217" t="s">
        <v>233</v>
      </c>
      <c r="H220" s="218">
        <v>127.13500000000001</v>
      </c>
      <c r="I220" s="219"/>
      <c r="J220" s="220">
        <f>ROUND(I220*H220,2)</f>
        <v>0</v>
      </c>
      <c r="K220" s="216" t="s">
        <v>185</v>
      </c>
      <c r="L220" s="45"/>
      <c r="M220" s="221" t="s">
        <v>19</v>
      </c>
      <c r="N220" s="222" t="s">
        <v>43</v>
      </c>
      <c r="O220" s="85"/>
      <c r="P220" s="223">
        <f>O220*H220</f>
        <v>0</v>
      </c>
      <c r="Q220" s="223">
        <v>0.00726</v>
      </c>
      <c r="R220" s="223">
        <f>Q220*H220</f>
        <v>0.92300009999999999</v>
      </c>
      <c r="S220" s="223">
        <v>0</v>
      </c>
      <c r="T220" s="22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5" t="s">
        <v>167</v>
      </c>
      <c r="AT220" s="225" t="s">
        <v>163</v>
      </c>
      <c r="AU220" s="225" t="s">
        <v>81</v>
      </c>
      <c r="AY220" s="18" t="s">
        <v>161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8" t="s">
        <v>79</v>
      </c>
      <c r="BK220" s="226">
        <f>ROUND(I220*H220,2)</f>
        <v>0</v>
      </c>
      <c r="BL220" s="18" t="s">
        <v>167</v>
      </c>
      <c r="BM220" s="225" t="s">
        <v>595</v>
      </c>
    </row>
    <row r="221" s="14" customFormat="1">
      <c r="A221" s="14"/>
      <c r="B221" s="242"/>
      <c r="C221" s="243"/>
      <c r="D221" s="227" t="s">
        <v>175</v>
      </c>
      <c r="E221" s="244" t="s">
        <v>19</v>
      </c>
      <c r="F221" s="245" t="s">
        <v>596</v>
      </c>
      <c r="G221" s="243"/>
      <c r="H221" s="246">
        <v>85.292000000000002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2" t="s">
        <v>175</v>
      </c>
      <c r="AU221" s="252" t="s">
        <v>81</v>
      </c>
      <c r="AV221" s="14" t="s">
        <v>81</v>
      </c>
      <c r="AW221" s="14" t="s">
        <v>33</v>
      </c>
      <c r="AX221" s="14" t="s">
        <v>72</v>
      </c>
      <c r="AY221" s="252" t="s">
        <v>161</v>
      </c>
    </row>
    <row r="222" s="14" customFormat="1">
      <c r="A222" s="14"/>
      <c r="B222" s="242"/>
      <c r="C222" s="243"/>
      <c r="D222" s="227" t="s">
        <v>175</v>
      </c>
      <c r="E222" s="244" t="s">
        <v>19</v>
      </c>
      <c r="F222" s="245" t="s">
        <v>597</v>
      </c>
      <c r="G222" s="243"/>
      <c r="H222" s="246">
        <v>24.395</v>
      </c>
      <c r="I222" s="247"/>
      <c r="J222" s="243"/>
      <c r="K222" s="243"/>
      <c r="L222" s="248"/>
      <c r="M222" s="249"/>
      <c r="N222" s="250"/>
      <c r="O222" s="250"/>
      <c r="P222" s="250"/>
      <c r="Q222" s="250"/>
      <c r="R222" s="250"/>
      <c r="S222" s="250"/>
      <c r="T222" s="25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2" t="s">
        <v>175</v>
      </c>
      <c r="AU222" s="252" t="s">
        <v>81</v>
      </c>
      <c r="AV222" s="14" t="s">
        <v>81</v>
      </c>
      <c r="AW222" s="14" t="s">
        <v>33</v>
      </c>
      <c r="AX222" s="14" t="s">
        <v>72</v>
      </c>
      <c r="AY222" s="252" t="s">
        <v>161</v>
      </c>
    </row>
    <row r="223" s="14" customFormat="1">
      <c r="A223" s="14"/>
      <c r="B223" s="242"/>
      <c r="C223" s="243"/>
      <c r="D223" s="227" t="s">
        <v>175</v>
      </c>
      <c r="E223" s="244" t="s">
        <v>19</v>
      </c>
      <c r="F223" s="245" t="s">
        <v>598</v>
      </c>
      <c r="G223" s="243"/>
      <c r="H223" s="246">
        <v>17.448</v>
      </c>
      <c r="I223" s="247"/>
      <c r="J223" s="243"/>
      <c r="K223" s="243"/>
      <c r="L223" s="248"/>
      <c r="M223" s="249"/>
      <c r="N223" s="250"/>
      <c r="O223" s="250"/>
      <c r="P223" s="250"/>
      <c r="Q223" s="250"/>
      <c r="R223" s="250"/>
      <c r="S223" s="250"/>
      <c r="T223" s="25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2" t="s">
        <v>175</v>
      </c>
      <c r="AU223" s="252" t="s">
        <v>81</v>
      </c>
      <c r="AV223" s="14" t="s">
        <v>81</v>
      </c>
      <c r="AW223" s="14" t="s">
        <v>33</v>
      </c>
      <c r="AX223" s="14" t="s">
        <v>72</v>
      </c>
      <c r="AY223" s="252" t="s">
        <v>161</v>
      </c>
    </row>
    <row r="224" s="15" customFormat="1">
      <c r="A224" s="15"/>
      <c r="B224" s="253"/>
      <c r="C224" s="254"/>
      <c r="D224" s="227" t="s">
        <v>175</v>
      </c>
      <c r="E224" s="255" t="s">
        <v>19</v>
      </c>
      <c r="F224" s="256" t="s">
        <v>190</v>
      </c>
      <c r="G224" s="254"/>
      <c r="H224" s="257">
        <v>127.13499999999999</v>
      </c>
      <c r="I224" s="258"/>
      <c r="J224" s="254"/>
      <c r="K224" s="254"/>
      <c r="L224" s="259"/>
      <c r="M224" s="260"/>
      <c r="N224" s="261"/>
      <c r="O224" s="261"/>
      <c r="P224" s="261"/>
      <c r="Q224" s="261"/>
      <c r="R224" s="261"/>
      <c r="S224" s="261"/>
      <c r="T224" s="262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3" t="s">
        <v>175</v>
      </c>
      <c r="AU224" s="263" t="s">
        <v>81</v>
      </c>
      <c r="AV224" s="15" t="s">
        <v>167</v>
      </c>
      <c r="AW224" s="15" t="s">
        <v>33</v>
      </c>
      <c r="AX224" s="15" t="s">
        <v>79</v>
      </c>
      <c r="AY224" s="263" t="s">
        <v>161</v>
      </c>
    </row>
    <row r="225" s="2" customFormat="1" ht="37.8" customHeight="1">
      <c r="A225" s="39"/>
      <c r="B225" s="40"/>
      <c r="C225" s="214" t="s">
        <v>427</v>
      </c>
      <c r="D225" s="214" t="s">
        <v>163</v>
      </c>
      <c r="E225" s="215" t="s">
        <v>312</v>
      </c>
      <c r="F225" s="216" t="s">
        <v>313</v>
      </c>
      <c r="G225" s="217" t="s">
        <v>233</v>
      </c>
      <c r="H225" s="218">
        <v>127.13500000000001</v>
      </c>
      <c r="I225" s="219"/>
      <c r="J225" s="220">
        <f>ROUND(I225*H225,2)</f>
        <v>0</v>
      </c>
      <c r="K225" s="216" t="s">
        <v>185</v>
      </c>
      <c r="L225" s="45"/>
      <c r="M225" s="221" t="s">
        <v>19</v>
      </c>
      <c r="N225" s="222" t="s">
        <v>43</v>
      </c>
      <c r="O225" s="85"/>
      <c r="P225" s="223">
        <f>O225*H225</f>
        <v>0</v>
      </c>
      <c r="Q225" s="223">
        <v>0.00085999999999999998</v>
      </c>
      <c r="R225" s="223">
        <f>Q225*H225</f>
        <v>0.10933610000000001</v>
      </c>
      <c r="S225" s="223">
        <v>0</v>
      </c>
      <c r="T225" s="224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25" t="s">
        <v>167</v>
      </c>
      <c r="AT225" s="225" t="s">
        <v>163</v>
      </c>
      <c r="AU225" s="225" t="s">
        <v>81</v>
      </c>
      <c r="AY225" s="18" t="s">
        <v>161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8" t="s">
        <v>79</v>
      </c>
      <c r="BK225" s="226">
        <f>ROUND(I225*H225,2)</f>
        <v>0</v>
      </c>
      <c r="BL225" s="18" t="s">
        <v>167</v>
      </c>
      <c r="BM225" s="225" t="s">
        <v>599</v>
      </c>
    </row>
    <row r="226" s="2" customFormat="1" ht="37.8" customHeight="1">
      <c r="A226" s="39"/>
      <c r="B226" s="40"/>
      <c r="C226" s="214" t="s">
        <v>432</v>
      </c>
      <c r="D226" s="214" t="s">
        <v>163</v>
      </c>
      <c r="E226" s="215" t="s">
        <v>316</v>
      </c>
      <c r="F226" s="216" t="s">
        <v>317</v>
      </c>
      <c r="G226" s="217" t="s">
        <v>221</v>
      </c>
      <c r="H226" s="218">
        <v>0.17499999999999999</v>
      </c>
      <c r="I226" s="219"/>
      <c r="J226" s="220">
        <f>ROUND(I226*H226,2)</f>
        <v>0</v>
      </c>
      <c r="K226" s="216" t="s">
        <v>185</v>
      </c>
      <c r="L226" s="45"/>
      <c r="M226" s="221" t="s">
        <v>19</v>
      </c>
      <c r="N226" s="222" t="s">
        <v>43</v>
      </c>
      <c r="O226" s="85"/>
      <c r="P226" s="223">
        <f>O226*H226</f>
        <v>0</v>
      </c>
      <c r="Q226" s="223">
        <v>1.09528</v>
      </c>
      <c r="R226" s="223">
        <f>Q226*H226</f>
        <v>0.19167399999999998</v>
      </c>
      <c r="S226" s="223">
        <v>0</v>
      </c>
      <c r="T226" s="224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25" t="s">
        <v>167</v>
      </c>
      <c r="AT226" s="225" t="s">
        <v>163</v>
      </c>
      <c r="AU226" s="225" t="s">
        <v>81</v>
      </c>
      <c r="AY226" s="18" t="s">
        <v>161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8" t="s">
        <v>79</v>
      </c>
      <c r="BK226" s="226">
        <f>ROUND(I226*H226,2)</f>
        <v>0</v>
      </c>
      <c r="BL226" s="18" t="s">
        <v>167</v>
      </c>
      <c r="BM226" s="225" t="s">
        <v>600</v>
      </c>
    </row>
    <row r="227" s="13" customFormat="1">
      <c r="A227" s="13"/>
      <c r="B227" s="232"/>
      <c r="C227" s="233"/>
      <c r="D227" s="227" t="s">
        <v>175</v>
      </c>
      <c r="E227" s="234" t="s">
        <v>19</v>
      </c>
      <c r="F227" s="235" t="s">
        <v>319</v>
      </c>
      <c r="G227" s="233"/>
      <c r="H227" s="234" t="s">
        <v>19</v>
      </c>
      <c r="I227" s="236"/>
      <c r="J227" s="233"/>
      <c r="K227" s="233"/>
      <c r="L227" s="237"/>
      <c r="M227" s="238"/>
      <c r="N227" s="239"/>
      <c r="O227" s="239"/>
      <c r="P227" s="239"/>
      <c r="Q227" s="239"/>
      <c r="R227" s="239"/>
      <c r="S227" s="239"/>
      <c r="T227" s="24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1" t="s">
        <v>175</v>
      </c>
      <c r="AU227" s="241" t="s">
        <v>81</v>
      </c>
      <c r="AV227" s="13" t="s">
        <v>79</v>
      </c>
      <c r="AW227" s="13" t="s">
        <v>33</v>
      </c>
      <c r="AX227" s="13" t="s">
        <v>72</v>
      </c>
      <c r="AY227" s="241" t="s">
        <v>161</v>
      </c>
    </row>
    <row r="228" s="14" customFormat="1">
      <c r="A228" s="14"/>
      <c r="B228" s="242"/>
      <c r="C228" s="243"/>
      <c r="D228" s="227" t="s">
        <v>175</v>
      </c>
      <c r="E228" s="244" t="s">
        <v>19</v>
      </c>
      <c r="F228" s="245" t="s">
        <v>601</v>
      </c>
      <c r="G228" s="243"/>
      <c r="H228" s="246">
        <v>0.17499999999999999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2" t="s">
        <v>175</v>
      </c>
      <c r="AU228" s="252" t="s">
        <v>81</v>
      </c>
      <c r="AV228" s="14" t="s">
        <v>81</v>
      </c>
      <c r="AW228" s="14" t="s">
        <v>33</v>
      </c>
      <c r="AX228" s="14" t="s">
        <v>72</v>
      </c>
      <c r="AY228" s="252" t="s">
        <v>161</v>
      </c>
    </row>
    <row r="229" s="15" customFormat="1">
      <c r="A229" s="15"/>
      <c r="B229" s="253"/>
      <c r="C229" s="254"/>
      <c r="D229" s="227" t="s">
        <v>175</v>
      </c>
      <c r="E229" s="255" t="s">
        <v>19</v>
      </c>
      <c r="F229" s="256" t="s">
        <v>190</v>
      </c>
      <c r="G229" s="254"/>
      <c r="H229" s="257">
        <v>0.17499999999999999</v>
      </c>
      <c r="I229" s="258"/>
      <c r="J229" s="254"/>
      <c r="K229" s="254"/>
      <c r="L229" s="259"/>
      <c r="M229" s="260"/>
      <c r="N229" s="261"/>
      <c r="O229" s="261"/>
      <c r="P229" s="261"/>
      <c r="Q229" s="261"/>
      <c r="R229" s="261"/>
      <c r="S229" s="261"/>
      <c r="T229" s="262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3" t="s">
        <v>175</v>
      </c>
      <c r="AU229" s="263" t="s">
        <v>81</v>
      </c>
      <c r="AV229" s="15" t="s">
        <v>167</v>
      </c>
      <c r="AW229" s="15" t="s">
        <v>33</v>
      </c>
      <c r="AX229" s="15" t="s">
        <v>79</v>
      </c>
      <c r="AY229" s="263" t="s">
        <v>161</v>
      </c>
    </row>
    <row r="230" s="2" customFormat="1" ht="37.8" customHeight="1">
      <c r="A230" s="39"/>
      <c r="B230" s="40"/>
      <c r="C230" s="214" t="s">
        <v>439</v>
      </c>
      <c r="D230" s="214" t="s">
        <v>163</v>
      </c>
      <c r="E230" s="215" t="s">
        <v>322</v>
      </c>
      <c r="F230" s="216" t="s">
        <v>323</v>
      </c>
      <c r="G230" s="217" t="s">
        <v>221</v>
      </c>
      <c r="H230" s="218">
        <v>1.8380000000000001</v>
      </c>
      <c r="I230" s="219"/>
      <c r="J230" s="220">
        <f>ROUND(I230*H230,2)</f>
        <v>0</v>
      </c>
      <c r="K230" s="216" t="s">
        <v>185</v>
      </c>
      <c r="L230" s="45"/>
      <c r="M230" s="221" t="s">
        <v>19</v>
      </c>
      <c r="N230" s="222" t="s">
        <v>43</v>
      </c>
      <c r="O230" s="85"/>
      <c r="P230" s="223">
        <f>O230*H230</f>
        <v>0</v>
      </c>
      <c r="Q230" s="223">
        <v>1.03955</v>
      </c>
      <c r="R230" s="223">
        <f>Q230*H230</f>
        <v>1.9106929000000001</v>
      </c>
      <c r="S230" s="223">
        <v>0</v>
      </c>
      <c r="T230" s="224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5" t="s">
        <v>167</v>
      </c>
      <c r="AT230" s="225" t="s">
        <v>163</v>
      </c>
      <c r="AU230" s="225" t="s">
        <v>81</v>
      </c>
      <c r="AY230" s="18" t="s">
        <v>161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8" t="s">
        <v>79</v>
      </c>
      <c r="BK230" s="226">
        <f>ROUND(I230*H230,2)</f>
        <v>0</v>
      </c>
      <c r="BL230" s="18" t="s">
        <v>167</v>
      </c>
      <c r="BM230" s="225" t="s">
        <v>602</v>
      </c>
    </row>
    <row r="231" s="14" customFormat="1">
      <c r="A231" s="14"/>
      <c r="B231" s="242"/>
      <c r="C231" s="243"/>
      <c r="D231" s="227" t="s">
        <v>175</v>
      </c>
      <c r="E231" s="244" t="s">
        <v>19</v>
      </c>
      <c r="F231" s="245" t="s">
        <v>603</v>
      </c>
      <c r="G231" s="243"/>
      <c r="H231" s="246">
        <v>0.99399999999999999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2" t="s">
        <v>175</v>
      </c>
      <c r="AU231" s="252" t="s">
        <v>81</v>
      </c>
      <c r="AV231" s="14" t="s">
        <v>81</v>
      </c>
      <c r="AW231" s="14" t="s">
        <v>33</v>
      </c>
      <c r="AX231" s="14" t="s">
        <v>72</v>
      </c>
      <c r="AY231" s="252" t="s">
        <v>161</v>
      </c>
    </row>
    <row r="232" s="14" customFormat="1">
      <c r="A232" s="14"/>
      <c r="B232" s="242"/>
      <c r="C232" s="243"/>
      <c r="D232" s="227" t="s">
        <v>175</v>
      </c>
      <c r="E232" s="244" t="s">
        <v>19</v>
      </c>
      <c r="F232" s="245" t="s">
        <v>604</v>
      </c>
      <c r="G232" s="243"/>
      <c r="H232" s="246">
        <v>0.69199999999999995</v>
      </c>
      <c r="I232" s="247"/>
      <c r="J232" s="243"/>
      <c r="K232" s="243"/>
      <c r="L232" s="248"/>
      <c r="M232" s="249"/>
      <c r="N232" s="250"/>
      <c r="O232" s="250"/>
      <c r="P232" s="250"/>
      <c r="Q232" s="250"/>
      <c r="R232" s="250"/>
      <c r="S232" s="250"/>
      <c r="T232" s="25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2" t="s">
        <v>175</v>
      </c>
      <c r="AU232" s="252" t="s">
        <v>81</v>
      </c>
      <c r="AV232" s="14" t="s">
        <v>81</v>
      </c>
      <c r="AW232" s="14" t="s">
        <v>33</v>
      </c>
      <c r="AX232" s="14" t="s">
        <v>72</v>
      </c>
      <c r="AY232" s="252" t="s">
        <v>161</v>
      </c>
    </row>
    <row r="233" s="14" customFormat="1">
      <c r="A233" s="14"/>
      <c r="B233" s="242"/>
      <c r="C233" s="243"/>
      <c r="D233" s="227" t="s">
        <v>175</v>
      </c>
      <c r="E233" s="244" t="s">
        <v>19</v>
      </c>
      <c r="F233" s="245" t="s">
        <v>605</v>
      </c>
      <c r="G233" s="243"/>
      <c r="H233" s="246">
        <v>0.152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2" t="s">
        <v>175</v>
      </c>
      <c r="AU233" s="252" t="s">
        <v>81</v>
      </c>
      <c r="AV233" s="14" t="s">
        <v>81</v>
      </c>
      <c r="AW233" s="14" t="s">
        <v>33</v>
      </c>
      <c r="AX233" s="14" t="s">
        <v>72</v>
      </c>
      <c r="AY233" s="252" t="s">
        <v>161</v>
      </c>
    </row>
    <row r="234" s="15" customFormat="1">
      <c r="A234" s="15"/>
      <c r="B234" s="253"/>
      <c r="C234" s="254"/>
      <c r="D234" s="227" t="s">
        <v>175</v>
      </c>
      <c r="E234" s="255" t="s">
        <v>19</v>
      </c>
      <c r="F234" s="256" t="s">
        <v>190</v>
      </c>
      <c r="G234" s="254"/>
      <c r="H234" s="257">
        <v>1.8379999999999999</v>
      </c>
      <c r="I234" s="258"/>
      <c r="J234" s="254"/>
      <c r="K234" s="254"/>
      <c r="L234" s="259"/>
      <c r="M234" s="260"/>
      <c r="N234" s="261"/>
      <c r="O234" s="261"/>
      <c r="P234" s="261"/>
      <c r="Q234" s="261"/>
      <c r="R234" s="261"/>
      <c r="S234" s="261"/>
      <c r="T234" s="262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3" t="s">
        <v>175</v>
      </c>
      <c r="AU234" s="263" t="s">
        <v>81</v>
      </c>
      <c r="AV234" s="15" t="s">
        <v>167</v>
      </c>
      <c r="AW234" s="15" t="s">
        <v>33</v>
      </c>
      <c r="AX234" s="15" t="s">
        <v>79</v>
      </c>
      <c r="AY234" s="263" t="s">
        <v>161</v>
      </c>
    </row>
    <row r="235" s="2" customFormat="1" ht="24.15" customHeight="1">
      <c r="A235" s="39"/>
      <c r="B235" s="40"/>
      <c r="C235" s="214" t="s">
        <v>447</v>
      </c>
      <c r="D235" s="214" t="s">
        <v>163</v>
      </c>
      <c r="E235" s="215" t="s">
        <v>606</v>
      </c>
      <c r="F235" s="216" t="s">
        <v>607</v>
      </c>
      <c r="G235" s="217" t="s">
        <v>342</v>
      </c>
      <c r="H235" s="218">
        <v>18</v>
      </c>
      <c r="I235" s="219"/>
      <c r="J235" s="220">
        <f>ROUND(I235*H235,2)</f>
        <v>0</v>
      </c>
      <c r="K235" s="216" t="s">
        <v>185</v>
      </c>
      <c r="L235" s="45"/>
      <c r="M235" s="221" t="s">
        <v>19</v>
      </c>
      <c r="N235" s="222" t="s">
        <v>43</v>
      </c>
      <c r="O235" s="85"/>
      <c r="P235" s="223">
        <f>O235*H235</f>
        <v>0</v>
      </c>
      <c r="Q235" s="223">
        <v>0.17488999999999999</v>
      </c>
      <c r="R235" s="223">
        <f>Q235*H235</f>
        <v>3.1480199999999998</v>
      </c>
      <c r="S235" s="223">
        <v>0</v>
      </c>
      <c r="T235" s="224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25" t="s">
        <v>167</v>
      </c>
      <c r="AT235" s="225" t="s">
        <v>163</v>
      </c>
      <c r="AU235" s="225" t="s">
        <v>81</v>
      </c>
      <c r="AY235" s="18" t="s">
        <v>161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8" t="s">
        <v>79</v>
      </c>
      <c r="BK235" s="226">
        <f>ROUND(I235*H235,2)</f>
        <v>0</v>
      </c>
      <c r="BL235" s="18" t="s">
        <v>167</v>
      </c>
      <c r="BM235" s="225" t="s">
        <v>608</v>
      </c>
    </row>
    <row r="236" s="14" customFormat="1">
      <c r="A236" s="14"/>
      <c r="B236" s="242"/>
      <c r="C236" s="243"/>
      <c r="D236" s="227" t="s">
        <v>175</v>
      </c>
      <c r="E236" s="244" t="s">
        <v>19</v>
      </c>
      <c r="F236" s="245" t="s">
        <v>609</v>
      </c>
      <c r="G236" s="243"/>
      <c r="H236" s="246">
        <v>18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2" t="s">
        <v>175</v>
      </c>
      <c r="AU236" s="252" t="s">
        <v>81</v>
      </c>
      <c r="AV236" s="14" t="s">
        <v>81</v>
      </c>
      <c r="AW236" s="14" t="s">
        <v>33</v>
      </c>
      <c r="AX236" s="14" t="s">
        <v>79</v>
      </c>
      <c r="AY236" s="252" t="s">
        <v>161</v>
      </c>
    </row>
    <row r="237" s="2" customFormat="1" ht="14.4" customHeight="1">
      <c r="A237" s="39"/>
      <c r="B237" s="40"/>
      <c r="C237" s="214" t="s">
        <v>610</v>
      </c>
      <c r="D237" s="214" t="s">
        <v>163</v>
      </c>
      <c r="E237" s="215" t="s">
        <v>611</v>
      </c>
      <c r="F237" s="216" t="s">
        <v>612</v>
      </c>
      <c r="G237" s="217" t="s">
        <v>278</v>
      </c>
      <c r="H237" s="218">
        <v>36</v>
      </c>
      <c r="I237" s="219"/>
      <c r="J237" s="220">
        <f>ROUND(I237*H237,2)</f>
        <v>0</v>
      </c>
      <c r="K237" s="216" t="s">
        <v>185</v>
      </c>
      <c r="L237" s="45"/>
      <c r="M237" s="221" t="s">
        <v>19</v>
      </c>
      <c r="N237" s="222" t="s">
        <v>43</v>
      </c>
      <c r="O237" s="85"/>
      <c r="P237" s="223">
        <f>O237*H237</f>
        <v>0</v>
      </c>
      <c r="Q237" s="223">
        <v>0</v>
      </c>
      <c r="R237" s="223">
        <f>Q237*H237</f>
        <v>0</v>
      </c>
      <c r="S237" s="223">
        <v>0</v>
      </c>
      <c r="T237" s="224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5" t="s">
        <v>167</v>
      </c>
      <c r="AT237" s="225" t="s">
        <v>163</v>
      </c>
      <c r="AU237" s="225" t="s">
        <v>81</v>
      </c>
      <c r="AY237" s="18" t="s">
        <v>161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8" t="s">
        <v>79</v>
      </c>
      <c r="BK237" s="226">
        <f>ROUND(I237*H237,2)</f>
        <v>0</v>
      </c>
      <c r="BL237" s="18" t="s">
        <v>167</v>
      </c>
      <c r="BM237" s="225" t="s">
        <v>613</v>
      </c>
    </row>
    <row r="238" s="14" customFormat="1">
      <c r="A238" s="14"/>
      <c r="B238" s="242"/>
      <c r="C238" s="243"/>
      <c r="D238" s="227" t="s">
        <v>175</v>
      </c>
      <c r="E238" s="244" t="s">
        <v>19</v>
      </c>
      <c r="F238" s="245" t="s">
        <v>614</v>
      </c>
      <c r="G238" s="243"/>
      <c r="H238" s="246">
        <v>36</v>
      </c>
      <c r="I238" s="247"/>
      <c r="J238" s="243"/>
      <c r="K238" s="243"/>
      <c r="L238" s="248"/>
      <c r="M238" s="249"/>
      <c r="N238" s="250"/>
      <c r="O238" s="250"/>
      <c r="P238" s="250"/>
      <c r="Q238" s="250"/>
      <c r="R238" s="250"/>
      <c r="S238" s="250"/>
      <c r="T238" s="25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2" t="s">
        <v>175</v>
      </c>
      <c r="AU238" s="252" t="s">
        <v>81</v>
      </c>
      <c r="AV238" s="14" t="s">
        <v>81</v>
      </c>
      <c r="AW238" s="14" t="s">
        <v>33</v>
      </c>
      <c r="AX238" s="14" t="s">
        <v>79</v>
      </c>
      <c r="AY238" s="252" t="s">
        <v>161</v>
      </c>
    </row>
    <row r="239" s="12" customFormat="1" ht="22.8" customHeight="1">
      <c r="A239" s="12"/>
      <c r="B239" s="198"/>
      <c r="C239" s="199"/>
      <c r="D239" s="200" t="s">
        <v>71</v>
      </c>
      <c r="E239" s="212" t="s">
        <v>167</v>
      </c>
      <c r="F239" s="212" t="s">
        <v>327</v>
      </c>
      <c r="G239" s="199"/>
      <c r="H239" s="199"/>
      <c r="I239" s="202"/>
      <c r="J239" s="213">
        <f>BK239</f>
        <v>0</v>
      </c>
      <c r="K239" s="199"/>
      <c r="L239" s="204"/>
      <c r="M239" s="205"/>
      <c r="N239" s="206"/>
      <c r="O239" s="206"/>
      <c r="P239" s="207">
        <f>SUM(P240:P243)</f>
        <v>0</v>
      </c>
      <c r="Q239" s="206"/>
      <c r="R239" s="207">
        <f>SUM(R240:R243)</f>
        <v>34.172600000000003</v>
      </c>
      <c r="S239" s="206"/>
      <c r="T239" s="208">
        <f>SUM(T240:T243)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9" t="s">
        <v>79</v>
      </c>
      <c r="AT239" s="210" t="s">
        <v>71</v>
      </c>
      <c r="AU239" s="210" t="s">
        <v>79</v>
      </c>
      <c r="AY239" s="209" t="s">
        <v>161</v>
      </c>
      <c r="BK239" s="211">
        <f>SUM(BK240:BK243)</f>
        <v>0</v>
      </c>
    </row>
    <row r="240" s="2" customFormat="1" ht="14.4" customHeight="1">
      <c r="A240" s="39"/>
      <c r="B240" s="40"/>
      <c r="C240" s="214" t="s">
        <v>615</v>
      </c>
      <c r="D240" s="214" t="s">
        <v>163</v>
      </c>
      <c r="E240" s="215" t="s">
        <v>329</v>
      </c>
      <c r="F240" s="216" t="s">
        <v>330</v>
      </c>
      <c r="G240" s="217" t="s">
        <v>233</v>
      </c>
      <c r="H240" s="218">
        <v>59.697000000000003</v>
      </c>
      <c r="I240" s="219"/>
      <c r="J240" s="220">
        <f>ROUND(I240*H240,2)</f>
        <v>0</v>
      </c>
      <c r="K240" s="216" t="s">
        <v>185</v>
      </c>
      <c r="L240" s="45"/>
      <c r="M240" s="221" t="s">
        <v>19</v>
      </c>
      <c r="N240" s="222" t="s">
        <v>43</v>
      </c>
      <c r="O240" s="85"/>
      <c r="P240" s="223">
        <f>O240*H240</f>
        <v>0</v>
      </c>
      <c r="Q240" s="223">
        <v>0</v>
      </c>
      <c r="R240" s="223">
        <f>Q240*H240</f>
        <v>0</v>
      </c>
      <c r="S240" s="223">
        <v>0</v>
      </c>
      <c r="T240" s="224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25" t="s">
        <v>167</v>
      </c>
      <c r="AT240" s="225" t="s">
        <v>163</v>
      </c>
      <c r="AU240" s="225" t="s">
        <v>81</v>
      </c>
      <c r="AY240" s="18" t="s">
        <v>161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8" t="s">
        <v>79</v>
      </c>
      <c r="BK240" s="226">
        <f>ROUND(I240*H240,2)</f>
        <v>0</v>
      </c>
      <c r="BL240" s="18" t="s">
        <v>167</v>
      </c>
      <c r="BM240" s="225" t="s">
        <v>616</v>
      </c>
    </row>
    <row r="241" s="14" customFormat="1">
      <c r="A241" s="14"/>
      <c r="B241" s="242"/>
      <c r="C241" s="243"/>
      <c r="D241" s="227" t="s">
        <v>175</v>
      </c>
      <c r="E241" s="244" t="s">
        <v>19</v>
      </c>
      <c r="F241" s="245" t="s">
        <v>617</v>
      </c>
      <c r="G241" s="243"/>
      <c r="H241" s="246">
        <v>59.697000000000003</v>
      </c>
      <c r="I241" s="247"/>
      <c r="J241" s="243"/>
      <c r="K241" s="243"/>
      <c r="L241" s="248"/>
      <c r="M241" s="249"/>
      <c r="N241" s="250"/>
      <c r="O241" s="250"/>
      <c r="P241" s="250"/>
      <c r="Q241" s="250"/>
      <c r="R241" s="250"/>
      <c r="S241" s="250"/>
      <c r="T241" s="25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2" t="s">
        <v>175</v>
      </c>
      <c r="AU241" s="252" t="s">
        <v>81</v>
      </c>
      <c r="AV241" s="14" t="s">
        <v>81</v>
      </c>
      <c r="AW241" s="14" t="s">
        <v>33</v>
      </c>
      <c r="AX241" s="14" t="s">
        <v>79</v>
      </c>
      <c r="AY241" s="252" t="s">
        <v>161</v>
      </c>
    </row>
    <row r="242" s="2" customFormat="1" ht="24.15" customHeight="1">
      <c r="A242" s="39"/>
      <c r="B242" s="40"/>
      <c r="C242" s="214" t="s">
        <v>618</v>
      </c>
      <c r="D242" s="214" t="s">
        <v>163</v>
      </c>
      <c r="E242" s="215" t="s">
        <v>334</v>
      </c>
      <c r="F242" s="216" t="s">
        <v>335</v>
      </c>
      <c r="G242" s="217" t="s">
        <v>173</v>
      </c>
      <c r="H242" s="218">
        <v>22.190000000000001</v>
      </c>
      <c r="I242" s="219"/>
      <c r="J242" s="220">
        <f>ROUND(I242*H242,2)</f>
        <v>0</v>
      </c>
      <c r="K242" s="216" t="s">
        <v>19</v>
      </c>
      <c r="L242" s="45"/>
      <c r="M242" s="221" t="s">
        <v>19</v>
      </c>
      <c r="N242" s="222" t="s">
        <v>43</v>
      </c>
      <c r="O242" s="85"/>
      <c r="P242" s="223">
        <f>O242*H242</f>
        <v>0</v>
      </c>
      <c r="Q242" s="223">
        <v>1.54</v>
      </c>
      <c r="R242" s="223">
        <f>Q242*H242</f>
        <v>34.172600000000003</v>
      </c>
      <c r="S242" s="223">
        <v>0</v>
      </c>
      <c r="T242" s="224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5" t="s">
        <v>167</v>
      </c>
      <c r="AT242" s="225" t="s">
        <v>163</v>
      </c>
      <c r="AU242" s="225" t="s">
        <v>81</v>
      </c>
      <c r="AY242" s="18" t="s">
        <v>161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8" t="s">
        <v>79</v>
      </c>
      <c r="BK242" s="226">
        <f>ROUND(I242*H242,2)</f>
        <v>0</v>
      </c>
      <c r="BL242" s="18" t="s">
        <v>167</v>
      </c>
      <c r="BM242" s="225" t="s">
        <v>619</v>
      </c>
    </row>
    <row r="243" s="14" customFormat="1">
      <c r="A243" s="14"/>
      <c r="B243" s="242"/>
      <c r="C243" s="243"/>
      <c r="D243" s="227" t="s">
        <v>175</v>
      </c>
      <c r="E243" s="244" t="s">
        <v>19</v>
      </c>
      <c r="F243" s="245" t="s">
        <v>620</v>
      </c>
      <c r="G243" s="243"/>
      <c r="H243" s="246">
        <v>22.190000000000001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2" t="s">
        <v>175</v>
      </c>
      <c r="AU243" s="252" t="s">
        <v>81</v>
      </c>
      <c r="AV243" s="14" t="s">
        <v>81</v>
      </c>
      <c r="AW243" s="14" t="s">
        <v>33</v>
      </c>
      <c r="AX243" s="14" t="s">
        <v>79</v>
      </c>
      <c r="AY243" s="252" t="s">
        <v>161</v>
      </c>
    </row>
    <row r="244" s="12" customFormat="1" ht="22.8" customHeight="1">
      <c r="A244" s="12"/>
      <c r="B244" s="198"/>
      <c r="C244" s="199"/>
      <c r="D244" s="200" t="s">
        <v>71</v>
      </c>
      <c r="E244" s="212" t="s">
        <v>207</v>
      </c>
      <c r="F244" s="212" t="s">
        <v>338</v>
      </c>
      <c r="G244" s="199"/>
      <c r="H244" s="199"/>
      <c r="I244" s="202"/>
      <c r="J244" s="213">
        <f>BK244</f>
        <v>0</v>
      </c>
      <c r="K244" s="199"/>
      <c r="L244" s="204"/>
      <c r="M244" s="205"/>
      <c r="N244" s="206"/>
      <c r="O244" s="206"/>
      <c r="P244" s="207">
        <f>SUM(P245:P251)</f>
        <v>0</v>
      </c>
      <c r="Q244" s="206"/>
      <c r="R244" s="207">
        <f>SUM(R245:R251)</f>
        <v>0.0032000000000000002</v>
      </c>
      <c r="S244" s="206"/>
      <c r="T244" s="208">
        <f>SUM(T245:T251)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9" t="s">
        <v>79</v>
      </c>
      <c r="AT244" s="210" t="s">
        <v>71</v>
      </c>
      <c r="AU244" s="210" t="s">
        <v>79</v>
      </c>
      <c r="AY244" s="209" t="s">
        <v>161</v>
      </c>
      <c r="BK244" s="211">
        <f>SUM(BK245:BK251)</f>
        <v>0</v>
      </c>
    </row>
    <row r="245" s="2" customFormat="1" ht="24.15" customHeight="1">
      <c r="A245" s="39"/>
      <c r="B245" s="40"/>
      <c r="C245" s="214" t="s">
        <v>621</v>
      </c>
      <c r="D245" s="214" t="s">
        <v>163</v>
      </c>
      <c r="E245" s="215" t="s">
        <v>340</v>
      </c>
      <c r="F245" s="216" t="s">
        <v>341</v>
      </c>
      <c r="G245" s="217" t="s">
        <v>342</v>
      </c>
      <c r="H245" s="218">
        <v>12</v>
      </c>
      <c r="I245" s="219"/>
      <c r="J245" s="220">
        <f>ROUND(I245*H245,2)</f>
        <v>0</v>
      </c>
      <c r="K245" s="216" t="s">
        <v>185</v>
      </c>
      <c r="L245" s="45"/>
      <c r="M245" s="221" t="s">
        <v>19</v>
      </c>
      <c r="N245" s="222" t="s">
        <v>43</v>
      </c>
      <c r="O245" s="85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25" t="s">
        <v>167</v>
      </c>
      <c r="AT245" s="225" t="s">
        <v>163</v>
      </c>
      <c r="AU245" s="225" t="s">
        <v>81</v>
      </c>
      <c r="AY245" s="18" t="s">
        <v>161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8" t="s">
        <v>79</v>
      </c>
      <c r="BK245" s="226">
        <f>ROUND(I245*H245,2)</f>
        <v>0</v>
      </c>
      <c r="BL245" s="18" t="s">
        <v>167</v>
      </c>
      <c r="BM245" s="225" t="s">
        <v>622</v>
      </c>
    </row>
    <row r="246" s="2" customFormat="1" ht="14.4" customHeight="1">
      <c r="A246" s="39"/>
      <c r="B246" s="40"/>
      <c r="C246" s="264" t="s">
        <v>623</v>
      </c>
      <c r="D246" s="264" t="s">
        <v>237</v>
      </c>
      <c r="E246" s="265" t="s">
        <v>345</v>
      </c>
      <c r="F246" s="266" t="s">
        <v>346</v>
      </c>
      <c r="G246" s="267" t="s">
        <v>342</v>
      </c>
      <c r="H246" s="268">
        <v>12</v>
      </c>
      <c r="I246" s="269"/>
      <c r="J246" s="270">
        <f>ROUND(I246*H246,2)</f>
        <v>0</v>
      </c>
      <c r="K246" s="266" t="s">
        <v>19</v>
      </c>
      <c r="L246" s="271"/>
      <c r="M246" s="272" t="s">
        <v>19</v>
      </c>
      <c r="N246" s="273" t="s">
        <v>43</v>
      </c>
      <c r="O246" s="85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25" t="s">
        <v>207</v>
      </c>
      <c r="AT246" s="225" t="s">
        <v>237</v>
      </c>
      <c r="AU246" s="225" t="s">
        <v>81</v>
      </c>
      <c r="AY246" s="18" t="s">
        <v>161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8" t="s">
        <v>79</v>
      </c>
      <c r="BK246" s="226">
        <f>ROUND(I246*H246,2)</f>
        <v>0</v>
      </c>
      <c r="BL246" s="18" t="s">
        <v>167</v>
      </c>
      <c r="BM246" s="225" t="s">
        <v>624</v>
      </c>
    </row>
    <row r="247" s="14" customFormat="1">
      <c r="A247" s="14"/>
      <c r="B247" s="242"/>
      <c r="C247" s="243"/>
      <c r="D247" s="227" t="s">
        <v>175</v>
      </c>
      <c r="E247" s="244" t="s">
        <v>19</v>
      </c>
      <c r="F247" s="245" t="s">
        <v>625</v>
      </c>
      <c r="G247" s="243"/>
      <c r="H247" s="246">
        <v>12</v>
      </c>
      <c r="I247" s="247"/>
      <c r="J247" s="243"/>
      <c r="K247" s="243"/>
      <c r="L247" s="248"/>
      <c r="M247" s="249"/>
      <c r="N247" s="250"/>
      <c r="O247" s="250"/>
      <c r="P247" s="250"/>
      <c r="Q247" s="250"/>
      <c r="R247" s="250"/>
      <c r="S247" s="250"/>
      <c r="T247" s="25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2" t="s">
        <v>175</v>
      </c>
      <c r="AU247" s="252" t="s">
        <v>81</v>
      </c>
      <c r="AV247" s="14" t="s">
        <v>81</v>
      </c>
      <c r="AW247" s="14" t="s">
        <v>33</v>
      </c>
      <c r="AX247" s="14" t="s">
        <v>79</v>
      </c>
      <c r="AY247" s="252" t="s">
        <v>161</v>
      </c>
    </row>
    <row r="248" s="2" customFormat="1" ht="24.15" customHeight="1">
      <c r="A248" s="39"/>
      <c r="B248" s="40"/>
      <c r="C248" s="214" t="s">
        <v>626</v>
      </c>
      <c r="D248" s="214" t="s">
        <v>163</v>
      </c>
      <c r="E248" s="215" t="s">
        <v>350</v>
      </c>
      <c r="F248" s="216" t="s">
        <v>351</v>
      </c>
      <c r="G248" s="217" t="s">
        <v>342</v>
      </c>
      <c r="H248" s="218">
        <v>6</v>
      </c>
      <c r="I248" s="219"/>
      <c r="J248" s="220">
        <f>ROUND(I248*H248,2)</f>
        <v>0</v>
      </c>
      <c r="K248" s="216" t="s">
        <v>185</v>
      </c>
      <c r="L248" s="45"/>
      <c r="M248" s="221" t="s">
        <v>19</v>
      </c>
      <c r="N248" s="222" t="s">
        <v>43</v>
      </c>
      <c r="O248" s="85"/>
      <c r="P248" s="223">
        <f>O248*H248</f>
        <v>0</v>
      </c>
      <c r="Q248" s="223">
        <v>0</v>
      </c>
      <c r="R248" s="223">
        <f>Q248*H248</f>
        <v>0</v>
      </c>
      <c r="S248" s="223">
        <v>0</v>
      </c>
      <c r="T248" s="224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5" t="s">
        <v>167</v>
      </c>
      <c r="AT248" s="225" t="s">
        <v>163</v>
      </c>
      <c r="AU248" s="225" t="s">
        <v>81</v>
      </c>
      <c r="AY248" s="18" t="s">
        <v>161</v>
      </c>
      <c r="BE248" s="226">
        <f>IF(N248="základní",J248,0)</f>
        <v>0</v>
      </c>
      <c r="BF248" s="226">
        <f>IF(N248="snížená",J248,0)</f>
        <v>0</v>
      </c>
      <c r="BG248" s="226">
        <f>IF(N248="zákl. přenesená",J248,0)</f>
        <v>0</v>
      </c>
      <c r="BH248" s="226">
        <f>IF(N248="sníž. přenesená",J248,0)</f>
        <v>0</v>
      </c>
      <c r="BI248" s="226">
        <f>IF(N248="nulová",J248,0)</f>
        <v>0</v>
      </c>
      <c r="BJ248" s="18" t="s">
        <v>79</v>
      </c>
      <c r="BK248" s="226">
        <f>ROUND(I248*H248,2)</f>
        <v>0</v>
      </c>
      <c r="BL248" s="18" t="s">
        <v>167</v>
      </c>
      <c r="BM248" s="225" t="s">
        <v>627</v>
      </c>
    </row>
    <row r="249" s="2" customFormat="1" ht="14.4" customHeight="1">
      <c r="A249" s="39"/>
      <c r="B249" s="40"/>
      <c r="C249" s="264" t="s">
        <v>628</v>
      </c>
      <c r="D249" s="264" t="s">
        <v>237</v>
      </c>
      <c r="E249" s="265" t="s">
        <v>354</v>
      </c>
      <c r="F249" s="266" t="s">
        <v>355</v>
      </c>
      <c r="G249" s="267" t="s">
        <v>342</v>
      </c>
      <c r="H249" s="268">
        <v>6</v>
      </c>
      <c r="I249" s="269"/>
      <c r="J249" s="270">
        <f>ROUND(I249*H249,2)</f>
        <v>0</v>
      </c>
      <c r="K249" s="266" t="s">
        <v>19</v>
      </c>
      <c r="L249" s="271"/>
      <c r="M249" s="272" t="s">
        <v>19</v>
      </c>
      <c r="N249" s="273" t="s">
        <v>43</v>
      </c>
      <c r="O249" s="85"/>
      <c r="P249" s="223">
        <f>O249*H249</f>
        <v>0</v>
      </c>
      <c r="Q249" s="223">
        <v>0.00050000000000000001</v>
      </c>
      <c r="R249" s="223">
        <f>Q249*H249</f>
        <v>0.0030000000000000001</v>
      </c>
      <c r="S249" s="223">
        <v>0</v>
      </c>
      <c r="T249" s="224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5" t="s">
        <v>207</v>
      </c>
      <c r="AT249" s="225" t="s">
        <v>237</v>
      </c>
      <c r="AU249" s="225" t="s">
        <v>81</v>
      </c>
      <c r="AY249" s="18" t="s">
        <v>161</v>
      </c>
      <c r="BE249" s="226">
        <f>IF(N249="základní",J249,0)</f>
        <v>0</v>
      </c>
      <c r="BF249" s="226">
        <f>IF(N249="snížená",J249,0)</f>
        <v>0</v>
      </c>
      <c r="BG249" s="226">
        <f>IF(N249="zákl. přenesená",J249,0)</f>
        <v>0</v>
      </c>
      <c r="BH249" s="226">
        <f>IF(N249="sníž. přenesená",J249,0)</f>
        <v>0</v>
      </c>
      <c r="BI249" s="226">
        <f>IF(N249="nulová",J249,0)</f>
        <v>0</v>
      </c>
      <c r="BJ249" s="18" t="s">
        <v>79</v>
      </c>
      <c r="BK249" s="226">
        <f>ROUND(I249*H249,2)</f>
        <v>0</v>
      </c>
      <c r="BL249" s="18" t="s">
        <v>167</v>
      </c>
      <c r="BM249" s="225" t="s">
        <v>629</v>
      </c>
    </row>
    <row r="250" s="2" customFormat="1" ht="24.15" customHeight="1">
      <c r="A250" s="39"/>
      <c r="B250" s="40"/>
      <c r="C250" s="214" t="s">
        <v>630</v>
      </c>
      <c r="D250" s="214" t="s">
        <v>163</v>
      </c>
      <c r="E250" s="215" t="s">
        <v>358</v>
      </c>
      <c r="F250" s="216" t="s">
        <v>359</v>
      </c>
      <c r="G250" s="217" t="s">
        <v>342</v>
      </c>
      <c r="H250" s="218">
        <v>2</v>
      </c>
      <c r="I250" s="219"/>
      <c r="J250" s="220">
        <f>ROUND(I250*H250,2)</f>
        <v>0</v>
      </c>
      <c r="K250" s="216" t="s">
        <v>185</v>
      </c>
      <c r="L250" s="45"/>
      <c r="M250" s="221" t="s">
        <v>19</v>
      </c>
      <c r="N250" s="222" t="s">
        <v>43</v>
      </c>
      <c r="O250" s="85"/>
      <c r="P250" s="223">
        <f>O250*H250</f>
        <v>0</v>
      </c>
      <c r="Q250" s="223">
        <v>0</v>
      </c>
      <c r="R250" s="223">
        <f>Q250*H250</f>
        <v>0</v>
      </c>
      <c r="S250" s="223">
        <v>0</v>
      </c>
      <c r="T250" s="224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25" t="s">
        <v>167</v>
      </c>
      <c r="AT250" s="225" t="s">
        <v>163</v>
      </c>
      <c r="AU250" s="225" t="s">
        <v>81</v>
      </c>
      <c r="AY250" s="18" t="s">
        <v>161</v>
      </c>
      <c r="BE250" s="226">
        <f>IF(N250="základní",J250,0)</f>
        <v>0</v>
      </c>
      <c r="BF250" s="226">
        <f>IF(N250="snížená",J250,0)</f>
        <v>0</v>
      </c>
      <c r="BG250" s="226">
        <f>IF(N250="zákl. přenesená",J250,0)</f>
        <v>0</v>
      </c>
      <c r="BH250" s="226">
        <f>IF(N250="sníž. přenesená",J250,0)</f>
        <v>0</v>
      </c>
      <c r="BI250" s="226">
        <f>IF(N250="nulová",J250,0)</f>
        <v>0</v>
      </c>
      <c r="BJ250" s="18" t="s">
        <v>79</v>
      </c>
      <c r="BK250" s="226">
        <f>ROUND(I250*H250,2)</f>
        <v>0</v>
      </c>
      <c r="BL250" s="18" t="s">
        <v>167</v>
      </c>
      <c r="BM250" s="225" t="s">
        <v>631</v>
      </c>
    </row>
    <row r="251" s="2" customFormat="1" ht="14.4" customHeight="1">
      <c r="A251" s="39"/>
      <c r="B251" s="40"/>
      <c r="C251" s="264" t="s">
        <v>632</v>
      </c>
      <c r="D251" s="264" t="s">
        <v>237</v>
      </c>
      <c r="E251" s="265" t="s">
        <v>633</v>
      </c>
      <c r="F251" s="266" t="s">
        <v>363</v>
      </c>
      <c r="G251" s="267" t="s">
        <v>342</v>
      </c>
      <c r="H251" s="268">
        <v>2</v>
      </c>
      <c r="I251" s="269"/>
      <c r="J251" s="270">
        <f>ROUND(I251*H251,2)</f>
        <v>0</v>
      </c>
      <c r="K251" s="266" t="s">
        <v>19</v>
      </c>
      <c r="L251" s="271"/>
      <c r="M251" s="272" t="s">
        <v>19</v>
      </c>
      <c r="N251" s="273" t="s">
        <v>43</v>
      </c>
      <c r="O251" s="85"/>
      <c r="P251" s="223">
        <f>O251*H251</f>
        <v>0</v>
      </c>
      <c r="Q251" s="223">
        <v>0.00010000000000000001</v>
      </c>
      <c r="R251" s="223">
        <f>Q251*H251</f>
        <v>0.00020000000000000001</v>
      </c>
      <c r="S251" s="223">
        <v>0</v>
      </c>
      <c r="T251" s="224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5" t="s">
        <v>207</v>
      </c>
      <c r="AT251" s="225" t="s">
        <v>237</v>
      </c>
      <c r="AU251" s="225" t="s">
        <v>81</v>
      </c>
      <c r="AY251" s="18" t="s">
        <v>161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8" t="s">
        <v>79</v>
      </c>
      <c r="BK251" s="226">
        <f>ROUND(I251*H251,2)</f>
        <v>0</v>
      </c>
      <c r="BL251" s="18" t="s">
        <v>167</v>
      </c>
      <c r="BM251" s="225" t="s">
        <v>634</v>
      </c>
    </row>
    <row r="252" s="12" customFormat="1" ht="22.8" customHeight="1">
      <c r="A252" s="12"/>
      <c r="B252" s="198"/>
      <c r="C252" s="199"/>
      <c r="D252" s="200" t="s">
        <v>71</v>
      </c>
      <c r="E252" s="212" t="s">
        <v>211</v>
      </c>
      <c r="F252" s="212" t="s">
        <v>365</v>
      </c>
      <c r="G252" s="199"/>
      <c r="H252" s="199"/>
      <c r="I252" s="202"/>
      <c r="J252" s="213">
        <f>BK252</f>
        <v>0</v>
      </c>
      <c r="K252" s="199"/>
      <c r="L252" s="204"/>
      <c r="M252" s="205"/>
      <c r="N252" s="206"/>
      <c r="O252" s="206"/>
      <c r="P252" s="207">
        <f>SUM(P253:P277)</f>
        <v>0</v>
      </c>
      <c r="Q252" s="206"/>
      <c r="R252" s="207">
        <f>SUM(R253:R277)</f>
        <v>1.4097380400000001</v>
      </c>
      <c r="S252" s="206"/>
      <c r="T252" s="208">
        <f>SUM(T253:T277)</f>
        <v>8.4620429999999995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9" t="s">
        <v>79</v>
      </c>
      <c r="AT252" s="210" t="s">
        <v>71</v>
      </c>
      <c r="AU252" s="210" t="s">
        <v>79</v>
      </c>
      <c r="AY252" s="209" t="s">
        <v>161</v>
      </c>
      <c r="BK252" s="211">
        <f>SUM(BK253:BK277)</f>
        <v>0</v>
      </c>
    </row>
    <row r="253" s="2" customFormat="1" ht="24.15" customHeight="1">
      <c r="A253" s="39"/>
      <c r="B253" s="40"/>
      <c r="C253" s="214" t="s">
        <v>635</v>
      </c>
      <c r="D253" s="214" t="s">
        <v>163</v>
      </c>
      <c r="E253" s="215" t="s">
        <v>636</v>
      </c>
      <c r="F253" s="216" t="s">
        <v>637</v>
      </c>
      <c r="G253" s="217" t="s">
        <v>278</v>
      </c>
      <c r="H253" s="218">
        <v>36</v>
      </c>
      <c r="I253" s="219"/>
      <c r="J253" s="220">
        <f>ROUND(I253*H253,2)</f>
        <v>0</v>
      </c>
      <c r="K253" s="216" t="s">
        <v>185</v>
      </c>
      <c r="L253" s="45"/>
      <c r="M253" s="221" t="s">
        <v>19</v>
      </c>
      <c r="N253" s="222" t="s">
        <v>43</v>
      </c>
      <c r="O253" s="85"/>
      <c r="P253" s="223">
        <f>O253*H253</f>
        <v>0</v>
      </c>
      <c r="Q253" s="223">
        <v>0</v>
      </c>
      <c r="R253" s="223">
        <f>Q253*H253</f>
        <v>0</v>
      </c>
      <c r="S253" s="223">
        <v>0</v>
      </c>
      <c r="T253" s="224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25" t="s">
        <v>167</v>
      </c>
      <c r="AT253" s="225" t="s">
        <v>163</v>
      </c>
      <c r="AU253" s="225" t="s">
        <v>81</v>
      </c>
      <c r="AY253" s="18" t="s">
        <v>161</v>
      </c>
      <c r="BE253" s="226">
        <f>IF(N253="základní",J253,0)</f>
        <v>0</v>
      </c>
      <c r="BF253" s="226">
        <f>IF(N253="snížená",J253,0)</f>
        <v>0</v>
      </c>
      <c r="BG253" s="226">
        <f>IF(N253="zákl. přenesená",J253,0)</f>
        <v>0</v>
      </c>
      <c r="BH253" s="226">
        <f>IF(N253="sníž. přenesená",J253,0)</f>
        <v>0</v>
      </c>
      <c r="BI253" s="226">
        <f>IF(N253="nulová",J253,0)</f>
        <v>0</v>
      </c>
      <c r="BJ253" s="18" t="s">
        <v>79</v>
      </c>
      <c r="BK253" s="226">
        <f>ROUND(I253*H253,2)</f>
        <v>0</v>
      </c>
      <c r="BL253" s="18" t="s">
        <v>167</v>
      </c>
      <c r="BM253" s="225" t="s">
        <v>638</v>
      </c>
    </row>
    <row r="254" s="13" customFormat="1">
      <c r="A254" s="13"/>
      <c r="B254" s="232"/>
      <c r="C254" s="233"/>
      <c r="D254" s="227" t="s">
        <v>175</v>
      </c>
      <c r="E254" s="234" t="s">
        <v>19</v>
      </c>
      <c r="F254" s="235" t="s">
        <v>639</v>
      </c>
      <c r="G254" s="233"/>
      <c r="H254" s="234" t="s">
        <v>19</v>
      </c>
      <c r="I254" s="236"/>
      <c r="J254" s="233"/>
      <c r="K254" s="233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175</v>
      </c>
      <c r="AU254" s="241" t="s">
        <v>81</v>
      </c>
      <c r="AV254" s="13" t="s">
        <v>79</v>
      </c>
      <c r="AW254" s="13" t="s">
        <v>33</v>
      </c>
      <c r="AX254" s="13" t="s">
        <v>72</v>
      </c>
      <c r="AY254" s="241" t="s">
        <v>161</v>
      </c>
    </row>
    <row r="255" s="14" customFormat="1">
      <c r="A255" s="14"/>
      <c r="B255" s="242"/>
      <c r="C255" s="243"/>
      <c r="D255" s="227" t="s">
        <v>175</v>
      </c>
      <c r="E255" s="244" t="s">
        <v>19</v>
      </c>
      <c r="F255" s="245" t="s">
        <v>640</v>
      </c>
      <c r="G255" s="243"/>
      <c r="H255" s="246">
        <v>36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2" t="s">
        <v>175</v>
      </c>
      <c r="AU255" s="252" t="s">
        <v>81</v>
      </c>
      <c r="AV255" s="14" t="s">
        <v>81</v>
      </c>
      <c r="AW255" s="14" t="s">
        <v>33</v>
      </c>
      <c r="AX255" s="14" t="s">
        <v>79</v>
      </c>
      <c r="AY255" s="252" t="s">
        <v>161</v>
      </c>
    </row>
    <row r="256" s="2" customFormat="1" ht="24.15" customHeight="1">
      <c r="A256" s="39"/>
      <c r="B256" s="40"/>
      <c r="C256" s="214" t="s">
        <v>641</v>
      </c>
      <c r="D256" s="214" t="s">
        <v>163</v>
      </c>
      <c r="E256" s="215" t="s">
        <v>642</v>
      </c>
      <c r="F256" s="216" t="s">
        <v>643</v>
      </c>
      <c r="G256" s="217" t="s">
        <v>278</v>
      </c>
      <c r="H256" s="218">
        <v>14.539999999999999</v>
      </c>
      <c r="I256" s="219"/>
      <c r="J256" s="220">
        <f>ROUND(I256*H256,2)</f>
        <v>0</v>
      </c>
      <c r="K256" s="216" t="s">
        <v>185</v>
      </c>
      <c r="L256" s="45"/>
      <c r="M256" s="221" t="s">
        <v>19</v>
      </c>
      <c r="N256" s="222" t="s">
        <v>43</v>
      </c>
      <c r="O256" s="85"/>
      <c r="P256" s="223">
        <f>O256*H256</f>
        <v>0</v>
      </c>
      <c r="Q256" s="223">
        <v>8.0000000000000007E-05</v>
      </c>
      <c r="R256" s="223">
        <f>Q256*H256</f>
        <v>0.0011632000000000001</v>
      </c>
      <c r="S256" s="223">
        <v>0</v>
      </c>
      <c r="T256" s="224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25" t="s">
        <v>167</v>
      </c>
      <c r="AT256" s="225" t="s">
        <v>163</v>
      </c>
      <c r="AU256" s="225" t="s">
        <v>81</v>
      </c>
      <c r="AY256" s="18" t="s">
        <v>161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8" t="s">
        <v>79</v>
      </c>
      <c r="BK256" s="226">
        <f>ROUND(I256*H256,2)</f>
        <v>0</v>
      </c>
      <c r="BL256" s="18" t="s">
        <v>167</v>
      </c>
      <c r="BM256" s="225" t="s">
        <v>644</v>
      </c>
    </row>
    <row r="257" s="14" customFormat="1">
      <c r="A257" s="14"/>
      <c r="B257" s="242"/>
      <c r="C257" s="243"/>
      <c r="D257" s="227" t="s">
        <v>175</v>
      </c>
      <c r="E257" s="244" t="s">
        <v>19</v>
      </c>
      <c r="F257" s="245" t="s">
        <v>645</v>
      </c>
      <c r="G257" s="243"/>
      <c r="H257" s="246">
        <v>14.539999999999999</v>
      </c>
      <c r="I257" s="247"/>
      <c r="J257" s="243"/>
      <c r="K257" s="243"/>
      <c r="L257" s="248"/>
      <c r="M257" s="249"/>
      <c r="N257" s="250"/>
      <c r="O257" s="250"/>
      <c r="P257" s="250"/>
      <c r="Q257" s="250"/>
      <c r="R257" s="250"/>
      <c r="S257" s="250"/>
      <c r="T257" s="25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2" t="s">
        <v>175</v>
      </c>
      <c r="AU257" s="252" t="s">
        <v>81</v>
      </c>
      <c r="AV257" s="14" t="s">
        <v>81</v>
      </c>
      <c r="AW257" s="14" t="s">
        <v>33</v>
      </c>
      <c r="AX257" s="14" t="s">
        <v>79</v>
      </c>
      <c r="AY257" s="252" t="s">
        <v>161</v>
      </c>
    </row>
    <row r="258" s="2" customFormat="1" ht="14.4" customHeight="1">
      <c r="A258" s="39"/>
      <c r="B258" s="40"/>
      <c r="C258" s="214" t="s">
        <v>646</v>
      </c>
      <c r="D258" s="214" t="s">
        <v>163</v>
      </c>
      <c r="E258" s="215" t="s">
        <v>647</v>
      </c>
      <c r="F258" s="216" t="s">
        <v>648</v>
      </c>
      <c r="G258" s="217" t="s">
        <v>233</v>
      </c>
      <c r="H258" s="218">
        <v>2.617</v>
      </c>
      <c r="I258" s="219"/>
      <c r="J258" s="220">
        <f>ROUND(I258*H258,2)</f>
        <v>0</v>
      </c>
      <c r="K258" s="216" t="s">
        <v>185</v>
      </c>
      <c r="L258" s="45"/>
      <c r="M258" s="221" t="s">
        <v>19</v>
      </c>
      <c r="N258" s="222" t="s">
        <v>43</v>
      </c>
      <c r="O258" s="85"/>
      <c r="P258" s="223">
        <f>O258*H258</f>
        <v>0</v>
      </c>
      <c r="Q258" s="223">
        <v>0</v>
      </c>
      <c r="R258" s="223">
        <f>Q258*H258</f>
        <v>0</v>
      </c>
      <c r="S258" s="223">
        <v>0.35499999999999998</v>
      </c>
      <c r="T258" s="224">
        <f>S258*H258</f>
        <v>0.92903499999999994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25" t="s">
        <v>167</v>
      </c>
      <c r="AT258" s="225" t="s">
        <v>163</v>
      </c>
      <c r="AU258" s="225" t="s">
        <v>81</v>
      </c>
      <c r="AY258" s="18" t="s">
        <v>161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8" t="s">
        <v>79</v>
      </c>
      <c r="BK258" s="226">
        <f>ROUND(I258*H258,2)</f>
        <v>0</v>
      </c>
      <c r="BL258" s="18" t="s">
        <v>167</v>
      </c>
      <c r="BM258" s="225" t="s">
        <v>649</v>
      </c>
    </row>
    <row r="259" s="13" customFormat="1">
      <c r="A259" s="13"/>
      <c r="B259" s="232"/>
      <c r="C259" s="233"/>
      <c r="D259" s="227" t="s">
        <v>175</v>
      </c>
      <c r="E259" s="234" t="s">
        <v>19</v>
      </c>
      <c r="F259" s="235" t="s">
        <v>650</v>
      </c>
      <c r="G259" s="233"/>
      <c r="H259" s="234" t="s">
        <v>19</v>
      </c>
      <c r="I259" s="236"/>
      <c r="J259" s="233"/>
      <c r="K259" s="233"/>
      <c r="L259" s="237"/>
      <c r="M259" s="238"/>
      <c r="N259" s="239"/>
      <c r="O259" s="239"/>
      <c r="P259" s="239"/>
      <c r="Q259" s="239"/>
      <c r="R259" s="239"/>
      <c r="S259" s="239"/>
      <c r="T259" s="24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1" t="s">
        <v>175</v>
      </c>
      <c r="AU259" s="241" t="s">
        <v>81</v>
      </c>
      <c r="AV259" s="13" t="s">
        <v>79</v>
      </c>
      <c r="AW259" s="13" t="s">
        <v>33</v>
      </c>
      <c r="AX259" s="13" t="s">
        <v>72</v>
      </c>
      <c r="AY259" s="241" t="s">
        <v>161</v>
      </c>
    </row>
    <row r="260" s="14" customFormat="1">
      <c r="A260" s="14"/>
      <c r="B260" s="242"/>
      <c r="C260" s="243"/>
      <c r="D260" s="227" t="s">
        <v>175</v>
      </c>
      <c r="E260" s="244" t="s">
        <v>19</v>
      </c>
      <c r="F260" s="245" t="s">
        <v>651</v>
      </c>
      <c r="G260" s="243"/>
      <c r="H260" s="246">
        <v>2.617</v>
      </c>
      <c r="I260" s="247"/>
      <c r="J260" s="243"/>
      <c r="K260" s="243"/>
      <c r="L260" s="248"/>
      <c r="M260" s="249"/>
      <c r="N260" s="250"/>
      <c r="O260" s="250"/>
      <c r="P260" s="250"/>
      <c r="Q260" s="250"/>
      <c r="R260" s="250"/>
      <c r="S260" s="250"/>
      <c r="T260" s="251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2" t="s">
        <v>175</v>
      </c>
      <c r="AU260" s="252" t="s">
        <v>81</v>
      </c>
      <c r="AV260" s="14" t="s">
        <v>81</v>
      </c>
      <c r="AW260" s="14" t="s">
        <v>33</v>
      </c>
      <c r="AX260" s="14" t="s">
        <v>79</v>
      </c>
      <c r="AY260" s="252" t="s">
        <v>161</v>
      </c>
    </row>
    <row r="261" s="2" customFormat="1" ht="14.4" customHeight="1">
      <c r="A261" s="39"/>
      <c r="B261" s="40"/>
      <c r="C261" s="214" t="s">
        <v>652</v>
      </c>
      <c r="D261" s="214" t="s">
        <v>163</v>
      </c>
      <c r="E261" s="215" t="s">
        <v>379</v>
      </c>
      <c r="F261" s="216" t="s">
        <v>380</v>
      </c>
      <c r="G261" s="217" t="s">
        <v>233</v>
      </c>
      <c r="H261" s="218">
        <v>31.988</v>
      </c>
      <c r="I261" s="219"/>
      <c r="J261" s="220">
        <f>ROUND(I261*H261,2)</f>
        <v>0</v>
      </c>
      <c r="K261" s="216" t="s">
        <v>185</v>
      </c>
      <c r="L261" s="45"/>
      <c r="M261" s="221" t="s">
        <v>19</v>
      </c>
      <c r="N261" s="222" t="s">
        <v>43</v>
      </c>
      <c r="O261" s="85"/>
      <c r="P261" s="223">
        <f>O261*H261</f>
        <v>0</v>
      </c>
      <c r="Q261" s="223">
        <v>0</v>
      </c>
      <c r="R261" s="223">
        <f>Q261*H261</f>
        <v>0</v>
      </c>
      <c r="S261" s="223">
        <v>0.066000000000000003</v>
      </c>
      <c r="T261" s="224">
        <f>S261*H261</f>
        <v>2.111208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25" t="s">
        <v>167</v>
      </c>
      <c r="AT261" s="225" t="s">
        <v>163</v>
      </c>
      <c r="AU261" s="225" t="s">
        <v>81</v>
      </c>
      <c r="AY261" s="18" t="s">
        <v>161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8" t="s">
        <v>79</v>
      </c>
      <c r="BK261" s="226">
        <f>ROUND(I261*H261,2)</f>
        <v>0</v>
      </c>
      <c r="BL261" s="18" t="s">
        <v>167</v>
      </c>
      <c r="BM261" s="225" t="s">
        <v>653</v>
      </c>
    </row>
    <row r="262" s="13" customFormat="1">
      <c r="A262" s="13"/>
      <c r="B262" s="232"/>
      <c r="C262" s="233"/>
      <c r="D262" s="227" t="s">
        <v>175</v>
      </c>
      <c r="E262" s="234" t="s">
        <v>19</v>
      </c>
      <c r="F262" s="235" t="s">
        <v>382</v>
      </c>
      <c r="G262" s="233"/>
      <c r="H262" s="234" t="s">
        <v>19</v>
      </c>
      <c r="I262" s="236"/>
      <c r="J262" s="233"/>
      <c r="K262" s="233"/>
      <c r="L262" s="237"/>
      <c r="M262" s="238"/>
      <c r="N262" s="239"/>
      <c r="O262" s="239"/>
      <c r="P262" s="239"/>
      <c r="Q262" s="239"/>
      <c r="R262" s="239"/>
      <c r="S262" s="239"/>
      <c r="T262" s="24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1" t="s">
        <v>175</v>
      </c>
      <c r="AU262" s="241" t="s">
        <v>81</v>
      </c>
      <c r="AV262" s="13" t="s">
        <v>79</v>
      </c>
      <c r="AW262" s="13" t="s">
        <v>33</v>
      </c>
      <c r="AX262" s="13" t="s">
        <v>72</v>
      </c>
      <c r="AY262" s="241" t="s">
        <v>161</v>
      </c>
    </row>
    <row r="263" s="14" customFormat="1">
      <c r="A263" s="14"/>
      <c r="B263" s="242"/>
      <c r="C263" s="243"/>
      <c r="D263" s="227" t="s">
        <v>175</v>
      </c>
      <c r="E263" s="244" t="s">
        <v>19</v>
      </c>
      <c r="F263" s="245" t="s">
        <v>654</v>
      </c>
      <c r="G263" s="243"/>
      <c r="H263" s="246">
        <v>31.988</v>
      </c>
      <c r="I263" s="247"/>
      <c r="J263" s="243"/>
      <c r="K263" s="243"/>
      <c r="L263" s="248"/>
      <c r="M263" s="249"/>
      <c r="N263" s="250"/>
      <c r="O263" s="250"/>
      <c r="P263" s="250"/>
      <c r="Q263" s="250"/>
      <c r="R263" s="250"/>
      <c r="S263" s="250"/>
      <c r="T263" s="251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2" t="s">
        <v>175</v>
      </c>
      <c r="AU263" s="252" t="s">
        <v>81</v>
      </c>
      <c r="AV263" s="14" t="s">
        <v>81</v>
      </c>
      <c r="AW263" s="14" t="s">
        <v>33</v>
      </c>
      <c r="AX263" s="14" t="s">
        <v>79</v>
      </c>
      <c r="AY263" s="252" t="s">
        <v>161</v>
      </c>
    </row>
    <row r="264" s="2" customFormat="1" ht="14.4" customHeight="1">
      <c r="A264" s="39"/>
      <c r="B264" s="40"/>
      <c r="C264" s="214" t="s">
        <v>655</v>
      </c>
      <c r="D264" s="214" t="s">
        <v>163</v>
      </c>
      <c r="E264" s="215" t="s">
        <v>385</v>
      </c>
      <c r="F264" s="216" t="s">
        <v>386</v>
      </c>
      <c r="G264" s="217" t="s">
        <v>233</v>
      </c>
      <c r="H264" s="218">
        <v>31.988</v>
      </c>
      <c r="I264" s="219"/>
      <c r="J264" s="220">
        <f>ROUND(I264*H264,2)</f>
        <v>0</v>
      </c>
      <c r="K264" s="216" t="s">
        <v>185</v>
      </c>
      <c r="L264" s="45"/>
      <c r="M264" s="221" t="s">
        <v>19</v>
      </c>
      <c r="N264" s="222" t="s">
        <v>43</v>
      </c>
      <c r="O264" s="85"/>
      <c r="P264" s="223">
        <f>O264*H264</f>
        <v>0</v>
      </c>
      <c r="Q264" s="223">
        <v>0</v>
      </c>
      <c r="R264" s="223">
        <f>Q264*H264</f>
        <v>0</v>
      </c>
      <c r="S264" s="223">
        <v>0.059999999999999998</v>
      </c>
      <c r="T264" s="224">
        <f>S264*H264</f>
        <v>1.9192799999999999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5" t="s">
        <v>167</v>
      </c>
      <c r="AT264" s="225" t="s">
        <v>163</v>
      </c>
      <c r="AU264" s="225" t="s">
        <v>81</v>
      </c>
      <c r="AY264" s="18" t="s">
        <v>161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8" t="s">
        <v>79</v>
      </c>
      <c r="BK264" s="226">
        <f>ROUND(I264*H264,2)</f>
        <v>0</v>
      </c>
      <c r="BL264" s="18" t="s">
        <v>167</v>
      </c>
      <c r="BM264" s="225" t="s">
        <v>656</v>
      </c>
    </row>
    <row r="265" s="2" customFormat="1" ht="14.4" customHeight="1">
      <c r="A265" s="39"/>
      <c r="B265" s="40"/>
      <c r="C265" s="214" t="s">
        <v>657</v>
      </c>
      <c r="D265" s="214" t="s">
        <v>163</v>
      </c>
      <c r="E265" s="215" t="s">
        <v>389</v>
      </c>
      <c r="F265" s="216" t="s">
        <v>390</v>
      </c>
      <c r="G265" s="217" t="s">
        <v>233</v>
      </c>
      <c r="H265" s="218">
        <v>49.436</v>
      </c>
      <c r="I265" s="219"/>
      <c r="J265" s="220">
        <f>ROUND(I265*H265,2)</f>
        <v>0</v>
      </c>
      <c r="K265" s="216" t="s">
        <v>185</v>
      </c>
      <c r="L265" s="45"/>
      <c r="M265" s="221" t="s">
        <v>19</v>
      </c>
      <c r="N265" s="222" t="s">
        <v>43</v>
      </c>
      <c r="O265" s="85"/>
      <c r="P265" s="223">
        <f>O265*H265</f>
        <v>0</v>
      </c>
      <c r="Q265" s="223">
        <v>0</v>
      </c>
      <c r="R265" s="223">
        <f>Q265*H265</f>
        <v>0</v>
      </c>
      <c r="S265" s="223">
        <v>0.070000000000000007</v>
      </c>
      <c r="T265" s="224">
        <f>S265*H265</f>
        <v>3.4605200000000003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25" t="s">
        <v>167</v>
      </c>
      <c r="AT265" s="225" t="s">
        <v>163</v>
      </c>
      <c r="AU265" s="225" t="s">
        <v>81</v>
      </c>
      <c r="AY265" s="18" t="s">
        <v>161</v>
      </c>
      <c r="BE265" s="226">
        <f>IF(N265="základní",J265,0)</f>
        <v>0</v>
      </c>
      <c r="BF265" s="226">
        <f>IF(N265="snížená",J265,0)</f>
        <v>0</v>
      </c>
      <c r="BG265" s="226">
        <f>IF(N265="zákl. přenesená",J265,0)</f>
        <v>0</v>
      </c>
      <c r="BH265" s="226">
        <f>IF(N265="sníž. přenesená",J265,0)</f>
        <v>0</v>
      </c>
      <c r="BI265" s="226">
        <f>IF(N265="nulová",J265,0)</f>
        <v>0</v>
      </c>
      <c r="BJ265" s="18" t="s">
        <v>79</v>
      </c>
      <c r="BK265" s="226">
        <f>ROUND(I265*H265,2)</f>
        <v>0</v>
      </c>
      <c r="BL265" s="18" t="s">
        <v>167</v>
      </c>
      <c r="BM265" s="225" t="s">
        <v>658</v>
      </c>
    </row>
    <row r="266" s="13" customFormat="1">
      <c r="A266" s="13"/>
      <c r="B266" s="232"/>
      <c r="C266" s="233"/>
      <c r="D266" s="227" t="s">
        <v>175</v>
      </c>
      <c r="E266" s="234" t="s">
        <v>19</v>
      </c>
      <c r="F266" s="235" t="s">
        <v>382</v>
      </c>
      <c r="G266" s="233"/>
      <c r="H266" s="234" t="s">
        <v>19</v>
      </c>
      <c r="I266" s="236"/>
      <c r="J266" s="233"/>
      <c r="K266" s="233"/>
      <c r="L266" s="237"/>
      <c r="M266" s="238"/>
      <c r="N266" s="239"/>
      <c r="O266" s="239"/>
      <c r="P266" s="239"/>
      <c r="Q266" s="239"/>
      <c r="R266" s="239"/>
      <c r="S266" s="239"/>
      <c r="T266" s="24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1" t="s">
        <v>175</v>
      </c>
      <c r="AU266" s="241" t="s">
        <v>81</v>
      </c>
      <c r="AV266" s="13" t="s">
        <v>79</v>
      </c>
      <c r="AW266" s="13" t="s">
        <v>33</v>
      </c>
      <c r="AX266" s="13" t="s">
        <v>72</v>
      </c>
      <c r="AY266" s="241" t="s">
        <v>161</v>
      </c>
    </row>
    <row r="267" s="14" customFormat="1">
      <c r="A267" s="14"/>
      <c r="B267" s="242"/>
      <c r="C267" s="243"/>
      <c r="D267" s="227" t="s">
        <v>175</v>
      </c>
      <c r="E267" s="244" t="s">
        <v>19</v>
      </c>
      <c r="F267" s="245" t="s">
        <v>659</v>
      </c>
      <c r="G267" s="243"/>
      <c r="H267" s="246">
        <v>49.436</v>
      </c>
      <c r="I267" s="247"/>
      <c r="J267" s="243"/>
      <c r="K267" s="243"/>
      <c r="L267" s="248"/>
      <c r="M267" s="249"/>
      <c r="N267" s="250"/>
      <c r="O267" s="250"/>
      <c r="P267" s="250"/>
      <c r="Q267" s="250"/>
      <c r="R267" s="250"/>
      <c r="S267" s="250"/>
      <c r="T267" s="25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2" t="s">
        <v>175</v>
      </c>
      <c r="AU267" s="252" t="s">
        <v>81</v>
      </c>
      <c r="AV267" s="14" t="s">
        <v>81</v>
      </c>
      <c r="AW267" s="14" t="s">
        <v>33</v>
      </c>
      <c r="AX267" s="14" t="s">
        <v>79</v>
      </c>
      <c r="AY267" s="252" t="s">
        <v>161</v>
      </c>
    </row>
    <row r="268" s="2" customFormat="1" ht="14.4" customHeight="1">
      <c r="A268" s="39"/>
      <c r="B268" s="40"/>
      <c r="C268" s="214" t="s">
        <v>660</v>
      </c>
      <c r="D268" s="214" t="s">
        <v>163</v>
      </c>
      <c r="E268" s="215" t="s">
        <v>661</v>
      </c>
      <c r="F268" s="216" t="s">
        <v>662</v>
      </c>
      <c r="G268" s="217" t="s">
        <v>342</v>
      </c>
      <c r="H268" s="218">
        <v>4</v>
      </c>
      <c r="I268" s="219"/>
      <c r="J268" s="220">
        <f>ROUND(I268*H268,2)</f>
        <v>0</v>
      </c>
      <c r="K268" s="216" t="s">
        <v>19</v>
      </c>
      <c r="L268" s="45"/>
      <c r="M268" s="221" t="s">
        <v>19</v>
      </c>
      <c r="N268" s="222" t="s">
        <v>43</v>
      </c>
      <c r="O268" s="85"/>
      <c r="P268" s="223">
        <f>O268*H268</f>
        <v>0</v>
      </c>
      <c r="Q268" s="223">
        <v>0</v>
      </c>
      <c r="R268" s="223">
        <f>Q268*H268</f>
        <v>0</v>
      </c>
      <c r="S268" s="223">
        <v>0</v>
      </c>
      <c r="T268" s="224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5" t="s">
        <v>167</v>
      </c>
      <c r="AT268" s="225" t="s">
        <v>163</v>
      </c>
      <c r="AU268" s="225" t="s">
        <v>81</v>
      </c>
      <c r="AY268" s="18" t="s">
        <v>161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8" t="s">
        <v>79</v>
      </c>
      <c r="BK268" s="226">
        <f>ROUND(I268*H268,2)</f>
        <v>0</v>
      </c>
      <c r="BL268" s="18" t="s">
        <v>167</v>
      </c>
      <c r="BM268" s="225" t="s">
        <v>663</v>
      </c>
    </row>
    <row r="269" s="2" customFormat="1" ht="14.4" customHeight="1">
      <c r="A269" s="39"/>
      <c r="B269" s="40"/>
      <c r="C269" s="214" t="s">
        <v>664</v>
      </c>
      <c r="D269" s="214" t="s">
        <v>163</v>
      </c>
      <c r="E269" s="215" t="s">
        <v>394</v>
      </c>
      <c r="F269" s="216" t="s">
        <v>395</v>
      </c>
      <c r="G269" s="217" t="s">
        <v>233</v>
      </c>
      <c r="H269" s="218">
        <v>31.988</v>
      </c>
      <c r="I269" s="219"/>
      <c r="J269" s="220">
        <f>ROUND(I269*H269,2)</f>
        <v>0</v>
      </c>
      <c r="K269" s="216" t="s">
        <v>185</v>
      </c>
      <c r="L269" s="45"/>
      <c r="M269" s="221" t="s">
        <v>19</v>
      </c>
      <c r="N269" s="222" t="s">
        <v>43</v>
      </c>
      <c r="O269" s="85"/>
      <c r="P269" s="223">
        <f>O269*H269</f>
        <v>0</v>
      </c>
      <c r="Q269" s="223">
        <v>0.038850000000000003</v>
      </c>
      <c r="R269" s="223">
        <f>Q269*H269</f>
        <v>1.2427338000000001</v>
      </c>
      <c r="S269" s="223">
        <v>0</v>
      </c>
      <c r="T269" s="224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25" t="s">
        <v>167</v>
      </c>
      <c r="AT269" s="225" t="s">
        <v>163</v>
      </c>
      <c r="AU269" s="225" t="s">
        <v>81</v>
      </c>
      <c r="AY269" s="18" t="s">
        <v>161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8" t="s">
        <v>79</v>
      </c>
      <c r="BK269" s="226">
        <f>ROUND(I269*H269,2)</f>
        <v>0</v>
      </c>
      <c r="BL269" s="18" t="s">
        <v>167</v>
      </c>
      <c r="BM269" s="225" t="s">
        <v>665</v>
      </c>
    </row>
    <row r="270" s="14" customFormat="1">
      <c r="A270" s="14"/>
      <c r="B270" s="242"/>
      <c r="C270" s="243"/>
      <c r="D270" s="227" t="s">
        <v>175</v>
      </c>
      <c r="E270" s="244" t="s">
        <v>19</v>
      </c>
      <c r="F270" s="245" t="s">
        <v>666</v>
      </c>
      <c r="G270" s="243"/>
      <c r="H270" s="246">
        <v>31.988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2" t="s">
        <v>175</v>
      </c>
      <c r="AU270" s="252" t="s">
        <v>81</v>
      </c>
      <c r="AV270" s="14" t="s">
        <v>81</v>
      </c>
      <c r="AW270" s="14" t="s">
        <v>33</v>
      </c>
      <c r="AX270" s="14" t="s">
        <v>79</v>
      </c>
      <c r="AY270" s="252" t="s">
        <v>161</v>
      </c>
    </row>
    <row r="271" s="2" customFormat="1" ht="24.15" customHeight="1">
      <c r="A271" s="39"/>
      <c r="B271" s="40"/>
      <c r="C271" s="214" t="s">
        <v>667</v>
      </c>
      <c r="D271" s="214" t="s">
        <v>163</v>
      </c>
      <c r="E271" s="215" t="s">
        <v>399</v>
      </c>
      <c r="F271" s="216" t="s">
        <v>400</v>
      </c>
      <c r="G271" s="217" t="s">
        <v>233</v>
      </c>
      <c r="H271" s="218">
        <v>31.988</v>
      </c>
      <c r="I271" s="219"/>
      <c r="J271" s="220">
        <f>ROUND(I271*H271,2)</f>
        <v>0</v>
      </c>
      <c r="K271" s="216" t="s">
        <v>185</v>
      </c>
      <c r="L271" s="45"/>
      <c r="M271" s="221" t="s">
        <v>19</v>
      </c>
      <c r="N271" s="222" t="s">
        <v>43</v>
      </c>
      <c r="O271" s="85"/>
      <c r="P271" s="223">
        <f>O271*H271</f>
        <v>0</v>
      </c>
      <c r="Q271" s="223">
        <v>0</v>
      </c>
      <c r="R271" s="223">
        <f>Q271*H271</f>
        <v>0</v>
      </c>
      <c r="S271" s="223">
        <v>0</v>
      </c>
      <c r="T271" s="224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25" t="s">
        <v>167</v>
      </c>
      <c r="AT271" s="225" t="s">
        <v>163</v>
      </c>
      <c r="AU271" s="225" t="s">
        <v>81</v>
      </c>
      <c r="AY271" s="18" t="s">
        <v>161</v>
      </c>
      <c r="BE271" s="226">
        <f>IF(N271="základní",J271,0)</f>
        <v>0</v>
      </c>
      <c r="BF271" s="226">
        <f>IF(N271="snížená",J271,0)</f>
        <v>0</v>
      </c>
      <c r="BG271" s="226">
        <f>IF(N271="zákl. přenesená",J271,0)</f>
        <v>0</v>
      </c>
      <c r="BH271" s="226">
        <f>IF(N271="sníž. přenesená",J271,0)</f>
        <v>0</v>
      </c>
      <c r="BI271" s="226">
        <f>IF(N271="nulová",J271,0)</f>
        <v>0</v>
      </c>
      <c r="BJ271" s="18" t="s">
        <v>79</v>
      </c>
      <c r="BK271" s="226">
        <f>ROUND(I271*H271,2)</f>
        <v>0</v>
      </c>
      <c r="BL271" s="18" t="s">
        <v>167</v>
      </c>
      <c r="BM271" s="225" t="s">
        <v>668</v>
      </c>
    </row>
    <row r="272" s="2" customFormat="1" ht="14.4" customHeight="1">
      <c r="A272" s="39"/>
      <c r="B272" s="40"/>
      <c r="C272" s="214" t="s">
        <v>669</v>
      </c>
      <c r="D272" s="214" t="s">
        <v>163</v>
      </c>
      <c r="E272" s="215" t="s">
        <v>403</v>
      </c>
      <c r="F272" s="216" t="s">
        <v>404</v>
      </c>
      <c r="G272" s="217" t="s">
        <v>233</v>
      </c>
      <c r="H272" s="218">
        <v>31.988</v>
      </c>
      <c r="I272" s="219"/>
      <c r="J272" s="220">
        <f>ROUND(I272*H272,2)</f>
        <v>0</v>
      </c>
      <c r="K272" s="216" t="s">
        <v>185</v>
      </c>
      <c r="L272" s="45"/>
      <c r="M272" s="221" t="s">
        <v>19</v>
      </c>
      <c r="N272" s="222" t="s">
        <v>43</v>
      </c>
      <c r="O272" s="85"/>
      <c r="P272" s="223">
        <f>O272*H272</f>
        <v>0</v>
      </c>
      <c r="Q272" s="223">
        <v>0.00158</v>
      </c>
      <c r="R272" s="223">
        <f>Q272*H272</f>
        <v>0.050541040000000002</v>
      </c>
      <c r="S272" s="223">
        <v>0</v>
      </c>
      <c r="T272" s="224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25" t="s">
        <v>167</v>
      </c>
      <c r="AT272" s="225" t="s">
        <v>163</v>
      </c>
      <c r="AU272" s="225" t="s">
        <v>81</v>
      </c>
      <c r="AY272" s="18" t="s">
        <v>161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8" t="s">
        <v>79</v>
      </c>
      <c r="BK272" s="226">
        <f>ROUND(I272*H272,2)</f>
        <v>0</v>
      </c>
      <c r="BL272" s="18" t="s">
        <v>167</v>
      </c>
      <c r="BM272" s="225" t="s">
        <v>670</v>
      </c>
    </row>
    <row r="273" s="2" customFormat="1" ht="24.15" customHeight="1">
      <c r="A273" s="39"/>
      <c r="B273" s="40"/>
      <c r="C273" s="214" t="s">
        <v>671</v>
      </c>
      <c r="D273" s="214" t="s">
        <v>163</v>
      </c>
      <c r="E273" s="215" t="s">
        <v>672</v>
      </c>
      <c r="F273" s="216" t="s">
        <v>673</v>
      </c>
      <c r="G273" s="217" t="s">
        <v>278</v>
      </c>
      <c r="H273" s="218">
        <v>42</v>
      </c>
      <c r="I273" s="219"/>
      <c r="J273" s="220">
        <f>ROUND(I273*H273,2)</f>
        <v>0</v>
      </c>
      <c r="K273" s="216" t="s">
        <v>185</v>
      </c>
      <c r="L273" s="45"/>
      <c r="M273" s="221" t="s">
        <v>19</v>
      </c>
      <c r="N273" s="222" t="s">
        <v>43</v>
      </c>
      <c r="O273" s="85"/>
      <c r="P273" s="223">
        <f>O273*H273</f>
        <v>0</v>
      </c>
      <c r="Q273" s="223">
        <v>0.00064999999999999997</v>
      </c>
      <c r="R273" s="223">
        <f>Q273*H273</f>
        <v>0.027299999999999998</v>
      </c>
      <c r="S273" s="223">
        <v>0.001</v>
      </c>
      <c r="T273" s="224">
        <f>S273*H273</f>
        <v>0.042000000000000003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25" t="s">
        <v>167</v>
      </c>
      <c r="AT273" s="225" t="s">
        <v>163</v>
      </c>
      <c r="AU273" s="225" t="s">
        <v>81</v>
      </c>
      <c r="AY273" s="18" t="s">
        <v>161</v>
      </c>
      <c r="BE273" s="226">
        <f>IF(N273="základní",J273,0)</f>
        <v>0</v>
      </c>
      <c r="BF273" s="226">
        <f>IF(N273="snížená",J273,0)</f>
        <v>0</v>
      </c>
      <c r="BG273" s="226">
        <f>IF(N273="zákl. přenesená",J273,0)</f>
        <v>0</v>
      </c>
      <c r="BH273" s="226">
        <f>IF(N273="sníž. přenesená",J273,0)</f>
        <v>0</v>
      </c>
      <c r="BI273" s="226">
        <f>IF(N273="nulová",J273,0)</f>
        <v>0</v>
      </c>
      <c r="BJ273" s="18" t="s">
        <v>79</v>
      </c>
      <c r="BK273" s="226">
        <f>ROUND(I273*H273,2)</f>
        <v>0</v>
      </c>
      <c r="BL273" s="18" t="s">
        <v>167</v>
      </c>
      <c r="BM273" s="225" t="s">
        <v>674</v>
      </c>
    </row>
    <row r="274" s="13" customFormat="1">
      <c r="A274" s="13"/>
      <c r="B274" s="232"/>
      <c r="C274" s="233"/>
      <c r="D274" s="227" t="s">
        <v>175</v>
      </c>
      <c r="E274" s="234" t="s">
        <v>19</v>
      </c>
      <c r="F274" s="235" t="s">
        <v>650</v>
      </c>
      <c r="G274" s="233"/>
      <c r="H274" s="234" t="s">
        <v>19</v>
      </c>
      <c r="I274" s="236"/>
      <c r="J274" s="233"/>
      <c r="K274" s="233"/>
      <c r="L274" s="237"/>
      <c r="M274" s="238"/>
      <c r="N274" s="239"/>
      <c r="O274" s="239"/>
      <c r="P274" s="239"/>
      <c r="Q274" s="239"/>
      <c r="R274" s="239"/>
      <c r="S274" s="239"/>
      <c r="T274" s="24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1" t="s">
        <v>175</v>
      </c>
      <c r="AU274" s="241" t="s">
        <v>81</v>
      </c>
      <c r="AV274" s="13" t="s">
        <v>79</v>
      </c>
      <c r="AW274" s="13" t="s">
        <v>33</v>
      </c>
      <c r="AX274" s="13" t="s">
        <v>72</v>
      </c>
      <c r="AY274" s="241" t="s">
        <v>161</v>
      </c>
    </row>
    <row r="275" s="14" customFormat="1">
      <c r="A275" s="14"/>
      <c r="B275" s="242"/>
      <c r="C275" s="243"/>
      <c r="D275" s="227" t="s">
        <v>175</v>
      </c>
      <c r="E275" s="244" t="s">
        <v>19</v>
      </c>
      <c r="F275" s="245" t="s">
        <v>675</v>
      </c>
      <c r="G275" s="243"/>
      <c r="H275" s="246">
        <v>42</v>
      </c>
      <c r="I275" s="247"/>
      <c r="J275" s="243"/>
      <c r="K275" s="243"/>
      <c r="L275" s="248"/>
      <c r="M275" s="249"/>
      <c r="N275" s="250"/>
      <c r="O275" s="250"/>
      <c r="P275" s="250"/>
      <c r="Q275" s="250"/>
      <c r="R275" s="250"/>
      <c r="S275" s="250"/>
      <c r="T275" s="251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2" t="s">
        <v>175</v>
      </c>
      <c r="AU275" s="252" t="s">
        <v>81</v>
      </c>
      <c r="AV275" s="14" t="s">
        <v>81</v>
      </c>
      <c r="AW275" s="14" t="s">
        <v>33</v>
      </c>
      <c r="AX275" s="14" t="s">
        <v>79</v>
      </c>
      <c r="AY275" s="252" t="s">
        <v>161</v>
      </c>
    </row>
    <row r="276" s="2" customFormat="1" ht="14.4" customHeight="1">
      <c r="A276" s="39"/>
      <c r="B276" s="40"/>
      <c r="C276" s="264" t="s">
        <v>676</v>
      </c>
      <c r="D276" s="264" t="s">
        <v>237</v>
      </c>
      <c r="E276" s="265" t="s">
        <v>677</v>
      </c>
      <c r="F276" s="266" t="s">
        <v>678</v>
      </c>
      <c r="G276" s="267" t="s">
        <v>221</v>
      </c>
      <c r="H276" s="268">
        <v>0.087999999999999995</v>
      </c>
      <c r="I276" s="269"/>
      <c r="J276" s="270">
        <f>ROUND(I276*H276,2)</f>
        <v>0</v>
      </c>
      <c r="K276" s="266" t="s">
        <v>185</v>
      </c>
      <c r="L276" s="271"/>
      <c r="M276" s="272" t="s">
        <v>19</v>
      </c>
      <c r="N276" s="273" t="s">
        <v>43</v>
      </c>
      <c r="O276" s="85"/>
      <c r="P276" s="223">
        <f>O276*H276</f>
        <v>0</v>
      </c>
      <c r="Q276" s="223">
        <v>1</v>
      </c>
      <c r="R276" s="223">
        <f>Q276*H276</f>
        <v>0.087999999999999995</v>
      </c>
      <c r="S276" s="223">
        <v>0</v>
      </c>
      <c r="T276" s="224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25" t="s">
        <v>207</v>
      </c>
      <c r="AT276" s="225" t="s">
        <v>237</v>
      </c>
      <c r="AU276" s="225" t="s">
        <v>81</v>
      </c>
      <c r="AY276" s="18" t="s">
        <v>161</v>
      </c>
      <c r="BE276" s="226">
        <f>IF(N276="základní",J276,0)</f>
        <v>0</v>
      </c>
      <c r="BF276" s="226">
        <f>IF(N276="snížená",J276,0)</f>
        <v>0</v>
      </c>
      <c r="BG276" s="226">
        <f>IF(N276="zákl. přenesená",J276,0)</f>
        <v>0</v>
      </c>
      <c r="BH276" s="226">
        <f>IF(N276="sníž. přenesená",J276,0)</f>
        <v>0</v>
      </c>
      <c r="BI276" s="226">
        <f>IF(N276="nulová",J276,0)</f>
        <v>0</v>
      </c>
      <c r="BJ276" s="18" t="s">
        <v>79</v>
      </c>
      <c r="BK276" s="226">
        <f>ROUND(I276*H276,2)</f>
        <v>0</v>
      </c>
      <c r="BL276" s="18" t="s">
        <v>167</v>
      </c>
      <c r="BM276" s="225" t="s">
        <v>679</v>
      </c>
    </row>
    <row r="277" s="14" customFormat="1">
      <c r="A277" s="14"/>
      <c r="B277" s="242"/>
      <c r="C277" s="243"/>
      <c r="D277" s="227" t="s">
        <v>175</v>
      </c>
      <c r="E277" s="244" t="s">
        <v>19</v>
      </c>
      <c r="F277" s="245" t="s">
        <v>680</v>
      </c>
      <c r="G277" s="243"/>
      <c r="H277" s="246">
        <v>0.087999999999999995</v>
      </c>
      <c r="I277" s="247"/>
      <c r="J277" s="243"/>
      <c r="K277" s="243"/>
      <c r="L277" s="248"/>
      <c r="M277" s="249"/>
      <c r="N277" s="250"/>
      <c r="O277" s="250"/>
      <c r="P277" s="250"/>
      <c r="Q277" s="250"/>
      <c r="R277" s="250"/>
      <c r="S277" s="250"/>
      <c r="T277" s="25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2" t="s">
        <v>175</v>
      </c>
      <c r="AU277" s="252" t="s">
        <v>81</v>
      </c>
      <c r="AV277" s="14" t="s">
        <v>81</v>
      </c>
      <c r="AW277" s="14" t="s">
        <v>33</v>
      </c>
      <c r="AX277" s="14" t="s">
        <v>79</v>
      </c>
      <c r="AY277" s="252" t="s">
        <v>161</v>
      </c>
    </row>
    <row r="278" s="12" customFormat="1" ht="22.8" customHeight="1">
      <c r="A278" s="12"/>
      <c r="B278" s="198"/>
      <c r="C278" s="199"/>
      <c r="D278" s="200" t="s">
        <v>71</v>
      </c>
      <c r="E278" s="212" t="s">
        <v>406</v>
      </c>
      <c r="F278" s="212" t="s">
        <v>407</v>
      </c>
      <c r="G278" s="199"/>
      <c r="H278" s="199"/>
      <c r="I278" s="202"/>
      <c r="J278" s="213">
        <f>BK278</f>
        <v>0</v>
      </c>
      <c r="K278" s="199"/>
      <c r="L278" s="204"/>
      <c r="M278" s="205"/>
      <c r="N278" s="206"/>
      <c r="O278" s="206"/>
      <c r="P278" s="207">
        <f>SUM(P279:P285)</f>
        <v>0</v>
      </c>
      <c r="Q278" s="206"/>
      <c r="R278" s="207">
        <f>SUM(R279:R285)</f>
        <v>0</v>
      </c>
      <c r="S278" s="206"/>
      <c r="T278" s="208">
        <f>SUM(T279:T285)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09" t="s">
        <v>79</v>
      </c>
      <c r="AT278" s="210" t="s">
        <v>71</v>
      </c>
      <c r="AU278" s="210" t="s">
        <v>79</v>
      </c>
      <c r="AY278" s="209" t="s">
        <v>161</v>
      </c>
      <c r="BK278" s="211">
        <f>SUM(BK279:BK285)</f>
        <v>0</v>
      </c>
    </row>
    <row r="279" s="2" customFormat="1" ht="14.4" customHeight="1">
      <c r="A279" s="39"/>
      <c r="B279" s="40"/>
      <c r="C279" s="214" t="s">
        <v>681</v>
      </c>
      <c r="D279" s="214" t="s">
        <v>163</v>
      </c>
      <c r="E279" s="215" t="s">
        <v>409</v>
      </c>
      <c r="F279" s="216" t="s">
        <v>410</v>
      </c>
      <c r="G279" s="217" t="s">
        <v>221</v>
      </c>
      <c r="H279" s="218">
        <v>8.4619999999999997</v>
      </c>
      <c r="I279" s="219"/>
      <c r="J279" s="220">
        <f>ROUND(I279*H279,2)</f>
        <v>0</v>
      </c>
      <c r="K279" s="216" t="s">
        <v>19</v>
      </c>
      <c r="L279" s="45"/>
      <c r="M279" s="221" t="s">
        <v>19</v>
      </c>
      <c r="N279" s="222" t="s">
        <v>43</v>
      </c>
      <c r="O279" s="85"/>
      <c r="P279" s="223">
        <f>O279*H279</f>
        <v>0</v>
      </c>
      <c r="Q279" s="223">
        <v>0</v>
      </c>
      <c r="R279" s="223">
        <f>Q279*H279</f>
        <v>0</v>
      </c>
      <c r="S279" s="223">
        <v>0</v>
      </c>
      <c r="T279" s="224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25" t="s">
        <v>167</v>
      </c>
      <c r="AT279" s="225" t="s">
        <v>163</v>
      </c>
      <c r="AU279" s="225" t="s">
        <v>81</v>
      </c>
      <c r="AY279" s="18" t="s">
        <v>161</v>
      </c>
      <c r="BE279" s="226">
        <f>IF(N279="základní",J279,0)</f>
        <v>0</v>
      </c>
      <c r="BF279" s="226">
        <f>IF(N279="snížená",J279,0)</f>
        <v>0</v>
      </c>
      <c r="BG279" s="226">
        <f>IF(N279="zákl. přenesená",J279,0)</f>
        <v>0</v>
      </c>
      <c r="BH279" s="226">
        <f>IF(N279="sníž. přenesená",J279,0)</f>
        <v>0</v>
      </c>
      <c r="BI279" s="226">
        <f>IF(N279="nulová",J279,0)</f>
        <v>0</v>
      </c>
      <c r="BJ279" s="18" t="s">
        <v>79</v>
      </c>
      <c r="BK279" s="226">
        <f>ROUND(I279*H279,2)</f>
        <v>0</v>
      </c>
      <c r="BL279" s="18" t="s">
        <v>167</v>
      </c>
      <c r="BM279" s="225" t="s">
        <v>682</v>
      </c>
    </row>
    <row r="280" s="2" customFormat="1" ht="24.15" customHeight="1">
      <c r="A280" s="39"/>
      <c r="B280" s="40"/>
      <c r="C280" s="214" t="s">
        <v>683</v>
      </c>
      <c r="D280" s="214" t="s">
        <v>163</v>
      </c>
      <c r="E280" s="215" t="s">
        <v>413</v>
      </c>
      <c r="F280" s="216" t="s">
        <v>414</v>
      </c>
      <c r="G280" s="217" t="s">
        <v>221</v>
      </c>
      <c r="H280" s="218">
        <v>101.544</v>
      </c>
      <c r="I280" s="219"/>
      <c r="J280" s="220">
        <f>ROUND(I280*H280,2)</f>
        <v>0</v>
      </c>
      <c r="K280" s="216" t="s">
        <v>19</v>
      </c>
      <c r="L280" s="45"/>
      <c r="M280" s="221" t="s">
        <v>19</v>
      </c>
      <c r="N280" s="222" t="s">
        <v>43</v>
      </c>
      <c r="O280" s="85"/>
      <c r="P280" s="223">
        <f>O280*H280</f>
        <v>0</v>
      </c>
      <c r="Q280" s="223">
        <v>0</v>
      </c>
      <c r="R280" s="223">
        <f>Q280*H280</f>
        <v>0</v>
      </c>
      <c r="S280" s="223">
        <v>0</v>
      </c>
      <c r="T280" s="224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5" t="s">
        <v>167</v>
      </c>
      <c r="AT280" s="225" t="s">
        <v>163</v>
      </c>
      <c r="AU280" s="225" t="s">
        <v>81</v>
      </c>
      <c r="AY280" s="18" t="s">
        <v>161</v>
      </c>
      <c r="BE280" s="226">
        <f>IF(N280="základní",J280,0)</f>
        <v>0</v>
      </c>
      <c r="BF280" s="226">
        <f>IF(N280="snížená",J280,0)</f>
        <v>0</v>
      </c>
      <c r="BG280" s="226">
        <f>IF(N280="zákl. přenesená",J280,0)</f>
        <v>0</v>
      </c>
      <c r="BH280" s="226">
        <f>IF(N280="sníž. přenesená",J280,0)</f>
        <v>0</v>
      </c>
      <c r="BI280" s="226">
        <f>IF(N280="nulová",J280,0)</f>
        <v>0</v>
      </c>
      <c r="BJ280" s="18" t="s">
        <v>79</v>
      </c>
      <c r="BK280" s="226">
        <f>ROUND(I280*H280,2)</f>
        <v>0</v>
      </c>
      <c r="BL280" s="18" t="s">
        <v>167</v>
      </c>
      <c r="BM280" s="225" t="s">
        <v>684</v>
      </c>
    </row>
    <row r="281" s="14" customFormat="1">
      <c r="A281" s="14"/>
      <c r="B281" s="242"/>
      <c r="C281" s="243"/>
      <c r="D281" s="227" t="s">
        <v>175</v>
      </c>
      <c r="E281" s="244" t="s">
        <v>19</v>
      </c>
      <c r="F281" s="245" t="s">
        <v>685</v>
      </c>
      <c r="G281" s="243"/>
      <c r="H281" s="246">
        <v>101.544</v>
      </c>
      <c r="I281" s="247"/>
      <c r="J281" s="243"/>
      <c r="K281" s="243"/>
      <c r="L281" s="248"/>
      <c r="M281" s="249"/>
      <c r="N281" s="250"/>
      <c r="O281" s="250"/>
      <c r="P281" s="250"/>
      <c r="Q281" s="250"/>
      <c r="R281" s="250"/>
      <c r="S281" s="250"/>
      <c r="T281" s="25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2" t="s">
        <v>175</v>
      </c>
      <c r="AU281" s="252" t="s">
        <v>81</v>
      </c>
      <c r="AV281" s="14" t="s">
        <v>81</v>
      </c>
      <c r="AW281" s="14" t="s">
        <v>33</v>
      </c>
      <c r="AX281" s="14" t="s">
        <v>79</v>
      </c>
      <c r="AY281" s="252" t="s">
        <v>161</v>
      </c>
    </row>
    <row r="282" s="2" customFormat="1" ht="24.15" customHeight="1">
      <c r="A282" s="39"/>
      <c r="B282" s="40"/>
      <c r="C282" s="214" t="s">
        <v>686</v>
      </c>
      <c r="D282" s="214" t="s">
        <v>163</v>
      </c>
      <c r="E282" s="215" t="s">
        <v>418</v>
      </c>
      <c r="F282" s="216" t="s">
        <v>419</v>
      </c>
      <c r="G282" s="217" t="s">
        <v>221</v>
      </c>
      <c r="H282" s="218">
        <v>8.4619999999999997</v>
      </c>
      <c r="I282" s="219"/>
      <c r="J282" s="220">
        <f>ROUND(I282*H282,2)</f>
        <v>0</v>
      </c>
      <c r="K282" s="216" t="s">
        <v>19</v>
      </c>
      <c r="L282" s="45"/>
      <c r="M282" s="221" t="s">
        <v>19</v>
      </c>
      <c r="N282" s="222" t="s">
        <v>43</v>
      </c>
      <c r="O282" s="85"/>
      <c r="P282" s="223">
        <f>O282*H282</f>
        <v>0</v>
      </c>
      <c r="Q282" s="223">
        <v>0</v>
      </c>
      <c r="R282" s="223">
        <f>Q282*H282</f>
        <v>0</v>
      </c>
      <c r="S282" s="223">
        <v>0</v>
      </c>
      <c r="T282" s="224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5" t="s">
        <v>167</v>
      </c>
      <c r="AT282" s="225" t="s">
        <v>163</v>
      </c>
      <c r="AU282" s="225" t="s">
        <v>81</v>
      </c>
      <c r="AY282" s="18" t="s">
        <v>161</v>
      </c>
      <c r="BE282" s="226">
        <f>IF(N282="základní",J282,0)</f>
        <v>0</v>
      </c>
      <c r="BF282" s="226">
        <f>IF(N282="snížená",J282,0)</f>
        <v>0</v>
      </c>
      <c r="BG282" s="226">
        <f>IF(N282="zákl. přenesená",J282,0)</f>
        <v>0</v>
      </c>
      <c r="BH282" s="226">
        <f>IF(N282="sníž. přenesená",J282,0)</f>
        <v>0</v>
      </c>
      <c r="BI282" s="226">
        <f>IF(N282="nulová",J282,0)</f>
        <v>0</v>
      </c>
      <c r="BJ282" s="18" t="s">
        <v>79</v>
      </c>
      <c r="BK282" s="226">
        <f>ROUND(I282*H282,2)</f>
        <v>0</v>
      </c>
      <c r="BL282" s="18" t="s">
        <v>167</v>
      </c>
      <c r="BM282" s="225" t="s">
        <v>687</v>
      </c>
    </row>
    <row r="283" s="14" customFormat="1">
      <c r="A283" s="14"/>
      <c r="B283" s="242"/>
      <c r="C283" s="243"/>
      <c r="D283" s="227" t="s">
        <v>175</v>
      </c>
      <c r="E283" s="244" t="s">
        <v>19</v>
      </c>
      <c r="F283" s="245" t="s">
        <v>688</v>
      </c>
      <c r="G283" s="243"/>
      <c r="H283" s="246">
        <v>8.4619999999999997</v>
      </c>
      <c r="I283" s="247"/>
      <c r="J283" s="243"/>
      <c r="K283" s="243"/>
      <c r="L283" s="248"/>
      <c r="M283" s="249"/>
      <c r="N283" s="250"/>
      <c r="O283" s="250"/>
      <c r="P283" s="250"/>
      <c r="Q283" s="250"/>
      <c r="R283" s="250"/>
      <c r="S283" s="250"/>
      <c r="T283" s="251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2" t="s">
        <v>175</v>
      </c>
      <c r="AU283" s="252" t="s">
        <v>81</v>
      </c>
      <c r="AV283" s="14" t="s">
        <v>81</v>
      </c>
      <c r="AW283" s="14" t="s">
        <v>33</v>
      </c>
      <c r="AX283" s="14" t="s">
        <v>79</v>
      </c>
      <c r="AY283" s="252" t="s">
        <v>161</v>
      </c>
    </row>
    <row r="284" s="2" customFormat="1" ht="14.4" customHeight="1">
      <c r="A284" s="39"/>
      <c r="B284" s="40"/>
      <c r="C284" s="214" t="s">
        <v>689</v>
      </c>
      <c r="D284" s="214" t="s">
        <v>163</v>
      </c>
      <c r="E284" s="215" t="s">
        <v>433</v>
      </c>
      <c r="F284" s="216" t="s">
        <v>434</v>
      </c>
      <c r="G284" s="217" t="s">
        <v>221</v>
      </c>
      <c r="H284" s="218">
        <v>8.4619999999999997</v>
      </c>
      <c r="I284" s="219"/>
      <c r="J284" s="220">
        <f>ROUND(I284*H284,2)</f>
        <v>0</v>
      </c>
      <c r="K284" s="216" t="s">
        <v>19</v>
      </c>
      <c r="L284" s="45"/>
      <c r="M284" s="221" t="s">
        <v>19</v>
      </c>
      <c r="N284" s="222" t="s">
        <v>43</v>
      </c>
      <c r="O284" s="85"/>
      <c r="P284" s="223">
        <f>O284*H284</f>
        <v>0</v>
      </c>
      <c r="Q284" s="223">
        <v>0</v>
      </c>
      <c r="R284" s="223">
        <f>Q284*H284</f>
        <v>0</v>
      </c>
      <c r="S284" s="223">
        <v>0</v>
      </c>
      <c r="T284" s="224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25" t="s">
        <v>167</v>
      </c>
      <c r="AT284" s="225" t="s">
        <v>163</v>
      </c>
      <c r="AU284" s="225" t="s">
        <v>81</v>
      </c>
      <c r="AY284" s="18" t="s">
        <v>161</v>
      </c>
      <c r="BE284" s="226">
        <f>IF(N284="základní",J284,0)</f>
        <v>0</v>
      </c>
      <c r="BF284" s="226">
        <f>IF(N284="snížená",J284,0)</f>
        <v>0</v>
      </c>
      <c r="BG284" s="226">
        <f>IF(N284="zákl. přenesená",J284,0)</f>
        <v>0</v>
      </c>
      <c r="BH284" s="226">
        <f>IF(N284="sníž. přenesená",J284,0)</f>
        <v>0</v>
      </c>
      <c r="BI284" s="226">
        <f>IF(N284="nulová",J284,0)</f>
        <v>0</v>
      </c>
      <c r="BJ284" s="18" t="s">
        <v>79</v>
      </c>
      <c r="BK284" s="226">
        <f>ROUND(I284*H284,2)</f>
        <v>0</v>
      </c>
      <c r="BL284" s="18" t="s">
        <v>167</v>
      </c>
      <c r="BM284" s="225" t="s">
        <v>690</v>
      </c>
    </row>
    <row r="285" s="2" customFormat="1">
      <c r="A285" s="39"/>
      <c r="B285" s="40"/>
      <c r="C285" s="41"/>
      <c r="D285" s="227" t="s">
        <v>169</v>
      </c>
      <c r="E285" s="41"/>
      <c r="F285" s="228" t="s">
        <v>436</v>
      </c>
      <c r="G285" s="41"/>
      <c r="H285" s="41"/>
      <c r="I285" s="229"/>
      <c r="J285" s="41"/>
      <c r="K285" s="41"/>
      <c r="L285" s="45"/>
      <c r="M285" s="230"/>
      <c r="N285" s="231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169</v>
      </c>
      <c r="AU285" s="18" t="s">
        <v>81</v>
      </c>
    </row>
    <row r="286" s="12" customFormat="1" ht="22.8" customHeight="1">
      <c r="A286" s="12"/>
      <c r="B286" s="198"/>
      <c r="C286" s="199"/>
      <c r="D286" s="200" t="s">
        <v>71</v>
      </c>
      <c r="E286" s="212" t="s">
        <v>437</v>
      </c>
      <c r="F286" s="212" t="s">
        <v>438</v>
      </c>
      <c r="G286" s="199"/>
      <c r="H286" s="199"/>
      <c r="I286" s="202"/>
      <c r="J286" s="213">
        <f>BK286</f>
        <v>0</v>
      </c>
      <c r="K286" s="199"/>
      <c r="L286" s="204"/>
      <c r="M286" s="205"/>
      <c r="N286" s="206"/>
      <c r="O286" s="206"/>
      <c r="P286" s="207">
        <f>P287</f>
        <v>0</v>
      </c>
      <c r="Q286" s="206"/>
      <c r="R286" s="207">
        <f>R287</f>
        <v>0</v>
      </c>
      <c r="S286" s="206"/>
      <c r="T286" s="208">
        <f>T287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9" t="s">
        <v>79</v>
      </c>
      <c r="AT286" s="210" t="s">
        <v>71</v>
      </c>
      <c r="AU286" s="210" t="s">
        <v>79</v>
      </c>
      <c r="AY286" s="209" t="s">
        <v>161</v>
      </c>
      <c r="BK286" s="211">
        <f>BK287</f>
        <v>0</v>
      </c>
    </row>
    <row r="287" s="2" customFormat="1" ht="14.4" customHeight="1">
      <c r="A287" s="39"/>
      <c r="B287" s="40"/>
      <c r="C287" s="214" t="s">
        <v>691</v>
      </c>
      <c r="D287" s="214" t="s">
        <v>163</v>
      </c>
      <c r="E287" s="215" t="s">
        <v>440</v>
      </c>
      <c r="F287" s="216" t="s">
        <v>441</v>
      </c>
      <c r="G287" s="217" t="s">
        <v>221</v>
      </c>
      <c r="H287" s="218">
        <v>180.70500000000001</v>
      </c>
      <c r="I287" s="219"/>
      <c r="J287" s="220">
        <f>ROUND(I287*H287,2)</f>
        <v>0</v>
      </c>
      <c r="K287" s="216" t="s">
        <v>185</v>
      </c>
      <c r="L287" s="45"/>
      <c r="M287" s="221" t="s">
        <v>19</v>
      </c>
      <c r="N287" s="222" t="s">
        <v>43</v>
      </c>
      <c r="O287" s="85"/>
      <c r="P287" s="223">
        <f>O287*H287</f>
        <v>0</v>
      </c>
      <c r="Q287" s="223">
        <v>0</v>
      </c>
      <c r="R287" s="223">
        <f>Q287*H287</f>
        <v>0</v>
      </c>
      <c r="S287" s="223">
        <v>0</v>
      </c>
      <c r="T287" s="224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25" t="s">
        <v>167</v>
      </c>
      <c r="AT287" s="225" t="s">
        <v>163</v>
      </c>
      <c r="AU287" s="225" t="s">
        <v>81</v>
      </c>
      <c r="AY287" s="18" t="s">
        <v>161</v>
      </c>
      <c r="BE287" s="226">
        <f>IF(N287="základní",J287,0)</f>
        <v>0</v>
      </c>
      <c r="BF287" s="226">
        <f>IF(N287="snížená",J287,0)</f>
        <v>0</v>
      </c>
      <c r="BG287" s="226">
        <f>IF(N287="zákl. přenesená",J287,0)</f>
        <v>0</v>
      </c>
      <c r="BH287" s="226">
        <f>IF(N287="sníž. přenesená",J287,0)</f>
        <v>0</v>
      </c>
      <c r="BI287" s="226">
        <f>IF(N287="nulová",J287,0)</f>
        <v>0</v>
      </c>
      <c r="BJ287" s="18" t="s">
        <v>79</v>
      </c>
      <c r="BK287" s="226">
        <f>ROUND(I287*H287,2)</f>
        <v>0</v>
      </c>
      <c r="BL287" s="18" t="s">
        <v>167</v>
      </c>
      <c r="BM287" s="225" t="s">
        <v>692</v>
      </c>
    </row>
    <row r="288" s="12" customFormat="1" ht="25.92" customHeight="1">
      <c r="A288" s="12"/>
      <c r="B288" s="198"/>
      <c r="C288" s="199"/>
      <c r="D288" s="200" t="s">
        <v>71</v>
      </c>
      <c r="E288" s="201" t="s">
        <v>443</v>
      </c>
      <c r="F288" s="201" t="s">
        <v>444</v>
      </c>
      <c r="G288" s="199"/>
      <c r="H288" s="199"/>
      <c r="I288" s="202"/>
      <c r="J288" s="203">
        <f>BK288</f>
        <v>0</v>
      </c>
      <c r="K288" s="199"/>
      <c r="L288" s="204"/>
      <c r="M288" s="205"/>
      <c r="N288" s="206"/>
      <c r="O288" s="206"/>
      <c r="P288" s="207">
        <f>P289</f>
        <v>0</v>
      </c>
      <c r="Q288" s="206"/>
      <c r="R288" s="207">
        <f>R289</f>
        <v>0</v>
      </c>
      <c r="S288" s="206"/>
      <c r="T288" s="208">
        <f>T289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9" t="s">
        <v>191</v>
      </c>
      <c r="AT288" s="210" t="s">
        <v>71</v>
      </c>
      <c r="AU288" s="210" t="s">
        <v>72</v>
      </c>
      <c r="AY288" s="209" t="s">
        <v>161</v>
      </c>
      <c r="BK288" s="211">
        <f>BK289</f>
        <v>0</v>
      </c>
    </row>
    <row r="289" s="12" customFormat="1" ht="22.8" customHeight="1">
      <c r="A289" s="12"/>
      <c r="B289" s="198"/>
      <c r="C289" s="199"/>
      <c r="D289" s="200" t="s">
        <v>71</v>
      </c>
      <c r="E289" s="212" t="s">
        <v>445</v>
      </c>
      <c r="F289" s="212" t="s">
        <v>446</v>
      </c>
      <c r="G289" s="199"/>
      <c r="H289" s="199"/>
      <c r="I289" s="202"/>
      <c r="J289" s="213">
        <f>BK289</f>
        <v>0</v>
      </c>
      <c r="K289" s="199"/>
      <c r="L289" s="204"/>
      <c r="M289" s="205"/>
      <c r="N289" s="206"/>
      <c r="O289" s="206"/>
      <c r="P289" s="207">
        <f>SUM(P290:P291)</f>
        <v>0</v>
      </c>
      <c r="Q289" s="206"/>
      <c r="R289" s="207">
        <f>SUM(R290:R291)</f>
        <v>0</v>
      </c>
      <c r="S289" s="206"/>
      <c r="T289" s="208">
        <f>SUM(T290:T291)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9" t="s">
        <v>191</v>
      </c>
      <c r="AT289" s="210" t="s">
        <v>71</v>
      </c>
      <c r="AU289" s="210" t="s">
        <v>79</v>
      </c>
      <c r="AY289" s="209" t="s">
        <v>161</v>
      </c>
      <c r="BK289" s="211">
        <f>SUM(BK290:BK291)</f>
        <v>0</v>
      </c>
    </row>
    <row r="290" s="2" customFormat="1" ht="14.4" customHeight="1">
      <c r="A290" s="39"/>
      <c r="B290" s="40"/>
      <c r="C290" s="214" t="s">
        <v>693</v>
      </c>
      <c r="D290" s="214" t="s">
        <v>163</v>
      </c>
      <c r="E290" s="215" t="s">
        <v>448</v>
      </c>
      <c r="F290" s="216" t="s">
        <v>449</v>
      </c>
      <c r="G290" s="217" t="s">
        <v>342</v>
      </c>
      <c r="H290" s="218">
        <v>3</v>
      </c>
      <c r="I290" s="219"/>
      <c r="J290" s="220">
        <f>ROUND(I290*H290,2)</f>
        <v>0</v>
      </c>
      <c r="K290" s="216" t="s">
        <v>19</v>
      </c>
      <c r="L290" s="45"/>
      <c r="M290" s="221" t="s">
        <v>19</v>
      </c>
      <c r="N290" s="222" t="s">
        <v>43</v>
      </c>
      <c r="O290" s="85"/>
      <c r="P290" s="223">
        <f>O290*H290</f>
        <v>0</v>
      </c>
      <c r="Q290" s="223">
        <v>0</v>
      </c>
      <c r="R290" s="223">
        <f>Q290*H290</f>
        <v>0</v>
      </c>
      <c r="S290" s="223">
        <v>0</v>
      </c>
      <c r="T290" s="224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25" t="s">
        <v>450</v>
      </c>
      <c r="AT290" s="225" t="s">
        <v>163</v>
      </c>
      <c r="AU290" s="225" t="s">
        <v>81</v>
      </c>
      <c r="AY290" s="18" t="s">
        <v>161</v>
      </c>
      <c r="BE290" s="226">
        <f>IF(N290="základní",J290,0)</f>
        <v>0</v>
      </c>
      <c r="BF290" s="226">
        <f>IF(N290="snížená",J290,0)</f>
        <v>0</v>
      </c>
      <c r="BG290" s="226">
        <f>IF(N290="zákl. přenesená",J290,0)</f>
        <v>0</v>
      </c>
      <c r="BH290" s="226">
        <f>IF(N290="sníž. přenesená",J290,0)</f>
        <v>0</v>
      </c>
      <c r="BI290" s="226">
        <f>IF(N290="nulová",J290,0)</f>
        <v>0</v>
      </c>
      <c r="BJ290" s="18" t="s">
        <v>79</v>
      </c>
      <c r="BK290" s="226">
        <f>ROUND(I290*H290,2)</f>
        <v>0</v>
      </c>
      <c r="BL290" s="18" t="s">
        <v>450</v>
      </c>
      <c r="BM290" s="225" t="s">
        <v>694</v>
      </c>
    </row>
    <row r="291" s="14" customFormat="1">
      <c r="A291" s="14"/>
      <c r="B291" s="242"/>
      <c r="C291" s="243"/>
      <c r="D291" s="227" t="s">
        <v>175</v>
      </c>
      <c r="E291" s="244" t="s">
        <v>19</v>
      </c>
      <c r="F291" s="245" t="s">
        <v>695</v>
      </c>
      <c r="G291" s="243"/>
      <c r="H291" s="246">
        <v>3</v>
      </c>
      <c r="I291" s="247"/>
      <c r="J291" s="243"/>
      <c r="K291" s="243"/>
      <c r="L291" s="248"/>
      <c r="M291" s="274"/>
      <c r="N291" s="275"/>
      <c r="O291" s="275"/>
      <c r="P291" s="275"/>
      <c r="Q291" s="275"/>
      <c r="R291" s="275"/>
      <c r="S291" s="275"/>
      <c r="T291" s="27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2" t="s">
        <v>175</v>
      </c>
      <c r="AU291" s="252" t="s">
        <v>81</v>
      </c>
      <c r="AV291" s="14" t="s">
        <v>81</v>
      </c>
      <c r="AW291" s="14" t="s">
        <v>33</v>
      </c>
      <c r="AX291" s="14" t="s">
        <v>79</v>
      </c>
      <c r="AY291" s="252" t="s">
        <v>161</v>
      </c>
    </row>
    <row r="292" s="2" customFormat="1" ht="6.96" customHeight="1">
      <c r="A292" s="39"/>
      <c r="B292" s="60"/>
      <c r="C292" s="61"/>
      <c r="D292" s="61"/>
      <c r="E292" s="61"/>
      <c r="F292" s="61"/>
      <c r="G292" s="61"/>
      <c r="H292" s="61"/>
      <c r="I292" s="61"/>
      <c r="J292" s="61"/>
      <c r="K292" s="61"/>
      <c r="L292" s="45"/>
      <c r="M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</row>
  </sheetData>
  <sheetProtection sheet="1" autoFilter="0" formatColumns="0" formatRows="0" objects="1" scenarios="1" spinCount="100000" saltValue="ZWiBIRB44byprfWTLji0GlCCbCPxTyw1QiLdwbS4hqRai5J1IX0X/QxXaImuanXtdr4rrdaXab9B34nv+y8lrQ==" hashValue="gGr0Fdd1lzyh39FXkuDgkZLBGX6XJ+bgt4ivgsFWVLVpb+N0uAkqVShhpbm69nMVuEHUZPiK6hDHDPM7Q1RpfA==" algorithmName="SHA-512" password="DD30"/>
  <autoFilter ref="C95:K29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4:H84"/>
    <mergeCell ref="E86:H86"/>
    <mergeCell ref="E88:H8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  <c r="AZ2" s="139" t="s">
        <v>113</v>
      </c>
      <c r="BA2" s="139" t="s">
        <v>114</v>
      </c>
      <c r="BB2" s="139" t="s">
        <v>19</v>
      </c>
      <c r="BC2" s="139" t="s">
        <v>696</v>
      </c>
      <c r="BD2" s="139" t="s">
        <v>81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  <c r="AZ3" s="139" t="s">
        <v>116</v>
      </c>
      <c r="BA3" s="139" t="s">
        <v>117</v>
      </c>
      <c r="BB3" s="139" t="s">
        <v>19</v>
      </c>
      <c r="BC3" s="139" t="s">
        <v>696</v>
      </c>
      <c r="BD3" s="139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  <c r="AZ4" s="139" t="s">
        <v>119</v>
      </c>
      <c r="BA4" s="139" t="s">
        <v>120</v>
      </c>
      <c r="BB4" s="139" t="s">
        <v>19</v>
      </c>
      <c r="BC4" s="139" t="s">
        <v>697</v>
      </c>
      <c r="BD4" s="139" t="s">
        <v>81</v>
      </c>
    </row>
    <row r="5" s="1" customFormat="1" ht="6.96" customHeight="1">
      <c r="B5" s="21"/>
      <c r="L5" s="21"/>
      <c r="AZ5" s="139" t="s">
        <v>122</v>
      </c>
      <c r="BA5" s="139" t="s">
        <v>123</v>
      </c>
      <c r="BB5" s="139" t="s">
        <v>19</v>
      </c>
      <c r="BC5" s="139" t="s">
        <v>698</v>
      </c>
      <c r="BD5" s="139" t="s">
        <v>81</v>
      </c>
    </row>
    <row r="6" s="1" customFormat="1" ht="12" customHeight="1">
      <c r="B6" s="21"/>
      <c r="D6" s="144" t="s">
        <v>16</v>
      </c>
      <c r="L6" s="21"/>
      <c r="AZ6" s="139" t="s">
        <v>125</v>
      </c>
      <c r="BA6" s="139" t="s">
        <v>126</v>
      </c>
      <c r="BB6" s="139" t="s">
        <v>19</v>
      </c>
      <c r="BC6" s="139" t="s">
        <v>696</v>
      </c>
      <c r="BD6" s="139" t="s">
        <v>81</v>
      </c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1" customFormat="1" ht="12" customHeight="1">
      <c r="B8" s="21"/>
      <c r="D8" s="144" t="s">
        <v>127</v>
      </c>
      <c r="L8" s="21"/>
    </row>
    <row r="9" s="2" customFormat="1" ht="16.5" customHeight="1">
      <c r="A9" s="39"/>
      <c r="B9" s="45"/>
      <c r="C9" s="39"/>
      <c r="D9" s="39"/>
      <c r="E9" s="145" t="s">
        <v>699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4" t="s">
        <v>129</v>
      </c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7" t="s">
        <v>700</v>
      </c>
      <c r="F11" s="39"/>
      <c r="G11" s="39"/>
      <c r="H11" s="39"/>
      <c r="I11" s="39"/>
      <c r="J11" s="39"/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4" t="s">
        <v>18</v>
      </c>
      <c r="E13" s="39"/>
      <c r="F13" s="134" t="s">
        <v>19</v>
      </c>
      <c r="G13" s="39"/>
      <c r="H13" s="39"/>
      <c r="I13" s="144" t="s">
        <v>20</v>
      </c>
      <c r="J13" s="134" t="s">
        <v>19</v>
      </c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21</v>
      </c>
      <c r="E14" s="39"/>
      <c r="F14" s="134" t="s">
        <v>22</v>
      </c>
      <c r="G14" s="39"/>
      <c r="H14" s="39"/>
      <c r="I14" s="144" t="s">
        <v>23</v>
      </c>
      <c r="J14" s="148" t="str">
        <f>'Rekapitulace stavby'!AN8</f>
        <v>14. 11. 2021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4" t="s">
        <v>25</v>
      </c>
      <c r="E16" s="39"/>
      <c r="F16" s="39"/>
      <c r="G16" s="39"/>
      <c r="H16" s="39"/>
      <c r="I16" s="144" t="s">
        <v>26</v>
      </c>
      <c r="J16" s="134" t="s">
        <v>19</v>
      </c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4" t="s">
        <v>28</v>
      </c>
      <c r="J17" s="134" t="s">
        <v>19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4" t="s">
        <v>29</v>
      </c>
      <c r="E19" s="39"/>
      <c r="F19" s="39"/>
      <c r="G19" s="39"/>
      <c r="H19" s="39"/>
      <c r="I19" s="144" t="s">
        <v>26</v>
      </c>
      <c r="J19" s="34" t="str">
        <f>'Rekapitulace stavby'!AN13</f>
        <v>Vyplň údaj</v>
      </c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4" t="s">
        <v>28</v>
      </c>
      <c r="J20" s="34" t="str">
        <f>'Rekapitulace stavby'!AN14</f>
        <v>Vyplň údaj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4" t="s">
        <v>31</v>
      </c>
      <c r="E22" s="39"/>
      <c r="F22" s="39"/>
      <c r="G22" s="39"/>
      <c r="H22" s="39"/>
      <c r="I22" s="144" t="s">
        <v>26</v>
      </c>
      <c r="J22" s="134" t="s">
        <v>19</v>
      </c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4" t="s">
        <v>28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4" t="s">
        <v>34</v>
      </c>
      <c r="E25" s="39"/>
      <c r="F25" s="39"/>
      <c r="G25" s="39"/>
      <c r="H25" s="39"/>
      <c r="I25" s="144" t="s">
        <v>26</v>
      </c>
      <c r="J25" s="134" t="s">
        <v>19</v>
      </c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4" t="s">
        <v>28</v>
      </c>
      <c r="J26" s="134" t="s">
        <v>19</v>
      </c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4" t="s">
        <v>36</v>
      </c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4" t="s">
        <v>38</v>
      </c>
      <c r="E32" s="39"/>
      <c r="F32" s="39"/>
      <c r="G32" s="39"/>
      <c r="H32" s="39"/>
      <c r="I32" s="39"/>
      <c r="J32" s="155">
        <f>ROUND(J94, 2)</f>
        <v>0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3"/>
      <c r="E33" s="153"/>
      <c r="F33" s="153"/>
      <c r="G33" s="153"/>
      <c r="H33" s="153"/>
      <c r="I33" s="153"/>
      <c r="J33" s="153"/>
      <c r="K33" s="153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6" t="s">
        <v>40</v>
      </c>
      <c r="G34" s="39"/>
      <c r="H34" s="39"/>
      <c r="I34" s="156" t="s">
        <v>39</v>
      </c>
      <c r="J34" s="156" t="s">
        <v>41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7" t="s">
        <v>42</v>
      </c>
      <c r="E35" s="144" t="s">
        <v>43</v>
      </c>
      <c r="F35" s="158">
        <f>ROUND((SUM(BE94:BE219)),  2)</f>
        <v>0</v>
      </c>
      <c r="G35" s="39"/>
      <c r="H35" s="39"/>
      <c r="I35" s="159">
        <v>0.20999999999999999</v>
      </c>
      <c r="J35" s="158">
        <f>ROUND(((SUM(BE94:BE219))*I35),  2)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4" t="s">
        <v>44</v>
      </c>
      <c r="F36" s="158">
        <f>ROUND((SUM(BF94:BF219)),  2)</f>
        <v>0</v>
      </c>
      <c r="G36" s="39"/>
      <c r="H36" s="39"/>
      <c r="I36" s="159">
        <v>0.14999999999999999</v>
      </c>
      <c r="J36" s="158">
        <f>ROUND(((SUM(BF94:BF219))*I36),  2)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45</v>
      </c>
      <c r="F37" s="158">
        <f>ROUND((SUM(BG94:BG219)),  2)</f>
        <v>0</v>
      </c>
      <c r="G37" s="39"/>
      <c r="H37" s="39"/>
      <c r="I37" s="159">
        <v>0.20999999999999999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4" t="s">
        <v>46</v>
      </c>
      <c r="F38" s="158">
        <f>ROUND((SUM(BH94:BH219)),  2)</f>
        <v>0</v>
      </c>
      <c r="G38" s="39"/>
      <c r="H38" s="39"/>
      <c r="I38" s="159">
        <v>0.14999999999999999</v>
      </c>
      <c r="J38" s="158">
        <f>0</f>
        <v>0</v>
      </c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4" t="s">
        <v>47</v>
      </c>
      <c r="F39" s="158">
        <f>ROUND((SUM(BI94:BI219)),  2)</f>
        <v>0</v>
      </c>
      <c r="G39" s="39"/>
      <c r="H39" s="39"/>
      <c r="I39" s="159">
        <v>0</v>
      </c>
      <c r="J39" s="158">
        <f>0</f>
        <v>0</v>
      </c>
      <c r="K39" s="39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131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26.25" customHeight="1">
      <c r="A50" s="39"/>
      <c r="B50" s="40"/>
      <c r="C50" s="41"/>
      <c r="D50" s="41"/>
      <c r="E50" s="171" t="str">
        <f>E7</f>
        <v>Brozany nad Ohří - rekonstrukci chodníku k fotbalovému hřišti vč. stabilizace pravobřežní břehové linie Mlýnského náhonu</v>
      </c>
      <c r="F50" s="33"/>
      <c r="G50" s="33"/>
      <c r="H50" s="33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127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1" t="s">
        <v>699</v>
      </c>
      <c r="F52" s="41"/>
      <c r="G52" s="41"/>
      <c r="H52" s="41"/>
      <c r="I52" s="41"/>
      <c r="J52" s="41"/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129</v>
      </c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 xml:space="preserve">SO 102.1 - Oprava PB opevnění  (ř. km 2,243 - 2,324)</v>
      </c>
      <c r="F54" s="41"/>
      <c r="G54" s="41"/>
      <c r="H54" s="41"/>
      <c r="I54" s="41"/>
      <c r="J54" s="41"/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Brozany nad Ohří</v>
      </c>
      <c r="G56" s="41"/>
      <c r="H56" s="41"/>
      <c r="I56" s="33" t="s">
        <v>23</v>
      </c>
      <c r="J56" s="73" t="str">
        <f>IF(J14="","",J14)</f>
        <v>14. 11. 2021</v>
      </c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25.65" customHeight="1">
      <c r="A58" s="39"/>
      <c r="B58" s="40"/>
      <c r="C58" s="33" t="s">
        <v>25</v>
      </c>
      <c r="D58" s="41"/>
      <c r="E58" s="41"/>
      <c r="F58" s="28" t="str">
        <f>E17</f>
        <v>Městys Brozany nad Ohří</v>
      </c>
      <c r="G58" s="41"/>
      <c r="H58" s="41"/>
      <c r="I58" s="33" t="s">
        <v>31</v>
      </c>
      <c r="J58" s="37" t="str">
        <f>E23</f>
        <v>AZ Consult spol. s r.o.</v>
      </c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Dagmar Sedláčková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2" t="s">
        <v>132</v>
      </c>
      <c r="D61" s="173"/>
      <c r="E61" s="173"/>
      <c r="F61" s="173"/>
      <c r="G61" s="173"/>
      <c r="H61" s="173"/>
      <c r="I61" s="173"/>
      <c r="J61" s="174" t="s">
        <v>133</v>
      </c>
      <c r="K61" s="173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5" t="s">
        <v>70</v>
      </c>
      <c r="D63" s="41"/>
      <c r="E63" s="41"/>
      <c r="F63" s="41"/>
      <c r="G63" s="41"/>
      <c r="H63" s="41"/>
      <c r="I63" s="41"/>
      <c r="J63" s="103">
        <f>J94</f>
        <v>0</v>
      </c>
      <c r="K63" s="41"/>
      <c r="L63" s="1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134</v>
      </c>
    </row>
    <row r="64" s="9" customFormat="1" ht="24.96" customHeight="1">
      <c r="A64" s="9"/>
      <c r="B64" s="176"/>
      <c r="C64" s="177"/>
      <c r="D64" s="178" t="s">
        <v>135</v>
      </c>
      <c r="E64" s="179"/>
      <c r="F64" s="179"/>
      <c r="G64" s="179"/>
      <c r="H64" s="179"/>
      <c r="I64" s="179"/>
      <c r="J64" s="180">
        <f>J95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6"/>
      <c r="D65" s="183" t="s">
        <v>136</v>
      </c>
      <c r="E65" s="184"/>
      <c r="F65" s="184"/>
      <c r="G65" s="184"/>
      <c r="H65" s="184"/>
      <c r="I65" s="184"/>
      <c r="J65" s="185">
        <f>J96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137</v>
      </c>
      <c r="E66" s="184"/>
      <c r="F66" s="184"/>
      <c r="G66" s="184"/>
      <c r="H66" s="184"/>
      <c r="I66" s="184"/>
      <c r="J66" s="185">
        <f>J165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138</v>
      </c>
      <c r="E67" s="184"/>
      <c r="F67" s="184"/>
      <c r="G67" s="184"/>
      <c r="H67" s="184"/>
      <c r="I67" s="184"/>
      <c r="J67" s="185">
        <f>J168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6"/>
      <c r="D68" s="183" t="s">
        <v>139</v>
      </c>
      <c r="E68" s="184"/>
      <c r="F68" s="184"/>
      <c r="G68" s="184"/>
      <c r="H68" s="184"/>
      <c r="I68" s="184"/>
      <c r="J68" s="185">
        <f>J196</f>
        <v>0</v>
      </c>
      <c r="K68" s="126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6"/>
      <c r="D69" s="183" t="s">
        <v>701</v>
      </c>
      <c r="E69" s="184"/>
      <c r="F69" s="184"/>
      <c r="G69" s="184"/>
      <c r="H69" s="184"/>
      <c r="I69" s="184"/>
      <c r="J69" s="185">
        <f>J201</f>
        <v>0</v>
      </c>
      <c r="K69" s="126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6"/>
      <c r="D70" s="183" t="s">
        <v>141</v>
      </c>
      <c r="E70" s="184"/>
      <c r="F70" s="184"/>
      <c r="G70" s="184"/>
      <c r="H70" s="184"/>
      <c r="I70" s="184"/>
      <c r="J70" s="185">
        <f>J204</f>
        <v>0</v>
      </c>
      <c r="K70" s="126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6"/>
      <c r="D71" s="183" t="s">
        <v>142</v>
      </c>
      <c r="E71" s="184"/>
      <c r="F71" s="184"/>
      <c r="G71" s="184"/>
      <c r="H71" s="184"/>
      <c r="I71" s="184"/>
      <c r="J71" s="185">
        <f>J210</f>
        <v>0</v>
      </c>
      <c r="K71" s="126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6"/>
      <c r="D72" s="183" t="s">
        <v>143</v>
      </c>
      <c r="E72" s="184"/>
      <c r="F72" s="184"/>
      <c r="G72" s="184"/>
      <c r="H72" s="184"/>
      <c r="I72" s="184"/>
      <c r="J72" s="185">
        <f>J218</f>
        <v>0</v>
      </c>
      <c r="K72" s="126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4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4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146</v>
      </c>
      <c r="D79" s="41"/>
      <c r="E79" s="41"/>
      <c r="F79" s="41"/>
      <c r="G79" s="41"/>
      <c r="H79" s="41"/>
      <c r="I79" s="41"/>
      <c r="J79" s="41"/>
      <c r="K79" s="41"/>
      <c r="L79" s="14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4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6.25" customHeight="1">
      <c r="A82" s="39"/>
      <c r="B82" s="40"/>
      <c r="C82" s="41"/>
      <c r="D82" s="41"/>
      <c r="E82" s="171" t="str">
        <f>E7</f>
        <v>Brozany nad Ohří - rekonstrukci chodníku k fotbalovému hřišti vč. stabilizace pravobřežní břehové linie Mlýnského náhonu</v>
      </c>
      <c r="F82" s="33"/>
      <c r="G82" s="33"/>
      <c r="H82" s="33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" customFormat="1" ht="12" customHeight="1">
      <c r="B83" s="22"/>
      <c r="C83" s="33" t="s">
        <v>127</v>
      </c>
      <c r="D83" s="23"/>
      <c r="E83" s="23"/>
      <c r="F83" s="23"/>
      <c r="G83" s="23"/>
      <c r="H83" s="23"/>
      <c r="I83" s="23"/>
      <c r="J83" s="23"/>
      <c r="K83" s="23"/>
      <c r="L83" s="21"/>
    </row>
    <row r="84" s="2" customFormat="1" ht="16.5" customHeight="1">
      <c r="A84" s="39"/>
      <c r="B84" s="40"/>
      <c r="C84" s="41"/>
      <c r="D84" s="41"/>
      <c r="E84" s="171" t="s">
        <v>699</v>
      </c>
      <c r="F84" s="41"/>
      <c r="G84" s="41"/>
      <c r="H84" s="41"/>
      <c r="I84" s="41"/>
      <c r="J84" s="41"/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129</v>
      </c>
      <c r="D85" s="41"/>
      <c r="E85" s="41"/>
      <c r="F85" s="41"/>
      <c r="G85" s="41"/>
      <c r="H85" s="41"/>
      <c r="I85" s="41"/>
      <c r="J85" s="41"/>
      <c r="K85" s="41"/>
      <c r="L85" s="14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E11</f>
        <v xml:space="preserve">SO 102.1 - Oprava PB opevnění  (ř. km 2,243 - 2,324)</v>
      </c>
      <c r="F86" s="41"/>
      <c r="G86" s="41"/>
      <c r="H86" s="41"/>
      <c r="I86" s="41"/>
      <c r="J86" s="41"/>
      <c r="K86" s="41"/>
      <c r="L86" s="14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41"/>
      <c r="E88" s="41"/>
      <c r="F88" s="28" t="str">
        <f>F14</f>
        <v>Brozany nad Ohří</v>
      </c>
      <c r="G88" s="41"/>
      <c r="H88" s="41"/>
      <c r="I88" s="33" t="s">
        <v>23</v>
      </c>
      <c r="J88" s="73" t="str">
        <f>IF(J14="","",J14)</f>
        <v>14. 11. 2021</v>
      </c>
      <c r="K88" s="41"/>
      <c r="L88" s="14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25.65" customHeight="1">
      <c r="A90" s="39"/>
      <c r="B90" s="40"/>
      <c r="C90" s="33" t="s">
        <v>25</v>
      </c>
      <c r="D90" s="41"/>
      <c r="E90" s="41"/>
      <c r="F90" s="28" t="str">
        <f>E17</f>
        <v>Městys Brozany nad Ohří</v>
      </c>
      <c r="G90" s="41"/>
      <c r="H90" s="41"/>
      <c r="I90" s="33" t="s">
        <v>31</v>
      </c>
      <c r="J90" s="37" t="str">
        <f>E23</f>
        <v>AZ Consult spol. s r.o.</v>
      </c>
      <c r="K90" s="41"/>
      <c r="L90" s="14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29</v>
      </c>
      <c r="D91" s="41"/>
      <c r="E91" s="41"/>
      <c r="F91" s="28" t="str">
        <f>IF(E20="","",E20)</f>
        <v>Vyplň údaj</v>
      </c>
      <c r="G91" s="41"/>
      <c r="H91" s="41"/>
      <c r="I91" s="33" t="s">
        <v>34</v>
      </c>
      <c r="J91" s="37" t="str">
        <f>E26</f>
        <v>Dagmar Sedláčková</v>
      </c>
      <c r="K91" s="41"/>
      <c r="L91" s="14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4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87"/>
      <c r="B93" s="188"/>
      <c r="C93" s="189" t="s">
        <v>147</v>
      </c>
      <c r="D93" s="190" t="s">
        <v>57</v>
      </c>
      <c r="E93" s="190" t="s">
        <v>53</v>
      </c>
      <c r="F93" s="190" t="s">
        <v>54</v>
      </c>
      <c r="G93" s="190" t="s">
        <v>148</v>
      </c>
      <c r="H93" s="190" t="s">
        <v>149</v>
      </c>
      <c r="I93" s="190" t="s">
        <v>150</v>
      </c>
      <c r="J93" s="190" t="s">
        <v>133</v>
      </c>
      <c r="K93" s="191" t="s">
        <v>151</v>
      </c>
      <c r="L93" s="192"/>
      <c r="M93" s="93" t="s">
        <v>19</v>
      </c>
      <c r="N93" s="94" t="s">
        <v>42</v>
      </c>
      <c r="O93" s="94" t="s">
        <v>152</v>
      </c>
      <c r="P93" s="94" t="s">
        <v>153</v>
      </c>
      <c r="Q93" s="94" t="s">
        <v>154</v>
      </c>
      <c r="R93" s="94" t="s">
        <v>155</v>
      </c>
      <c r="S93" s="94" t="s">
        <v>156</v>
      </c>
      <c r="T93" s="95" t="s">
        <v>157</v>
      </c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</row>
    <row r="94" s="2" customFormat="1" ht="22.8" customHeight="1">
      <c r="A94" s="39"/>
      <c r="B94" s="40"/>
      <c r="C94" s="100" t="s">
        <v>158</v>
      </c>
      <c r="D94" s="41"/>
      <c r="E94" s="41"/>
      <c r="F94" s="41"/>
      <c r="G94" s="41"/>
      <c r="H94" s="41"/>
      <c r="I94" s="41"/>
      <c r="J94" s="193">
        <f>BK94</f>
        <v>0</v>
      </c>
      <c r="K94" s="41"/>
      <c r="L94" s="45"/>
      <c r="M94" s="96"/>
      <c r="N94" s="194"/>
      <c r="O94" s="97"/>
      <c r="P94" s="195">
        <f>P95</f>
        <v>0</v>
      </c>
      <c r="Q94" s="97"/>
      <c r="R94" s="195">
        <f>R95</f>
        <v>276.33121873999994</v>
      </c>
      <c r="S94" s="97"/>
      <c r="T94" s="196">
        <f>T95</f>
        <v>19.305999999999997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71</v>
      </c>
      <c r="AU94" s="18" t="s">
        <v>134</v>
      </c>
      <c r="BK94" s="197">
        <f>BK95</f>
        <v>0</v>
      </c>
    </row>
    <row r="95" s="12" customFormat="1" ht="25.92" customHeight="1">
      <c r="A95" s="12"/>
      <c r="B95" s="198"/>
      <c r="C95" s="199"/>
      <c r="D95" s="200" t="s">
        <v>71</v>
      </c>
      <c r="E95" s="201" t="s">
        <v>159</v>
      </c>
      <c r="F95" s="201" t="s">
        <v>160</v>
      </c>
      <c r="G95" s="199"/>
      <c r="H95" s="199"/>
      <c r="I95" s="202"/>
      <c r="J95" s="203">
        <f>BK95</f>
        <v>0</v>
      </c>
      <c r="K95" s="199"/>
      <c r="L95" s="204"/>
      <c r="M95" s="205"/>
      <c r="N95" s="206"/>
      <c r="O95" s="206"/>
      <c r="P95" s="207">
        <f>P96+P165+P168+P196+P201+P204+P210+P218</f>
        <v>0</v>
      </c>
      <c r="Q95" s="206"/>
      <c r="R95" s="207">
        <f>R96+R165+R168+R196+R201+R204+R210+R218</f>
        <v>276.33121873999994</v>
      </c>
      <c r="S95" s="206"/>
      <c r="T95" s="208">
        <f>T96+T165+T168+T196+T201+T204+T210+T218</f>
        <v>19.305999999999997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9" t="s">
        <v>79</v>
      </c>
      <c r="AT95" s="210" t="s">
        <v>71</v>
      </c>
      <c r="AU95" s="210" t="s">
        <v>72</v>
      </c>
      <c r="AY95" s="209" t="s">
        <v>161</v>
      </c>
      <c r="BK95" s="211">
        <f>BK96+BK165+BK168+BK196+BK201+BK204+BK210+BK218</f>
        <v>0</v>
      </c>
    </row>
    <row r="96" s="12" customFormat="1" ht="22.8" customHeight="1">
      <c r="A96" s="12"/>
      <c r="B96" s="198"/>
      <c r="C96" s="199"/>
      <c r="D96" s="200" t="s">
        <v>71</v>
      </c>
      <c r="E96" s="212" t="s">
        <v>79</v>
      </c>
      <c r="F96" s="212" t="s">
        <v>162</v>
      </c>
      <c r="G96" s="199"/>
      <c r="H96" s="199"/>
      <c r="I96" s="202"/>
      <c r="J96" s="213">
        <f>BK96</f>
        <v>0</v>
      </c>
      <c r="K96" s="199"/>
      <c r="L96" s="204"/>
      <c r="M96" s="205"/>
      <c r="N96" s="206"/>
      <c r="O96" s="206"/>
      <c r="P96" s="207">
        <f>SUM(P97:P164)</f>
        <v>0</v>
      </c>
      <c r="Q96" s="206"/>
      <c r="R96" s="207">
        <f>SUM(R97:R164)</f>
        <v>64.268965999999992</v>
      </c>
      <c r="S96" s="206"/>
      <c r="T96" s="208">
        <f>SUM(T97:T164)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79</v>
      </c>
      <c r="AT96" s="210" t="s">
        <v>71</v>
      </c>
      <c r="AU96" s="210" t="s">
        <v>79</v>
      </c>
      <c r="AY96" s="209" t="s">
        <v>161</v>
      </c>
      <c r="BK96" s="211">
        <f>SUM(BK97:BK164)</f>
        <v>0</v>
      </c>
    </row>
    <row r="97" s="2" customFormat="1" ht="24.15" customHeight="1">
      <c r="A97" s="39"/>
      <c r="B97" s="40"/>
      <c r="C97" s="214" t="s">
        <v>79</v>
      </c>
      <c r="D97" s="214" t="s">
        <v>163</v>
      </c>
      <c r="E97" s="215" t="s">
        <v>457</v>
      </c>
      <c r="F97" s="216" t="s">
        <v>458</v>
      </c>
      <c r="G97" s="217" t="s">
        <v>233</v>
      </c>
      <c r="H97" s="218">
        <v>85</v>
      </c>
      <c r="I97" s="219"/>
      <c r="J97" s="220">
        <f>ROUND(I97*H97,2)</f>
        <v>0</v>
      </c>
      <c r="K97" s="216" t="s">
        <v>185</v>
      </c>
      <c r="L97" s="45"/>
      <c r="M97" s="221" t="s">
        <v>19</v>
      </c>
      <c r="N97" s="222" t="s">
        <v>43</v>
      </c>
      <c r="O97" s="85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25" t="s">
        <v>167</v>
      </c>
      <c r="AT97" s="225" t="s">
        <v>163</v>
      </c>
      <c r="AU97" s="225" t="s">
        <v>81</v>
      </c>
      <c r="AY97" s="18" t="s">
        <v>161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8" t="s">
        <v>79</v>
      </c>
      <c r="BK97" s="226">
        <f>ROUND(I97*H97,2)</f>
        <v>0</v>
      </c>
      <c r="BL97" s="18" t="s">
        <v>167</v>
      </c>
      <c r="BM97" s="225" t="s">
        <v>702</v>
      </c>
    </row>
    <row r="98" s="2" customFormat="1" ht="14.4" customHeight="1">
      <c r="A98" s="39"/>
      <c r="B98" s="40"/>
      <c r="C98" s="214" t="s">
        <v>81</v>
      </c>
      <c r="D98" s="214" t="s">
        <v>163</v>
      </c>
      <c r="E98" s="215" t="s">
        <v>460</v>
      </c>
      <c r="F98" s="216" t="s">
        <v>461</v>
      </c>
      <c r="G98" s="217" t="s">
        <v>342</v>
      </c>
      <c r="H98" s="218">
        <v>1</v>
      </c>
      <c r="I98" s="219"/>
      <c r="J98" s="220">
        <f>ROUND(I98*H98,2)</f>
        <v>0</v>
      </c>
      <c r="K98" s="216" t="s">
        <v>185</v>
      </c>
      <c r="L98" s="45"/>
      <c r="M98" s="221" t="s">
        <v>19</v>
      </c>
      <c r="N98" s="222" t="s">
        <v>43</v>
      </c>
      <c r="O98" s="85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5" t="s">
        <v>167</v>
      </c>
      <c r="AT98" s="225" t="s">
        <v>163</v>
      </c>
      <c r="AU98" s="225" t="s">
        <v>81</v>
      </c>
      <c r="AY98" s="18" t="s">
        <v>161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8" t="s">
        <v>79</v>
      </c>
      <c r="BK98" s="226">
        <f>ROUND(I98*H98,2)</f>
        <v>0</v>
      </c>
      <c r="BL98" s="18" t="s">
        <v>167</v>
      </c>
      <c r="BM98" s="225" t="s">
        <v>703</v>
      </c>
    </row>
    <row r="99" s="2" customFormat="1" ht="24.15" customHeight="1">
      <c r="A99" s="39"/>
      <c r="B99" s="40"/>
      <c r="C99" s="214" t="s">
        <v>178</v>
      </c>
      <c r="D99" s="214" t="s">
        <v>163</v>
      </c>
      <c r="E99" s="215" t="s">
        <v>463</v>
      </c>
      <c r="F99" s="216" t="s">
        <v>464</v>
      </c>
      <c r="G99" s="217" t="s">
        <v>342</v>
      </c>
      <c r="H99" s="218">
        <v>1</v>
      </c>
      <c r="I99" s="219"/>
      <c r="J99" s="220">
        <f>ROUND(I99*H99,2)</f>
        <v>0</v>
      </c>
      <c r="K99" s="216" t="s">
        <v>185</v>
      </c>
      <c r="L99" s="45"/>
      <c r="M99" s="221" t="s">
        <v>19</v>
      </c>
      <c r="N99" s="222" t="s">
        <v>43</v>
      </c>
      <c r="O99" s="85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5" t="s">
        <v>167</v>
      </c>
      <c r="AT99" s="225" t="s">
        <v>163</v>
      </c>
      <c r="AU99" s="225" t="s">
        <v>81</v>
      </c>
      <c r="AY99" s="18" t="s">
        <v>161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8" t="s">
        <v>79</v>
      </c>
      <c r="BK99" s="226">
        <f>ROUND(I99*H99,2)</f>
        <v>0</v>
      </c>
      <c r="BL99" s="18" t="s">
        <v>167</v>
      </c>
      <c r="BM99" s="225" t="s">
        <v>704</v>
      </c>
    </row>
    <row r="100" s="2" customFormat="1" ht="14.4" customHeight="1">
      <c r="A100" s="39"/>
      <c r="B100" s="40"/>
      <c r="C100" s="214" t="s">
        <v>167</v>
      </c>
      <c r="D100" s="214" t="s">
        <v>163</v>
      </c>
      <c r="E100" s="215" t="s">
        <v>466</v>
      </c>
      <c r="F100" s="216" t="s">
        <v>467</v>
      </c>
      <c r="G100" s="217" t="s">
        <v>233</v>
      </c>
      <c r="H100" s="218">
        <v>85</v>
      </c>
      <c r="I100" s="219"/>
      <c r="J100" s="220">
        <f>ROUND(I100*H100,2)</f>
        <v>0</v>
      </c>
      <c r="K100" s="216" t="s">
        <v>185</v>
      </c>
      <c r="L100" s="45"/>
      <c r="M100" s="221" t="s">
        <v>19</v>
      </c>
      <c r="N100" s="222" t="s">
        <v>43</v>
      </c>
      <c r="O100" s="85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5" t="s">
        <v>167</v>
      </c>
      <c r="AT100" s="225" t="s">
        <v>163</v>
      </c>
      <c r="AU100" s="225" t="s">
        <v>81</v>
      </c>
      <c r="AY100" s="18" t="s">
        <v>161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8" t="s">
        <v>79</v>
      </c>
      <c r="BK100" s="226">
        <f>ROUND(I100*H100,2)</f>
        <v>0</v>
      </c>
      <c r="BL100" s="18" t="s">
        <v>167</v>
      </c>
      <c r="BM100" s="225" t="s">
        <v>705</v>
      </c>
    </row>
    <row r="101" s="2" customFormat="1" ht="14.4" customHeight="1">
      <c r="A101" s="39"/>
      <c r="B101" s="40"/>
      <c r="C101" s="214" t="s">
        <v>191</v>
      </c>
      <c r="D101" s="214" t="s">
        <v>163</v>
      </c>
      <c r="E101" s="215" t="s">
        <v>469</v>
      </c>
      <c r="F101" s="216" t="s">
        <v>470</v>
      </c>
      <c r="G101" s="217" t="s">
        <v>342</v>
      </c>
      <c r="H101" s="218">
        <v>1</v>
      </c>
      <c r="I101" s="219"/>
      <c r="J101" s="220">
        <f>ROUND(I101*H101,2)</f>
        <v>0</v>
      </c>
      <c r="K101" s="216" t="s">
        <v>185</v>
      </c>
      <c r="L101" s="45"/>
      <c r="M101" s="221" t="s">
        <v>19</v>
      </c>
      <c r="N101" s="222" t="s">
        <v>43</v>
      </c>
      <c r="O101" s="85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5" t="s">
        <v>167</v>
      </c>
      <c r="AT101" s="225" t="s">
        <v>163</v>
      </c>
      <c r="AU101" s="225" t="s">
        <v>81</v>
      </c>
      <c r="AY101" s="18" t="s">
        <v>161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8" t="s">
        <v>79</v>
      </c>
      <c r="BK101" s="226">
        <f>ROUND(I101*H101,2)</f>
        <v>0</v>
      </c>
      <c r="BL101" s="18" t="s">
        <v>167</v>
      </c>
      <c r="BM101" s="225" t="s">
        <v>706</v>
      </c>
    </row>
    <row r="102" s="14" customFormat="1">
      <c r="A102" s="14"/>
      <c r="B102" s="242"/>
      <c r="C102" s="243"/>
      <c r="D102" s="227" t="s">
        <v>175</v>
      </c>
      <c r="E102" s="244" t="s">
        <v>19</v>
      </c>
      <c r="F102" s="245" t="s">
        <v>707</v>
      </c>
      <c r="G102" s="243"/>
      <c r="H102" s="246">
        <v>1</v>
      </c>
      <c r="I102" s="247"/>
      <c r="J102" s="243"/>
      <c r="K102" s="243"/>
      <c r="L102" s="248"/>
      <c r="M102" s="249"/>
      <c r="N102" s="250"/>
      <c r="O102" s="250"/>
      <c r="P102" s="250"/>
      <c r="Q102" s="250"/>
      <c r="R102" s="250"/>
      <c r="S102" s="250"/>
      <c r="T102" s="251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2" t="s">
        <v>175</v>
      </c>
      <c r="AU102" s="252" t="s">
        <v>81</v>
      </c>
      <c r="AV102" s="14" t="s">
        <v>81</v>
      </c>
      <c r="AW102" s="14" t="s">
        <v>33</v>
      </c>
      <c r="AX102" s="14" t="s">
        <v>72</v>
      </c>
      <c r="AY102" s="252" t="s">
        <v>161</v>
      </c>
    </row>
    <row r="103" s="15" customFormat="1">
      <c r="A103" s="15"/>
      <c r="B103" s="253"/>
      <c r="C103" s="254"/>
      <c r="D103" s="227" t="s">
        <v>175</v>
      </c>
      <c r="E103" s="255" t="s">
        <v>19</v>
      </c>
      <c r="F103" s="256" t="s">
        <v>190</v>
      </c>
      <c r="G103" s="254"/>
      <c r="H103" s="257">
        <v>1</v>
      </c>
      <c r="I103" s="258"/>
      <c r="J103" s="254"/>
      <c r="K103" s="254"/>
      <c r="L103" s="259"/>
      <c r="M103" s="260"/>
      <c r="N103" s="261"/>
      <c r="O103" s="261"/>
      <c r="P103" s="261"/>
      <c r="Q103" s="261"/>
      <c r="R103" s="261"/>
      <c r="S103" s="261"/>
      <c r="T103" s="262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3" t="s">
        <v>175</v>
      </c>
      <c r="AU103" s="263" t="s">
        <v>81</v>
      </c>
      <c r="AV103" s="15" t="s">
        <v>167</v>
      </c>
      <c r="AW103" s="15" t="s">
        <v>33</v>
      </c>
      <c r="AX103" s="15" t="s">
        <v>79</v>
      </c>
      <c r="AY103" s="263" t="s">
        <v>161</v>
      </c>
    </row>
    <row r="104" s="2" customFormat="1" ht="24.15" customHeight="1">
      <c r="A104" s="39"/>
      <c r="B104" s="40"/>
      <c r="C104" s="214" t="s">
        <v>197</v>
      </c>
      <c r="D104" s="214" t="s">
        <v>163</v>
      </c>
      <c r="E104" s="215" t="s">
        <v>708</v>
      </c>
      <c r="F104" s="216" t="s">
        <v>709</v>
      </c>
      <c r="G104" s="217" t="s">
        <v>166</v>
      </c>
      <c r="H104" s="218">
        <v>1</v>
      </c>
      <c r="I104" s="219"/>
      <c r="J104" s="220">
        <f>ROUND(I104*H104,2)</f>
        <v>0</v>
      </c>
      <c r="K104" s="216" t="s">
        <v>19</v>
      </c>
      <c r="L104" s="45"/>
      <c r="M104" s="221" t="s">
        <v>19</v>
      </c>
      <c r="N104" s="222" t="s">
        <v>43</v>
      </c>
      <c r="O104" s="85"/>
      <c r="P104" s="223">
        <f>O104*H104</f>
        <v>0</v>
      </c>
      <c r="Q104" s="223">
        <v>24.225000000000001</v>
      </c>
      <c r="R104" s="223">
        <f>Q104*H104</f>
        <v>24.225000000000001</v>
      </c>
      <c r="S104" s="223">
        <v>0</v>
      </c>
      <c r="T104" s="224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5" t="s">
        <v>167</v>
      </c>
      <c r="AT104" s="225" t="s">
        <v>163</v>
      </c>
      <c r="AU104" s="225" t="s">
        <v>81</v>
      </c>
      <c r="AY104" s="18" t="s">
        <v>161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8" t="s">
        <v>79</v>
      </c>
      <c r="BK104" s="226">
        <f>ROUND(I104*H104,2)</f>
        <v>0</v>
      </c>
      <c r="BL104" s="18" t="s">
        <v>167</v>
      </c>
      <c r="BM104" s="225" t="s">
        <v>710</v>
      </c>
    </row>
    <row r="105" s="2" customFormat="1">
      <c r="A105" s="39"/>
      <c r="B105" s="40"/>
      <c r="C105" s="41"/>
      <c r="D105" s="227" t="s">
        <v>169</v>
      </c>
      <c r="E105" s="41"/>
      <c r="F105" s="228" t="s">
        <v>170</v>
      </c>
      <c r="G105" s="41"/>
      <c r="H105" s="41"/>
      <c r="I105" s="229"/>
      <c r="J105" s="41"/>
      <c r="K105" s="41"/>
      <c r="L105" s="45"/>
      <c r="M105" s="230"/>
      <c r="N105" s="231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169</v>
      </c>
      <c r="AU105" s="18" t="s">
        <v>81</v>
      </c>
    </row>
    <row r="106" s="2" customFormat="1" ht="24.15" customHeight="1">
      <c r="A106" s="39"/>
      <c r="B106" s="40"/>
      <c r="C106" s="214" t="s">
        <v>202</v>
      </c>
      <c r="D106" s="214" t="s">
        <v>163</v>
      </c>
      <c r="E106" s="215" t="s">
        <v>171</v>
      </c>
      <c r="F106" s="216" t="s">
        <v>172</v>
      </c>
      <c r="G106" s="217" t="s">
        <v>173</v>
      </c>
      <c r="H106" s="218">
        <v>167.49000000000001</v>
      </c>
      <c r="I106" s="219"/>
      <c r="J106" s="220">
        <f>ROUND(I106*H106,2)</f>
        <v>0</v>
      </c>
      <c r="K106" s="216" t="s">
        <v>19</v>
      </c>
      <c r="L106" s="45"/>
      <c r="M106" s="221" t="s">
        <v>19</v>
      </c>
      <c r="N106" s="222" t="s">
        <v>43</v>
      </c>
      <c r="O106" s="85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5" t="s">
        <v>167</v>
      </c>
      <c r="AT106" s="225" t="s">
        <v>163</v>
      </c>
      <c r="AU106" s="225" t="s">
        <v>81</v>
      </c>
      <c r="AY106" s="18" t="s">
        <v>161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8" t="s">
        <v>79</v>
      </c>
      <c r="BK106" s="226">
        <f>ROUND(I106*H106,2)</f>
        <v>0</v>
      </c>
      <c r="BL106" s="18" t="s">
        <v>167</v>
      </c>
      <c r="BM106" s="225" t="s">
        <v>711</v>
      </c>
    </row>
    <row r="107" s="13" customFormat="1">
      <c r="A107" s="13"/>
      <c r="B107" s="232"/>
      <c r="C107" s="233"/>
      <c r="D107" s="227" t="s">
        <v>175</v>
      </c>
      <c r="E107" s="234" t="s">
        <v>19</v>
      </c>
      <c r="F107" s="235" t="s">
        <v>176</v>
      </c>
      <c r="G107" s="233"/>
      <c r="H107" s="234" t="s">
        <v>19</v>
      </c>
      <c r="I107" s="236"/>
      <c r="J107" s="233"/>
      <c r="K107" s="233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175</v>
      </c>
      <c r="AU107" s="241" t="s">
        <v>81</v>
      </c>
      <c r="AV107" s="13" t="s">
        <v>79</v>
      </c>
      <c r="AW107" s="13" t="s">
        <v>33</v>
      </c>
      <c r="AX107" s="13" t="s">
        <v>72</v>
      </c>
      <c r="AY107" s="241" t="s">
        <v>161</v>
      </c>
    </row>
    <row r="108" s="14" customFormat="1">
      <c r="A108" s="14"/>
      <c r="B108" s="242"/>
      <c r="C108" s="243"/>
      <c r="D108" s="227" t="s">
        <v>175</v>
      </c>
      <c r="E108" s="244" t="s">
        <v>113</v>
      </c>
      <c r="F108" s="245" t="s">
        <v>712</v>
      </c>
      <c r="G108" s="243"/>
      <c r="H108" s="246">
        <v>167.49000000000001</v>
      </c>
      <c r="I108" s="247"/>
      <c r="J108" s="243"/>
      <c r="K108" s="243"/>
      <c r="L108" s="248"/>
      <c r="M108" s="249"/>
      <c r="N108" s="250"/>
      <c r="O108" s="250"/>
      <c r="P108" s="250"/>
      <c r="Q108" s="250"/>
      <c r="R108" s="250"/>
      <c r="S108" s="250"/>
      <c r="T108" s="25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2" t="s">
        <v>175</v>
      </c>
      <c r="AU108" s="252" t="s">
        <v>81</v>
      </c>
      <c r="AV108" s="14" t="s">
        <v>81</v>
      </c>
      <c r="AW108" s="14" t="s">
        <v>33</v>
      </c>
      <c r="AX108" s="14" t="s">
        <v>79</v>
      </c>
      <c r="AY108" s="252" t="s">
        <v>161</v>
      </c>
    </row>
    <row r="109" s="2" customFormat="1" ht="24.15" customHeight="1">
      <c r="A109" s="39"/>
      <c r="B109" s="40"/>
      <c r="C109" s="214" t="s">
        <v>207</v>
      </c>
      <c r="D109" s="214" t="s">
        <v>163</v>
      </c>
      <c r="E109" s="215" t="s">
        <v>179</v>
      </c>
      <c r="F109" s="216" t="s">
        <v>180</v>
      </c>
      <c r="G109" s="217" t="s">
        <v>173</v>
      </c>
      <c r="H109" s="218">
        <v>167.49000000000001</v>
      </c>
      <c r="I109" s="219"/>
      <c r="J109" s="220">
        <f>ROUND(I109*H109,2)</f>
        <v>0</v>
      </c>
      <c r="K109" s="216" t="s">
        <v>19</v>
      </c>
      <c r="L109" s="45"/>
      <c r="M109" s="221" t="s">
        <v>19</v>
      </c>
      <c r="N109" s="222" t="s">
        <v>43</v>
      </c>
      <c r="O109" s="85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5" t="s">
        <v>167</v>
      </c>
      <c r="AT109" s="225" t="s">
        <v>163</v>
      </c>
      <c r="AU109" s="225" t="s">
        <v>81</v>
      </c>
      <c r="AY109" s="18" t="s">
        <v>161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8" t="s">
        <v>79</v>
      </c>
      <c r="BK109" s="226">
        <f>ROUND(I109*H109,2)</f>
        <v>0</v>
      </c>
      <c r="BL109" s="18" t="s">
        <v>167</v>
      </c>
      <c r="BM109" s="225" t="s">
        <v>713</v>
      </c>
    </row>
    <row r="110" s="14" customFormat="1">
      <c r="A110" s="14"/>
      <c r="B110" s="242"/>
      <c r="C110" s="243"/>
      <c r="D110" s="227" t="s">
        <v>175</v>
      </c>
      <c r="E110" s="244" t="s">
        <v>116</v>
      </c>
      <c r="F110" s="245" t="s">
        <v>714</v>
      </c>
      <c r="G110" s="243"/>
      <c r="H110" s="246">
        <v>167.49000000000001</v>
      </c>
      <c r="I110" s="247"/>
      <c r="J110" s="243"/>
      <c r="K110" s="243"/>
      <c r="L110" s="248"/>
      <c r="M110" s="249"/>
      <c r="N110" s="250"/>
      <c r="O110" s="250"/>
      <c r="P110" s="250"/>
      <c r="Q110" s="250"/>
      <c r="R110" s="250"/>
      <c r="S110" s="250"/>
      <c r="T110" s="251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2" t="s">
        <v>175</v>
      </c>
      <c r="AU110" s="252" t="s">
        <v>81</v>
      </c>
      <c r="AV110" s="14" t="s">
        <v>81</v>
      </c>
      <c r="AW110" s="14" t="s">
        <v>33</v>
      </c>
      <c r="AX110" s="14" t="s">
        <v>79</v>
      </c>
      <c r="AY110" s="252" t="s">
        <v>161</v>
      </c>
    </row>
    <row r="111" s="2" customFormat="1" ht="24.15" customHeight="1">
      <c r="A111" s="39"/>
      <c r="B111" s="40"/>
      <c r="C111" s="214" t="s">
        <v>211</v>
      </c>
      <c r="D111" s="214" t="s">
        <v>163</v>
      </c>
      <c r="E111" s="215" t="s">
        <v>715</v>
      </c>
      <c r="F111" s="216" t="s">
        <v>716</v>
      </c>
      <c r="G111" s="217" t="s">
        <v>173</v>
      </c>
      <c r="H111" s="218">
        <v>3.9199999999999999</v>
      </c>
      <c r="I111" s="219"/>
      <c r="J111" s="220">
        <f>ROUND(I111*H111,2)</f>
        <v>0</v>
      </c>
      <c r="K111" s="216" t="s">
        <v>185</v>
      </c>
      <c r="L111" s="45"/>
      <c r="M111" s="221" t="s">
        <v>19</v>
      </c>
      <c r="N111" s="222" t="s">
        <v>43</v>
      </c>
      <c r="O111" s="85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5" t="s">
        <v>167</v>
      </c>
      <c r="AT111" s="225" t="s">
        <v>163</v>
      </c>
      <c r="AU111" s="225" t="s">
        <v>81</v>
      </c>
      <c r="AY111" s="18" t="s">
        <v>161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8" t="s">
        <v>79</v>
      </c>
      <c r="BK111" s="226">
        <f>ROUND(I111*H111,2)</f>
        <v>0</v>
      </c>
      <c r="BL111" s="18" t="s">
        <v>167</v>
      </c>
      <c r="BM111" s="225" t="s">
        <v>717</v>
      </c>
    </row>
    <row r="112" s="14" customFormat="1">
      <c r="A112" s="14"/>
      <c r="B112" s="242"/>
      <c r="C112" s="243"/>
      <c r="D112" s="227" t="s">
        <v>175</v>
      </c>
      <c r="E112" s="244" t="s">
        <v>19</v>
      </c>
      <c r="F112" s="245" t="s">
        <v>718</v>
      </c>
      <c r="G112" s="243"/>
      <c r="H112" s="246">
        <v>3.9199999999999999</v>
      </c>
      <c r="I112" s="247"/>
      <c r="J112" s="243"/>
      <c r="K112" s="243"/>
      <c r="L112" s="248"/>
      <c r="M112" s="249"/>
      <c r="N112" s="250"/>
      <c r="O112" s="250"/>
      <c r="P112" s="250"/>
      <c r="Q112" s="250"/>
      <c r="R112" s="250"/>
      <c r="S112" s="250"/>
      <c r="T112" s="251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2" t="s">
        <v>175</v>
      </c>
      <c r="AU112" s="252" t="s">
        <v>81</v>
      </c>
      <c r="AV112" s="14" t="s">
        <v>81</v>
      </c>
      <c r="AW112" s="14" t="s">
        <v>33</v>
      </c>
      <c r="AX112" s="14" t="s">
        <v>79</v>
      </c>
      <c r="AY112" s="252" t="s">
        <v>161</v>
      </c>
    </row>
    <row r="113" s="2" customFormat="1" ht="24.15" customHeight="1">
      <c r="A113" s="39"/>
      <c r="B113" s="40"/>
      <c r="C113" s="214" t="s">
        <v>218</v>
      </c>
      <c r="D113" s="214" t="s">
        <v>163</v>
      </c>
      <c r="E113" s="215" t="s">
        <v>506</v>
      </c>
      <c r="F113" s="216" t="s">
        <v>507</v>
      </c>
      <c r="G113" s="217" t="s">
        <v>342</v>
      </c>
      <c r="H113" s="218">
        <v>1</v>
      </c>
      <c r="I113" s="219"/>
      <c r="J113" s="220">
        <f>ROUND(I113*H113,2)</f>
        <v>0</v>
      </c>
      <c r="K113" s="216" t="s">
        <v>185</v>
      </c>
      <c r="L113" s="45"/>
      <c r="M113" s="221" t="s">
        <v>19</v>
      </c>
      <c r="N113" s="222" t="s">
        <v>43</v>
      </c>
      <c r="O113" s="85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25" t="s">
        <v>167</v>
      </c>
      <c r="AT113" s="225" t="s">
        <v>163</v>
      </c>
      <c r="AU113" s="225" t="s">
        <v>81</v>
      </c>
      <c r="AY113" s="18" t="s">
        <v>161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8" t="s">
        <v>79</v>
      </c>
      <c r="BK113" s="226">
        <f>ROUND(I113*H113,2)</f>
        <v>0</v>
      </c>
      <c r="BL113" s="18" t="s">
        <v>167</v>
      </c>
      <c r="BM113" s="225" t="s">
        <v>719</v>
      </c>
    </row>
    <row r="114" s="2" customFormat="1" ht="24.15" customHeight="1">
      <c r="A114" s="39"/>
      <c r="B114" s="40"/>
      <c r="C114" s="214" t="s">
        <v>225</v>
      </c>
      <c r="D114" s="214" t="s">
        <v>163</v>
      </c>
      <c r="E114" s="215" t="s">
        <v>509</v>
      </c>
      <c r="F114" s="216" t="s">
        <v>510</v>
      </c>
      <c r="G114" s="217" t="s">
        <v>342</v>
      </c>
      <c r="H114" s="218">
        <v>1</v>
      </c>
      <c r="I114" s="219"/>
      <c r="J114" s="220">
        <f>ROUND(I114*H114,2)</f>
        <v>0</v>
      </c>
      <c r="K114" s="216" t="s">
        <v>185</v>
      </c>
      <c r="L114" s="45"/>
      <c r="M114" s="221" t="s">
        <v>19</v>
      </c>
      <c r="N114" s="222" t="s">
        <v>43</v>
      </c>
      <c r="O114" s="85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5" t="s">
        <v>167</v>
      </c>
      <c r="AT114" s="225" t="s">
        <v>163</v>
      </c>
      <c r="AU114" s="225" t="s">
        <v>81</v>
      </c>
      <c r="AY114" s="18" t="s">
        <v>161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8" t="s">
        <v>79</v>
      </c>
      <c r="BK114" s="226">
        <f>ROUND(I114*H114,2)</f>
        <v>0</v>
      </c>
      <c r="BL114" s="18" t="s">
        <v>167</v>
      </c>
      <c r="BM114" s="225" t="s">
        <v>720</v>
      </c>
    </row>
    <row r="115" s="2" customFormat="1" ht="24.15" customHeight="1">
      <c r="A115" s="39"/>
      <c r="B115" s="40"/>
      <c r="C115" s="214" t="s">
        <v>230</v>
      </c>
      <c r="D115" s="214" t="s">
        <v>163</v>
      </c>
      <c r="E115" s="215" t="s">
        <v>512</v>
      </c>
      <c r="F115" s="216" t="s">
        <v>513</v>
      </c>
      <c r="G115" s="217" t="s">
        <v>342</v>
      </c>
      <c r="H115" s="218">
        <v>1</v>
      </c>
      <c r="I115" s="219"/>
      <c r="J115" s="220">
        <f>ROUND(I115*H115,2)</f>
        <v>0</v>
      </c>
      <c r="K115" s="216" t="s">
        <v>185</v>
      </c>
      <c r="L115" s="45"/>
      <c r="M115" s="221" t="s">
        <v>19</v>
      </c>
      <c r="N115" s="222" t="s">
        <v>43</v>
      </c>
      <c r="O115" s="85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5" t="s">
        <v>167</v>
      </c>
      <c r="AT115" s="225" t="s">
        <v>163</v>
      </c>
      <c r="AU115" s="225" t="s">
        <v>81</v>
      </c>
      <c r="AY115" s="18" t="s">
        <v>161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8" t="s">
        <v>79</v>
      </c>
      <c r="BK115" s="226">
        <f>ROUND(I115*H115,2)</f>
        <v>0</v>
      </c>
      <c r="BL115" s="18" t="s">
        <v>167</v>
      </c>
      <c r="BM115" s="225" t="s">
        <v>721</v>
      </c>
    </row>
    <row r="116" s="2" customFormat="1" ht="14.4" customHeight="1">
      <c r="A116" s="39"/>
      <c r="B116" s="40"/>
      <c r="C116" s="214" t="s">
        <v>236</v>
      </c>
      <c r="D116" s="214" t="s">
        <v>163</v>
      </c>
      <c r="E116" s="215" t="s">
        <v>516</v>
      </c>
      <c r="F116" s="216" t="s">
        <v>517</v>
      </c>
      <c r="G116" s="217" t="s">
        <v>233</v>
      </c>
      <c r="H116" s="218">
        <v>85</v>
      </c>
      <c r="I116" s="219"/>
      <c r="J116" s="220">
        <f>ROUND(I116*H116,2)</f>
        <v>0</v>
      </c>
      <c r="K116" s="216" t="s">
        <v>185</v>
      </c>
      <c r="L116" s="45"/>
      <c r="M116" s="221" t="s">
        <v>19</v>
      </c>
      <c r="N116" s="222" t="s">
        <v>43</v>
      </c>
      <c r="O116" s="85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5" t="s">
        <v>167</v>
      </c>
      <c r="AT116" s="225" t="s">
        <v>163</v>
      </c>
      <c r="AU116" s="225" t="s">
        <v>81</v>
      </c>
      <c r="AY116" s="18" t="s">
        <v>161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8" t="s">
        <v>79</v>
      </c>
      <c r="BK116" s="226">
        <f>ROUND(I116*H116,2)</f>
        <v>0</v>
      </c>
      <c r="BL116" s="18" t="s">
        <v>167</v>
      </c>
      <c r="BM116" s="225" t="s">
        <v>722</v>
      </c>
    </row>
    <row r="117" s="2" customFormat="1" ht="37.8" customHeight="1">
      <c r="A117" s="39"/>
      <c r="B117" s="40"/>
      <c r="C117" s="214" t="s">
        <v>243</v>
      </c>
      <c r="D117" s="214" t="s">
        <v>163</v>
      </c>
      <c r="E117" s="215" t="s">
        <v>519</v>
      </c>
      <c r="F117" s="216" t="s">
        <v>520</v>
      </c>
      <c r="G117" s="217" t="s">
        <v>342</v>
      </c>
      <c r="H117" s="218">
        <v>19</v>
      </c>
      <c r="I117" s="219"/>
      <c r="J117" s="220">
        <f>ROUND(I117*H117,2)</f>
        <v>0</v>
      </c>
      <c r="K117" s="216" t="s">
        <v>185</v>
      </c>
      <c r="L117" s="45"/>
      <c r="M117" s="221" t="s">
        <v>19</v>
      </c>
      <c r="N117" s="222" t="s">
        <v>43</v>
      </c>
      <c r="O117" s="85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5" t="s">
        <v>167</v>
      </c>
      <c r="AT117" s="225" t="s">
        <v>163</v>
      </c>
      <c r="AU117" s="225" t="s">
        <v>81</v>
      </c>
      <c r="AY117" s="18" t="s">
        <v>161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8" t="s">
        <v>79</v>
      </c>
      <c r="BK117" s="226">
        <f>ROUND(I117*H117,2)</f>
        <v>0</v>
      </c>
      <c r="BL117" s="18" t="s">
        <v>167</v>
      </c>
      <c r="BM117" s="225" t="s">
        <v>723</v>
      </c>
    </row>
    <row r="118" s="14" customFormat="1">
      <c r="A118" s="14"/>
      <c r="B118" s="242"/>
      <c r="C118" s="243"/>
      <c r="D118" s="227" t="s">
        <v>175</v>
      </c>
      <c r="E118" s="244" t="s">
        <v>19</v>
      </c>
      <c r="F118" s="245" t="s">
        <v>724</v>
      </c>
      <c r="G118" s="243"/>
      <c r="H118" s="246">
        <v>19</v>
      </c>
      <c r="I118" s="247"/>
      <c r="J118" s="243"/>
      <c r="K118" s="243"/>
      <c r="L118" s="248"/>
      <c r="M118" s="249"/>
      <c r="N118" s="250"/>
      <c r="O118" s="250"/>
      <c r="P118" s="250"/>
      <c r="Q118" s="250"/>
      <c r="R118" s="250"/>
      <c r="S118" s="250"/>
      <c r="T118" s="251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2" t="s">
        <v>175</v>
      </c>
      <c r="AU118" s="252" t="s">
        <v>81</v>
      </c>
      <c r="AV118" s="14" t="s">
        <v>81</v>
      </c>
      <c r="AW118" s="14" t="s">
        <v>33</v>
      </c>
      <c r="AX118" s="14" t="s">
        <v>79</v>
      </c>
      <c r="AY118" s="252" t="s">
        <v>161</v>
      </c>
    </row>
    <row r="119" s="2" customFormat="1" ht="24.15" customHeight="1">
      <c r="A119" s="39"/>
      <c r="B119" s="40"/>
      <c r="C119" s="214" t="s">
        <v>8</v>
      </c>
      <c r="D119" s="214" t="s">
        <v>163</v>
      </c>
      <c r="E119" s="215" t="s">
        <v>523</v>
      </c>
      <c r="F119" s="216" t="s">
        <v>524</v>
      </c>
      <c r="G119" s="217" t="s">
        <v>342</v>
      </c>
      <c r="H119" s="218">
        <v>19</v>
      </c>
      <c r="I119" s="219"/>
      <c r="J119" s="220">
        <f>ROUND(I119*H119,2)</f>
        <v>0</v>
      </c>
      <c r="K119" s="216" t="s">
        <v>185</v>
      </c>
      <c r="L119" s="45"/>
      <c r="M119" s="221" t="s">
        <v>19</v>
      </c>
      <c r="N119" s="222" t="s">
        <v>43</v>
      </c>
      <c r="O119" s="85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25" t="s">
        <v>167</v>
      </c>
      <c r="AT119" s="225" t="s">
        <v>163</v>
      </c>
      <c r="AU119" s="225" t="s">
        <v>81</v>
      </c>
      <c r="AY119" s="18" t="s">
        <v>161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8" t="s">
        <v>79</v>
      </c>
      <c r="BK119" s="226">
        <f>ROUND(I119*H119,2)</f>
        <v>0</v>
      </c>
      <c r="BL119" s="18" t="s">
        <v>167</v>
      </c>
      <c r="BM119" s="225" t="s">
        <v>725</v>
      </c>
    </row>
    <row r="120" s="14" customFormat="1">
      <c r="A120" s="14"/>
      <c r="B120" s="242"/>
      <c r="C120" s="243"/>
      <c r="D120" s="227" t="s">
        <v>175</v>
      </c>
      <c r="E120" s="244" t="s">
        <v>19</v>
      </c>
      <c r="F120" s="245" t="s">
        <v>724</v>
      </c>
      <c r="G120" s="243"/>
      <c r="H120" s="246">
        <v>19</v>
      </c>
      <c r="I120" s="247"/>
      <c r="J120" s="243"/>
      <c r="K120" s="243"/>
      <c r="L120" s="248"/>
      <c r="M120" s="249"/>
      <c r="N120" s="250"/>
      <c r="O120" s="250"/>
      <c r="P120" s="250"/>
      <c r="Q120" s="250"/>
      <c r="R120" s="250"/>
      <c r="S120" s="250"/>
      <c r="T120" s="25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2" t="s">
        <v>175</v>
      </c>
      <c r="AU120" s="252" t="s">
        <v>81</v>
      </c>
      <c r="AV120" s="14" t="s">
        <v>81</v>
      </c>
      <c r="AW120" s="14" t="s">
        <v>33</v>
      </c>
      <c r="AX120" s="14" t="s">
        <v>79</v>
      </c>
      <c r="AY120" s="252" t="s">
        <v>161</v>
      </c>
    </row>
    <row r="121" s="2" customFormat="1" ht="24.15" customHeight="1">
      <c r="A121" s="39"/>
      <c r="B121" s="40"/>
      <c r="C121" s="214" t="s">
        <v>253</v>
      </c>
      <c r="D121" s="214" t="s">
        <v>163</v>
      </c>
      <c r="E121" s="215" t="s">
        <v>526</v>
      </c>
      <c r="F121" s="216" t="s">
        <v>527</v>
      </c>
      <c r="G121" s="217" t="s">
        <v>342</v>
      </c>
      <c r="H121" s="218">
        <v>19</v>
      </c>
      <c r="I121" s="219"/>
      <c r="J121" s="220">
        <f>ROUND(I121*H121,2)</f>
        <v>0</v>
      </c>
      <c r="K121" s="216" t="s">
        <v>185</v>
      </c>
      <c r="L121" s="45"/>
      <c r="M121" s="221" t="s">
        <v>19</v>
      </c>
      <c r="N121" s="222" t="s">
        <v>43</v>
      </c>
      <c r="O121" s="85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5" t="s">
        <v>167</v>
      </c>
      <c r="AT121" s="225" t="s">
        <v>163</v>
      </c>
      <c r="AU121" s="225" t="s">
        <v>81</v>
      </c>
      <c r="AY121" s="18" t="s">
        <v>161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8" t="s">
        <v>79</v>
      </c>
      <c r="BK121" s="226">
        <f>ROUND(I121*H121,2)</f>
        <v>0</v>
      </c>
      <c r="BL121" s="18" t="s">
        <v>167</v>
      </c>
      <c r="BM121" s="225" t="s">
        <v>726</v>
      </c>
    </row>
    <row r="122" s="14" customFormat="1">
      <c r="A122" s="14"/>
      <c r="B122" s="242"/>
      <c r="C122" s="243"/>
      <c r="D122" s="227" t="s">
        <v>175</v>
      </c>
      <c r="E122" s="244" t="s">
        <v>19</v>
      </c>
      <c r="F122" s="245" t="s">
        <v>724</v>
      </c>
      <c r="G122" s="243"/>
      <c r="H122" s="246">
        <v>19</v>
      </c>
      <c r="I122" s="247"/>
      <c r="J122" s="243"/>
      <c r="K122" s="243"/>
      <c r="L122" s="248"/>
      <c r="M122" s="249"/>
      <c r="N122" s="250"/>
      <c r="O122" s="250"/>
      <c r="P122" s="250"/>
      <c r="Q122" s="250"/>
      <c r="R122" s="250"/>
      <c r="S122" s="250"/>
      <c r="T122" s="25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2" t="s">
        <v>175</v>
      </c>
      <c r="AU122" s="252" t="s">
        <v>81</v>
      </c>
      <c r="AV122" s="14" t="s">
        <v>81</v>
      </c>
      <c r="AW122" s="14" t="s">
        <v>33</v>
      </c>
      <c r="AX122" s="14" t="s">
        <v>79</v>
      </c>
      <c r="AY122" s="252" t="s">
        <v>161</v>
      </c>
    </row>
    <row r="123" s="2" customFormat="1" ht="14.4" customHeight="1">
      <c r="A123" s="39"/>
      <c r="B123" s="40"/>
      <c r="C123" s="214" t="s">
        <v>258</v>
      </c>
      <c r="D123" s="214" t="s">
        <v>163</v>
      </c>
      <c r="E123" s="215" t="s">
        <v>530</v>
      </c>
      <c r="F123" s="216" t="s">
        <v>531</v>
      </c>
      <c r="G123" s="217" t="s">
        <v>233</v>
      </c>
      <c r="H123" s="218">
        <v>1275</v>
      </c>
      <c r="I123" s="219"/>
      <c r="J123" s="220">
        <f>ROUND(I123*H123,2)</f>
        <v>0</v>
      </c>
      <c r="K123" s="216" t="s">
        <v>185</v>
      </c>
      <c r="L123" s="45"/>
      <c r="M123" s="221" t="s">
        <v>19</v>
      </c>
      <c r="N123" s="222" t="s">
        <v>43</v>
      </c>
      <c r="O123" s="85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5" t="s">
        <v>167</v>
      </c>
      <c r="AT123" s="225" t="s">
        <v>163</v>
      </c>
      <c r="AU123" s="225" t="s">
        <v>81</v>
      </c>
      <c r="AY123" s="18" t="s">
        <v>161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8" t="s">
        <v>79</v>
      </c>
      <c r="BK123" s="226">
        <f>ROUND(I123*H123,2)</f>
        <v>0</v>
      </c>
      <c r="BL123" s="18" t="s">
        <v>167</v>
      </c>
      <c r="BM123" s="225" t="s">
        <v>727</v>
      </c>
    </row>
    <row r="124" s="14" customFormat="1">
      <c r="A124" s="14"/>
      <c r="B124" s="242"/>
      <c r="C124" s="243"/>
      <c r="D124" s="227" t="s">
        <v>175</v>
      </c>
      <c r="E124" s="244" t="s">
        <v>19</v>
      </c>
      <c r="F124" s="245" t="s">
        <v>728</v>
      </c>
      <c r="G124" s="243"/>
      <c r="H124" s="246">
        <v>1275</v>
      </c>
      <c r="I124" s="247"/>
      <c r="J124" s="243"/>
      <c r="K124" s="243"/>
      <c r="L124" s="248"/>
      <c r="M124" s="249"/>
      <c r="N124" s="250"/>
      <c r="O124" s="250"/>
      <c r="P124" s="250"/>
      <c r="Q124" s="250"/>
      <c r="R124" s="250"/>
      <c r="S124" s="250"/>
      <c r="T124" s="25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2" t="s">
        <v>175</v>
      </c>
      <c r="AU124" s="252" t="s">
        <v>81</v>
      </c>
      <c r="AV124" s="14" t="s">
        <v>81</v>
      </c>
      <c r="AW124" s="14" t="s">
        <v>33</v>
      </c>
      <c r="AX124" s="14" t="s">
        <v>79</v>
      </c>
      <c r="AY124" s="252" t="s">
        <v>161</v>
      </c>
    </row>
    <row r="125" s="2" customFormat="1" ht="24.15" customHeight="1">
      <c r="A125" s="39"/>
      <c r="B125" s="40"/>
      <c r="C125" s="214" t="s">
        <v>264</v>
      </c>
      <c r="D125" s="214" t="s">
        <v>163</v>
      </c>
      <c r="E125" s="215" t="s">
        <v>539</v>
      </c>
      <c r="F125" s="216" t="s">
        <v>540</v>
      </c>
      <c r="G125" s="217" t="s">
        <v>221</v>
      </c>
      <c r="H125" s="218">
        <v>1.8999999999999999</v>
      </c>
      <c r="I125" s="219"/>
      <c r="J125" s="220">
        <f>ROUND(I125*H125,2)</f>
        <v>0</v>
      </c>
      <c r="K125" s="216" t="s">
        <v>19</v>
      </c>
      <c r="L125" s="45"/>
      <c r="M125" s="221" t="s">
        <v>19</v>
      </c>
      <c r="N125" s="222" t="s">
        <v>43</v>
      </c>
      <c r="O125" s="85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5" t="s">
        <v>167</v>
      </c>
      <c r="AT125" s="225" t="s">
        <v>163</v>
      </c>
      <c r="AU125" s="225" t="s">
        <v>81</v>
      </c>
      <c r="AY125" s="18" t="s">
        <v>161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8" t="s">
        <v>79</v>
      </c>
      <c r="BK125" s="226">
        <f>ROUND(I125*H125,2)</f>
        <v>0</v>
      </c>
      <c r="BL125" s="18" t="s">
        <v>167</v>
      </c>
      <c r="BM125" s="225" t="s">
        <v>729</v>
      </c>
    </row>
    <row r="126" s="2" customFormat="1" ht="37.8" customHeight="1">
      <c r="A126" s="39"/>
      <c r="B126" s="40"/>
      <c r="C126" s="214" t="s">
        <v>269</v>
      </c>
      <c r="D126" s="214" t="s">
        <v>163</v>
      </c>
      <c r="E126" s="215" t="s">
        <v>183</v>
      </c>
      <c r="F126" s="216" t="s">
        <v>184</v>
      </c>
      <c r="G126" s="217" t="s">
        <v>173</v>
      </c>
      <c r="H126" s="218">
        <v>230.72200000000001</v>
      </c>
      <c r="I126" s="219"/>
      <c r="J126" s="220">
        <f>ROUND(I126*H126,2)</f>
        <v>0</v>
      </c>
      <c r="K126" s="216" t="s">
        <v>185</v>
      </c>
      <c r="L126" s="45"/>
      <c r="M126" s="221" t="s">
        <v>19</v>
      </c>
      <c r="N126" s="222" t="s">
        <v>43</v>
      </c>
      <c r="O126" s="85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5" t="s">
        <v>167</v>
      </c>
      <c r="AT126" s="225" t="s">
        <v>163</v>
      </c>
      <c r="AU126" s="225" t="s">
        <v>81</v>
      </c>
      <c r="AY126" s="18" t="s">
        <v>161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8" t="s">
        <v>79</v>
      </c>
      <c r="BK126" s="226">
        <f>ROUND(I126*H126,2)</f>
        <v>0</v>
      </c>
      <c r="BL126" s="18" t="s">
        <v>167</v>
      </c>
      <c r="BM126" s="225" t="s">
        <v>730</v>
      </c>
    </row>
    <row r="127" s="13" customFormat="1">
      <c r="A127" s="13"/>
      <c r="B127" s="232"/>
      <c r="C127" s="233"/>
      <c r="D127" s="227" t="s">
        <v>175</v>
      </c>
      <c r="E127" s="234" t="s">
        <v>19</v>
      </c>
      <c r="F127" s="235" t="s">
        <v>187</v>
      </c>
      <c r="G127" s="233"/>
      <c r="H127" s="234" t="s">
        <v>19</v>
      </c>
      <c r="I127" s="236"/>
      <c r="J127" s="233"/>
      <c r="K127" s="233"/>
      <c r="L127" s="237"/>
      <c r="M127" s="238"/>
      <c r="N127" s="239"/>
      <c r="O127" s="239"/>
      <c r="P127" s="239"/>
      <c r="Q127" s="239"/>
      <c r="R127" s="239"/>
      <c r="S127" s="239"/>
      <c r="T127" s="24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1" t="s">
        <v>175</v>
      </c>
      <c r="AU127" s="241" t="s">
        <v>81</v>
      </c>
      <c r="AV127" s="13" t="s">
        <v>79</v>
      </c>
      <c r="AW127" s="13" t="s">
        <v>33</v>
      </c>
      <c r="AX127" s="13" t="s">
        <v>72</v>
      </c>
      <c r="AY127" s="241" t="s">
        <v>161</v>
      </c>
    </row>
    <row r="128" s="14" customFormat="1">
      <c r="A128" s="14"/>
      <c r="B128" s="242"/>
      <c r="C128" s="243"/>
      <c r="D128" s="227" t="s">
        <v>175</v>
      </c>
      <c r="E128" s="244" t="s">
        <v>19</v>
      </c>
      <c r="F128" s="245" t="s">
        <v>188</v>
      </c>
      <c r="G128" s="243"/>
      <c r="H128" s="246">
        <v>224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175</v>
      </c>
      <c r="AU128" s="252" t="s">
        <v>81</v>
      </c>
      <c r="AV128" s="14" t="s">
        <v>81</v>
      </c>
      <c r="AW128" s="14" t="s">
        <v>33</v>
      </c>
      <c r="AX128" s="14" t="s">
        <v>72</v>
      </c>
      <c r="AY128" s="252" t="s">
        <v>161</v>
      </c>
    </row>
    <row r="129" s="14" customFormat="1">
      <c r="A129" s="14"/>
      <c r="B129" s="242"/>
      <c r="C129" s="243"/>
      <c r="D129" s="227" t="s">
        <v>175</v>
      </c>
      <c r="E129" s="244" t="s">
        <v>19</v>
      </c>
      <c r="F129" s="245" t="s">
        <v>731</v>
      </c>
      <c r="G129" s="243"/>
      <c r="H129" s="246">
        <v>6.7220000000000004</v>
      </c>
      <c r="I129" s="247"/>
      <c r="J129" s="243"/>
      <c r="K129" s="243"/>
      <c r="L129" s="248"/>
      <c r="M129" s="249"/>
      <c r="N129" s="250"/>
      <c r="O129" s="250"/>
      <c r="P129" s="250"/>
      <c r="Q129" s="250"/>
      <c r="R129" s="250"/>
      <c r="S129" s="250"/>
      <c r="T129" s="251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2" t="s">
        <v>175</v>
      </c>
      <c r="AU129" s="252" t="s">
        <v>81</v>
      </c>
      <c r="AV129" s="14" t="s">
        <v>81</v>
      </c>
      <c r="AW129" s="14" t="s">
        <v>33</v>
      </c>
      <c r="AX129" s="14" t="s">
        <v>72</v>
      </c>
      <c r="AY129" s="252" t="s">
        <v>161</v>
      </c>
    </row>
    <row r="130" s="15" customFormat="1">
      <c r="A130" s="15"/>
      <c r="B130" s="253"/>
      <c r="C130" s="254"/>
      <c r="D130" s="227" t="s">
        <v>175</v>
      </c>
      <c r="E130" s="255" t="s">
        <v>19</v>
      </c>
      <c r="F130" s="256" t="s">
        <v>190</v>
      </c>
      <c r="G130" s="254"/>
      <c r="H130" s="257">
        <v>230.72200000000001</v>
      </c>
      <c r="I130" s="258"/>
      <c r="J130" s="254"/>
      <c r="K130" s="254"/>
      <c r="L130" s="259"/>
      <c r="M130" s="260"/>
      <c r="N130" s="261"/>
      <c r="O130" s="261"/>
      <c r="P130" s="261"/>
      <c r="Q130" s="261"/>
      <c r="R130" s="261"/>
      <c r="S130" s="261"/>
      <c r="T130" s="262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3" t="s">
        <v>175</v>
      </c>
      <c r="AU130" s="263" t="s">
        <v>81</v>
      </c>
      <c r="AV130" s="15" t="s">
        <v>167</v>
      </c>
      <c r="AW130" s="15" t="s">
        <v>33</v>
      </c>
      <c r="AX130" s="15" t="s">
        <v>79</v>
      </c>
      <c r="AY130" s="263" t="s">
        <v>161</v>
      </c>
    </row>
    <row r="131" s="2" customFormat="1" ht="37.8" customHeight="1">
      <c r="A131" s="39"/>
      <c r="B131" s="40"/>
      <c r="C131" s="214" t="s">
        <v>275</v>
      </c>
      <c r="D131" s="214" t="s">
        <v>163</v>
      </c>
      <c r="E131" s="215" t="s">
        <v>192</v>
      </c>
      <c r="F131" s="216" t="s">
        <v>193</v>
      </c>
      <c r="G131" s="217" t="s">
        <v>173</v>
      </c>
      <c r="H131" s="218">
        <v>52.688000000000002</v>
      </c>
      <c r="I131" s="219"/>
      <c r="J131" s="220">
        <f>ROUND(I131*H131,2)</f>
        <v>0</v>
      </c>
      <c r="K131" s="216" t="s">
        <v>185</v>
      </c>
      <c r="L131" s="45"/>
      <c r="M131" s="221" t="s">
        <v>19</v>
      </c>
      <c r="N131" s="222" t="s">
        <v>43</v>
      </c>
      <c r="O131" s="85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5" t="s">
        <v>167</v>
      </c>
      <c r="AT131" s="225" t="s">
        <v>163</v>
      </c>
      <c r="AU131" s="225" t="s">
        <v>81</v>
      </c>
      <c r="AY131" s="18" t="s">
        <v>161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8" t="s">
        <v>79</v>
      </c>
      <c r="BK131" s="226">
        <f>ROUND(I131*H131,2)</f>
        <v>0</v>
      </c>
      <c r="BL131" s="18" t="s">
        <v>167</v>
      </c>
      <c r="BM131" s="225" t="s">
        <v>732</v>
      </c>
    </row>
    <row r="132" s="13" customFormat="1">
      <c r="A132" s="13"/>
      <c r="B132" s="232"/>
      <c r="C132" s="233"/>
      <c r="D132" s="227" t="s">
        <v>175</v>
      </c>
      <c r="E132" s="234" t="s">
        <v>19</v>
      </c>
      <c r="F132" s="235" t="s">
        <v>195</v>
      </c>
      <c r="G132" s="233"/>
      <c r="H132" s="234" t="s">
        <v>19</v>
      </c>
      <c r="I132" s="236"/>
      <c r="J132" s="233"/>
      <c r="K132" s="233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175</v>
      </c>
      <c r="AU132" s="241" t="s">
        <v>81</v>
      </c>
      <c r="AV132" s="13" t="s">
        <v>79</v>
      </c>
      <c r="AW132" s="13" t="s">
        <v>33</v>
      </c>
      <c r="AX132" s="13" t="s">
        <v>72</v>
      </c>
      <c r="AY132" s="241" t="s">
        <v>161</v>
      </c>
    </row>
    <row r="133" s="14" customFormat="1">
      <c r="A133" s="14"/>
      <c r="B133" s="242"/>
      <c r="C133" s="243"/>
      <c r="D133" s="227" t="s">
        <v>175</v>
      </c>
      <c r="E133" s="244" t="s">
        <v>19</v>
      </c>
      <c r="F133" s="245" t="s">
        <v>733</v>
      </c>
      <c r="G133" s="243"/>
      <c r="H133" s="246">
        <v>48.768000000000001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2" t="s">
        <v>175</v>
      </c>
      <c r="AU133" s="252" t="s">
        <v>81</v>
      </c>
      <c r="AV133" s="14" t="s">
        <v>81</v>
      </c>
      <c r="AW133" s="14" t="s">
        <v>33</v>
      </c>
      <c r="AX133" s="14" t="s">
        <v>72</v>
      </c>
      <c r="AY133" s="252" t="s">
        <v>161</v>
      </c>
    </row>
    <row r="134" s="14" customFormat="1">
      <c r="A134" s="14"/>
      <c r="B134" s="242"/>
      <c r="C134" s="243"/>
      <c r="D134" s="227" t="s">
        <v>175</v>
      </c>
      <c r="E134" s="244" t="s">
        <v>19</v>
      </c>
      <c r="F134" s="245" t="s">
        <v>734</v>
      </c>
      <c r="G134" s="243"/>
      <c r="H134" s="246">
        <v>3.9199999999999999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175</v>
      </c>
      <c r="AU134" s="252" t="s">
        <v>81</v>
      </c>
      <c r="AV134" s="14" t="s">
        <v>81</v>
      </c>
      <c r="AW134" s="14" t="s">
        <v>33</v>
      </c>
      <c r="AX134" s="14" t="s">
        <v>72</v>
      </c>
      <c r="AY134" s="252" t="s">
        <v>161</v>
      </c>
    </row>
    <row r="135" s="15" customFormat="1">
      <c r="A135" s="15"/>
      <c r="B135" s="253"/>
      <c r="C135" s="254"/>
      <c r="D135" s="227" t="s">
        <v>175</v>
      </c>
      <c r="E135" s="255" t="s">
        <v>122</v>
      </c>
      <c r="F135" s="256" t="s">
        <v>190</v>
      </c>
      <c r="G135" s="254"/>
      <c r="H135" s="257">
        <v>52.688000000000002</v>
      </c>
      <c r="I135" s="258"/>
      <c r="J135" s="254"/>
      <c r="K135" s="254"/>
      <c r="L135" s="259"/>
      <c r="M135" s="260"/>
      <c r="N135" s="261"/>
      <c r="O135" s="261"/>
      <c r="P135" s="261"/>
      <c r="Q135" s="261"/>
      <c r="R135" s="261"/>
      <c r="S135" s="261"/>
      <c r="T135" s="262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3" t="s">
        <v>175</v>
      </c>
      <c r="AU135" s="263" t="s">
        <v>81</v>
      </c>
      <c r="AV135" s="15" t="s">
        <v>167</v>
      </c>
      <c r="AW135" s="15" t="s">
        <v>33</v>
      </c>
      <c r="AX135" s="15" t="s">
        <v>79</v>
      </c>
      <c r="AY135" s="263" t="s">
        <v>161</v>
      </c>
    </row>
    <row r="136" s="2" customFormat="1" ht="37.8" customHeight="1">
      <c r="A136" s="39"/>
      <c r="B136" s="40"/>
      <c r="C136" s="214" t="s">
        <v>7</v>
      </c>
      <c r="D136" s="214" t="s">
        <v>163</v>
      </c>
      <c r="E136" s="215" t="s">
        <v>198</v>
      </c>
      <c r="F136" s="216" t="s">
        <v>199</v>
      </c>
      <c r="G136" s="217" t="s">
        <v>173</v>
      </c>
      <c r="H136" s="218">
        <v>526.88</v>
      </c>
      <c r="I136" s="219"/>
      <c r="J136" s="220">
        <f>ROUND(I136*H136,2)</f>
        <v>0</v>
      </c>
      <c r="K136" s="216" t="s">
        <v>185</v>
      </c>
      <c r="L136" s="45"/>
      <c r="M136" s="221" t="s">
        <v>19</v>
      </c>
      <c r="N136" s="222" t="s">
        <v>43</v>
      </c>
      <c r="O136" s="85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5" t="s">
        <v>167</v>
      </c>
      <c r="AT136" s="225" t="s">
        <v>163</v>
      </c>
      <c r="AU136" s="225" t="s">
        <v>81</v>
      </c>
      <c r="AY136" s="18" t="s">
        <v>161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8" t="s">
        <v>79</v>
      </c>
      <c r="BK136" s="226">
        <f>ROUND(I136*H136,2)</f>
        <v>0</v>
      </c>
      <c r="BL136" s="18" t="s">
        <v>167</v>
      </c>
      <c r="BM136" s="225" t="s">
        <v>735</v>
      </c>
    </row>
    <row r="137" s="13" customFormat="1">
      <c r="A137" s="13"/>
      <c r="B137" s="232"/>
      <c r="C137" s="233"/>
      <c r="D137" s="227" t="s">
        <v>175</v>
      </c>
      <c r="E137" s="234" t="s">
        <v>19</v>
      </c>
      <c r="F137" s="235" t="s">
        <v>195</v>
      </c>
      <c r="G137" s="233"/>
      <c r="H137" s="234" t="s">
        <v>19</v>
      </c>
      <c r="I137" s="236"/>
      <c r="J137" s="233"/>
      <c r="K137" s="233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175</v>
      </c>
      <c r="AU137" s="241" t="s">
        <v>81</v>
      </c>
      <c r="AV137" s="13" t="s">
        <v>79</v>
      </c>
      <c r="AW137" s="13" t="s">
        <v>33</v>
      </c>
      <c r="AX137" s="13" t="s">
        <v>72</v>
      </c>
      <c r="AY137" s="241" t="s">
        <v>161</v>
      </c>
    </row>
    <row r="138" s="14" customFormat="1">
      <c r="A138" s="14"/>
      <c r="B138" s="242"/>
      <c r="C138" s="243"/>
      <c r="D138" s="227" t="s">
        <v>175</v>
      </c>
      <c r="E138" s="244" t="s">
        <v>19</v>
      </c>
      <c r="F138" s="245" t="s">
        <v>733</v>
      </c>
      <c r="G138" s="243"/>
      <c r="H138" s="246">
        <v>48.768000000000001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2" t="s">
        <v>175</v>
      </c>
      <c r="AU138" s="252" t="s">
        <v>81</v>
      </c>
      <c r="AV138" s="14" t="s">
        <v>81</v>
      </c>
      <c r="AW138" s="14" t="s">
        <v>33</v>
      </c>
      <c r="AX138" s="14" t="s">
        <v>72</v>
      </c>
      <c r="AY138" s="252" t="s">
        <v>161</v>
      </c>
    </row>
    <row r="139" s="14" customFormat="1">
      <c r="A139" s="14"/>
      <c r="B139" s="242"/>
      <c r="C139" s="243"/>
      <c r="D139" s="227" t="s">
        <v>175</v>
      </c>
      <c r="E139" s="244" t="s">
        <v>19</v>
      </c>
      <c r="F139" s="245" t="s">
        <v>734</v>
      </c>
      <c r="G139" s="243"/>
      <c r="H139" s="246">
        <v>3.9199999999999999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2" t="s">
        <v>175</v>
      </c>
      <c r="AU139" s="252" t="s">
        <v>81</v>
      </c>
      <c r="AV139" s="14" t="s">
        <v>81</v>
      </c>
      <c r="AW139" s="14" t="s">
        <v>33</v>
      </c>
      <c r="AX139" s="14" t="s">
        <v>72</v>
      </c>
      <c r="AY139" s="252" t="s">
        <v>161</v>
      </c>
    </row>
    <row r="140" s="15" customFormat="1">
      <c r="A140" s="15"/>
      <c r="B140" s="253"/>
      <c r="C140" s="254"/>
      <c r="D140" s="227" t="s">
        <v>175</v>
      </c>
      <c r="E140" s="255" t="s">
        <v>19</v>
      </c>
      <c r="F140" s="256" t="s">
        <v>190</v>
      </c>
      <c r="G140" s="254"/>
      <c r="H140" s="257">
        <v>52.688000000000002</v>
      </c>
      <c r="I140" s="258"/>
      <c r="J140" s="254"/>
      <c r="K140" s="254"/>
      <c r="L140" s="259"/>
      <c r="M140" s="260"/>
      <c r="N140" s="261"/>
      <c r="O140" s="261"/>
      <c r="P140" s="261"/>
      <c r="Q140" s="261"/>
      <c r="R140" s="261"/>
      <c r="S140" s="261"/>
      <c r="T140" s="262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3" t="s">
        <v>175</v>
      </c>
      <c r="AU140" s="263" t="s">
        <v>81</v>
      </c>
      <c r="AV140" s="15" t="s">
        <v>167</v>
      </c>
      <c r="AW140" s="15" t="s">
        <v>33</v>
      </c>
      <c r="AX140" s="15" t="s">
        <v>72</v>
      </c>
      <c r="AY140" s="263" t="s">
        <v>161</v>
      </c>
    </row>
    <row r="141" s="14" customFormat="1">
      <c r="A141" s="14"/>
      <c r="B141" s="242"/>
      <c r="C141" s="243"/>
      <c r="D141" s="227" t="s">
        <v>175</v>
      </c>
      <c r="E141" s="244" t="s">
        <v>19</v>
      </c>
      <c r="F141" s="245" t="s">
        <v>736</v>
      </c>
      <c r="G141" s="243"/>
      <c r="H141" s="246">
        <v>526.88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2" t="s">
        <v>175</v>
      </c>
      <c r="AU141" s="252" t="s">
        <v>81</v>
      </c>
      <c r="AV141" s="14" t="s">
        <v>81</v>
      </c>
      <c r="AW141" s="14" t="s">
        <v>33</v>
      </c>
      <c r="AX141" s="14" t="s">
        <v>79</v>
      </c>
      <c r="AY141" s="252" t="s">
        <v>161</v>
      </c>
    </row>
    <row r="142" s="2" customFormat="1" ht="37.8" customHeight="1">
      <c r="A142" s="39"/>
      <c r="B142" s="40"/>
      <c r="C142" s="214" t="s">
        <v>284</v>
      </c>
      <c r="D142" s="214" t="s">
        <v>163</v>
      </c>
      <c r="E142" s="215" t="s">
        <v>203</v>
      </c>
      <c r="F142" s="216" t="s">
        <v>204</v>
      </c>
      <c r="G142" s="217" t="s">
        <v>173</v>
      </c>
      <c r="H142" s="218">
        <v>167.49000000000001</v>
      </c>
      <c r="I142" s="219"/>
      <c r="J142" s="220">
        <f>ROUND(I142*H142,2)</f>
        <v>0</v>
      </c>
      <c r="K142" s="216" t="s">
        <v>185</v>
      </c>
      <c r="L142" s="45"/>
      <c r="M142" s="221" t="s">
        <v>19</v>
      </c>
      <c r="N142" s="222" t="s">
        <v>43</v>
      </c>
      <c r="O142" s="85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5" t="s">
        <v>167</v>
      </c>
      <c r="AT142" s="225" t="s">
        <v>163</v>
      </c>
      <c r="AU142" s="225" t="s">
        <v>81</v>
      </c>
      <c r="AY142" s="18" t="s">
        <v>161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8" t="s">
        <v>79</v>
      </c>
      <c r="BK142" s="226">
        <f>ROUND(I142*H142,2)</f>
        <v>0</v>
      </c>
      <c r="BL142" s="18" t="s">
        <v>167</v>
      </c>
      <c r="BM142" s="225" t="s">
        <v>737</v>
      </c>
    </row>
    <row r="143" s="14" customFormat="1">
      <c r="A143" s="14"/>
      <c r="B143" s="242"/>
      <c r="C143" s="243"/>
      <c r="D143" s="227" t="s">
        <v>175</v>
      </c>
      <c r="E143" s="244" t="s">
        <v>125</v>
      </c>
      <c r="F143" s="245" t="s">
        <v>206</v>
      </c>
      <c r="G143" s="243"/>
      <c r="H143" s="246">
        <v>167.49000000000001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2" t="s">
        <v>175</v>
      </c>
      <c r="AU143" s="252" t="s">
        <v>81</v>
      </c>
      <c r="AV143" s="14" t="s">
        <v>81</v>
      </c>
      <c r="AW143" s="14" t="s">
        <v>33</v>
      </c>
      <c r="AX143" s="14" t="s">
        <v>79</v>
      </c>
      <c r="AY143" s="252" t="s">
        <v>161</v>
      </c>
    </row>
    <row r="144" s="2" customFormat="1" ht="37.8" customHeight="1">
      <c r="A144" s="39"/>
      <c r="B144" s="40"/>
      <c r="C144" s="214" t="s">
        <v>292</v>
      </c>
      <c r="D144" s="214" t="s">
        <v>163</v>
      </c>
      <c r="E144" s="215" t="s">
        <v>208</v>
      </c>
      <c r="F144" s="216" t="s">
        <v>209</v>
      </c>
      <c r="G144" s="217" t="s">
        <v>173</v>
      </c>
      <c r="H144" s="218">
        <v>167.49000000000001</v>
      </c>
      <c r="I144" s="219"/>
      <c r="J144" s="220">
        <f>ROUND(I144*H144,2)</f>
        <v>0</v>
      </c>
      <c r="K144" s="216" t="s">
        <v>185</v>
      </c>
      <c r="L144" s="45"/>
      <c r="M144" s="221" t="s">
        <v>19</v>
      </c>
      <c r="N144" s="222" t="s">
        <v>43</v>
      </c>
      <c r="O144" s="85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5" t="s">
        <v>167</v>
      </c>
      <c r="AT144" s="225" t="s">
        <v>163</v>
      </c>
      <c r="AU144" s="225" t="s">
        <v>81</v>
      </c>
      <c r="AY144" s="18" t="s">
        <v>161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8" t="s">
        <v>79</v>
      </c>
      <c r="BK144" s="226">
        <f>ROUND(I144*H144,2)</f>
        <v>0</v>
      </c>
      <c r="BL144" s="18" t="s">
        <v>167</v>
      </c>
      <c r="BM144" s="225" t="s">
        <v>738</v>
      </c>
    </row>
    <row r="145" s="14" customFormat="1">
      <c r="A145" s="14"/>
      <c r="B145" s="242"/>
      <c r="C145" s="243"/>
      <c r="D145" s="227" t="s">
        <v>175</v>
      </c>
      <c r="E145" s="244" t="s">
        <v>19</v>
      </c>
      <c r="F145" s="245" t="s">
        <v>206</v>
      </c>
      <c r="G145" s="243"/>
      <c r="H145" s="246">
        <v>167.49000000000001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2" t="s">
        <v>175</v>
      </c>
      <c r="AU145" s="252" t="s">
        <v>81</v>
      </c>
      <c r="AV145" s="14" t="s">
        <v>81</v>
      </c>
      <c r="AW145" s="14" t="s">
        <v>33</v>
      </c>
      <c r="AX145" s="14" t="s">
        <v>79</v>
      </c>
      <c r="AY145" s="252" t="s">
        <v>161</v>
      </c>
    </row>
    <row r="146" s="2" customFormat="1" ht="24.15" customHeight="1">
      <c r="A146" s="39"/>
      <c r="B146" s="40"/>
      <c r="C146" s="214" t="s">
        <v>298</v>
      </c>
      <c r="D146" s="214" t="s">
        <v>163</v>
      </c>
      <c r="E146" s="215" t="s">
        <v>212</v>
      </c>
      <c r="F146" s="216" t="s">
        <v>213</v>
      </c>
      <c r="G146" s="217" t="s">
        <v>173</v>
      </c>
      <c r="H146" s="218">
        <v>118.72199999999999</v>
      </c>
      <c r="I146" s="219"/>
      <c r="J146" s="220">
        <f>ROUND(I146*H146,2)</f>
        <v>0</v>
      </c>
      <c r="K146" s="216" t="s">
        <v>185</v>
      </c>
      <c r="L146" s="45"/>
      <c r="M146" s="221" t="s">
        <v>19</v>
      </c>
      <c r="N146" s="222" t="s">
        <v>43</v>
      </c>
      <c r="O146" s="85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5" t="s">
        <v>167</v>
      </c>
      <c r="AT146" s="225" t="s">
        <v>163</v>
      </c>
      <c r="AU146" s="225" t="s">
        <v>81</v>
      </c>
      <c r="AY146" s="18" t="s">
        <v>161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8" t="s">
        <v>79</v>
      </c>
      <c r="BK146" s="226">
        <f>ROUND(I146*H146,2)</f>
        <v>0</v>
      </c>
      <c r="BL146" s="18" t="s">
        <v>167</v>
      </c>
      <c r="BM146" s="225" t="s">
        <v>739</v>
      </c>
    </row>
    <row r="147" s="13" customFormat="1">
      <c r="A147" s="13"/>
      <c r="B147" s="232"/>
      <c r="C147" s="233"/>
      <c r="D147" s="227" t="s">
        <v>175</v>
      </c>
      <c r="E147" s="234" t="s">
        <v>19</v>
      </c>
      <c r="F147" s="235" t="s">
        <v>215</v>
      </c>
      <c r="G147" s="233"/>
      <c r="H147" s="234" t="s">
        <v>19</v>
      </c>
      <c r="I147" s="236"/>
      <c r="J147" s="233"/>
      <c r="K147" s="233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175</v>
      </c>
      <c r="AU147" s="241" t="s">
        <v>81</v>
      </c>
      <c r="AV147" s="13" t="s">
        <v>79</v>
      </c>
      <c r="AW147" s="13" t="s">
        <v>33</v>
      </c>
      <c r="AX147" s="13" t="s">
        <v>72</v>
      </c>
      <c r="AY147" s="241" t="s">
        <v>161</v>
      </c>
    </row>
    <row r="148" s="14" customFormat="1">
      <c r="A148" s="14"/>
      <c r="B148" s="242"/>
      <c r="C148" s="243"/>
      <c r="D148" s="227" t="s">
        <v>175</v>
      </c>
      <c r="E148" s="244" t="s">
        <v>19</v>
      </c>
      <c r="F148" s="245" t="s">
        <v>119</v>
      </c>
      <c r="G148" s="243"/>
      <c r="H148" s="246">
        <v>112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2" t="s">
        <v>175</v>
      </c>
      <c r="AU148" s="252" t="s">
        <v>81</v>
      </c>
      <c r="AV148" s="14" t="s">
        <v>81</v>
      </c>
      <c r="AW148" s="14" t="s">
        <v>33</v>
      </c>
      <c r="AX148" s="14" t="s">
        <v>72</v>
      </c>
      <c r="AY148" s="252" t="s">
        <v>161</v>
      </c>
    </row>
    <row r="149" s="13" customFormat="1">
      <c r="A149" s="13"/>
      <c r="B149" s="232"/>
      <c r="C149" s="233"/>
      <c r="D149" s="227" t="s">
        <v>175</v>
      </c>
      <c r="E149" s="234" t="s">
        <v>19</v>
      </c>
      <c r="F149" s="235" t="s">
        <v>216</v>
      </c>
      <c r="G149" s="233"/>
      <c r="H149" s="234" t="s">
        <v>19</v>
      </c>
      <c r="I149" s="236"/>
      <c r="J149" s="233"/>
      <c r="K149" s="233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175</v>
      </c>
      <c r="AU149" s="241" t="s">
        <v>81</v>
      </c>
      <c r="AV149" s="13" t="s">
        <v>79</v>
      </c>
      <c r="AW149" s="13" t="s">
        <v>33</v>
      </c>
      <c r="AX149" s="13" t="s">
        <v>72</v>
      </c>
      <c r="AY149" s="241" t="s">
        <v>161</v>
      </c>
    </row>
    <row r="150" s="14" customFormat="1">
      <c r="A150" s="14"/>
      <c r="B150" s="242"/>
      <c r="C150" s="243"/>
      <c r="D150" s="227" t="s">
        <v>175</v>
      </c>
      <c r="E150" s="244" t="s">
        <v>19</v>
      </c>
      <c r="F150" s="245" t="s">
        <v>740</v>
      </c>
      <c r="G150" s="243"/>
      <c r="H150" s="246">
        <v>6.7220000000000004</v>
      </c>
      <c r="I150" s="247"/>
      <c r="J150" s="243"/>
      <c r="K150" s="243"/>
      <c r="L150" s="248"/>
      <c r="M150" s="249"/>
      <c r="N150" s="250"/>
      <c r="O150" s="250"/>
      <c r="P150" s="250"/>
      <c r="Q150" s="250"/>
      <c r="R150" s="250"/>
      <c r="S150" s="250"/>
      <c r="T150" s="25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2" t="s">
        <v>175</v>
      </c>
      <c r="AU150" s="252" t="s">
        <v>81</v>
      </c>
      <c r="AV150" s="14" t="s">
        <v>81</v>
      </c>
      <c r="AW150" s="14" t="s">
        <v>33</v>
      </c>
      <c r="AX150" s="14" t="s">
        <v>72</v>
      </c>
      <c r="AY150" s="252" t="s">
        <v>161</v>
      </c>
    </row>
    <row r="151" s="15" customFormat="1">
      <c r="A151" s="15"/>
      <c r="B151" s="253"/>
      <c r="C151" s="254"/>
      <c r="D151" s="227" t="s">
        <v>175</v>
      </c>
      <c r="E151" s="255" t="s">
        <v>19</v>
      </c>
      <c r="F151" s="256" t="s">
        <v>190</v>
      </c>
      <c r="G151" s="254"/>
      <c r="H151" s="257">
        <v>118.72199999999999</v>
      </c>
      <c r="I151" s="258"/>
      <c r="J151" s="254"/>
      <c r="K151" s="254"/>
      <c r="L151" s="259"/>
      <c r="M151" s="260"/>
      <c r="N151" s="261"/>
      <c r="O151" s="261"/>
      <c r="P151" s="261"/>
      <c r="Q151" s="261"/>
      <c r="R151" s="261"/>
      <c r="S151" s="261"/>
      <c r="T151" s="262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3" t="s">
        <v>175</v>
      </c>
      <c r="AU151" s="263" t="s">
        <v>81</v>
      </c>
      <c r="AV151" s="15" t="s">
        <v>167</v>
      </c>
      <c r="AW151" s="15" t="s">
        <v>33</v>
      </c>
      <c r="AX151" s="15" t="s">
        <v>79</v>
      </c>
      <c r="AY151" s="263" t="s">
        <v>161</v>
      </c>
    </row>
    <row r="152" s="2" customFormat="1" ht="24.15" customHeight="1">
      <c r="A152" s="39"/>
      <c r="B152" s="40"/>
      <c r="C152" s="214" t="s">
        <v>305</v>
      </c>
      <c r="D152" s="214" t="s">
        <v>163</v>
      </c>
      <c r="E152" s="215" t="s">
        <v>219</v>
      </c>
      <c r="F152" s="216" t="s">
        <v>220</v>
      </c>
      <c r="G152" s="217" t="s">
        <v>221</v>
      </c>
      <c r="H152" s="218">
        <v>440.35599999999999</v>
      </c>
      <c r="I152" s="219"/>
      <c r="J152" s="220">
        <f>ROUND(I152*H152,2)</f>
        <v>0</v>
      </c>
      <c r="K152" s="216" t="s">
        <v>19</v>
      </c>
      <c r="L152" s="45"/>
      <c r="M152" s="221" t="s">
        <v>19</v>
      </c>
      <c r="N152" s="222" t="s">
        <v>43</v>
      </c>
      <c r="O152" s="85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5" t="s">
        <v>167</v>
      </c>
      <c r="AT152" s="225" t="s">
        <v>163</v>
      </c>
      <c r="AU152" s="225" t="s">
        <v>81</v>
      </c>
      <c r="AY152" s="18" t="s">
        <v>161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8" t="s">
        <v>79</v>
      </c>
      <c r="BK152" s="226">
        <f>ROUND(I152*H152,2)</f>
        <v>0</v>
      </c>
      <c r="BL152" s="18" t="s">
        <v>167</v>
      </c>
      <c r="BM152" s="225" t="s">
        <v>741</v>
      </c>
    </row>
    <row r="153" s="14" customFormat="1">
      <c r="A153" s="14"/>
      <c r="B153" s="242"/>
      <c r="C153" s="243"/>
      <c r="D153" s="227" t="s">
        <v>175</v>
      </c>
      <c r="E153" s="244" t="s">
        <v>19</v>
      </c>
      <c r="F153" s="245" t="s">
        <v>223</v>
      </c>
      <c r="G153" s="243"/>
      <c r="H153" s="246">
        <v>220.178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175</v>
      </c>
      <c r="AU153" s="252" t="s">
        <v>81</v>
      </c>
      <c r="AV153" s="14" t="s">
        <v>81</v>
      </c>
      <c r="AW153" s="14" t="s">
        <v>33</v>
      </c>
      <c r="AX153" s="14" t="s">
        <v>72</v>
      </c>
      <c r="AY153" s="252" t="s">
        <v>161</v>
      </c>
    </row>
    <row r="154" s="14" customFormat="1">
      <c r="A154" s="14"/>
      <c r="B154" s="242"/>
      <c r="C154" s="243"/>
      <c r="D154" s="227" t="s">
        <v>175</v>
      </c>
      <c r="E154" s="244" t="s">
        <v>19</v>
      </c>
      <c r="F154" s="245" t="s">
        <v>742</v>
      </c>
      <c r="G154" s="243"/>
      <c r="H154" s="246">
        <v>440.35599999999999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2" t="s">
        <v>175</v>
      </c>
      <c r="AU154" s="252" t="s">
        <v>81</v>
      </c>
      <c r="AV154" s="14" t="s">
        <v>81</v>
      </c>
      <c r="AW154" s="14" t="s">
        <v>33</v>
      </c>
      <c r="AX154" s="14" t="s">
        <v>79</v>
      </c>
      <c r="AY154" s="252" t="s">
        <v>161</v>
      </c>
    </row>
    <row r="155" s="2" customFormat="1" ht="24.15" customHeight="1">
      <c r="A155" s="39"/>
      <c r="B155" s="40"/>
      <c r="C155" s="214" t="s">
        <v>311</v>
      </c>
      <c r="D155" s="214" t="s">
        <v>163</v>
      </c>
      <c r="E155" s="215" t="s">
        <v>226</v>
      </c>
      <c r="F155" s="216" t="s">
        <v>227</v>
      </c>
      <c r="G155" s="217" t="s">
        <v>173</v>
      </c>
      <c r="H155" s="218">
        <v>112</v>
      </c>
      <c r="I155" s="219"/>
      <c r="J155" s="220">
        <f>ROUND(I155*H155,2)</f>
        <v>0</v>
      </c>
      <c r="K155" s="216" t="s">
        <v>185</v>
      </c>
      <c r="L155" s="45"/>
      <c r="M155" s="221" t="s">
        <v>19</v>
      </c>
      <c r="N155" s="222" t="s">
        <v>43</v>
      </c>
      <c r="O155" s="85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5" t="s">
        <v>167</v>
      </c>
      <c r="AT155" s="225" t="s">
        <v>163</v>
      </c>
      <c r="AU155" s="225" t="s">
        <v>81</v>
      </c>
      <c r="AY155" s="18" t="s">
        <v>161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8" t="s">
        <v>79</v>
      </c>
      <c r="BK155" s="226">
        <f>ROUND(I155*H155,2)</f>
        <v>0</v>
      </c>
      <c r="BL155" s="18" t="s">
        <v>167</v>
      </c>
      <c r="BM155" s="225" t="s">
        <v>743</v>
      </c>
    </row>
    <row r="156" s="14" customFormat="1">
      <c r="A156" s="14"/>
      <c r="B156" s="242"/>
      <c r="C156" s="243"/>
      <c r="D156" s="227" t="s">
        <v>175</v>
      </c>
      <c r="E156" s="244" t="s">
        <v>119</v>
      </c>
      <c r="F156" s="245" t="s">
        <v>744</v>
      </c>
      <c r="G156" s="243"/>
      <c r="H156" s="246">
        <v>112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175</v>
      </c>
      <c r="AU156" s="252" t="s">
        <v>81</v>
      </c>
      <c r="AV156" s="14" t="s">
        <v>81</v>
      </c>
      <c r="AW156" s="14" t="s">
        <v>33</v>
      </c>
      <c r="AX156" s="14" t="s">
        <v>79</v>
      </c>
      <c r="AY156" s="252" t="s">
        <v>161</v>
      </c>
    </row>
    <row r="157" s="2" customFormat="1" ht="24.15" customHeight="1">
      <c r="A157" s="39"/>
      <c r="B157" s="40"/>
      <c r="C157" s="214" t="s">
        <v>315</v>
      </c>
      <c r="D157" s="214" t="s">
        <v>163</v>
      </c>
      <c r="E157" s="215" t="s">
        <v>231</v>
      </c>
      <c r="F157" s="216" t="s">
        <v>232</v>
      </c>
      <c r="G157" s="217" t="s">
        <v>233</v>
      </c>
      <c r="H157" s="218">
        <v>148.30000000000001</v>
      </c>
      <c r="I157" s="219"/>
      <c r="J157" s="220">
        <f>ROUND(I157*H157,2)</f>
        <v>0</v>
      </c>
      <c r="K157" s="216" t="s">
        <v>185</v>
      </c>
      <c r="L157" s="45"/>
      <c r="M157" s="221" t="s">
        <v>19</v>
      </c>
      <c r="N157" s="222" t="s">
        <v>43</v>
      </c>
      <c r="O157" s="85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5" t="s">
        <v>167</v>
      </c>
      <c r="AT157" s="225" t="s">
        <v>163</v>
      </c>
      <c r="AU157" s="225" t="s">
        <v>81</v>
      </c>
      <c r="AY157" s="18" t="s">
        <v>161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8" t="s">
        <v>79</v>
      </c>
      <c r="BK157" s="226">
        <f>ROUND(I157*H157,2)</f>
        <v>0</v>
      </c>
      <c r="BL157" s="18" t="s">
        <v>167</v>
      </c>
      <c r="BM157" s="225" t="s">
        <v>745</v>
      </c>
    </row>
    <row r="158" s="14" customFormat="1">
      <c r="A158" s="14"/>
      <c r="B158" s="242"/>
      <c r="C158" s="243"/>
      <c r="D158" s="227" t="s">
        <v>175</v>
      </c>
      <c r="E158" s="244" t="s">
        <v>19</v>
      </c>
      <c r="F158" s="245" t="s">
        <v>746</v>
      </c>
      <c r="G158" s="243"/>
      <c r="H158" s="246">
        <v>148.30000000000001</v>
      </c>
      <c r="I158" s="247"/>
      <c r="J158" s="243"/>
      <c r="K158" s="243"/>
      <c r="L158" s="248"/>
      <c r="M158" s="249"/>
      <c r="N158" s="250"/>
      <c r="O158" s="250"/>
      <c r="P158" s="250"/>
      <c r="Q158" s="250"/>
      <c r="R158" s="250"/>
      <c r="S158" s="250"/>
      <c r="T158" s="25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2" t="s">
        <v>175</v>
      </c>
      <c r="AU158" s="252" t="s">
        <v>81</v>
      </c>
      <c r="AV158" s="14" t="s">
        <v>81</v>
      </c>
      <c r="AW158" s="14" t="s">
        <v>33</v>
      </c>
      <c r="AX158" s="14" t="s">
        <v>79</v>
      </c>
      <c r="AY158" s="252" t="s">
        <v>161</v>
      </c>
    </row>
    <row r="159" s="2" customFormat="1" ht="14.4" customHeight="1">
      <c r="A159" s="39"/>
      <c r="B159" s="40"/>
      <c r="C159" s="264" t="s">
        <v>321</v>
      </c>
      <c r="D159" s="264" t="s">
        <v>237</v>
      </c>
      <c r="E159" s="265" t="s">
        <v>238</v>
      </c>
      <c r="F159" s="266" t="s">
        <v>239</v>
      </c>
      <c r="G159" s="267" t="s">
        <v>221</v>
      </c>
      <c r="H159" s="268">
        <v>40.040999999999997</v>
      </c>
      <c r="I159" s="269"/>
      <c r="J159" s="270">
        <f>ROUND(I159*H159,2)</f>
        <v>0</v>
      </c>
      <c r="K159" s="266" t="s">
        <v>185</v>
      </c>
      <c r="L159" s="271"/>
      <c r="M159" s="272" t="s">
        <v>19</v>
      </c>
      <c r="N159" s="273" t="s">
        <v>43</v>
      </c>
      <c r="O159" s="85"/>
      <c r="P159" s="223">
        <f>O159*H159</f>
        <v>0</v>
      </c>
      <c r="Q159" s="223">
        <v>1</v>
      </c>
      <c r="R159" s="223">
        <f>Q159*H159</f>
        <v>40.040999999999997</v>
      </c>
      <c r="S159" s="223">
        <v>0</v>
      </c>
      <c r="T159" s="224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5" t="s">
        <v>207</v>
      </c>
      <c r="AT159" s="225" t="s">
        <v>237</v>
      </c>
      <c r="AU159" s="225" t="s">
        <v>81</v>
      </c>
      <c r="AY159" s="18" t="s">
        <v>161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8" t="s">
        <v>79</v>
      </c>
      <c r="BK159" s="226">
        <f>ROUND(I159*H159,2)</f>
        <v>0</v>
      </c>
      <c r="BL159" s="18" t="s">
        <v>167</v>
      </c>
      <c r="BM159" s="225" t="s">
        <v>747</v>
      </c>
    </row>
    <row r="160" s="14" customFormat="1">
      <c r="A160" s="14"/>
      <c r="B160" s="242"/>
      <c r="C160" s="243"/>
      <c r="D160" s="227" t="s">
        <v>175</v>
      </c>
      <c r="E160" s="244" t="s">
        <v>19</v>
      </c>
      <c r="F160" s="245" t="s">
        <v>748</v>
      </c>
      <c r="G160" s="243"/>
      <c r="H160" s="246">
        <v>22.245000000000001</v>
      </c>
      <c r="I160" s="247"/>
      <c r="J160" s="243"/>
      <c r="K160" s="243"/>
      <c r="L160" s="248"/>
      <c r="M160" s="249"/>
      <c r="N160" s="250"/>
      <c r="O160" s="250"/>
      <c r="P160" s="250"/>
      <c r="Q160" s="250"/>
      <c r="R160" s="250"/>
      <c r="S160" s="250"/>
      <c r="T160" s="25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2" t="s">
        <v>175</v>
      </c>
      <c r="AU160" s="252" t="s">
        <v>81</v>
      </c>
      <c r="AV160" s="14" t="s">
        <v>81</v>
      </c>
      <c r="AW160" s="14" t="s">
        <v>33</v>
      </c>
      <c r="AX160" s="14" t="s">
        <v>72</v>
      </c>
      <c r="AY160" s="252" t="s">
        <v>161</v>
      </c>
    </row>
    <row r="161" s="14" customFormat="1">
      <c r="A161" s="14"/>
      <c r="B161" s="242"/>
      <c r="C161" s="243"/>
      <c r="D161" s="227" t="s">
        <v>175</v>
      </c>
      <c r="E161" s="244" t="s">
        <v>19</v>
      </c>
      <c r="F161" s="245" t="s">
        <v>749</v>
      </c>
      <c r="G161" s="243"/>
      <c r="H161" s="246">
        <v>40.040999999999997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175</v>
      </c>
      <c r="AU161" s="252" t="s">
        <v>81</v>
      </c>
      <c r="AV161" s="14" t="s">
        <v>81</v>
      </c>
      <c r="AW161" s="14" t="s">
        <v>33</v>
      </c>
      <c r="AX161" s="14" t="s">
        <v>79</v>
      </c>
      <c r="AY161" s="252" t="s">
        <v>161</v>
      </c>
    </row>
    <row r="162" s="2" customFormat="1" ht="24.15" customHeight="1">
      <c r="A162" s="39"/>
      <c r="B162" s="40"/>
      <c r="C162" s="214" t="s">
        <v>328</v>
      </c>
      <c r="D162" s="214" t="s">
        <v>163</v>
      </c>
      <c r="E162" s="215" t="s">
        <v>244</v>
      </c>
      <c r="F162" s="216" t="s">
        <v>245</v>
      </c>
      <c r="G162" s="217" t="s">
        <v>233</v>
      </c>
      <c r="H162" s="218">
        <v>148.30000000000001</v>
      </c>
      <c r="I162" s="219"/>
      <c r="J162" s="220">
        <f>ROUND(I162*H162,2)</f>
        <v>0</v>
      </c>
      <c r="K162" s="216" t="s">
        <v>185</v>
      </c>
      <c r="L162" s="45"/>
      <c r="M162" s="221" t="s">
        <v>19</v>
      </c>
      <c r="N162" s="222" t="s">
        <v>43</v>
      </c>
      <c r="O162" s="85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5" t="s">
        <v>167</v>
      </c>
      <c r="AT162" s="225" t="s">
        <v>163</v>
      </c>
      <c r="AU162" s="225" t="s">
        <v>81</v>
      </c>
      <c r="AY162" s="18" t="s">
        <v>161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8" t="s">
        <v>79</v>
      </c>
      <c r="BK162" s="226">
        <f>ROUND(I162*H162,2)</f>
        <v>0</v>
      </c>
      <c r="BL162" s="18" t="s">
        <v>167</v>
      </c>
      <c r="BM162" s="225" t="s">
        <v>750</v>
      </c>
    </row>
    <row r="163" s="2" customFormat="1" ht="14.4" customHeight="1">
      <c r="A163" s="39"/>
      <c r="B163" s="40"/>
      <c r="C163" s="264" t="s">
        <v>333</v>
      </c>
      <c r="D163" s="264" t="s">
        <v>237</v>
      </c>
      <c r="E163" s="265" t="s">
        <v>247</v>
      </c>
      <c r="F163" s="266" t="s">
        <v>248</v>
      </c>
      <c r="G163" s="267" t="s">
        <v>249</v>
      </c>
      <c r="H163" s="268">
        <v>2.9660000000000002</v>
      </c>
      <c r="I163" s="269"/>
      <c r="J163" s="270">
        <f>ROUND(I163*H163,2)</f>
        <v>0</v>
      </c>
      <c r="K163" s="266" t="s">
        <v>185</v>
      </c>
      <c r="L163" s="271"/>
      <c r="M163" s="272" t="s">
        <v>19</v>
      </c>
      <c r="N163" s="273" t="s">
        <v>43</v>
      </c>
      <c r="O163" s="85"/>
      <c r="P163" s="223">
        <f>O163*H163</f>
        <v>0</v>
      </c>
      <c r="Q163" s="223">
        <v>0.001</v>
      </c>
      <c r="R163" s="223">
        <f>Q163*H163</f>
        <v>0.0029660000000000003</v>
      </c>
      <c r="S163" s="223">
        <v>0</v>
      </c>
      <c r="T163" s="224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5" t="s">
        <v>207</v>
      </c>
      <c r="AT163" s="225" t="s">
        <v>237</v>
      </c>
      <c r="AU163" s="225" t="s">
        <v>81</v>
      </c>
      <c r="AY163" s="18" t="s">
        <v>161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8" t="s">
        <v>79</v>
      </c>
      <c r="BK163" s="226">
        <f>ROUND(I163*H163,2)</f>
        <v>0</v>
      </c>
      <c r="BL163" s="18" t="s">
        <v>167</v>
      </c>
      <c r="BM163" s="225" t="s">
        <v>751</v>
      </c>
    </row>
    <row r="164" s="14" customFormat="1">
      <c r="A164" s="14"/>
      <c r="B164" s="242"/>
      <c r="C164" s="243"/>
      <c r="D164" s="227" t="s">
        <v>175</v>
      </c>
      <c r="E164" s="244" t="s">
        <v>19</v>
      </c>
      <c r="F164" s="245" t="s">
        <v>752</v>
      </c>
      <c r="G164" s="243"/>
      <c r="H164" s="246">
        <v>2.9660000000000002</v>
      </c>
      <c r="I164" s="247"/>
      <c r="J164" s="243"/>
      <c r="K164" s="243"/>
      <c r="L164" s="248"/>
      <c r="M164" s="249"/>
      <c r="N164" s="250"/>
      <c r="O164" s="250"/>
      <c r="P164" s="250"/>
      <c r="Q164" s="250"/>
      <c r="R164" s="250"/>
      <c r="S164" s="250"/>
      <c r="T164" s="25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2" t="s">
        <v>175</v>
      </c>
      <c r="AU164" s="252" t="s">
        <v>81</v>
      </c>
      <c r="AV164" s="14" t="s">
        <v>81</v>
      </c>
      <c r="AW164" s="14" t="s">
        <v>33</v>
      </c>
      <c r="AX164" s="14" t="s">
        <v>79</v>
      </c>
      <c r="AY164" s="252" t="s">
        <v>161</v>
      </c>
    </row>
    <row r="165" s="12" customFormat="1" ht="22.8" customHeight="1">
      <c r="A165" s="12"/>
      <c r="B165" s="198"/>
      <c r="C165" s="199"/>
      <c r="D165" s="200" t="s">
        <v>71</v>
      </c>
      <c r="E165" s="212" t="s">
        <v>81</v>
      </c>
      <c r="F165" s="212" t="s">
        <v>252</v>
      </c>
      <c r="G165" s="199"/>
      <c r="H165" s="199"/>
      <c r="I165" s="202"/>
      <c r="J165" s="213">
        <f>BK165</f>
        <v>0</v>
      </c>
      <c r="K165" s="199"/>
      <c r="L165" s="204"/>
      <c r="M165" s="205"/>
      <c r="N165" s="206"/>
      <c r="O165" s="206"/>
      <c r="P165" s="207">
        <f>SUM(P166:P167)</f>
        <v>0</v>
      </c>
      <c r="Q165" s="206"/>
      <c r="R165" s="207">
        <f>SUM(R166:R167)</f>
        <v>8.8448527999999982</v>
      </c>
      <c r="S165" s="206"/>
      <c r="T165" s="208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9" t="s">
        <v>79</v>
      </c>
      <c r="AT165" s="210" t="s">
        <v>71</v>
      </c>
      <c r="AU165" s="210" t="s">
        <v>79</v>
      </c>
      <c r="AY165" s="209" t="s">
        <v>161</v>
      </c>
      <c r="BK165" s="211">
        <f>SUM(BK166:BK167)</f>
        <v>0</v>
      </c>
    </row>
    <row r="166" s="2" customFormat="1" ht="14.4" customHeight="1">
      <c r="A166" s="39"/>
      <c r="B166" s="40"/>
      <c r="C166" s="214" t="s">
        <v>339</v>
      </c>
      <c r="D166" s="214" t="s">
        <v>163</v>
      </c>
      <c r="E166" s="215" t="s">
        <v>753</v>
      </c>
      <c r="F166" s="216" t="s">
        <v>754</v>
      </c>
      <c r="G166" s="217" t="s">
        <v>173</v>
      </c>
      <c r="H166" s="218">
        <v>3.9199999999999999</v>
      </c>
      <c r="I166" s="219"/>
      <c r="J166" s="220">
        <f>ROUND(I166*H166,2)</f>
        <v>0</v>
      </c>
      <c r="K166" s="216" t="s">
        <v>185</v>
      </c>
      <c r="L166" s="45"/>
      <c r="M166" s="221" t="s">
        <v>19</v>
      </c>
      <c r="N166" s="222" t="s">
        <v>43</v>
      </c>
      <c r="O166" s="85"/>
      <c r="P166" s="223">
        <f>O166*H166</f>
        <v>0</v>
      </c>
      <c r="Q166" s="223">
        <v>2.2563399999999998</v>
      </c>
      <c r="R166" s="223">
        <f>Q166*H166</f>
        <v>8.8448527999999982</v>
      </c>
      <c r="S166" s="223">
        <v>0</v>
      </c>
      <c r="T166" s="22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5" t="s">
        <v>167</v>
      </c>
      <c r="AT166" s="225" t="s">
        <v>163</v>
      </c>
      <c r="AU166" s="225" t="s">
        <v>81</v>
      </c>
      <c r="AY166" s="18" t="s">
        <v>161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8" t="s">
        <v>79</v>
      </c>
      <c r="BK166" s="226">
        <f>ROUND(I166*H166,2)</f>
        <v>0</v>
      </c>
      <c r="BL166" s="18" t="s">
        <v>167</v>
      </c>
      <c r="BM166" s="225" t="s">
        <v>755</v>
      </c>
    </row>
    <row r="167" s="14" customFormat="1">
      <c r="A167" s="14"/>
      <c r="B167" s="242"/>
      <c r="C167" s="243"/>
      <c r="D167" s="227" t="s">
        <v>175</v>
      </c>
      <c r="E167" s="244" t="s">
        <v>19</v>
      </c>
      <c r="F167" s="245" t="s">
        <v>756</v>
      </c>
      <c r="G167" s="243"/>
      <c r="H167" s="246">
        <v>3.9199999999999999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2" t="s">
        <v>175</v>
      </c>
      <c r="AU167" s="252" t="s">
        <v>81</v>
      </c>
      <c r="AV167" s="14" t="s">
        <v>81</v>
      </c>
      <c r="AW167" s="14" t="s">
        <v>33</v>
      </c>
      <c r="AX167" s="14" t="s">
        <v>79</v>
      </c>
      <c r="AY167" s="252" t="s">
        <v>161</v>
      </c>
    </row>
    <row r="168" s="12" customFormat="1" ht="22.8" customHeight="1">
      <c r="A168" s="12"/>
      <c r="B168" s="198"/>
      <c r="C168" s="199"/>
      <c r="D168" s="200" t="s">
        <v>71</v>
      </c>
      <c r="E168" s="212" t="s">
        <v>178</v>
      </c>
      <c r="F168" s="212" t="s">
        <v>291</v>
      </c>
      <c r="G168" s="199"/>
      <c r="H168" s="199"/>
      <c r="I168" s="202"/>
      <c r="J168" s="213">
        <f>BK168</f>
        <v>0</v>
      </c>
      <c r="K168" s="199"/>
      <c r="L168" s="204"/>
      <c r="M168" s="205"/>
      <c r="N168" s="206"/>
      <c r="O168" s="206"/>
      <c r="P168" s="207">
        <f>SUM(P169:P195)</f>
        <v>0</v>
      </c>
      <c r="Q168" s="206"/>
      <c r="R168" s="207">
        <f>SUM(R169:R195)</f>
        <v>150.84059993999998</v>
      </c>
      <c r="S168" s="206"/>
      <c r="T168" s="208">
        <f>SUM(T169:T195)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9" t="s">
        <v>79</v>
      </c>
      <c r="AT168" s="210" t="s">
        <v>71</v>
      </c>
      <c r="AU168" s="210" t="s">
        <v>79</v>
      </c>
      <c r="AY168" s="209" t="s">
        <v>161</v>
      </c>
      <c r="BK168" s="211">
        <f>SUM(BK169:BK195)</f>
        <v>0</v>
      </c>
    </row>
    <row r="169" s="2" customFormat="1" ht="14.4" customHeight="1">
      <c r="A169" s="39"/>
      <c r="B169" s="40"/>
      <c r="C169" s="214" t="s">
        <v>344</v>
      </c>
      <c r="D169" s="214" t="s">
        <v>163</v>
      </c>
      <c r="E169" s="215" t="s">
        <v>757</v>
      </c>
      <c r="F169" s="216" t="s">
        <v>758</v>
      </c>
      <c r="G169" s="217" t="s">
        <v>173</v>
      </c>
      <c r="H169" s="218">
        <v>5.8799999999999999</v>
      </c>
      <c r="I169" s="219"/>
      <c r="J169" s="220">
        <f>ROUND(I169*H169,2)</f>
        <v>0</v>
      </c>
      <c r="K169" s="216" t="s">
        <v>185</v>
      </c>
      <c r="L169" s="45"/>
      <c r="M169" s="221" t="s">
        <v>19</v>
      </c>
      <c r="N169" s="222" t="s">
        <v>43</v>
      </c>
      <c r="O169" s="85"/>
      <c r="P169" s="223">
        <f>O169*H169</f>
        <v>0</v>
      </c>
      <c r="Q169" s="223">
        <v>1.6285000000000001</v>
      </c>
      <c r="R169" s="223">
        <f>Q169*H169</f>
        <v>9.5755800000000004</v>
      </c>
      <c r="S169" s="223">
        <v>0</v>
      </c>
      <c r="T169" s="224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5" t="s">
        <v>167</v>
      </c>
      <c r="AT169" s="225" t="s">
        <v>163</v>
      </c>
      <c r="AU169" s="225" t="s">
        <v>81</v>
      </c>
      <c r="AY169" s="18" t="s">
        <v>161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8" t="s">
        <v>79</v>
      </c>
      <c r="BK169" s="226">
        <f>ROUND(I169*H169,2)</f>
        <v>0</v>
      </c>
      <c r="BL169" s="18" t="s">
        <v>167</v>
      </c>
      <c r="BM169" s="225" t="s">
        <v>759</v>
      </c>
    </row>
    <row r="170" s="13" customFormat="1">
      <c r="A170" s="13"/>
      <c r="B170" s="232"/>
      <c r="C170" s="233"/>
      <c r="D170" s="227" t="s">
        <v>175</v>
      </c>
      <c r="E170" s="234" t="s">
        <v>19</v>
      </c>
      <c r="F170" s="235" t="s">
        <v>760</v>
      </c>
      <c r="G170" s="233"/>
      <c r="H170" s="234" t="s">
        <v>19</v>
      </c>
      <c r="I170" s="236"/>
      <c r="J170" s="233"/>
      <c r="K170" s="233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175</v>
      </c>
      <c r="AU170" s="241" t="s">
        <v>81</v>
      </c>
      <c r="AV170" s="13" t="s">
        <v>79</v>
      </c>
      <c r="AW170" s="13" t="s">
        <v>33</v>
      </c>
      <c r="AX170" s="13" t="s">
        <v>72</v>
      </c>
      <c r="AY170" s="241" t="s">
        <v>161</v>
      </c>
    </row>
    <row r="171" s="14" customFormat="1">
      <c r="A171" s="14"/>
      <c r="B171" s="242"/>
      <c r="C171" s="243"/>
      <c r="D171" s="227" t="s">
        <v>175</v>
      </c>
      <c r="E171" s="244" t="s">
        <v>19</v>
      </c>
      <c r="F171" s="245" t="s">
        <v>761</v>
      </c>
      <c r="G171" s="243"/>
      <c r="H171" s="246">
        <v>5.8799999999999999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2" t="s">
        <v>175</v>
      </c>
      <c r="AU171" s="252" t="s">
        <v>81</v>
      </c>
      <c r="AV171" s="14" t="s">
        <v>81</v>
      </c>
      <c r="AW171" s="14" t="s">
        <v>33</v>
      </c>
      <c r="AX171" s="14" t="s">
        <v>79</v>
      </c>
      <c r="AY171" s="252" t="s">
        <v>161</v>
      </c>
    </row>
    <row r="172" s="2" customFormat="1" ht="37.8" customHeight="1">
      <c r="A172" s="39"/>
      <c r="B172" s="40"/>
      <c r="C172" s="214" t="s">
        <v>349</v>
      </c>
      <c r="D172" s="214" t="s">
        <v>163</v>
      </c>
      <c r="E172" s="215" t="s">
        <v>293</v>
      </c>
      <c r="F172" s="216" t="s">
        <v>294</v>
      </c>
      <c r="G172" s="217" t="s">
        <v>173</v>
      </c>
      <c r="H172" s="218">
        <v>43.369999999999997</v>
      </c>
      <c r="I172" s="219"/>
      <c r="J172" s="220">
        <f>ROUND(I172*H172,2)</f>
        <v>0</v>
      </c>
      <c r="K172" s="216" t="s">
        <v>185</v>
      </c>
      <c r="L172" s="45"/>
      <c r="M172" s="221" t="s">
        <v>19</v>
      </c>
      <c r="N172" s="222" t="s">
        <v>43</v>
      </c>
      <c r="O172" s="85"/>
      <c r="P172" s="223">
        <f>O172*H172</f>
        <v>0</v>
      </c>
      <c r="Q172" s="223">
        <v>3.11388</v>
      </c>
      <c r="R172" s="223">
        <f>Q172*H172</f>
        <v>135.04897559999998</v>
      </c>
      <c r="S172" s="223">
        <v>0</v>
      </c>
      <c r="T172" s="22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5" t="s">
        <v>167</v>
      </c>
      <c r="AT172" s="225" t="s">
        <v>163</v>
      </c>
      <c r="AU172" s="225" t="s">
        <v>81</v>
      </c>
      <c r="AY172" s="18" t="s">
        <v>161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8" t="s">
        <v>79</v>
      </c>
      <c r="BK172" s="226">
        <f>ROUND(I172*H172,2)</f>
        <v>0</v>
      </c>
      <c r="BL172" s="18" t="s">
        <v>167</v>
      </c>
      <c r="BM172" s="225" t="s">
        <v>762</v>
      </c>
    </row>
    <row r="173" s="13" customFormat="1">
      <c r="A173" s="13"/>
      <c r="B173" s="232"/>
      <c r="C173" s="233"/>
      <c r="D173" s="227" t="s">
        <v>175</v>
      </c>
      <c r="E173" s="234" t="s">
        <v>19</v>
      </c>
      <c r="F173" s="235" t="s">
        <v>296</v>
      </c>
      <c r="G173" s="233"/>
      <c r="H173" s="234" t="s">
        <v>19</v>
      </c>
      <c r="I173" s="236"/>
      <c r="J173" s="233"/>
      <c r="K173" s="233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175</v>
      </c>
      <c r="AU173" s="241" t="s">
        <v>81</v>
      </c>
      <c r="AV173" s="13" t="s">
        <v>79</v>
      </c>
      <c r="AW173" s="13" t="s">
        <v>33</v>
      </c>
      <c r="AX173" s="13" t="s">
        <v>72</v>
      </c>
      <c r="AY173" s="241" t="s">
        <v>161</v>
      </c>
    </row>
    <row r="174" s="14" customFormat="1">
      <c r="A174" s="14"/>
      <c r="B174" s="242"/>
      <c r="C174" s="243"/>
      <c r="D174" s="227" t="s">
        <v>175</v>
      </c>
      <c r="E174" s="244" t="s">
        <v>19</v>
      </c>
      <c r="F174" s="245" t="s">
        <v>763</v>
      </c>
      <c r="G174" s="243"/>
      <c r="H174" s="246">
        <v>43.369999999999997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2" t="s">
        <v>175</v>
      </c>
      <c r="AU174" s="252" t="s">
        <v>81</v>
      </c>
      <c r="AV174" s="14" t="s">
        <v>81</v>
      </c>
      <c r="AW174" s="14" t="s">
        <v>33</v>
      </c>
      <c r="AX174" s="14" t="s">
        <v>79</v>
      </c>
      <c r="AY174" s="252" t="s">
        <v>161</v>
      </c>
    </row>
    <row r="175" s="2" customFormat="1" ht="37.8" customHeight="1">
      <c r="A175" s="39"/>
      <c r="B175" s="40"/>
      <c r="C175" s="214" t="s">
        <v>353</v>
      </c>
      <c r="D175" s="214" t="s">
        <v>163</v>
      </c>
      <c r="E175" s="215" t="s">
        <v>299</v>
      </c>
      <c r="F175" s="216" t="s">
        <v>300</v>
      </c>
      <c r="G175" s="217" t="s">
        <v>173</v>
      </c>
      <c r="H175" s="218">
        <v>165.91999999999999</v>
      </c>
      <c r="I175" s="219"/>
      <c r="J175" s="220">
        <f>ROUND(I175*H175,2)</f>
        <v>0</v>
      </c>
      <c r="K175" s="216" t="s">
        <v>185</v>
      </c>
      <c r="L175" s="45"/>
      <c r="M175" s="221" t="s">
        <v>19</v>
      </c>
      <c r="N175" s="222" t="s">
        <v>43</v>
      </c>
      <c r="O175" s="85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5" t="s">
        <v>167</v>
      </c>
      <c r="AT175" s="225" t="s">
        <v>163</v>
      </c>
      <c r="AU175" s="225" t="s">
        <v>81</v>
      </c>
      <c r="AY175" s="18" t="s">
        <v>161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8" t="s">
        <v>79</v>
      </c>
      <c r="BK175" s="226">
        <f>ROUND(I175*H175,2)</f>
        <v>0</v>
      </c>
      <c r="BL175" s="18" t="s">
        <v>167</v>
      </c>
      <c r="BM175" s="225" t="s">
        <v>764</v>
      </c>
    </row>
    <row r="176" s="13" customFormat="1">
      <c r="A176" s="13"/>
      <c r="B176" s="232"/>
      <c r="C176" s="233"/>
      <c r="D176" s="227" t="s">
        <v>175</v>
      </c>
      <c r="E176" s="234" t="s">
        <v>19</v>
      </c>
      <c r="F176" s="235" t="s">
        <v>302</v>
      </c>
      <c r="G176" s="233"/>
      <c r="H176" s="234" t="s">
        <v>19</v>
      </c>
      <c r="I176" s="236"/>
      <c r="J176" s="233"/>
      <c r="K176" s="233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175</v>
      </c>
      <c r="AU176" s="241" t="s">
        <v>81</v>
      </c>
      <c r="AV176" s="13" t="s">
        <v>79</v>
      </c>
      <c r="AW176" s="13" t="s">
        <v>33</v>
      </c>
      <c r="AX176" s="13" t="s">
        <v>72</v>
      </c>
      <c r="AY176" s="241" t="s">
        <v>161</v>
      </c>
    </row>
    <row r="177" s="14" customFormat="1">
      <c r="A177" s="14"/>
      <c r="B177" s="242"/>
      <c r="C177" s="243"/>
      <c r="D177" s="227" t="s">
        <v>175</v>
      </c>
      <c r="E177" s="244" t="s">
        <v>19</v>
      </c>
      <c r="F177" s="245" t="s">
        <v>765</v>
      </c>
      <c r="G177" s="243"/>
      <c r="H177" s="246">
        <v>94.280000000000001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175</v>
      </c>
      <c r="AU177" s="252" t="s">
        <v>81</v>
      </c>
      <c r="AV177" s="14" t="s">
        <v>81</v>
      </c>
      <c r="AW177" s="14" t="s">
        <v>33</v>
      </c>
      <c r="AX177" s="14" t="s">
        <v>72</v>
      </c>
      <c r="AY177" s="252" t="s">
        <v>161</v>
      </c>
    </row>
    <row r="178" s="14" customFormat="1">
      <c r="A178" s="14"/>
      <c r="B178" s="242"/>
      <c r="C178" s="243"/>
      <c r="D178" s="227" t="s">
        <v>175</v>
      </c>
      <c r="E178" s="244" t="s">
        <v>19</v>
      </c>
      <c r="F178" s="245" t="s">
        <v>766</v>
      </c>
      <c r="G178" s="243"/>
      <c r="H178" s="246">
        <v>70.700000000000003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2" t="s">
        <v>175</v>
      </c>
      <c r="AU178" s="252" t="s">
        <v>81</v>
      </c>
      <c r="AV178" s="14" t="s">
        <v>81</v>
      </c>
      <c r="AW178" s="14" t="s">
        <v>33</v>
      </c>
      <c r="AX178" s="14" t="s">
        <v>72</v>
      </c>
      <c r="AY178" s="252" t="s">
        <v>161</v>
      </c>
    </row>
    <row r="179" s="14" customFormat="1">
      <c r="A179" s="14"/>
      <c r="B179" s="242"/>
      <c r="C179" s="243"/>
      <c r="D179" s="227" t="s">
        <v>175</v>
      </c>
      <c r="E179" s="244" t="s">
        <v>19</v>
      </c>
      <c r="F179" s="245" t="s">
        <v>767</v>
      </c>
      <c r="G179" s="243"/>
      <c r="H179" s="246">
        <v>0.93999999999999995</v>
      </c>
      <c r="I179" s="247"/>
      <c r="J179" s="243"/>
      <c r="K179" s="243"/>
      <c r="L179" s="248"/>
      <c r="M179" s="249"/>
      <c r="N179" s="250"/>
      <c r="O179" s="250"/>
      <c r="P179" s="250"/>
      <c r="Q179" s="250"/>
      <c r="R179" s="250"/>
      <c r="S179" s="250"/>
      <c r="T179" s="25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2" t="s">
        <v>175</v>
      </c>
      <c r="AU179" s="252" t="s">
        <v>81</v>
      </c>
      <c r="AV179" s="14" t="s">
        <v>81</v>
      </c>
      <c r="AW179" s="14" t="s">
        <v>33</v>
      </c>
      <c r="AX179" s="14" t="s">
        <v>72</v>
      </c>
      <c r="AY179" s="252" t="s">
        <v>161</v>
      </c>
    </row>
    <row r="180" s="15" customFormat="1">
      <c r="A180" s="15"/>
      <c r="B180" s="253"/>
      <c r="C180" s="254"/>
      <c r="D180" s="227" t="s">
        <v>175</v>
      </c>
      <c r="E180" s="255" t="s">
        <v>19</v>
      </c>
      <c r="F180" s="256" t="s">
        <v>190</v>
      </c>
      <c r="G180" s="254"/>
      <c r="H180" s="257">
        <v>165.92000000000002</v>
      </c>
      <c r="I180" s="258"/>
      <c r="J180" s="254"/>
      <c r="K180" s="254"/>
      <c r="L180" s="259"/>
      <c r="M180" s="260"/>
      <c r="N180" s="261"/>
      <c r="O180" s="261"/>
      <c r="P180" s="261"/>
      <c r="Q180" s="261"/>
      <c r="R180" s="261"/>
      <c r="S180" s="261"/>
      <c r="T180" s="262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3" t="s">
        <v>175</v>
      </c>
      <c r="AU180" s="263" t="s">
        <v>81</v>
      </c>
      <c r="AV180" s="15" t="s">
        <v>167</v>
      </c>
      <c r="AW180" s="15" t="s">
        <v>33</v>
      </c>
      <c r="AX180" s="15" t="s">
        <v>79</v>
      </c>
      <c r="AY180" s="263" t="s">
        <v>161</v>
      </c>
    </row>
    <row r="181" s="2" customFormat="1" ht="37.8" customHeight="1">
      <c r="A181" s="39"/>
      <c r="B181" s="40"/>
      <c r="C181" s="214" t="s">
        <v>357</v>
      </c>
      <c r="D181" s="214" t="s">
        <v>163</v>
      </c>
      <c r="E181" s="215" t="s">
        <v>306</v>
      </c>
      <c r="F181" s="216" t="s">
        <v>307</v>
      </c>
      <c r="G181" s="217" t="s">
        <v>233</v>
      </c>
      <c r="H181" s="218">
        <v>207.31999999999999</v>
      </c>
      <c r="I181" s="219"/>
      <c r="J181" s="220">
        <f>ROUND(I181*H181,2)</f>
        <v>0</v>
      </c>
      <c r="K181" s="216" t="s">
        <v>185</v>
      </c>
      <c r="L181" s="45"/>
      <c r="M181" s="221" t="s">
        <v>19</v>
      </c>
      <c r="N181" s="222" t="s">
        <v>43</v>
      </c>
      <c r="O181" s="85"/>
      <c r="P181" s="223">
        <f>O181*H181</f>
        <v>0</v>
      </c>
      <c r="Q181" s="223">
        <v>0.00726</v>
      </c>
      <c r="R181" s="223">
        <f>Q181*H181</f>
        <v>1.5051432</v>
      </c>
      <c r="S181" s="223">
        <v>0</v>
      </c>
      <c r="T181" s="224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5" t="s">
        <v>167</v>
      </c>
      <c r="AT181" s="225" t="s">
        <v>163</v>
      </c>
      <c r="AU181" s="225" t="s">
        <v>81</v>
      </c>
      <c r="AY181" s="18" t="s">
        <v>161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8" t="s">
        <v>79</v>
      </c>
      <c r="BK181" s="226">
        <f>ROUND(I181*H181,2)</f>
        <v>0</v>
      </c>
      <c r="BL181" s="18" t="s">
        <v>167</v>
      </c>
      <c r="BM181" s="225" t="s">
        <v>768</v>
      </c>
    </row>
    <row r="182" s="14" customFormat="1">
      <c r="A182" s="14"/>
      <c r="B182" s="242"/>
      <c r="C182" s="243"/>
      <c r="D182" s="227" t="s">
        <v>175</v>
      </c>
      <c r="E182" s="244" t="s">
        <v>19</v>
      </c>
      <c r="F182" s="245" t="s">
        <v>769</v>
      </c>
      <c r="G182" s="243"/>
      <c r="H182" s="246">
        <v>135.976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2" t="s">
        <v>175</v>
      </c>
      <c r="AU182" s="252" t="s">
        <v>81</v>
      </c>
      <c r="AV182" s="14" t="s">
        <v>81</v>
      </c>
      <c r="AW182" s="14" t="s">
        <v>33</v>
      </c>
      <c r="AX182" s="14" t="s">
        <v>72</v>
      </c>
      <c r="AY182" s="252" t="s">
        <v>161</v>
      </c>
    </row>
    <row r="183" s="14" customFormat="1">
      <c r="A183" s="14"/>
      <c r="B183" s="242"/>
      <c r="C183" s="243"/>
      <c r="D183" s="227" t="s">
        <v>175</v>
      </c>
      <c r="E183" s="244" t="s">
        <v>19</v>
      </c>
      <c r="F183" s="245" t="s">
        <v>770</v>
      </c>
      <c r="G183" s="243"/>
      <c r="H183" s="246">
        <v>68.543999999999997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2" t="s">
        <v>175</v>
      </c>
      <c r="AU183" s="252" t="s">
        <v>81</v>
      </c>
      <c r="AV183" s="14" t="s">
        <v>81</v>
      </c>
      <c r="AW183" s="14" t="s">
        <v>33</v>
      </c>
      <c r="AX183" s="14" t="s">
        <v>72</v>
      </c>
      <c r="AY183" s="252" t="s">
        <v>161</v>
      </c>
    </row>
    <row r="184" s="14" customFormat="1">
      <c r="A184" s="14"/>
      <c r="B184" s="242"/>
      <c r="C184" s="243"/>
      <c r="D184" s="227" t="s">
        <v>175</v>
      </c>
      <c r="E184" s="244" t="s">
        <v>19</v>
      </c>
      <c r="F184" s="245" t="s">
        <v>771</v>
      </c>
      <c r="G184" s="243"/>
      <c r="H184" s="246">
        <v>2.7999999999999998</v>
      </c>
      <c r="I184" s="247"/>
      <c r="J184" s="243"/>
      <c r="K184" s="243"/>
      <c r="L184" s="248"/>
      <c r="M184" s="249"/>
      <c r="N184" s="250"/>
      <c r="O184" s="250"/>
      <c r="P184" s="250"/>
      <c r="Q184" s="250"/>
      <c r="R184" s="250"/>
      <c r="S184" s="250"/>
      <c r="T184" s="25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2" t="s">
        <v>175</v>
      </c>
      <c r="AU184" s="252" t="s">
        <v>81</v>
      </c>
      <c r="AV184" s="14" t="s">
        <v>81</v>
      </c>
      <c r="AW184" s="14" t="s">
        <v>33</v>
      </c>
      <c r="AX184" s="14" t="s">
        <v>72</v>
      </c>
      <c r="AY184" s="252" t="s">
        <v>161</v>
      </c>
    </row>
    <row r="185" s="15" customFormat="1">
      <c r="A185" s="15"/>
      <c r="B185" s="253"/>
      <c r="C185" s="254"/>
      <c r="D185" s="227" t="s">
        <v>175</v>
      </c>
      <c r="E185" s="255" t="s">
        <v>19</v>
      </c>
      <c r="F185" s="256" t="s">
        <v>190</v>
      </c>
      <c r="G185" s="254"/>
      <c r="H185" s="257">
        <v>207.31999999999999</v>
      </c>
      <c r="I185" s="258"/>
      <c r="J185" s="254"/>
      <c r="K185" s="254"/>
      <c r="L185" s="259"/>
      <c r="M185" s="260"/>
      <c r="N185" s="261"/>
      <c r="O185" s="261"/>
      <c r="P185" s="261"/>
      <c r="Q185" s="261"/>
      <c r="R185" s="261"/>
      <c r="S185" s="261"/>
      <c r="T185" s="262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3" t="s">
        <v>175</v>
      </c>
      <c r="AU185" s="263" t="s">
        <v>81</v>
      </c>
      <c r="AV185" s="15" t="s">
        <v>167</v>
      </c>
      <c r="AW185" s="15" t="s">
        <v>33</v>
      </c>
      <c r="AX185" s="15" t="s">
        <v>79</v>
      </c>
      <c r="AY185" s="263" t="s">
        <v>161</v>
      </c>
    </row>
    <row r="186" s="2" customFormat="1" ht="37.8" customHeight="1">
      <c r="A186" s="39"/>
      <c r="B186" s="40"/>
      <c r="C186" s="214" t="s">
        <v>361</v>
      </c>
      <c r="D186" s="214" t="s">
        <v>163</v>
      </c>
      <c r="E186" s="215" t="s">
        <v>312</v>
      </c>
      <c r="F186" s="216" t="s">
        <v>313</v>
      </c>
      <c r="G186" s="217" t="s">
        <v>233</v>
      </c>
      <c r="H186" s="218">
        <v>207.31999999999999</v>
      </c>
      <c r="I186" s="219"/>
      <c r="J186" s="220">
        <f>ROUND(I186*H186,2)</f>
        <v>0</v>
      </c>
      <c r="K186" s="216" t="s">
        <v>185</v>
      </c>
      <c r="L186" s="45"/>
      <c r="M186" s="221" t="s">
        <v>19</v>
      </c>
      <c r="N186" s="222" t="s">
        <v>43</v>
      </c>
      <c r="O186" s="85"/>
      <c r="P186" s="223">
        <f>O186*H186</f>
        <v>0</v>
      </c>
      <c r="Q186" s="223">
        <v>0.00085999999999999998</v>
      </c>
      <c r="R186" s="223">
        <f>Q186*H186</f>
        <v>0.17829519999999999</v>
      </c>
      <c r="S186" s="223">
        <v>0</v>
      </c>
      <c r="T186" s="224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5" t="s">
        <v>167</v>
      </c>
      <c r="AT186" s="225" t="s">
        <v>163</v>
      </c>
      <c r="AU186" s="225" t="s">
        <v>81</v>
      </c>
      <c r="AY186" s="18" t="s">
        <v>161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8" t="s">
        <v>79</v>
      </c>
      <c r="BK186" s="226">
        <f>ROUND(I186*H186,2)</f>
        <v>0</v>
      </c>
      <c r="BL186" s="18" t="s">
        <v>167</v>
      </c>
      <c r="BM186" s="225" t="s">
        <v>772</v>
      </c>
    </row>
    <row r="187" s="2" customFormat="1" ht="37.8" customHeight="1">
      <c r="A187" s="39"/>
      <c r="B187" s="40"/>
      <c r="C187" s="214" t="s">
        <v>366</v>
      </c>
      <c r="D187" s="214" t="s">
        <v>163</v>
      </c>
      <c r="E187" s="215" t="s">
        <v>316</v>
      </c>
      <c r="F187" s="216" t="s">
        <v>317</v>
      </c>
      <c r="G187" s="217" t="s">
        <v>221</v>
      </c>
      <c r="H187" s="218">
        <v>0.48799999999999999</v>
      </c>
      <c r="I187" s="219"/>
      <c r="J187" s="220">
        <f>ROUND(I187*H187,2)</f>
        <v>0</v>
      </c>
      <c r="K187" s="216" t="s">
        <v>185</v>
      </c>
      <c r="L187" s="45"/>
      <c r="M187" s="221" t="s">
        <v>19</v>
      </c>
      <c r="N187" s="222" t="s">
        <v>43</v>
      </c>
      <c r="O187" s="85"/>
      <c r="P187" s="223">
        <f>O187*H187</f>
        <v>0</v>
      </c>
      <c r="Q187" s="223">
        <v>1.09528</v>
      </c>
      <c r="R187" s="223">
        <f>Q187*H187</f>
        <v>0.53449663999999997</v>
      </c>
      <c r="S187" s="223">
        <v>0</v>
      </c>
      <c r="T187" s="224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5" t="s">
        <v>167</v>
      </c>
      <c r="AT187" s="225" t="s">
        <v>163</v>
      </c>
      <c r="AU187" s="225" t="s">
        <v>81</v>
      </c>
      <c r="AY187" s="18" t="s">
        <v>161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8" t="s">
        <v>79</v>
      </c>
      <c r="BK187" s="226">
        <f>ROUND(I187*H187,2)</f>
        <v>0</v>
      </c>
      <c r="BL187" s="18" t="s">
        <v>167</v>
      </c>
      <c r="BM187" s="225" t="s">
        <v>773</v>
      </c>
    </row>
    <row r="188" s="13" customFormat="1">
      <c r="A188" s="13"/>
      <c r="B188" s="232"/>
      <c r="C188" s="233"/>
      <c r="D188" s="227" t="s">
        <v>175</v>
      </c>
      <c r="E188" s="234" t="s">
        <v>19</v>
      </c>
      <c r="F188" s="235" t="s">
        <v>319</v>
      </c>
      <c r="G188" s="233"/>
      <c r="H188" s="234" t="s">
        <v>19</v>
      </c>
      <c r="I188" s="236"/>
      <c r="J188" s="233"/>
      <c r="K188" s="233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175</v>
      </c>
      <c r="AU188" s="241" t="s">
        <v>81</v>
      </c>
      <c r="AV188" s="13" t="s">
        <v>79</v>
      </c>
      <c r="AW188" s="13" t="s">
        <v>33</v>
      </c>
      <c r="AX188" s="13" t="s">
        <v>72</v>
      </c>
      <c r="AY188" s="241" t="s">
        <v>161</v>
      </c>
    </row>
    <row r="189" s="14" customFormat="1">
      <c r="A189" s="14"/>
      <c r="B189" s="242"/>
      <c r="C189" s="243"/>
      <c r="D189" s="227" t="s">
        <v>175</v>
      </c>
      <c r="E189" s="244" t="s">
        <v>19</v>
      </c>
      <c r="F189" s="245" t="s">
        <v>774</v>
      </c>
      <c r="G189" s="243"/>
      <c r="H189" s="246">
        <v>0.48799999999999999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175</v>
      </c>
      <c r="AU189" s="252" t="s">
        <v>81</v>
      </c>
      <c r="AV189" s="14" t="s">
        <v>81</v>
      </c>
      <c r="AW189" s="14" t="s">
        <v>33</v>
      </c>
      <c r="AX189" s="14" t="s">
        <v>72</v>
      </c>
      <c r="AY189" s="252" t="s">
        <v>161</v>
      </c>
    </row>
    <row r="190" s="15" customFormat="1">
      <c r="A190" s="15"/>
      <c r="B190" s="253"/>
      <c r="C190" s="254"/>
      <c r="D190" s="227" t="s">
        <v>175</v>
      </c>
      <c r="E190" s="255" t="s">
        <v>19</v>
      </c>
      <c r="F190" s="256" t="s">
        <v>190</v>
      </c>
      <c r="G190" s="254"/>
      <c r="H190" s="257">
        <v>0.48799999999999999</v>
      </c>
      <c r="I190" s="258"/>
      <c r="J190" s="254"/>
      <c r="K190" s="254"/>
      <c r="L190" s="259"/>
      <c r="M190" s="260"/>
      <c r="N190" s="261"/>
      <c r="O190" s="261"/>
      <c r="P190" s="261"/>
      <c r="Q190" s="261"/>
      <c r="R190" s="261"/>
      <c r="S190" s="261"/>
      <c r="T190" s="262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3" t="s">
        <v>175</v>
      </c>
      <c r="AU190" s="263" t="s">
        <v>81</v>
      </c>
      <c r="AV190" s="15" t="s">
        <v>167</v>
      </c>
      <c r="AW190" s="15" t="s">
        <v>33</v>
      </c>
      <c r="AX190" s="15" t="s">
        <v>79</v>
      </c>
      <c r="AY190" s="263" t="s">
        <v>161</v>
      </c>
    </row>
    <row r="191" s="2" customFormat="1" ht="37.8" customHeight="1">
      <c r="A191" s="39"/>
      <c r="B191" s="40"/>
      <c r="C191" s="214" t="s">
        <v>372</v>
      </c>
      <c r="D191" s="214" t="s">
        <v>163</v>
      </c>
      <c r="E191" s="215" t="s">
        <v>322</v>
      </c>
      <c r="F191" s="216" t="s">
        <v>323</v>
      </c>
      <c r="G191" s="217" t="s">
        <v>221</v>
      </c>
      <c r="H191" s="218">
        <v>3.8460000000000001</v>
      </c>
      <c r="I191" s="219"/>
      <c r="J191" s="220">
        <f>ROUND(I191*H191,2)</f>
        <v>0</v>
      </c>
      <c r="K191" s="216" t="s">
        <v>185</v>
      </c>
      <c r="L191" s="45"/>
      <c r="M191" s="221" t="s">
        <v>19</v>
      </c>
      <c r="N191" s="222" t="s">
        <v>43</v>
      </c>
      <c r="O191" s="85"/>
      <c r="P191" s="223">
        <f>O191*H191</f>
        <v>0</v>
      </c>
      <c r="Q191" s="223">
        <v>1.03955</v>
      </c>
      <c r="R191" s="223">
        <f>Q191*H191</f>
        <v>3.9981092999999999</v>
      </c>
      <c r="S191" s="223">
        <v>0</v>
      </c>
      <c r="T191" s="22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5" t="s">
        <v>167</v>
      </c>
      <c r="AT191" s="225" t="s">
        <v>163</v>
      </c>
      <c r="AU191" s="225" t="s">
        <v>81</v>
      </c>
      <c r="AY191" s="18" t="s">
        <v>161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8" t="s">
        <v>79</v>
      </c>
      <c r="BK191" s="226">
        <f>ROUND(I191*H191,2)</f>
        <v>0</v>
      </c>
      <c r="BL191" s="18" t="s">
        <v>167</v>
      </c>
      <c r="BM191" s="225" t="s">
        <v>775</v>
      </c>
    </row>
    <row r="192" s="14" customFormat="1">
      <c r="A192" s="14"/>
      <c r="B192" s="242"/>
      <c r="C192" s="243"/>
      <c r="D192" s="227" t="s">
        <v>175</v>
      </c>
      <c r="E192" s="244" t="s">
        <v>19</v>
      </c>
      <c r="F192" s="245" t="s">
        <v>776</v>
      </c>
      <c r="G192" s="243"/>
      <c r="H192" s="246">
        <v>2.649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175</v>
      </c>
      <c r="AU192" s="252" t="s">
        <v>81</v>
      </c>
      <c r="AV192" s="14" t="s">
        <v>81</v>
      </c>
      <c r="AW192" s="14" t="s">
        <v>33</v>
      </c>
      <c r="AX192" s="14" t="s">
        <v>72</v>
      </c>
      <c r="AY192" s="252" t="s">
        <v>161</v>
      </c>
    </row>
    <row r="193" s="14" customFormat="1">
      <c r="A193" s="14"/>
      <c r="B193" s="242"/>
      <c r="C193" s="243"/>
      <c r="D193" s="227" t="s">
        <v>175</v>
      </c>
      <c r="E193" s="244" t="s">
        <v>19</v>
      </c>
      <c r="F193" s="245" t="s">
        <v>777</v>
      </c>
      <c r="G193" s="243"/>
      <c r="H193" s="246">
        <v>1.137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2" t="s">
        <v>175</v>
      </c>
      <c r="AU193" s="252" t="s">
        <v>81</v>
      </c>
      <c r="AV193" s="14" t="s">
        <v>81</v>
      </c>
      <c r="AW193" s="14" t="s">
        <v>33</v>
      </c>
      <c r="AX193" s="14" t="s">
        <v>72</v>
      </c>
      <c r="AY193" s="252" t="s">
        <v>161</v>
      </c>
    </row>
    <row r="194" s="14" customFormat="1">
      <c r="A194" s="14"/>
      <c r="B194" s="242"/>
      <c r="C194" s="243"/>
      <c r="D194" s="227" t="s">
        <v>175</v>
      </c>
      <c r="E194" s="244" t="s">
        <v>19</v>
      </c>
      <c r="F194" s="245" t="s">
        <v>778</v>
      </c>
      <c r="G194" s="243"/>
      <c r="H194" s="246">
        <v>0.059999999999999998</v>
      </c>
      <c r="I194" s="247"/>
      <c r="J194" s="243"/>
      <c r="K194" s="243"/>
      <c r="L194" s="248"/>
      <c r="M194" s="249"/>
      <c r="N194" s="250"/>
      <c r="O194" s="250"/>
      <c r="P194" s="250"/>
      <c r="Q194" s="250"/>
      <c r="R194" s="250"/>
      <c r="S194" s="250"/>
      <c r="T194" s="25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2" t="s">
        <v>175</v>
      </c>
      <c r="AU194" s="252" t="s">
        <v>81</v>
      </c>
      <c r="AV194" s="14" t="s">
        <v>81</v>
      </c>
      <c r="AW194" s="14" t="s">
        <v>33</v>
      </c>
      <c r="AX194" s="14" t="s">
        <v>72</v>
      </c>
      <c r="AY194" s="252" t="s">
        <v>161</v>
      </c>
    </row>
    <row r="195" s="15" customFormat="1">
      <c r="A195" s="15"/>
      <c r="B195" s="253"/>
      <c r="C195" s="254"/>
      <c r="D195" s="227" t="s">
        <v>175</v>
      </c>
      <c r="E195" s="255" t="s">
        <v>19</v>
      </c>
      <c r="F195" s="256" t="s">
        <v>190</v>
      </c>
      <c r="G195" s="254"/>
      <c r="H195" s="257">
        <v>3.8460000000000001</v>
      </c>
      <c r="I195" s="258"/>
      <c r="J195" s="254"/>
      <c r="K195" s="254"/>
      <c r="L195" s="259"/>
      <c r="M195" s="260"/>
      <c r="N195" s="261"/>
      <c r="O195" s="261"/>
      <c r="P195" s="261"/>
      <c r="Q195" s="261"/>
      <c r="R195" s="261"/>
      <c r="S195" s="261"/>
      <c r="T195" s="262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3" t="s">
        <v>175</v>
      </c>
      <c r="AU195" s="263" t="s">
        <v>81</v>
      </c>
      <c r="AV195" s="15" t="s">
        <v>167</v>
      </c>
      <c r="AW195" s="15" t="s">
        <v>33</v>
      </c>
      <c r="AX195" s="15" t="s">
        <v>79</v>
      </c>
      <c r="AY195" s="263" t="s">
        <v>161</v>
      </c>
    </row>
    <row r="196" s="12" customFormat="1" ht="22.8" customHeight="1">
      <c r="A196" s="12"/>
      <c r="B196" s="198"/>
      <c r="C196" s="199"/>
      <c r="D196" s="200" t="s">
        <v>71</v>
      </c>
      <c r="E196" s="212" t="s">
        <v>167</v>
      </c>
      <c r="F196" s="212" t="s">
        <v>327</v>
      </c>
      <c r="G196" s="199"/>
      <c r="H196" s="199"/>
      <c r="I196" s="202"/>
      <c r="J196" s="213">
        <f>BK196</f>
        <v>0</v>
      </c>
      <c r="K196" s="199"/>
      <c r="L196" s="204"/>
      <c r="M196" s="205"/>
      <c r="N196" s="206"/>
      <c r="O196" s="206"/>
      <c r="P196" s="207">
        <f>SUM(P197:P200)</f>
        <v>0</v>
      </c>
      <c r="Q196" s="206"/>
      <c r="R196" s="207">
        <f>SUM(R197:R200)</f>
        <v>51.759399999999999</v>
      </c>
      <c r="S196" s="206"/>
      <c r="T196" s="208">
        <f>SUM(T197:T200)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9" t="s">
        <v>79</v>
      </c>
      <c r="AT196" s="210" t="s">
        <v>71</v>
      </c>
      <c r="AU196" s="210" t="s">
        <v>79</v>
      </c>
      <c r="AY196" s="209" t="s">
        <v>161</v>
      </c>
      <c r="BK196" s="211">
        <f>SUM(BK197:BK200)</f>
        <v>0</v>
      </c>
    </row>
    <row r="197" s="2" customFormat="1" ht="14.4" customHeight="1">
      <c r="A197" s="39"/>
      <c r="B197" s="40"/>
      <c r="C197" s="214" t="s">
        <v>378</v>
      </c>
      <c r="D197" s="214" t="s">
        <v>163</v>
      </c>
      <c r="E197" s="215" t="s">
        <v>329</v>
      </c>
      <c r="F197" s="216" t="s">
        <v>330</v>
      </c>
      <c r="G197" s="217" t="s">
        <v>233</v>
      </c>
      <c r="H197" s="218">
        <v>139.154</v>
      </c>
      <c r="I197" s="219"/>
      <c r="J197" s="220">
        <f>ROUND(I197*H197,2)</f>
        <v>0</v>
      </c>
      <c r="K197" s="216" t="s">
        <v>185</v>
      </c>
      <c r="L197" s="45"/>
      <c r="M197" s="221" t="s">
        <v>19</v>
      </c>
      <c r="N197" s="222" t="s">
        <v>43</v>
      </c>
      <c r="O197" s="85"/>
      <c r="P197" s="223">
        <f>O197*H197</f>
        <v>0</v>
      </c>
      <c r="Q197" s="223">
        <v>0</v>
      </c>
      <c r="R197" s="223">
        <f>Q197*H197</f>
        <v>0</v>
      </c>
      <c r="S197" s="223">
        <v>0</v>
      </c>
      <c r="T197" s="224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5" t="s">
        <v>167</v>
      </c>
      <c r="AT197" s="225" t="s">
        <v>163</v>
      </c>
      <c r="AU197" s="225" t="s">
        <v>81</v>
      </c>
      <c r="AY197" s="18" t="s">
        <v>161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8" t="s">
        <v>79</v>
      </c>
      <c r="BK197" s="226">
        <f>ROUND(I197*H197,2)</f>
        <v>0</v>
      </c>
      <c r="BL197" s="18" t="s">
        <v>167</v>
      </c>
      <c r="BM197" s="225" t="s">
        <v>779</v>
      </c>
    </row>
    <row r="198" s="14" customFormat="1">
      <c r="A198" s="14"/>
      <c r="B198" s="242"/>
      <c r="C198" s="243"/>
      <c r="D198" s="227" t="s">
        <v>175</v>
      </c>
      <c r="E198" s="244" t="s">
        <v>19</v>
      </c>
      <c r="F198" s="245" t="s">
        <v>780</v>
      </c>
      <c r="G198" s="243"/>
      <c r="H198" s="246">
        <v>139.154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2" t="s">
        <v>175</v>
      </c>
      <c r="AU198" s="252" t="s">
        <v>81</v>
      </c>
      <c r="AV198" s="14" t="s">
        <v>81</v>
      </c>
      <c r="AW198" s="14" t="s">
        <v>33</v>
      </c>
      <c r="AX198" s="14" t="s">
        <v>79</v>
      </c>
      <c r="AY198" s="252" t="s">
        <v>161</v>
      </c>
    </row>
    <row r="199" s="2" customFormat="1" ht="24.15" customHeight="1">
      <c r="A199" s="39"/>
      <c r="B199" s="40"/>
      <c r="C199" s="214" t="s">
        <v>384</v>
      </c>
      <c r="D199" s="214" t="s">
        <v>163</v>
      </c>
      <c r="E199" s="215" t="s">
        <v>334</v>
      </c>
      <c r="F199" s="216" t="s">
        <v>335</v>
      </c>
      <c r="G199" s="217" t="s">
        <v>173</v>
      </c>
      <c r="H199" s="218">
        <v>33.609999999999999</v>
      </c>
      <c r="I199" s="219"/>
      <c r="J199" s="220">
        <f>ROUND(I199*H199,2)</f>
        <v>0</v>
      </c>
      <c r="K199" s="216" t="s">
        <v>19</v>
      </c>
      <c r="L199" s="45"/>
      <c r="M199" s="221" t="s">
        <v>19</v>
      </c>
      <c r="N199" s="222" t="s">
        <v>43</v>
      </c>
      <c r="O199" s="85"/>
      <c r="P199" s="223">
        <f>O199*H199</f>
        <v>0</v>
      </c>
      <c r="Q199" s="223">
        <v>1.54</v>
      </c>
      <c r="R199" s="223">
        <f>Q199*H199</f>
        <v>51.759399999999999</v>
      </c>
      <c r="S199" s="223">
        <v>0</v>
      </c>
      <c r="T199" s="224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5" t="s">
        <v>167</v>
      </c>
      <c r="AT199" s="225" t="s">
        <v>163</v>
      </c>
      <c r="AU199" s="225" t="s">
        <v>81</v>
      </c>
      <c r="AY199" s="18" t="s">
        <v>161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8" t="s">
        <v>79</v>
      </c>
      <c r="BK199" s="226">
        <f>ROUND(I199*H199,2)</f>
        <v>0</v>
      </c>
      <c r="BL199" s="18" t="s">
        <v>167</v>
      </c>
      <c r="BM199" s="225" t="s">
        <v>781</v>
      </c>
    </row>
    <row r="200" s="14" customFormat="1">
      <c r="A200" s="14"/>
      <c r="B200" s="242"/>
      <c r="C200" s="243"/>
      <c r="D200" s="227" t="s">
        <v>175</v>
      </c>
      <c r="E200" s="244" t="s">
        <v>19</v>
      </c>
      <c r="F200" s="245" t="s">
        <v>782</v>
      </c>
      <c r="G200" s="243"/>
      <c r="H200" s="246">
        <v>33.609999999999999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2" t="s">
        <v>175</v>
      </c>
      <c r="AU200" s="252" t="s">
        <v>81</v>
      </c>
      <c r="AV200" s="14" t="s">
        <v>81</v>
      </c>
      <c r="AW200" s="14" t="s">
        <v>33</v>
      </c>
      <c r="AX200" s="14" t="s">
        <v>79</v>
      </c>
      <c r="AY200" s="252" t="s">
        <v>161</v>
      </c>
    </row>
    <row r="201" s="12" customFormat="1" ht="22.8" customHeight="1">
      <c r="A201" s="12"/>
      <c r="B201" s="198"/>
      <c r="C201" s="199"/>
      <c r="D201" s="200" t="s">
        <v>71</v>
      </c>
      <c r="E201" s="212" t="s">
        <v>197</v>
      </c>
      <c r="F201" s="212" t="s">
        <v>783</v>
      </c>
      <c r="G201" s="199"/>
      <c r="H201" s="199"/>
      <c r="I201" s="202"/>
      <c r="J201" s="213">
        <f>BK201</f>
        <v>0</v>
      </c>
      <c r="K201" s="199"/>
      <c r="L201" s="204"/>
      <c r="M201" s="205"/>
      <c r="N201" s="206"/>
      <c r="O201" s="206"/>
      <c r="P201" s="207">
        <f>SUM(P202:P203)</f>
        <v>0</v>
      </c>
      <c r="Q201" s="206"/>
      <c r="R201" s="207">
        <f>SUM(R202:R203)</f>
        <v>0.61740000000000006</v>
      </c>
      <c r="S201" s="206"/>
      <c r="T201" s="208">
        <f>SUM(T202:T203)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9" t="s">
        <v>79</v>
      </c>
      <c r="AT201" s="210" t="s">
        <v>71</v>
      </c>
      <c r="AU201" s="210" t="s">
        <v>79</v>
      </c>
      <c r="AY201" s="209" t="s">
        <v>161</v>
      </c>
      <c r="BK201" s="211">
        <f>SUM(BK202:BK203)</f>
        <v>0</v>
      </c>
    </row>
    <row r="202" s="2" customFormat="1" ht="14.4" customHeight="1">
      <c r="A202" s="39"/>
      <c r="B202" s="40"/>
      <c r="C202" s="214" t="s">
        <v>388</v>
      </c>
      <c r="D202" s="214" t="s">
        <v>163</v>
      </c>
      <c r="E202" s="215" t="s">
        <v>784</v>
      </c>
      <c r="F202" s="216" t="s">
        <v>785</v>
      </c>
      <c r="G202" s="217" t="s">
        <v>233</v>
      </c>
      <c r="H202" s="218">
        <v>19.600000000000001</v>
      </c>
      <c r="I202" s="219"/>
      <c r="J202" s="220">
        <f>ROUND(I202*H202,2)</f>
        <v>0</v>
      </c>
      <c r="K202" s="216" t="s">
        <v>185</v>
      </c>
      <c r="L202" s="45"/>
      <c r="M202" s="221" t="s">
        <v>19</v>
      </c>
      <c r="N202" s="222" t="s">
        <v>43</v>
      </c>
      <c r="O202" s="85"/>
      <c r="P202" s="223">
        <f>O202*H202</f>
        <v>0</v>
      </c>
      <c r="Q202" s="223">
        <v>0.0315</v>
      </c>
      <c r="R202" s="223">
        <f>Q202*H202</f>
        <v>0.61740000000000006</v>
      </c>
      <c r="S202" s="223">
        <v>0</v>
      </c>
      <c r="T202" s="224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5" t="s">
        <v>167</v>
      </c>
      <c r="AT202" s="225" t="s">
        <v>163</v>
      </c>
      <c r="AU202" s="225" t="s">
        <v>81</v>
      </c>
      <c r="AY202" s="18" t="s">
        <v>161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8" t="s">
        <v>79</v>
      </c>
      <c r="BK202" s="226">
        <f>ROUND(I202*H202,2)</f>
        <v>0</v>
      </c>
      <c r="BL202" s="18" t="s">
        <v>167</v>
      </c>
      <c r="BM202" s="225" t="s">
        <v>786</v>
      </c>
    </row>
    <row r="203" s="14" customFormat="1">
      <c r="A203" s="14"/>
      <c r="B203" s="242"/>
      <c r="C203" s="243"/>
      <c r="D203" s="227" t="s">
        <v>175</v>
      </c>
      <c r="E203" s="244" t="s">
        <v>19</v>
      </c>
      <c r="F203" s="245" t="s">
        <v>787</v>
      </c>
      <c r="G203" s="243"/>
      <c r="H203" s="246">
        <v>19.600000000000001</v>
      </c>
      <c r="I203" s="247"/>
      <c r="J203" s="243"/>
      <c r="K203" s="243"/>
      <c r="L203" s="248"/>
      <c r="M203" s="249"/>
      <c r="N203" s="250"/>
      <c r="O203" s="250"/>
      <c r="P203" s="250"/>
      <c r="Q203" s="250"/>
      <c r="R203" s="250"/>
      <c r="S203" s="250"/>
      <c r="T203" s="25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2" t="s">
        <v>175</v>
      </c>
      <c r="AU203" s="252" t="s">
        <v>81</v>
      </c>
      <c r="AV203" s="14" t="s">
        <v>81</v>
      </c>
      <c r="AW203" s="14" t="s">
        <v>33</v>
      </c>
      <c r="AX203" s="14" t="s">
        <v>79</v>
      </c>
      <c r="AY203" s="252" t="s">
        <v>161</v>
      </c>
    </row>
    <row r="204" s="12" customFormat="1" ht="22.8" customHeight="1">
      <c r="A204" s="12"/>
      <c r="B204" s="198"/>
      <c r="C204" s="199"/>
      <c r="D204" s="200" t="s">
        <v>71</v>
      </c>
      <c r="E204" s="212" t="s">
        <v>211</v>
      </c>
      <c r="F204" s="212" t="s">
        <v>365</v>
      </c>
      <c r="G204" s="199"/>
      <c r="H204" s="199"/>
      <c r="I204" s="202"/>
      <c r="J204" s="213">
        <f>BK204</f>
        <v>0</v>
      </c>
      <c r="K204" s="199"/>
      <c r="L204" s="204"/>
      <c r="M204" s="205"/>
      <c r="N204" s="206"/>
      <c r="O204" s="206"/>
      <c r="P204" s="207">
        <f>SUM(P205:P209)</f>
        <v>0</v>
      </c>
      <c r="Q204" s="206"/>
      <c r="R204" s="207">
        <f>SUM(R205:R209)</f>
        <v>0</v>
      </c>
      <c r="S204" s="206"/>
      <c r="T204" s="208">
        <f>SUM(T205:T209)</f>
        <v>19.305999999999997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9" t="s">
        <v>79</v>
      </c>
      <c r="AT204" s="210" t="s">
        <v>71</v>
      </c>
      <c r="AU204" s="210" t="s">
        <v>79</v>
      </c>
      <c r="AY204" s="209" t="s">
        <v>161</v>
      </c>
      <c r="BK204" s="211">
        <f>SUM(BK205:BK209)</f>
        <v>0</v>
      </c>
    </row>
    <row r="205" s="2" customFormat="1" ht="14.4" customHeight="1">
      <c r="A205" s="39"/>
      <c r="B205" s="40"/>
      <c r="C205" s="214" t="s">
        <v>393</v>
      </c>
      <c r="D205" s="214" t="s">
        <v>163</v>
      </c>
      <c r="E205" s="215" t="s">
        <v>788</v>
      </c>
      <c r="F205" s="216" t="s">
        <v>789</v>
      </c>
      <c r="G205" s="217" t="s">
        <v>173</v>
      </c>
      <c r="H205" s="218">
        <v>3.9199999999999999</v>
      </c>
      <c r="I205" s="219"/>
      <c r="J205" s="220">
        <f>ROUND(I205*H205,2)</f>
        <v>0</v>
      </c>
      <c r="K205" s="216" t="s">
        <v>185</v>
      </c>
      <c r="L205" s="45"/>
      <c r="M205" s="221" t="s">
        <v>19</v>
      </c>
      <c r="N205" s="222" t="s">
        <v>43</v>
      </c>
      <c r="O205" s="85"/>
      <c r="P205" s="223">
        <f>O205*H205</f>
        <v>0</v>
      </c>
      <c r="Q205" s="223">
        <v>0</v>
      </c>
      <c r="R205" s="223">
        <f>Q205*H205</f>
        <v>0</v>
      </c>
      <c r="S205" s="223">
        <v>2</v>
      </c>
      <c r="T205" s="224">
        <f>S205*H205</f>
        <v>7.8399999999999999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25" t="s">
        <v>167</v>
      </c>
      <c r="AT205" s="225" t="s">
        <v>163</v>
      </c>
      <c r="AU205" s="225" t="s">
        <v>81</v>
      </c>
      <c r="AY205" s="18" t="s">
        <v>161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8" t="s">
        <v>79</v>
      </c>
      <c r="BK205" s="226">
        <f>ROUND(I205*H205,2)</f>
        <v>0</v>
      </c>
      <c r="BL205" s="18" t="s">
        <v>167</v>
      </c>
      <c r="BM205" s="225" t="s">
        <v>790</v>
      </c>
    </row>
    <row r="206" s="14" customFormat="1">
      <c r="A206" s="14"/>
      <c r="B206" s="242"/>
      <c r="C206" s="243"/>
      <c r="D206" s="227" t="s">
        <v>175</v>
      </c>
      <c r="E206" s="244" t="s">
        <v>19</v>
      </c>
      <c r="F206" s="245" t="s">
        <v>756</v>
      </c>
      <c r="G206" s="243"/>
      <c r="H206" s="246">
        <v>3.9199999999999999</v>
      </c>
      <c r="I206" s="247"/>
      <c r="J206" s="243"/>
      <c r="K206" s="243"/>
      <c r="L206" s="248"/>
      <c r="M206" s="249"/>
      <c r="N206" s="250"/>
      <c r="O206" s="250"/>
      <c r="P206" s="250"/>
      <c r="Q206" s="250"/>
      <c r="R206" s="250"/>
      <c r="S206" s="250"/>
      <c r="T206" s="25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2" t="s">
        <v>175</v>
      </c>
      <c r="AU206" s="252" t="s">
        <v>81</v>
      </c>
      <c r="AV206" s="14" t="s">
        <v>81</v>
      </c>
      <c r="AW206" s="14" t="s">
        <v>33</v>
      </c>
      <c r="AX206" s="14" t="s">
        <v>79</v>
      </c>
      <c r="AY206" s="252" t="s">
        <v>161</v>
      </c>
    </row>
    <row r="207" s="2" customFormat="1" ht="24.15" customHeight="1">
      <c r="A207" s="39"/>
      <c r="B207" s="40"/>
      <c r="C207" s="214" t="s">
        <v>398</v>
      </c>
      <c r="D207" s="214" t="s">
        <v>163</v>
      </c>
      <c r="E207" s="215" t="s">
        <v>791</v>
      </c>
      <c r="F207" s="216" t="s">
        <v>792</v>
      </c>
      <c r="G207" s="217" t="s">
        <v>173</v>
      </c>
      <c r="H207" s="218">
        <v>5.8799999999999999</v>
      </c>
      <c r="I207" s="219"/>
      <c r="J207" s="220">
        <f>ROUND(I207*H207,2)</f>
        <v>0</v>
      </c>
      <c r="K207" s="216" t="s">
        <v>185</v>
      </c>
      <c r="L207" s="45"/>
      <c r="M207" s="221" t="s">
        <v>19</v>
      </c>
      <c r="N207" s="222" t="s">
        <v>43</v>
      </c>
      <c r="O207" s="85"/>
      <c r="P207" s="223">
        <f>O207*H207</f>
        <v>0</v>
      </c>
      <c r="Q207" s="223">
        <v>0</v>
      </c>
      <c r="R207" s="223">
        <f>Q207*H207</f>
        <v>0</v>
      </c>
      <c r="S207" s="223">
        <v>1.95</v>
      </c>
      <c r="T207" s="224">
        <f>S207*H207</f>
        <v>11.465999999999999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5" t="s">
        <v>167</v>
      </c>
      <c r="AT207" s="225" t="s">
        <v>163</v>
      </c>
      <c r="AU207" s="225" t="s">
        <v>81</v>
      </c>
      <c r="AY207" s="18" t="s">
        <v>161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8" t="s">
        <v>79</v>
      </c>
      <c r="BK207" s="226">
        <f>ROUND(I207*H207,2)</f>
        <v>0</v>
      </c>
      <c r="BL207" s="18" t="s">
        <v>167</v>
      </c>
      <c r="BM207" s="225" t="s">
        <v>793</v>
      </c>
    </row>
    <row r="208" s="13" customFormat="1">
      <c r="A208" s="13"/>
      <c r="B208" s="232"/>
      <c r="C208" s="233"/>
      <c r="D208" s="227" t="s">
        <v>175</v>
      </c>
      <c r="E208" s="234" t="s">
        <v>19</v>
      </c>
      <c r="F208" s="235" t="s">
        <v>760</v>
      </c>
      <c r="G208" s="233"/>
      <c r="H208" s="234" t="s">
        <v>19</v>
      </c>
      <c r="I208" s="236"/>
      <c r="J208" s="233"/>
      <c r="K208" s="233"/>
      <c r="L208" s="237"/>
      <c r="M208" s="238"/>
      <c r="N208" s="239"/>
      <c r="O208" s="239"/>
      <c r="P208" s="239"/>
      <c r="Q208" s="239"/>
      <c r="R208" s="239"/>
      <c r="S208" s="239"/>
      <c r="T208" s="24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1" t="s">
        <v>175</v>
      </c>
      <c r="AU208" s="241" t="s">
        <v>81</v>
      </c>
      <c r="AV208" s="13" t="s">
        <v>79</v>
      </c>
      <c r="AW208" s="13" t="s">
        <v>33</v>
      </c>
      <c r="AX208" s="13" t="s">
        <v>72</v>
      </c>
      <c r="AY208" s="241" t="s">
        <v>161</v>
      </c>
    </row>
    <row r="209" s="14" customFormat="1">
      <c r="A209" s="14"/>
      <c r="B209" s="242"/>
      <c r="C209" s="243"/>
      <c r="D209" s="227" t="s">
        <v>175</v>
      </c>
      <c r="E209" s="244" t="s">
        <v>19</v>
      </c>
      <c r="F209" s="245" t="s">
        <v>761</v>
      </c>
      <c r="G209" s="243"/>
      <c r="H209" s="246">
        <v>5.8799999999999999</v>
      </c>
      <c r="I209" s="247"/>
      <c r="J209" s="243"/>
      <c r="K209" s="243"/>
      <c r="L209" s="248"/>
      <c r="M209" s="249"/>
      <c r="N209" s="250"/>
      <c r="O209" s="250"/>
      <c r="P209" s="250"/>
      <c r="Q209" s="250"/>
      <c r="R209" s="250"/>
      <c r="S209" s="250"/>
      <c r="T209" s="25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2" t="s">
        <v>175</v>
      </c>
      <c r="AU209" s="252" t="s">
        <v>81</v>
      </c>
      <c r="AV209" s="14" t="s">
        <v>81</v>
      </c>
      <c r="AW209" s="14" t="s">
        <v>33</v>
      </c>
      <c r="AX209" s="14" t="s">
        <v>79</v>
      </c>
      <c r="AY209" s="252" t="s">
        <v>161</v>
      </c>
    </row>
    <row r="210" s="12" customFormat="1" ht="22.8" customHeight="1">
      <c r="A210" s="12"/>
      <c r="B210" s="198"/>
      <c r="C210" s="199"/>
      <c r="D210" s="200" t="s">
        <v>71</v>
      </c>
      <c r="E210" s="212" t="s">
        <v>406</v>
      </c>
      <c r="F210" s="212" t="s">
        <v>407</v>
      </c>
      <c r="G210" s="199"/>
      <c r="H210" s="199"/>
      <c r="I210" s="202"/>
      <c r="J210" s="213">
        <f>BK210</f>
        <v>0</v>
      </c>
      <c r="K210" s="199"/>
      <c r="L210" s="204"/>
      <c r="M210" s="205"/>
      <c r="N210" s="206"/>
      <c r="O210" s="206"/>
      <c r="P210" s="207">
        <f>SUM(P211:P217)</f>
        <v>0</v>
      </c>
      <c r="Q210" s="206"/>
      <c r="R210" s="207">
        <f>SUM(R211:R217)</f>
        <v>0</v>
      </c>
      <c r="S210" s="206"/>
      <c r="T210" s="208">
        <f>SUM(T211:T217)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9" t="s">
        <v>79</v>
      </c>
      <c r="AT210" s="210" t="s">
        <v>71</v>
      </c>
      <c r="AU210" s="210" t="s">
        <v>79</v>
      </c>
      <c r="AY210" s="209" t="s">
        <v>161</v>
      </c>
      <c r="BK210" s="211">
        <f>SUM(BK211:BK217)</f>
        <v>0</v>
      </c>
    </row>
    <row r="211" s="2" customFormat="1" ht="14.4" customHeight="1">
      <c r="A211" s="39"/>
      <c r="B211" s="40"/>
      <c r="C211" s="214" t="s">
        <v>402</v>
      </c>
      <c r="D211" s="214" t="s">
        <v>163</v>
      </c>
      <c r="E211" s="215" t="s">
        <v>409</v>
      </c>
      <c r="F211" s="216" t="s">
        <v>410</v>
      </c>
      <c r="G211" s="217" t="s">
        <v>221</v>
      </c>
      <c r="H211" s="218">
        <v>19.306000000000001</v>
      </c>
      <c r="I211" s="219"/>
      <c r="J211" s="220">
        <f>ROUND(I211*H211,2)</f>
        <v>0</v>
      </c>
      <c r="K211" s="216" t="s">
        <v>185</v>
      </c>
      <c r="L211" s="45"/>
      <c r="M211" s="221" t="s">
        <v>19</v>
      </c>
      <c r="N211" s="222" t="s">
        <v>43</v>
      </c>
      <c r="O211" s="85"/>
      <c r="P211" s="223">
        <f>O211*H211</f>
        <v>0</v>
      </c>
      <c r="Q211" s="223">
        <v>0</v>
      </c>
      <c r="R211" s="223">
        <f>Q211*H211</f>
        <v>0</v>
      </c>
      <c r="S211" s="223">
        <v>0</v>
      </c>
      <c r="T211" s="22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5" t="s">
        <v>167</v>
      </c>
      <c r="AT211" s="225" t="s">
        <v>163</v>
      </c>
      <c r="AU211" s="225" t="s">
        <v>81</v>
      </c>
      <c r="AY211" s="18" t="s">
        <v>161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8" t="s">
        <v>79</v>
      </c>
      <c r="BK211" s="226">
        <f>ROUND(I211*H211,2)</f>
        <v>0</v>
      </c>
      <c r="BL211" s="18" t="s">
        <v>167</v>
      </c>
      <c r="BM211" s="225" t="s">
        <v>794</v>
      </c>
    </row>
    <row r="212" s="2" customFormat="1" ht="24.15" customHeight="1">
      <c r="A212" s="39"/>
      <c r="B212" s="40"/>
      <c r="C212" s="214" t="s">
        <v>408</v>
      </c>
      <c r="D212" s="214" t="s">
        <v>163</v>
      </c>
      <c r="E212" s="215" t="s">
        <v>413</v>
      </c>
      <c r="F212" s="216" t="s">
        <v>414</v>
      </c>
      <c r="G212" s="217" t="s">
        <v>221</v>
      </c>
      <c r="H212" s="218">
        <v>366.81400000000002</v>
      </c>
      <c r="I212" s="219"/>
      <c r="J212" s="220">
        <f>ROUND(I212*H212,2)</f>
        <v>0</v>
      </c>
      <c r="K212" s="216" t="s">
        <v>185</v>
      </c>
      <c r="L212" s="45"/>
      <c r="M212" s="221" t="s">
        <v>19</v>
      </c>
      <c r="N212" s="222" t="s">
        <v>43</v>
      </c>
      <c r="O212" s="85"/>
      <c r="P212" s="223">
        <f>O212*H212</f>
        <v>0</v>
      </c>
      <c r="Q212" s="223">
        <v>0</v>
      </c>
      <c r="R212" s="223">
        <f>Q212*H212</f>
        <v>0</v>
      </c>
      <c r="S212" s="223">
        <v>0</v>
      </c>
      <c r="T212" s="224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25" t="s">
        <v>167</v>
      </c>
      <c r="AT212" s="225" t="s">
        <v>163</v>
      </c>
      <c r="AU212" s="225" t="s">
        <v>81</v>
      </c>
      <c r="AY212" s="18" t="s">
        <v>161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8" t="s">
        <v>79</v>
      </c>
      <c r="BK212" s="226">
        <f>ROUND(I212*H212,2)</f>
        <v>0</v>
      </c>
      <c r="BL212" s="18" t="s">
        <v>167</v>
      </c>
      <c r="BM212" s="225" t="s">
        <v>795</v>
      </c>
    </row>
    <row r="213" s="14" customFormat="1">
      <c r="A213" s="14"/>
      <c r="B213" s="242"/>
      <c r="C213" s="243"/>
      <c r="D213" s="227" t="s">
        <v>175</v>
      </c>
      <c r="E213" s="244" t="s">
        <v>19</v>
      </c>
      <c r="F213" s="245" t="s">
        <v>796</v>
      </c>
      <c r="G213" s="243"/>
      <c r="H213" s="246">
        <v>366.81400000000002</v>
      </c>
      <c r="I213" s="247"/>
      <c r="J213" s="243"/>
      <c r="K213" s="243"/>
      <c r="L213" s="248"/>
      <c r="M213" s="249"/>
      <c r="N213" s="250"/>
      <c r="O213" s="250"/>
      <c r="P213" s="250"/>
      <c r="Q213" s="250"/>
      <c r="R213" s="250"/>
      <c r="S213" s="250"/>
      <c r="T213" s="25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2" t="s">
        <v>175</v>
      </c>
      <c r="AU213" s="252" t="s">
        <v>81</v>
      </c>
      <c r="AV213" s="14" t="s">
        <v>81</v>
      </c>
      <c r="AW213" s="14" t="s">
        <v>33</v>
      </c>
      <c r="AX213" s="14" t="s">
        <v>79</v>
      </c>
      <c r="AY213" s="252" t="s">
        <v>161</v>
      </c>
    </row>
    <row r="214" s="2" customFormat="1" ht="24.15" customHeight="1">
      <c r="A214" s="39"/>
      <c r="B214" s="40"/>
      <c r="C214" s="214" t="s">
        <v>412</v>
      </c>
      <c r="D214" s="214" t="s">
        <v>163</v>
      </c>
      <c r="E214" s="215" t="s">
        <v>418</v>
      </c>
      <c r="F214" s="216" t="s">
        <v>419</v>
      </c>
      <c r="G214" s="217" t="s">
        <v>221</v>
      </c>
      <c r="H214" s="218">
        <v>7.8399999999999999</v>
      </c>
      <c r="I214" s="219"/>
      <c r="J214" s="220">
        <f>ROUND(I214*H214,2)</f>
        <v>0</v>
      </c>
      <c r="K214" s="216" t="s">
        <v>19</v>
      </c>
      <c r="L214" s="45"/>
      <c r="M214" s="221" t="s">
        <v>19</v>
      </c>
      <c r="N214" s="222" t="s">
        <v>43</v>
      </c>
      <c r="O214" s="85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5" t="s">
        <v>167</v>
      </c>
      <c r="AT214" s="225" t="s">
        <v>163</v>
      </c>
      <c r="AU214" s="225" t="s">
        <v>81</v>
      </c>
      <c r="AY214" s="18" t="s">
        <v>161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8" t="s">
        <v>79</v>
      </c>
      <c r="BK214" s="226">
        <f>ROUND(I214*H214,2)</f>
        <v>0</v>
      </c>
      <c r="BL214" s="18" t="s">
        <v>167</v>
      </c>
      <c r="BM214" s="225" t="s">
        <v>797</v>
      </c>
    </row>
    <row r="215" s="2" customFormat="1" ht="24.15" customHeight="1">
      <c r="A215" s="39"/>
      <c r="B215" s="40"/>
      <c r="C215" s="214" t="s">
        <v>417</v>
      </c>
      <c r="D215" s="214" t="s">
        <v>163</v>
      </c>
      <c r="E215" s="215" t="s">
        <v>798</v>
      </c>
      <c r="F215" s="216" t="s">
        <v>799</v>
      </c>
      <c r="G215" s="217" t="s">
        <v>221</v>
      </c>
      <c r="H215" s="218">
        <v>11.465999999999999</v>
      </c>
      <c r="I215" s="219"/>
      <c r="J215" s="220">
        <f>ROUND(I215*H215,2)</f>
        <v>0</v>
      </c>
      <c r="K215" s="216" t="s">
        <v>19</v>
      </c>
      <c r="L215" s="45"/>
      <c r="M215" s="221" t="s">
        <v>19</v>
      </c>
      <c r="N215" s="222" t="s">
        <v>43</v>
      </c>
      <c r="O215" s="85"/>
      <c r="P215" s="223">
        <f>O215*H215</f>
        <v>0</v>
      </c>
      <c r="Q215" s="223">
        <v>0</v>
      </c>
      <c r="R215" s="223">
        <f>Q215*H215</f>
        <v>0</v>
      </c>
      <c r="S215" s="223">
        <v>0</v>
      </c>
      <c r="T215" s="224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5" t="s">
        <v>167</v>
      </c>
      <c r="AT215" s="225" t="s">
        <v>163</v>
      </c>
      <c r="AU215" s="225" t="s">
        <v>81</v>
      </c>
      <c r="AY215" s="18" t="s">
        <v>161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8" t="s">
        <v>79</v>
      </c>
      <c r="BK215" s="226">
        <f>ROUND(I215*H215,2)</f>
        <v>0</v>
      </c>
      <c r="BL215" s="18" t="s">
        <v>167</v>
      </c>
      <c r="BM215" s="225" t="s">
        <v>800</v>
      </c>
    </row>
    <row r="216" s="2" customFormat="1" ht="14.4" customHeight="1">
      <c r="A216" s="39"/>
      <c r="B216" s="40"/>
      <c r="C216" s="214" t="s">
        <v>422</v>
      </c>
      <c r="D216" s="214" t="s">
        <v>163</v>
      </c>
      <c r="E216" s="215" t="s">
        <v>433</v>
      </c>
      <c r="F216" s="216" t="s">
        <v>434</v>
      </c>
      <c r="G216" s="217" t="s">
        <v>221</v>
      </c>
      <c r="H216" s="218">
        <v>19.306000000000001</v>
      </c>
      <c r="I216" s="219"/>
      <c r="J216" s="220">
        <f>ROUND(I216*H216,2)</f>
        <v>0</v>
      </c>
      <c r="K216" s="216" t="s">
        <v>19</v>
      </c>
      <c r="L216" s="45"/>
      <c r="M216" s="221" t="s">
        <v>19</v>
      </c>
      <c r="N216" s="222" t="s">
        <v>43</v>
      </c>
      <c r="O216" s="85"/>
      <c r="P216" s="223">
        <f>O216*H216</f>
        <v>0</v>
      </c>
      <c r="Q216" s="223">
        <v>0</v>
      </c>
      <c r="R216" s="223">
        <f>Q216*H216</f>
        <v>0</v>
      </c>
      <c r="S216" s="223">
        <v>0</v>
      </c>
      <c r="T216" s="224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25" t="s">
        <v>167</v>
      </c>
      <c r="AT216" s="225" t="s">
        <v>163</v>
      </c>
      <c r="AU216" s="225" t="s">
        <v>81</v>
      </c>
      <c r="AY216" s="18" t="s">
        <v>161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8" t="s">
        <v>79</v>
      </c>
      <c r="BK216" s="226">
        <f>ROUND(I216*H216,2)</f>
        <v>0</v>
      </c>
      <c r="BL216" s="18" t="s">
        <v>167</v>
      </c>
      <c r="BM216" s="225" t="s">
        <v>801</v>
      </c>
    </row>
    <row r="217" s="2" customFormat="1">
      <c r="A217" s="39"/>
      <c r="B217" s="40"/>
      <c r="C217" s="41"/>
      <c r="D217" s="227" t="s">
        <v>169</v>
      </c>
      <c r="E217" s="41"/>
      <c r="F217" s="228" t="s">
        <v>436</v>
      </c>
      <c r="G217" s="41"/>
      <c r="H217" s="41"/>
      <c r="I217" s="229"/>
      <c r="J217" s="41"/>
      <c r="K217" s="41"/>
      <c r="L217" s="45"/>
      <c r="M217" s="230"/>
      <c r="N217" s="231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169</v>
      </c>
      <c r="AU217" s="18" t="s">
        <v>81</v>
      </c>
    </row>
    <row r="218" s="12" customFormat="1" ht="22.8" customHeight="1">
      <c r="A218" s="12"/>
      <c r="B218" s="198"/>
      <c r="C218" s="199"/>
      <c r="D218" s="200" t="s">
        <v>71</v>
      </c>
      <c r="E218" s="212" t="s">
        <v>437</v>
      </c>
      <c r="F218" s="212" t="s">
        <v>438</v>
      </c>
      <c r="G218" s="199"/>
      <c r="H218" s="199"/>
      <c r="I218" s="202"/>
      <c r="J218" s="213">
        <f>BK218</f>
        <v>0</v>
      </c>
      <c r="K218" s="199"/>
      <c r="L218" s="204"/>
      <c r="M218" s="205"/>
      <c r="N218" s="206"/>
      <c r="O218" s="206"/>
      <c r="P218" s="207">
        <f>P219</f>
        <v>0</v>
      </c>
      <c r="Q218" s="206"/>
      <c r="R218" s="207">
        <f>R219</f>
        <v>0</v>
      </c>
      <c r="S218" s="206"/>
      <c r="T218" s="208">
        <f>T219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9" t="s">
        <v>79</v>
      </c>
      <c r="AT218" s="210" t="s">
        <v>71</v>
      </c>
      <c r="AU218" s="210" t="s">
        <v>79</v>
      </c>
      <c r="AY218" s="209" t="s">
        <v>161</v>
      </c>
      <c r="BK218" s="211">
        <f>BK219</f>
        <v>0</v>
      </c>
    </row>
    <row r="219" s="2" customFormat="1" ht="14.4" customHeight="1">
      <c r="A219" s="39"/>
      <c r="B219" s="40"/>
      <c r="C219" s="214" t="s">
        <v>427</v>
      </c>
      <c r="D219" s="214" t="s">
        <v>163</v>
      </c>
      <c r="E219" s="215" t="s">
        <v>440</v>
      </c>
      <c r="F219" s="216" t="s">
        <v>441</v>
      </c>
      <c r="G219" s="217" t="s">
        <v>221</v>
      </c>
      <c r="H219" s="218">
        <v>276.33100000000002</v>
      </c>
      <c r="I219" s="219"/>
      <c r="J219" s="220">
        <f>ROUND(I219*H219,2)</f>
        <v>0</v>
      </c>
      <c r="K219" s="216" t="s">
        <v>185</v>
      </c>
      <c r="L219" s="45"/>
      <c r="M219" s="277" t="s">
        <v>19</v>
      </c>
      <c r="N219" s="278" t="s">
        <v>43</v>
      </c>
      <c r="O219" s="279"/>
      <c r="P219" s="280">
        <f>O219*H219</f>
        <v>0</v>
      </c>
      <c r="Q219" s="280">
        <v>0</v>
      </c>
      <c r="R219" s="280">
        <f>Q219*H219</f>
        <v>0</v>
      </c>
      <c r="S219" s="280">
        <v>0</v>
      </c>
      <c r="T219" s="28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5" t="s">
        <v>167</v>
      </c>
      <c r="AT219" s="225" t="s">
        <v>163</v>
      </c>
      <c r="AU219" s="225" t="s">
        <v>81</v>
      </c>
      <c r="AY219" s="18" t="s">
        <v>161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8" t="s">
        <v>79</v>
      </c>
      <c r="BK219" s="226">
        <f>ROUND(I219*H219,2)</f>
        <v>0</v>
      </c>
      <c r="BL219" s="18" t="s">
        <v>167</v>
      </c>
      <c r="BM219" s="225" t="s">
        <v>802</v>
      </c>
    </row>
    <row r="220" s="2" customFormat="1" ht="6.96" customHeight="1">
      <c r="A220" s="39"/>
      <c r="B220" s="60"/>
      <c r="C220" s="61"/>
      <c r="D220" s="61"/>
      <c r="E220" s="61"/>
      <c r="F220" s="61"/>
      <c r="G220" s="61"/>
      <c r="H220" s="61"/>
      <c r="I220" s="61"/>
      <c r="J220" s="61"/>
      <c r="K220" s="61"/>
      <c r="L220" s="45"/>
      <c r="M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</row>
  </sheetData>
  <sheetProtection sheet="1" autoFilter="0" formatColumns="0" formatRows="0" objects="1" scenarios="1" spinCount="100000" saltValue="iRjT8/U1k4XOWPaFKSPl8szB/mEoF2Kb/ZP7nfTZharj3CsCJbi9Ifvi2nc7cZYq/lV+ShN79m+VAXjbRuWfHg==" hashValue="1bCfrgSTn2Z0iHP5FlPy3NIqEh86HyEFcX2/2lBmTzi3/9lZOBCBZcZlZfm7P6Ht7B/GzWCgv595kldiDHY9nA==" algorithmName="SHA-512" password="DD30"/>
  <autoFilter ref="C93:K21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  <c r="AZ2" s="139" t="s">
        <v>116</v>
      </c>
      <c r="BA2" s="139" t="s">
        <v>117</v>
      </c>
      <c r="BB2" s="139" t="s">
        <v>19</v>
      </c>
      <c r="BC2" s="139" t="s">
        <v>803</v>
      </c>
      <c r="BD2" s="139" t="s">
        <v>81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  <c r="AZ3" s="139" t="s">
        <v>119</v>
      </c>
      <c r="BA3" s="139" t="s">
        <v>120</v>
      </c>
      <c r="BB3" s="139" t="s">
        <v>19</v>
      </c>
      <c r="BC3" s="139" t="s">
        <v>804</v>
      </c>
      <c r="BD3" s="139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  <c r="AZ4" s="139" t="s">
        <v>122</v>
      </c>
      <c r="BA4" s="139" t="s">
        <v>123</v>
      </c>
      <c r="BB4" s="139" t="s">
        <v>19</v>
      </c>
      <c r="BC4" s="139" t="s">
        <v>805</v>
      </c>
      <c r="BD4" s="139" t="s">
        <v>81</v>
      </c>
    </row>
    <row r="5" s="1" customFormat="1" ht="6.96" customHeight="1">
      <c r="B5" s="21"/>
      <c r="L5" s="21"/>
      <c r="AZ5" s="139" t="s">
        <v>125</v>
      </c>
      <c r="BA5" s="139" t="s">
        <v>126</v>
      </c>
      <c r="BB5" s="139" t="s">
        <v>19</v>
      </c>
      <c r="BC5" s="139" t="s">
        <v>803</v>
      </c>
      <c r="BD5" s="139" t="s">
        <v>81</v>
      </c>
    </row>
    <row r="6" s="1" customFormat="1" ht="12" customHeight="1">
      <c r="B6" s="21"/>
      <c r="D6" s="144" t="s">
        <v>16</v>
      </c>
      <c r="L6" s="21"/>
      <c r="AZ6" s="139" t="s">
        <v>113</v>
      </c>
      <c r="BA6" s="139" t="s">
        <v>806</v>
      </c>
      <c r="BB6" s="139" t="s">
        <v>173</v>
      </c>
      <c r="BC6" s="139" t="s">
        <v>803</v>
      </c>
      <c r="BD6" s="139" t="s">
        <v>81</v>
      </c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1" customFormat="1" ht="12" customHeight="1">
      <c r="B8" s="21"/>
      <c r="D8" s="144" t="s">
        <v>127</v>
      </c>
      <c r="L8" s="21"/>
    </row>
    <row r="9" s="2" customFormat="1" ht="16.5" customHeight="1">
      <c r="A9" s="39"/>
      <c r="B9" s="45"/>
      <c r="C9" s="39"/>
      <c r="D9" s="39"/>
      <c r="E9" s="145" t="s">
        <v>699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4" t="s">
        <v>129</v>
      </c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7" t="s">
        <v>807</v>
      </c>
      <c r="F11" s="39"/>
      <c r="G11" s="39"/>
      <c r="H11" s="39"/>
      <c r="I11" s="39"/>
      <c r="J11" s="39"/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4" t="s">
        <v>18</v>
      </c>
      <c r="E13" s="39"/>
      <c r="F13" s="134" t="s">
        <v>19</v>
      </c>
      <c r="G13" s="39"/>
      <c r="H13" s="39"/>
      <c r="I13" s="144" t="s">
        <v>20</v>
      </c>
      <c r="J13" s="134" t="s">
        <v>19</v>
      </c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21</v>
      </c>
      <c r="E14" s="39"/>
      <c r="F14" s="134" t="s">
        <v>22</v>
      </c>
      <c r="G14" s="39"/>
      <c r="H14" s="39"/>
      <c r="I14" s="144" t="s">
        <v>23</v>
      </c>
      <c r="J14" s="148" t="str">
        <f>'Rekapitulace stavby'!AN8</f>
        <v>14. 11. 2021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4" t="s">
        <v>25</v>
      </c>
      <c r="E16" s="39"/>
      <c r="F16" s="39"/>
      <c r="G16" s="39"/>
      <c r="H16" s="39"/>
      <c r="I16" s="144" t="s">
        <v>26</v>
      </c>
      <c r="J16" s="134" t="s">
        <v>19</v>
      </c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4" t="s">
        <v>28</v>
      </c>
      <c r="J17" s="134" t="s">
        <v>19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4" t="s">
        <v>29</v>
      </c>
      <c r="E19" s="39"/>
      <c r="F19" s="39"/>
      <c r="G19" s="39"/>
      <c r="H19" s="39"/>
      <c r="I19" s="144" t="s">
        <v>26</v>
      </c>
      <c r="J19" s="34" t="str">
        <f>'Rekapitulace stavby'!AN13</f>
        <v>Vyplň údaj</v>
      </c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4" t="s">
        <v>28</v>
      </c>
      <c r="J20" s="34" t="str">
        <f>'Rekapitulace stavby'!AN14</f>
        <v>Vyplň údaj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4" t="s">
        <v>31</v>
      </c>
      <c r="E22" s="39"/>
      <c r="F22" s="39"/>
      <c r="G22" s="39"/>
      <c r="H22" s="39"/>
      <c r="I22" s="144" t="s">
        <v>26</v>
      </c>
      <c r="J22" s="134" t="s">
        <v>19</v>
      </c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4" t="s">
        <v>28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4" t="s">
        <v>34</v>
      </c>
      <c r="E25" s="39"/>
      <c r="F25" s="39"/>
      <c r="G25" s="39"/>
      <c r="H25" s="39"/>
      <c r="I25" s="144" t="s">
        <v>26</v>
      </c>
      <c r="J25" s="134" t="s">
        <v>19</v>
      </c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4" t="s">
        <v>28</v>
      </c>
      <c r="J26" s="134" t="s">
        <v>19</v>
      </c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4" t="s">
        <v>36</v>
      </c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4" t="s">
        <v>38</v>
      </c>
      <c r="E32" s="39"/>
      <c r="F32" s="39"/>
      <c r="G32" s="39"/>
      <c r="H32" s="39"/>
      <c r="I32" s="39"/>
      <c r="J32" s="155">
        <f>ROUND(J94, 2)</f>
        <v>0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3"/>
      <c r="E33" s="153"/>
      <c r="F33" s="153"/>
      <c r="G33" s="153"/>
      <c r="H33" s="153"/>
      <c r="I33" s="153"/>
      <c r="J33" s="153"/>
      <c r="K33" s="153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6" t="s">
        <v>40</v>
      </c>
      <c r="G34" s="39"/>
      <c r="H34" s="39"/>
      <c r="I34" s="156" t="s">
        <v>39</v>
      </c>
      <c r="J34" s="156" t="s">
        <v>41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7" t="s">
        <v>42</v>
      </c>
      <c r="E35" s="144" t="s">
        <v>43</v>
      </c>
      <c r="F35" s="158">
        <f>ROUND((SUM(BE94:BE240)),  2)</f>
        <v>0</v>
      </c>
      <c r="G35" s="39"/>
      <c r="H35" s="39"/>
      <c r="I35" s="159">
        <v>0.20999999999999999</v>
      </c>
      <c r="J35" s="158">
        <f>ROUND(((SUM(BE94:BE240))*I35),  2)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4" t="s">
        <v>44</v>
      </c>
      <c r="F36" s="158">
        <f>ROUND((SUM(BF94:BF240)),  2)</f>
        <v>0</v>
      </c>
      <c r="G36" s="39"/>
      <c r="H36" s="39"/>
      <c r="I36" s="159">
        <v>0.14999999999999999</v>
      </c>
      <c r="J36" s="158">
        <f>ROUND(((SUM(BF94:BF240))*I36),  2)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45</v>
      </c>
      <c r="F37" s="158">
        <f>ROUND((SUM(BG94:BG240)),  2)</f>
        <v>0</v>
      </c>
      <c r="G37" s="39"/>
      <c r="H37" s="39"/>
      <c r="I37" s="159">
        <v>0.20999999999999999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4" t="s">
        <v>46</v>
      </c>
      <c r="F38" s="158">
        <f>ROUND((SUM(BH94:BH240)),  2)</f>
        <v>0</v>
      </c>
      <c r="G38" s="39"/>
      <c r="H38" s="39"/>
      <c r="I38" s="159">
        <v>0.14999999999999999</v>
      </c>
      <c r="J38" s="158">
        <f>0</f>
        <v>0</v>
      </c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4" t="s">
        <v>47</v>
      </c>
      <c r="F39" s="158">
        <f>ROUND((SUM(BI94:BI240)),  2)</f>
        <v>0</v>
      </c>
      <c r="G39" s="39"/>
      <c r="H39" s="39"/>
      <c r="I39" s="159">
        <v>0</v>
      </c>
      <c r="J39" s="158">
        <f>0</f>
        <v>0</v>
      </c>
      <c r="K39" s="39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131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26.25" customHeight="1">
      <c r="A50" s="39"/>
      <c r="B50" s="40"/>
      <c r="C50" s="41"/>
      <c r="D50" s="41"/>
      <c r="E50" s="171" t="str">
        <f>E7</f>
        <v>Brozany nad Ohří - rekonstrukci chodníku k fotbalovému hřišti vč. stabilizace pravobřežní břehové linie Mlýnského náhonu</v>
      </c>
      <c r="F50" s="33"/>
      <c r="G50" s="33"/>
      <c r="H50" s="33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127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1" t="s">
        <v>699</v>
      </c>
      <c r="F52" s="41"/>
      <c r="G52" s="41"/>
      <c r="H52" s="41"/>
      <c r="I52" s="41"/>
      <c r="J52" s="41"/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129</v>
      </c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 xml:space="preserve">SO 102.2 - Oprava PB opevnění  (ř. km 2,324 - 2,458)</v>
      </c>
      <c r="F54" s="41"/>
      <c r="G54" s="41"/>
      <c r="H54" s="41"/>
      <c r="I54" s="41"/>
      <c r="J54" s="41"/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Brozany nad Ohří</v>
      </c>
      <c r="G56" s="41"/>
      <c r="H56" s="41"/>
      <c r="I56" s="33" t="s">
        <v>23</v>
      </c>
      <c r="J56" s="73" t="str">
        <f>IF(J14="","",J14)</f>
        <v>14. 11. 2021</v>
      </c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25.65" customHeight="1">
      <c r="A58" s="39"/>
      <c r="B58" s="40"/>
      <c r="C58" s="33" t="s">
        <v>25</v>
      </c>
      <c r="D58" s="41"/>
      <c r="E58" s="41"/>
      <c r="F58" s="28" t="str">
        <f>E17</f>
        <v>Městys Brozany nad Ohří</v>
      </c>
      <c r="G58" s="41"/>
      <c r="H58" s="41"/>
      <c r="I58" s="33" t="s">
        <v>31</v>
      </c>
      <c r="J58" s="37" t="str">
        <f>E23</f>
        <v>AZ Consult spol. s r.o.</v>
      </c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Dagmar Sedláčková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2" t="s">
        <v>132</v>
      </c>
      <c r="D61" s="173"/>
      <c r="E61" s="173"/>
      <c r="F61" s="173"/>
      <c r="G61" s="173"/>
      <c r="H61" s="173"/>
      <c r="I61" s="173"/>
      <c r="J61" s="174" t="s">
        <v>133</v>
      </c>
      <c r="K61" s="173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5" t="s">
        <v>70</v>
      </c>
      <c r="D63" s="41"/>
      <c r="E63" s="41"/>
      <c r="F63" s="41"/>
      <c r="G63" s="41"/>
      <c r="H63" s="41"/>
      <c r="I63" s="41"/>
      <c r="J63" s="103">
        <f>J94</f>
        <v>0</v>
      </c>
      <c r="K63" s="41"/>
      <c r="L63" s="1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134</v>
      </c>
    </row>
    <row r="64" s="9" customFormat="1" ht="24.96" customHeight="1">
      <c r="A64" s="9"/>
      <c r="B64" s="176"/>
      <c r="C64" s="177"/>
      <c r="D64" s="178" t="s">
        <v>135</v>
      </c>
      <c r="E64" s="179"/>
      <c r="F64" s="179"/>
      <c r="G64" s="179"/>
      <c r="H64" s="179"/>
      <c r="I64" s="179"/>
      <c r="J64" s="180">
        <f>J95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6"/>
      <c r="D65" s="183" t="s">
        <v>136</v>
      </c>
      <c r="E65" s="184"/>
      <c r="F65" s="184"/>
      <c r="G65" s="184"/>
      <c r="H65" s="184"/>
      <c r="I65" s="184"/>
      <c r="J65" s="185">
        <f>J96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137</v>
      </c>
      <c r="E66" s="184"/>
      <c r="F66" s="184"/>
      <c r="G66" s="184"/>
      <c r="H66" s="184"/>
      <c r="I66" s="184"/>
      <c r="J66" s="185">
        <f>J154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138</v>
      </c>
      <c r="E67" s="184"/>
      <c r="F67" s="184"/>
      <c r="G67" s="184"/>
      <c r="H67" s="184"/>
      <c r="I67" s="184"/>
      <c r="J67" s="185">
        <f>J173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6"/>
      <c r="D68" s="183" t="s">
        <v>139</v>
      </c>
      <c r="E68" s="184"/>
      <c r="F68" s="184"/>
      <c r="G68" s="184"/>
      <c r="H68" s="184"/>
      <c r="I68" s="184"/>
      <c r="J68" s="185">
        <f>J207</f>
        <v>0</v>
      </c>
      <c r="K68" s="126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6"/>
      <c r="D69" s="183" t="s">
        <v>140</v>
      </c>
      <c r="E69" s="184"/>
      <c r="F69" s="184"/>
      <c r="G69" s="184"/>
      <c r="H69" s="184"/>
      <c r="I69" s="184"/>
      <c r="J69" s="185">
        <f>J218</f>
        <v>0</v>
      </c>
      <c r="K69" s="126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6"/>
      <c r="D70" s="183" t="s">
        <v>141</v>
      </c>
      <c r="E70" s="184"/>
      <c r="F70" s="184"/>
      <c r="G70" s="184"/>
      <c r="H70" s="184"/>
      <c r="I70" s="184"/>
      <c r="J70" s="185">
        <f>J223</f>
        <v>0</v>
      </c>
      <c r="K70" s="126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6"/>
      <c r="D71" s="183" t="s">
        <v>142</v>
      </c>
      <c r="E71" s="184"/>
      <c r="F71" s="184"/>
      <c r="G71" s="184"/>
      <c r="H71" s="184"/>
      <c r="I71" s="184"/>
      <c r="J71" s="185">
        <f>J230</f>
        <v>0</v>
      </c>
      <c r="K71" s="126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6"/>
      <c r="D72" s="183" t="s">
        <v>143</v>
      </c>
      <c r="E72" s="184"/>
      <c r="F72" s="184"/>
      <c r="G72" s="184"/>
      <c r="H72" s="184"/>
      <c r="I72" s="184"/>
      <c r="J72" s="185">
        <f>J239</f>
        <v>0</v>
      </c>
      <c r="K72" s="126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4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4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146</v>
      </c>
      <c r="D79" s="41"/>
      <c r="E79" s="41"/>
      <c r="F79" s="41"/>
      <c r="G79" s="41"/>
      <c r="H79" s="41"/>
      <c r="I79" s="41"/>
      <c r="J79" s="41"/>
      <c r="K79" s="41"/>
      <c r="L79" s="14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4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6.25" customHeight="1">
      <c r="A82" s="39"/>
      <c r="B82" s="40"/>
      <c r="C82" s="41"/>
      <c r="D82" s="41"/>
      <c r="E82" s="171" t="str">
        <f>E7</f>
        <v>Brozany nad Ohří - rekonstrukci chodníku k fotbalovému hřišti vč. stabilizace pravobřežní břehové linie Mlýnského náhonu</v>
      </c>
      <c r="F82" s="33"/>
      <c r="G82" s="33"/>
      <c r="H82" s="33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" customFormat="1" ht="12" customHeight="1">
      <c r="B83" s="22"/>
      <c r="C83" s="33" t="s">
        <v>127</v>
      </c>
      <c r="D83" s="23"/>
      <c r="E83" s="23"/>
      <c r="F83" s="23"/>
      <c r="G83" s="23"/>
      <c r="H83" s="23"/>
      <c r="I83" s="23"/>
      <c r="J83" s="23"/>
      <c r="K83" s="23"/>
      <c r="L83" s="21"/>
    </row>
    <row r="84" s="2" customFormat="1" ht="16.5" customHeight="1">
      <c r="A84" s="39"/>
      <c r="B84" s="40"/>
      <c r="C84" s="41"/>
      <c r="D84" s="41"/>
      <c r="E84" s="171" t="s">
        <v>699</v>
      </c>
      <c r="F84" s="41"/>
      <c r="G84" s="41"/>
      <c r="H84" s="41"/>
      <c r="I84" s="41"/>
      <c r="J84" s="41"/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129</v>
      </c>
      <c r="D85" s="41"/>
      <c r="E85" s="41"/>
      <c r="F85" s="41"/>
      <c r="G85" s="41"/>
      <c r="H85" s="41"/>
      <c r="I85" s="41"/>
      <c r="J85" s="41"/>
      <c r="K85" s="41"/>
      <c r="L85" s="14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E11</f>
        <v xml:space="preserve">SO 102.2 - Oprava PB opevnění  (ř. km 2,324 - 2,458)</v>
      </c>
      <c r="F86" s="41"/>
      <c r="G86" s="41"/>
      <c r="H86" s="41"/>
      <c r="I86" s="41"/>
      <c r="J86" s="41"/>
      <c r="K86" s="41"/>
      <c r="L86" s="14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41"/>
      <c r="E88" s="41"/>
      <c r="F88" s="28" t="str">
        <f>F14</f>
        <v>Brozany nad Ohří</v>
      </c>
      <c r="G88" s="41"/>
      <c r="H88" s="41"/>
      <c r="I88" s="33" t="s">
        <v>23</v>
      </c>
      <c r="J88" s="73" t="str">
        <f>IF(J14="","",J14)</f>
        <v>14. 11. 2021</v>
      </c>
      <c r="K88" s="41"/>
      <c r="L88" s="14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25.65" customHeight="1">
      <c r="A90" s="39"/>
      <c r="B90" s="40"/>
      <c r="C90" s="33" t="s">
        <v>25</v>
      </c>
      <c r="D90" s="41"/>
      <c r="E90" s="41"/>
      <c r="F90" s="28" t="str">
        <f>E17</f>
        <v>Městys Brozany nad Ohří</v>
      </c>
      <c r="G90" s="41"/>
      <c r="H90" s="41"/>
      <c r="I90" s="33" t="s">
        <v>31</v>
      </c>
      <c r="J90" s="37" t="str">
        <f>E23</f>
        <v>AZ Consult spol. s r.o.</v>
      </c>
      <c r="K90" s="41"/>
      <c r="L90" s="14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29</v>
      </c>
      <c r="D91" s="41"/>
      <c r="E91" s="41"/>
      <c r="F91" s="28" t="str">
        <f>IF(E20="","",E20)</f>
        <v>Vyplň údaj</v>
      </c>
      <c r="G91" s="41"/>
      <c r="H91" s="41"/>
      <c r="I91" s="33" t="s">
        <v>34</v>
      </c>
      <c r="J91" s="37" t="str">
        <f>E26</f>
        <v>Dagmar Sedláčková</v>
      </c>
      <c r="K91" s="41"/>
      <c r="L91" s="14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4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87"/>
      <c r="B93" s="188"/>
      <c r="C93" s="189" t="s">
        <v>147</v>
      </c>
      <c r="D93" s="190" t="s">
        <v>57</v>
      </c>
      <c r="E93" s="190" t="s">
        <v>53</v>
      </c>
      <c r="F93" s="190" t="s">
        <v>54</v>
      </c>
      <c r="G93" s="190" t="s">
        <v>148</v>
      </c>
      <c r="H93" s="190" t="s">
        <v>149</v>
      </c>
      <c r="I93" s="190" t="s">
        <v>150</v>
      </c>
      <c r="J93" s="190" t="s">
        <v>133</v>
      </c>
      <c r="K93" s="191" t="s">
        <v>151</v>
      </c>
      <c r="L93" s="192"/>
      <c r="M93" s="93" t="s">
        <v>19</v>
      </c>
      <c r="N93" s="94" t="s">
        <v>42</v>
      </c>
      <c r="O93" s="94" t="s">
        <v>152</v>
      </c>
      <c r="P93" s="94" t="s">
        <v>153</v>
      </c>
      <c r="Q93" s="94" t="s">
        <v>154</v>
      </c>
      <c r="R93" s="94" t="s">
        <v>155</v>
      </c>
      <c r="S93" s="94" t="s">
        <v>156</v>
      </c>
      <c r="T93" s="95" t="s">
        <v>157</v>
      </c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</row>
    <row r="94" s="2" customFormat="1" ht="22.8" customHeight="1">
      <c r="A94" s="39"/>
      <c r="B94" s="40"/>
      <c r="C94" s="100" t="s">
        <v>158</v>
      </c>
      <c r="D94" s="41"/>
      <c r="E94" s="41"/>
      <c r="F94" s="41"/>
      <c r="G94" s="41"/>
      <c r="H94" s="41"/>
      <c r="I94" s="41"/>
      <c r="J94" s="193">
        <f>BK94</f>
        <v>0</v>
      </c>
      <c r="K94" s="41"/>
      <c r="L94" s="45"/>
      <c r="M94" s="96"/>
      <c r="N94" s="194"/>
      <c r="O94" s="97"/>
      <c r="P94" s="195">
        <f>P95</f>
        <v>0</v>
      </c>
      <c r="Q94" s="97"/>
      <c r="R94" s="195">
        <f>R95</f>
        <v>693.11375050999993</v>
      </c>
      <c r="S94" s="97"/>
      <c r="T94" s="196">
        <f>T95</f>
        <v>466.185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71</v>
      </c>
      <c r="AU94" s="18" t="s">
        <v>134</v>
      </c>
      <c r="BK94" s="197">
        <f>BK95</f>
        <v>0</v>
      </c>
    </row>
    <row r="95" s="12" customFormat="1" ht="25.92" customHeight="1">
      <c r="A95" s="12"/>
      <c r="B95" s="198"/>
      <c r="C95" s="199"/>
      <c r="D95" s="200" t="s">
        <v>71</v>
      </c>
      <c r="E95" s="201" t="s">
        <v>159</v>
      </c>
      <c r="F95" s="201" t="s">
        <v>160</v>
      </c>
      <c r="G95" s="199"/>
      <c r="H95" s="199"/>
      <c r="I95" s="202"/>
      <c r="J95" s="203">
        <f>BK95</f>
        <v>0</v>
      </c>
      <c r="K95" s="199"/>
      <c r="L95" s="204"/>
      <c r="M95" s="205"/>
      <c r="N95" s="206"/>
      <c r="O95" s="206"/>
      <c r="P95" s="207">
        <f>P96+P154+P173+P207+P218+P223+P230+P239</f>
        <v>0</v>
      </c>
      <c r="Q95" s="206"/>
      <c r="R95" s="207">
        <f>R96+R154+R173+R207+R218+R223+R230+R239</f>
        <v>693.11375050999993</v>
      </c>
      <c r="S95" s="206"/>
      <c r="T95" s="208">
        <f>T96+T154+T173+T207+T218+T223+T230+T239</f>
        <v>466.185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9" t="s">
        <v>79</v>
      </c>
      <c r="AT95" s="210" t="s">
        <v>71</v>
      </c>
      <c r="AU95" s="210" t="s">
        <v>72</v>
      </c>
      <c r="AY95" s="209" t="s">
        <v>161</v>
      </c>
      <c r="BK95" s="211">
        <f>BK96+BK154+BK173+BK207+BK218+BK223+BK230+BK239</f>
        <v>0</v>
      </c>
    </row>
    <row r="96" s="12" customFormat="1" ht="22.8" customHeight="1">
      <c r="A96" s="12"/>
      <c r="B96" s="198"/>
      <c r="C96" s="199"/>
      <c r="D96" s="200" t="s">
        <v>71</v>
      </c>
      <c r="E96" s="212" t="s">
        <v>79</v>
      </c>
      <c r="F96" s="212" t="s">
        <v>162</v>
      </c>
      <c r="G96" s="199"/>
      <c r="H96" s="199"/>
      <c r="I96" s="202"/>
      <c r="J96" s="213">
        <f>BK96</f>
        <v>0</v>
      </c>
      <c r="K96" s="199"/>
      <c r="L96" s="204"/>
      <c r="M96" s="205"/>
      <c r="N96" s="206"/>
      <c r="O96" s="206"/>
      <c r="P96" s="207">
        <f>SUM(P97:P153)</f>
        <v>0</v>
      </c>
      <c r="Q96" s="206"/>
      <c r="R96" s="207">
        <f>SUM(R97:R153)</f>
        <v>55.745335000000011</v>
      </c>
      <c r="S96" s="206"/>
      <c r="T96" s="208">
        <f>SUM(T97:T153)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79</v>
      </c>
      <c r="AT96" s="210" t="s">
        <v>71</v>
      </c>
      <c r="AU96" s="210" t="s">
        <v>79</v>
      </c>
      <c r="AY96" s="209" t="s">
        <v>161</v>
      </c>
      <c r="BK96" s="211">
        <f>SUM(BK97:BK153)</f>
        <v>0</v>
      </c>
    </row>
    <row r="97" s="2" customFormat="1" ht="14.4" customHeight="1">
      <c r="A97" s="39"/>
      <c r="B97" s="40"/>
      <c r="C97" s="214" t="s">
        <v>79</v>
      </c>
      <c r="D97" s="214" t="s">
        <v>163</v>
      </c>
      <c r="E97" s="215" t="s">
        <v>808</v>
      </c>
      <c r="F97" s="216" t="s">
        <v>809</v>
      </c>
      <c r="G97" s="217" t="s">
        <v>233</v>
      </c>
      <c r="H97" s="218">
        <v>165</v>
      </c>
      <c r="I97" s="219"/>
      <c r="J97" s="220">
        <f>ROUND(I97*H97,2)</f>
        <v>0</v>
      </c>
      <c r="K97" s="216" t="s">
        <v>185</v>
      </c>
      <c r="L97" s="45"/>
      <c r="M97" s="221" t="s">
        <v>19</v>
      </c>
      <c r="N97" s="222" t="s">
        <v>43</v>
      </c>
      <c r="O97" s="85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25" t="s">
        <v>167</v>
      </c>
      <c r="AT97" s="225" t="s">
        <v>163</v>
      </c>
      <c r="AU97" s="225" t="s">
        <v>81</v>
      </c>
      <c r="AY97" s="18" t="s">
        <v>161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8" t="s">
        <v>79</v>
      </c>
      <c r="BK97" s="226">
        <f>ROUND(I97*H97,2)</f>
        <v>0</v>
      </c>
      <c r="BL97" s="18" t="s">
        <v>167</v>
      </c>
      <c r="BM97" s="225" t="s">
        <v>810</v>
      </c>
    </row>
    <row r="98" s="14" customFormat="1">
      <c r="A98" s="14"/>
      <c r="B98" s="242"/>
      <c r="C98" s="243"/>
      <c r="D98" s="227" t="s">
        <v>175</v>
      </c>
      <c r="E98" s="244" t="s">
        <v>19</v>
      </c>
      <c r="F98" s="245" t="s">
        <v>811</v>
      </c>
      <c r="G98" s="243"/>
      <c r="H98" s="246">
        <v>165</v>
      </c>
      <c r="I98" s="247"/>
      <c r="J98" s="243"/>
      <c r="K98" s="243"/>
      <c r="L98" s="248"/>
      <c r="M98" s="249"/>
      <c r="N98" s="250"/>
      <c r="O98" s="250"/>
      <c r="P98" s="250"/>
      <c r="Q98" s="250"/>
      <c r="R98" s="250"/>
      <c r="S98" s="250"/>
      <c r="T98" s="251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2" t="s">
        <v>175</v>
      </c>
      <c r="AU98" s="252" t="s">
        <v>81</v>
      </c>
      <c r="AV98" s="14" t="s">
        <v>81</v>
      </c>
      <c r="AW98" s="14" t="s">
        <v>33</v>
      </c>
      <c r="AX98" s="14" t="s">
        <v>79</v>
      </c>
      <c r="AY98" s="252" t="s">
        <v>161</v>
      </c>
    </row>
    <row r="99" s="2" customFormat="1" ht="24.15" customHeight="1">
      <c r="A99" s="39"/>
      <c r="B99" s="40"/>
      <c r="C99" s="214" t="s">
        <v>81</v>
      </c>
      <c r="D99" s="214" t="s">
        <v>163</v>
      </c>
      <c r="E99" s="215" t="s">
        <v>457</v>
      </c>
      <c r="F99" s="216" t="s">
        <v>458</v>
      </c>
      <c r="G99" s="217" t="s">
        <v>233</v>
      </c>
      <c r="H99" s="218">
        <v>30</v>
      </c>
      <c r="I99" s="219"/>
      <c r="J99" s="220">
        <f>ROUND(I99*H99,2)</f>
        <v>0</v>
      </c>
      <c r="K99" s="216" t="s">
        <v>185</v>
      </c>
      <c r="L99" s="45"/>
      <c r="M99" s="221" t="s">
        <v>19</v>
      </c>
      <c r="N99" s="222" t="s">
        <v>43</v>
      </c>
      <c r="O99" s="85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5" t="s">
        <v>167</v>
      </c>
      <c r="AT99" s="225" t="s">
        <v>163</v>
      </c>
      <c r="AU99" s="225" t="s">
        <v>81</v>
      </c>
      <c r="AY99" s="18" t="s">
        <v>161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8" t="s">
        <v>79</v>
      </c>
      <c r="BK99" s="226">
        <f>ROUND(I99*H99,2)</f>
        <v>0</v>
      </c>
      <c r="BL99" s="18" t="s">
        <v>167</v>
      </c>
      <c r="BM99" s="225" t="s">
        <v>812</v>
      </c>
    </row>
    <row r="100" s="14" customFormat="1">
      <c r="A100" s="14"/>
      <c r="B100" s="242"/>
      <c r="C100" s="243"/>
      <c r="D100" s="227" t="s">
        <v>175</v>
      </c>
      <c r="E100" s="244" t="s">
        <v>19</v>
      </c>
      <c r="F100" s="245" t="s">
        <v>813</v>
      </c>
      <c r="G100" s="243"/>
      <c r="H100" s="246">
        <v>30</v>
      </c>
      <c r="I100" s="247"/>
      <c r="J100" s="243"/>
      <c r="K100" s="243"/>
      <c r="L100" s="248"/>
      <c r="M100" s="249"/>
      <c r="N100" s="250"/>
      <c r="O100" s="250"/>
      <c r="P100" s="250"/>
      <c r="Q100" s="250"/>
      <c r="R100" s="250"/>
      <c r="S100" s="250"/>
      <c r="T100" s="251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2" t="s">
        <v>175</v>
      </c>
      <c r="AU100" s="252" t="s">
        <v>81</v>
      </c>
      <c r="AV100" s="14" t="s">
        <v>81</v>
      </c>
      <c r="AW100" s="14" t="s">
        <v>33</v>
      </c>
      <c r="AX100" s="14" t="s">
        <v>79</v>
      </c>
      <c r="AY100" s="252" t="s">
        <v>161</v>
      </c>
    </row>
    <row r="101" s="2" customFormat="1" ht="14.4" customHeight="1">
      <c r="A101" s="39"/>
      <c r="B101" s="40"/>
      <c r="C101" s="214" t="s">
        <v>178</v>
      </c>
      <c r="D101" s="214" t="s">
        <v>163</v>
      </c>
      <c r="E101" s="215" t="s">
        <v>466</v>
      </c>
      <c r="F101" s="216" t="s">
        <v>467</v>
      </c>
      <c r="G101" s="217" t="s">
        <v>233</v>
      </c>
      <c r="H101" s="218">
        <v>30</v>
      </c>
      <c r="I101" s="219"/>
      <c r="J101" s="220">
        <f>ROUND(I101*H101,2)</f>
        <v>0</v>
      </c>
      <c r="K101" s="216" t="s">
        <v>185</v>
      </c>
      <c r="L101" s="45"/>
      <c r="M101" s="221" t="s">
        <v>19</v>
      </c>
      <c r="N101" s="222" t="s">
        <v>43</v>
      </c>
      <c r="O101" s="85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5" t="s">
        <v>167</v>
      </c>
      <c r="AT101" s="225" t="s">
        <v>163</v>
      </c>
      <c r="AU101" s="225" t="s">
        <v>81</v>
      </c>
      <c r="AY101" s="18" t="s">
        <v>161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8" t="s">
        <v>79</v>
      </c>
      <c r="BK101" s="226">
        <f>ROUND(I101*H101,2)</f>
        <v>0</v>
      </c>
      <c r="BL101" s="18" t="s">
        <v>167</v>
      </c>
      <c r="BM101" s="225" t="s">
        <v>814</v>
      </c>
    </row>
    <row r="102" s="2" customFormat="1" ht="24.15" customHeight="1">
      <c r="A102" s="39"/>
      <c r="B102" s="40"/>
      <c r="C102" s="214" t="s">
        <v>167</v>
      </c>
      <c r="D102" s="214" t="s">
        <v>163</v>
      </c>
      <c r="E102" s="215" t="s">
        <v>815</v>
      </c>
      <c r="F102" s="216" t="s">
        <v>816</v>
      </c>
      <c r="G102" s="217" t="s">
        <v>166</v>
      </c>
      <c r="H102" s="218">
        <v>1</v>
      </c>
      <c r="I102" s="219"/>
      <c r="J102" s="220">
        <f>ROUND(I102*H102,2)</f>
        <v>0</v>
      </c>
      <c r="K102" s="216" t="s">
        <v>19</v>
      </c>
      <c r="L102" s="45"/>
      <c r="M102" s="221" t="s">
        <v>19</v>
      </c>
      <c r="N102" s="222" t="s">
        <v>43</v>
      </c>
      <c r="O102" s="85"/>
      <c r="P102" s="223">
        <f>O102*H102</f>
        <v>0</v>
      </c>
      <c r="Q102" s="223">
        <v>20.844750000000001</v>
      </c>
      <c r="R102" s="223">
        <f>Q102*H102</f>
        <v>20.844750000000001</v>
      </c>
      <c r="S102" s="223">
        <v>0</v>
      </c>
      <c r="T102" s="224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5" t="s">
        <v>167</v>
      </c>
      <c r="AT102" s="225" t="s">
        <v>163</v>
      </c>
      <c r="AU102" s="225" t="s">
        <v>81</v>
      </c>
      <c r="AY102" s="18" t="s">
        <v>161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8" t="s">
        <v>79</v>
      </c>
      <c r="BK102" s="226">
        <f>ROUND(I102*H102,2)</f>
        <v>0</v>
      </c>
      <c r="BL102" s="18" t="s">
        <v>167</v>
      </c>
      <c r="BM102" s="225" t="s">
        <v>817</v>
      </c>
    </row>
    <row r="103" s="2" customFormat="1">
      <c r="A103" s="39"/>
      <c r="B103" s="40"/>
      <c r="C103" s="41"/>
      <c r="D103" s="227" t="s">
        <v>169</v>
      </c>
      <c r="E103" s="41"/>
      <c r="F103" s="228" t="s">
        <v>170</v>
      </c>
      <c r="G103" s="41"/>
      <c r="H103" s="41"/>
      <c r="I103" s="229"/>
      <c r="J103" s="41"/>
      <c r="K103" s="41"/>
      <c r="L103" s="45"/>
      <c r="M103" s="230"/>
      <c r="N103" s="231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169</v>
      </c>
      <c r="AU103" s="18" t="s">
        <v>81</v>
      </c>
    </row>
    <row r="104" s="2" customFormat="1" ht="14.4" customHeight="1">
      <c r="A104" s="39"/>
      <c r="B104" s="40"/>
      <c r="C104" s="214" t="s">
        <v>191</v>
      </c>
      <c r="D104" s="214" t="s">
        <v>163</v>
      </c>
      <c r="E104" s="215" t="s">
        <v>818</v>
      </c>
      <c r="F104" s="216" t="s">
        <v>819</v>
      </c>
      <c r="G104" s="217" t="s">
        <v>233</v>
      </c>
      <c r="H104" s="218">
        <v>129.25</v>
      </c>
      <c r="I104" s="219"/>
      <c r="J104" s="220">
        <f>ROUND(I104*H104,2)</f>
        <v>0</v>
      </c>
      <c r="K104" s="216" t="s">
        <v>185</v>
      </c>
      <c r="L104" s="45"/>
      <c r="M104" s="221" t="s">
        <v>19</v>
      </c>
      <c r="N104" s="222" t="s">
        <v>43</v>
      </c>
      <c r="O104" s="85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5" t="s">
        <v>167</v>
      </c>
      <c r="AT104" s="225" t="s">
        <v>163</v>
      </c>
      <c r="AU104" s="225" t="s">
        <v>81</v>
      </c>
      <c r="AY104" s="18" t="s">
        <v>161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8" t="s">
        <v>79</v>
      </c>
      <c r="BK104" s="226">
        <f>ROUND(I104*H104,2)</f>
        <v>0</v>
      </c>
      <c r="BL104" s="18" t="s">
        <v>167</v>
      </c>
      <c r="BM104" s="225" t="s">
        <v>820</v>
      </c>
    </row>
    <row r="105" s="14" customFormat="1">
      <c r="A105" s="14"/>
      <c r="B105" s="242"/>
      <c r="C105" s="243"/>
      <c r="D105" s="227" t="s">
        <v>175</v>
      </c>
      <c r="E105" s="244" t="s">
        <v>19</v>
      </c>
      <c r="F105" s="245" t="s">
        <v>821</v>
      </c>
      <c r="G105" s="243"/>
      <c r="H105" s="246">
        <v>129.25</v>
      </c>
      <c r="I105" s="247"/>
      <c r="J105" s="243"/>
      <c r="K105" s="243"/>
      <c r="L105" s="248"/>
      <c r="M105" s="249"/>
      <c r="N105" s="250"/>
      <c r="O105" s="250"/>
      <c r="P105" s="250"/>
      <c r="Q105" s="250"/>
      <c r="R105" s="250"/>
      <c r="S105" s="250"/>
      <c r="T105" s="25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2" t="s">
        <v>175</v>
      </c>
      <c r="AU105" s="252" t="s">
        <v>81</v>
      </c>
      <c r="AV105" s="14" t="s">
        <v>81</v>
      </c>
      <c r="AW105" s="14" t="s">
        <v>33</v>
      </c>
      <c r="AX105" s="14" t="s">
        <v>79</v>
      </c>
      <c r="AY105" s="252" t="s">
        <v>161</v>
      </c>
    </row>
    <row r="106" s="2" customFormat="1" ht="24.15" customHeight="1">
      <c r="A106" s="39"/>
      <c r="B106" s="40"/>
      <c r="C106" s="214" t="s">
        <v>197</v>
      </c>
      <c r="D106" s="214" t="s">
        <v>163</v>
      </c>
      <c r="E106" s="215" t="s">
        <v>171</v>
      </c>
      <c r="F106" s="216" t="s">
        <v>172</v>
      </c>
      <c r="G106" s="217" t="s">
        <v>173</v>
      </c>
      <c r="H106" s="218">
        <v>386.94999999999999</v>
      </c>
      <c r="I106" s="219"/>
      <c r="J106" s="220">
        <f>ROUND(I106*H106,2)</f>
        <v>0</v>
      </c>
      <c r="K106" s="216" t="s">
        <v>19</v>
      </c>
      <c r="L106" s="45"/>
      <c r="M106" s="221" t="s">
        <v>19</v>
      </c>
      <c r="N106" s="222" t="s">
        <v>43</v>
      </c>
      <c r="O106" s="85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5" t="s">
        <v>167</v>
      </c>
      <c r="AT106" s="225" t="s">
        <v>163</v>
      </c>
      <c r="AU106" s="225" t="s">
        <v>81</v>
      </c>
      <c r="AY106" s="18" t="s">
        <v>161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8" t="s">
        <v>79</v>
      </c>
      <c r="BK106" s="226">
        <f>ROUND(I106*H106,2)</f>
        <v>0</v>
      </c>
      <c r="BL106" s="18" t="s">
        <v>167</v>
      </c>
      <c r="BM106" s="225" t="s">
        <v>822</v>
      </c>
    </row>
    <row r="107" s="13" customFormat="1">
      <c r="A107" s="13"/>
      <c r="B107" s="232"/>
      <c r="C107" s="233"/>
      <c r="D107" s="227" t="s">
        <v>175</v>
      </c>
      <c r="E107" s="234" t="s">
        <v>19</v>
      </c>
      <c r="F107" s="235" t="s">
        <v>176</v>
      </c>
      <c r="G107" s="233"/>
      <c r="H107" s="234" t="s">
        <v>19</v>
      </c>
      <c r="I107" s="236"/>
      <c r="J107" s="233"/>
      <c r="K107" s="233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175</v>
      </c>
      <c r="AU107" s="241" t="s">
        <v>81</v>
      </c>
      <c r="AV107" s="13" t="s">
        <v>79</v>
      </c>
      <c r="AW107" s="13" t="s">
        <v>33</v>
      </c>
      <c r="AX107" s="13" t="s">
        <v>72</v>
      </c>
      <c r="AY107" s="241" t="s">
        <v>161</v>
      </c>
    </row>
    <row r="108" s="13" customFormat="1">
      <c r="A108" s="13"/>
      <c r="B108" s="232"/>
      <c r="C108" s="233"/>
      <c r="D108" s="227" t="s">
        <v>175</v>
      </c>
      <c r="E108" s="234" t="s">
        <v>19</v>
      </c>
      <c r="F108" s="235" t="s">
        <v>823</v>
      </c>
      <c r="G108" s="233"/>
      <c r="H108" s="234" t="s">
        <v>19</v>
      </c>
      <c r="I108" s="236"/>
      <c r="J108" s="233"/>
      <c r="K108" s="233"/>
      <c r="L108" s="237"/>
      <c r="M108" s="238"/>
      <c r="N108" s="239"/>
      <c r="O108" s="239"/>
      <c r="P108" s="239"/>
      <c r="Q108" s="239"/>
      <c r="R108" s="239"/>
      <c r="S108" s="239"/>
      <c r="T108" s="24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1" t="s">
        <v>175</v>
      </c>
      <c r="AU108" s="241" t="s">
        <v>81</v>
      </c>
      <c r="AV108" s="13" t="s">
        <v>79</v>
      </c>
      <c r="AW108" s="13" t="s">
        <v>33</v>
      </c>
      <c r="AX108" s="13" t="s">
        <v>72</v>
      </c>
      <c r="AY108" s="241" t="s">
        <v>161</v>
      </c>
    </row>
    <row r="109" s="14" customFormat="1">
      <c r="A109" s="14"/>
      <c r="B109" s="242"/>
      <c r="C109" s="243"/>
      <c r="D109" s="227" t="s">
        <v>175</v>
      </c>
      <c r="E109" s="244" t="s">
        <v>113</v>
      </c>
      <c r="F109" s="245" t="s">
        <v>824</v>
      </c>
      <c r="G109" s="243"/>
      <c r="H109" s="246">
        <v>386.94999999999999</v>
      </c>
      <c r="I109" s="247"/>
      <c r="J109" s="243"/>
      <c r="K109" s="243"/>
      <c r="L109" s="248"/>
      <c r="M109" s="249"/>
      <c r="N109" s="250"/>
      <c r="O109" s="250"/>
      <c r="P109" s="250"/>
      <c r="Q109" s="250"/>
      <c r="R109" s="250"/>
      <c r="S109" s="250"/>
      <c r="T109" s="25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2" t="s">
        <v>175</v>
      </c>
      <c r="AU109" s="252" t="s">
        <v>81</v>
      </c>
      <c r="AV109" s="14" t="s">
        <v>81</v>
      </c>
      <c r="AW109" s="14" t="s">
        <v>33</v>
      </c>
      <c r="AX109" s="14" t="s">
        <v>79</v>
      </c>
      <c r="AY109" s="252" t="s">
        <v>161</v>
      </c>
    </row>
    <row r="110" s="2" customFormat="1" ht="24.15" customHeight="1">
      <c r="A110" s="39"/>
      <c r="B110" s="40"/>
      <c r="C110" s="214" t="s">
        <v>202</v>
      </c>
      <c r="D110" s="214" t="s">
        <v>163</v>
      </c>
      <c r="E110" s="215" t="s">
        <v>179</v>
      </c>
      <c r="F110" s="216" t="s">
        <v>180</v>
      </c>
      <c r="G110" s="217" t="s">
        <v>173</v>
      </c>
      <c r="H110" s="218">
        <v>386.94999999999999</v>
      </c>
      <c r="I110" s="219"/>
      <c r="J110" s="220">
        <f>ROUND(I110*H110,2)</f>
        <v>0</v>
      </c>
      <c r="K110" s="216" t="s">
        <v>19</v>
      </c>
      <c r="L110" s="45"/>
      <c r="M110" s="221" t="s">
        <v>19</v>
      </c>
      <c r="N110" s="222" t="s">
        <v>43</v>
      </c>
      <c r="O110" s="85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25" t="s">
        <v>167</v>
      </c>
      <c r="AT110" s="225" t="s">
        <v>163</v>
      </c>
      <c r="AU110" s="225" t="s">
        <v>81</v>
      </c>
      <c r="AY110" s="18" t="s">
        <v>161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8" t="s">
        <v>79</v>
      </c>
      <c r="BK110" s="226">
        <f>ROUND(I110*H110,2)</f>
        <v>0</v>
      </c>
      <c r="BL110" s="18" t="s">
        <v>167</v>
      </c>
      <c r="BM110" s="225" t="s">
        <v>825</v>
      </c>
    </row>
    <row r="111" s="14" customFormat="1">
      <c r="A111" s="14"/>
      <c r="B111" s="242"/>
      <c r="C111" s="243"/>
      <c r="D111" s="227" t="s">
        <v>175</v>
      </c>
      <c r="E111" s="244" t="s">
        <v>116</v>
      </c>
      <c r="F111" s="245" t="s">
        <v>826</v>
      </c>
      <c r="G111" s="243"/>
      <c r="H111" s="246">
        <v>386.94999999999999</v>
      </c>
      <c r="I111" s="247"/>
      <c r="J111" s="243"/>
      <c r="K111" s="243"/>
      <c r="L111" s="248"/>
      <c r="M111" s="249"/>
      <c r="N111" s="250"/>
      <c r="O111" s="250"/>
      <c r="P111" s="250"/>
      <c r="Q111" s="250"/>
      <c r="R111" s="250"/>
      <c r="S111" s="250"/>
      <c r="T111" s="25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2" t="s">
        <v>175</v>
      </c>
      <c r="AU111" s="252" t="s">
        <v>81</v>
      </c>
      <c r="AV111" s="14" t="s">
        <v>81</v>
      </c>
      <c r="AW111" s="14" t="s">
        <v>33</v>
      </c>
      <c r="AX111" s="14" t="s">
        <v>79</v>
      </c>
      <c r="AY111" s="252" t="s">
        <v>161</v>
      </c>
    </row>
    <row r="112" s="2" customFormat="1" ht="14.4" customHeight="1">
      <c r="A112" s="39"/>
      <c r="B112" s="40"/>
      <c r="C112" s="214" t="s">
        <v>207</v>
      </c>
      <c r="D112" s="214" t="s">
        <v>163</v>
      </c>
      <c r="E112" s="215" t="s">
        <v>516</v>
      </c>
      <c r="F112" s="216" t="s">
        <v>517</v>
      </c>
      <c r="G112" s="217" t="s">
        <v>233</v>
      </c>
      <c r="H112" s="218">
        <v>30</v>
      </c>
      <c r="I112" s="219"/>
      <c r="J112" s="220">
        <f>ROUND(I112*H112,2)</f>
        <v>0</v>
      </c>
      <c r="K112" s="216" t="s">
        <v>185</v>
      </c>
      <c r="L112" s="45"/>
      <c r="M112" s="221" t="s">
        <v>19</v>
      </c>
      <c r="N112" s="222" t="s">
        <v>43</v>
      </c>
      <c r="O112" s="85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5" t="s">
        <v>167</v>
      </c>
      <c r="AT112" s="225" t="s">
        <v>163</v>
      </c>
      <c r="AU112" s="225" t="s">
        <v>81</v>
      </c>
      <c r="AY112" s="18" t="s">
        <v>161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8" t="s">
        <v>79</v>
      </c>
      <c r="BK112" s="226">
        <f>ROUND(I112*H112,2)</f>
        <v>0</v>
      </c>
      <c r="BL112" s="18" t="s">
        <v>167</v>
      </c>
      <c r="BM112" s="225" t="s">
        <v>827</v>
      </c>
    </row>
    <row r="113" s="2" customFormat="1" ht="14.4" customHeight="1">
      <c r="A113" s="39"/>
      <c r="B113" s="40"/>
      <c r="C113" s="214" t="s">
        <v>211</v>
      </c>
      <c r="D113" s="214" t="s">
        <v>163</v>
      </c>
      <c r="E113" s="215" t="s">
        <v>530</v>
      </c>
      <c r="F113" s="216" t="s">
        <v>531</v>
      </c>
      <c r="G113" s="217" t="s">
        <v>233</v>
      </c>
      <c r="H113" s="218">
        <v>1275</v>
      </c>
      <c r="I113" s="219"/>
      <c r="J113" s="220">
        <f>ROUND(I113*H113,2)</f>
        <v>0</v>
      </c>
      <c r="K113" s="216" t="s">
        <v>185</v>
      </c>
      <c r="L113" s="45"/>
      <c r="M113" s="221" t="s">
        <v>19</v>
      </c>
      <c r="N113" s="222" t="s">
        <v>43</v>
      </c>
      <c r="O113" s="85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25" t="s">
        <v>167</v>
      </c>
      <c r="AT113" s="225" t="s">
        <v>163</v>
      </c>
      <c r="AU113" s="225" t="s">
        <v>81</v>
      </c>
      <c r="AY113" s="18" t="s">
        <v>161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8" t="s">
        <v>79</v>
      </c>
      <c r="BK113" s="226">
        <f>ROUND(I113*H113,2)</f>
        <v>0</v>
      </c>
      <c r="BL113" s="18" t="s">
        <v>167</v>
      </c>
      <c r="BM113" s="225" t="s">
        <v>828</v>
      </c>
    </row>
    <row r="114" s="14" customFormat="1">
      <c r="A114" s="14"/>
      <c r="B114" s="242"/>
      <c r="C114" s="243"/>
      <c r="D114" s="227" t="s">
        <v>175</v>
      </c>
      <c r="E114" s="244" t="s">
        <v>19</v>
      </c>
      <c r="F114" s="245" t="s">
        <v>728</v>
      </c>
      <c r="G114" s="243"/>
      <c r="H114" s="246">
        <v>1275</v>
      </c>
      <c r="I114" s="247"/>
      <c r="J114" s="243"/>
      <c r="K114" s="243"/>
      <c r="L114" s="248"/>
      <c r="M114" s="249"/>
      <c r="N114" s="250"/>
      <c r="O114" s="250"/>
      <c r="P114" s="250"/>
      <c r="Q114" s="250"/>
      <c r="R114" s="250"/>
      <c r="S114" s="250"/>
      <c r="T114" s="251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2" t="s">
        <v>175</v>
      </c>
      <c r="AU114" s="252" t="s">
        <v>81</v>
      </c>
      <c r="AV114" s="14" t="s">
        <v>81</v>
      </c>
      <c r="AW114" s="14" t="s">
        <v>33</v>
      </c>
      <c r="AX114" s="14" t="s">
        <v>79</v>
      </c>
      <c r="AY114" s="252" t="s">
        <v>161</v>
      </c>
    </row>
    <row r="115" s="2" customFormat="1" ht="24.15" customHeight="1">
      <c r="A115" s="39"/>
      <c r="B115" s="40"/>
      <c r="C115" s="214" t="s">
        <v>218</v>
      </c>
      <c r="D115" s="214" t="s">
        <v>163</v>
      </c>
      <c r="E115" s="215" t="s">
        <v>539</v>
      </c>
      <c r="F115" s="216" t="s">
        <v>540</v>
      </c>
      <c r="G115" s="217" t="s">
        <v>221</v>
      </c>
      <c r="H115" s="218">
        <v>1.425</v>
      </c>
      <c r="I115" s="219"/>
      <c r="J115" s="220">
        <f>ROUND(I115*H115,2)</f>
        <v>0</v>
      </c>
      <c r="K115" s="216" t="s">
        <v>19</v>
      </c>
      <c r="L115" s="45"/>
      <c r="M115" s="221" t="s">
        <v>19</v>
      </c>
      <c r="N115" s="222" t="s">
        <v>43</v>
      </c>
      <c r="O115" s="85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5" t="s">
        <v>167</v>
      </c>
      <c r="AT115" s="225" t="s">
        <v>163</v>
      </c>
      <c r="AU115" s="225" t="s">
        <v>81</v>
      </c>
      <c r="AY115" s="18" t="s">
        <v>161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8" t="s">
        <v>79</v>
      </c>
      <c r="BK115" s="226">
        <f>ROUND(I115*H115,2)</f>
        <v>0</v>
      </c>
      <c r="BL115" s="18" t="s">
        <v>167</v>
      </c>
      <c r="BM115" s="225" t="s">
        <v>829</v>
      </c>
    </row>
    <row r="116" s="2" customFormat="1" ht="37.8" customHeight="1">
      <c r="A116" s="39"/>
      <c r="B116" s="40"/>
      <c r="C116" s="214" t="s">
        <v>225</v>
      </c>
      <c r="D116" s="214" t="s">
        <v>163</v>
      </c>
      <c r="E116" s="215" t="s">
        <v>183</v>
      </c>
      <c r="F116" s="216" t="s">
        <v>184</v>
      </c>
      <c r="G116" s="217" t="s">
        <v>173</v>
      </c>
      <c r="H116" s="218">
        <v>722.28399999999999</v>
      </c>
      <c r="I116" s="219"/>
      <c r="J116" s="220">
        <f>ROUND(I116*H116,2)</f>
        <v>0</v>
      </c>
      <c r="K116" s="216" t="s">
        <v>185</v>
      </c>
      <c r="L116" s="45"/>
      <c r="M116" s="221" t="s">
        <v>19</v>
      </c>
      <c r="N116" s="222" t="s">
        <v>43</v>
      </c>
      <c r="O116" s="85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5" t="s">
        <v>167</v>
      </c>
      <c r="AT116" s="225" t="s">
        <v>163</v>
      </c>
      <c r="AU116" s="225" t="s">
        <v>81</v>
      </c>
      <c r="AY116" s="18" t="s">
        <v>161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8" t="s">
        <v>79</v>
      </c>
      <c r="BK116" s="226">
        <f>ROUND(I116*H116,2)</f>
        <v>0</v>
      </c>
      <c r="BL116" s="18" t="s">
        <v>167</v>
      </c>
      <c r="BM116" s="225" t="s">
        <v>830</v>
      </c>
    </row>
    <row r="117" s="13" customFormat="1">
      <c r="A117" s="13"/>
      <c r="B117" s="232"/>
      <c r="C117" s="233"/>
      <c r="D117" s="227" t="s">
        <v>175</v>
      </c>
      <c r="E117" s="234" t="s">
        <v>19</v>
      </c>
      <c r="F117" s="235" t="s">
        <v>187</v>
      </c>
      <c r="G117" s="233"/>
      <c r="H117" s="234" t="s">
        <v>19</v>
      </c>
      <c r="I117" s="236"/>
      <c r="J117" s="233"/>
      <c r="K117" s="233"/>
      <c r="L117" s="237"/>
      <c r="M117" s="238"/>
      <c r="N117" s="239"/>
      <c r="O117" s="239"/>
      <c r="P117" s="239"/>
      <c r="Q117" s="239"/>
      <c r="R117" s="239"/>
      <c r="S117" s="239"/>
      <c r="T117" s="24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1" t="s">
        <v>175</v>
      </c>
      <c r="AU117" s="241" t="s">
        <v>81</v>
      </c>
      <c r="AV117" s="13" t="s">
        <v>79</v>
      </c>
      <c r="AW117" s="13" t="s">
        <v>33</v>
      </c>
      <c r="AX117" s="13" t="s">
        <v>72</v>
      </c>
      <c r="AY117" s="241" t="s">
        <v>161</v>
      </c>
    </row>
    <row r="118" s="14" customFormat="1">
      <c r="A118" s="14"/>
      <c r="B118" s="242"/>
      <c r="C118" s="243"/>
      <c r="D118" s="227" t="s">
        <v>175</v>
      </c>
      <c r="E118" s="244" t="s">
        <v>19</v>
      </c>
      <c r="F118" s="245" t="s">
        <v>188</v>
      </c>
      <c r="G118" s="243"/>
      <c r="H118" s="246">
        <v>718.63999999999999</v>
      </c>
      <c r="I118" s="247"/>
      <c r="J118" s="243"/>
      <c r="K118" s="243"/>
      <c r="L118" s="248"/>
      <c r="M118" s="249"/>
      <c r="N118" s="250"/>
      <c r="O118" s="250"/>
      <c r="P118" s="250"/>
      <c r="Q118" s="250"/>
      <c r="R118" s="250"/>
      <c r="S118" s="250"/>
      <c r="T118" s="251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2" t="s">
        <v>175</v>
      </c>
      <c r="AU118" s="252" t="s">
        <v>81</v>
      </c>
      <c r="AV118" s="14" t="s">
        <v>81</v>
      </c>
      <c r="AW118" s="14" t="s">
        <v>33</v>
      </c>
      <c r="AX118" s="14" t="s">
        <v>72</v>
      </c>
      <c r="AY118" s="252" t="s">
        <v>161</v>
      </c>
    </row>
    <row r="119" s="14" customFormat="1">
      <c r="A119" s="14"/>
      <c r="B119" s="242"/>
      <c r="C119" s="243"/>
      <c r="D119" s="227" t="s">
        <v>175</v>
      </c>
      <c r="E119" s="244" t="s">
        <v>19</v>
      </c>
      <c r="F119" s="245" t="s">
        <v>831</v>
      </c>
      <c r="G119" s="243"/>
      <c r="H119" s="246">
        <v>3.6440000000000001</v>
      </c>
      <c r="I119" s="247"/>
      <c r="J119" s="243"/>
      <c r="K119" s="243"/>
      <c r="L119" s="248"/>
      <c r="M119" s="249"/>
      <c r="N119" s="250"/>
      <c r="O119" s="250"/>
      <c r="P119" s="250"/>
      <c r="Q119" s="250"/>
      <c r="R119" s="250"/>
      <c r="S119" s="250"/>
      <c r="T119" s="251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2" t="s">
        <v>175</v>
      </c>
      <c r="AU119" s="252" t="s">
        <v>81</v>
      </c>
      <c r="AV119" s="14" t="s">
        <v>81</v>
      </c>
      <c r="AW119" s="14" t="s">
        <v>33</v>
      </c>
      <c r="AX119" s="14" t="s">
        <v>72</v>
      </c>
      <c r="AY119" s="252" t="s">
        <v>161</v>
      </c>
    </row>
    <row r="120" s="15" customFormat="1">
      <c r="A120" s="15"/>
      <c r="B120" s="253"/>
      <c r="C120" s="254"/>
      <c r="D120" s="227" t="s">
        <v>175</v>
      </c>
      <c r="E120" s="255" t="s">
        <v>19</v>
      </c>
      <c r="F120" s="256" t="s">
        <v>190</v>
      </c>
      <c r="G120" s="254"/>
      <c r="H120" s="257">
        <v>722.28399999999999</v>
      </c>
      <c r="I120" s="258"/>
      <c r="J120" s="254"/>
      <c r="K120" s="254"/>
      <c r="L120" s="259"/>
      <c r="M120" s="260"/>
      <c r="N120" s="261"/>
      <c r="O120" s="261"/>
      <c r="P120" s="261"/>
      <c r="Q120" s="261"/>
      <c r="R120" s="261"/>
      <c r="S120" s="261"/>
      <c r="T120" s="262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63" t="s">
        <v>175</v>
      </c>
      <c r="AU120" s="263" t="s">
        <v>81</v>
      </c>
      <c r="AV120" s="15" t="s">
        <v>167</v>
      </c>
      <c r="AW120" s="15" t="s">
        <v>33</v>
      </c>
      <c r="AX120" s="15" t="s">
        <v>79</v>
      </c>
      <c r="AY120" s="263" t="s">
        <v>161</v>
      </c>
    </row>
    <row r="121" s="2" customFormat="1" ht="37.8" customHeight="1">
      <c r="A121" s="39"/>
      <c r="B121" s="40"/>
      <c r="C121" s="214" t="s">
        <v>230</v>
      </c>
      <c r="D121" s="214" t="s">
        <v>163</v>
      </c>
      <c r="E121" s="215" t="s">
        <v>192</v>
      </c>
      <c r="F121" s="216" t="s">
        <v>193</v>
      </c>
      <c r="G121" s="217" t="s">
        <v>173</v>
      </c>
      <c r="H121" s="218">
        <v>23.986000000000001</v>
      </c>
      <c r="I121" s="219"/>
      <c r="J121" s="220">
        <f>ROUND(I121*H121,2)</f>
        <v>0</v>
      </c>
      <c r="K121" s="216" t="s">
        <v>185</v>
      </c>
      <c r="L121" s="45"/>
      <c r="M121" s="221" t="s">
        <v>19</v>
      </c>
      <c r="N121" s="222" t="s">
        <v>43</v>
      </c>
      <c r="O121" s="85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5" t="s">
        <v>167</v>
      </c>
      <c r="AT121" s="225" t="s">
        <v>163</v>
      </c>
      <c r="AU121" s="225" t="s">
        <v>81</v>
      </c>
      <c r="AY121" s="18" t="s">
        <v>161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8" t="s">
        <v>79</v>
      </c>
      <c r="BK121" s="226">
        <f>ROUND(I121*H121,2)</f>
        <v>0</v>
      </c>
      <c r="BL121" s="18" t="s">
        <v>167</v>
      </c>
      <c r="BM121" s="225" t="s">
        <v>832</v>
      </c>
    </row>
    <row r="122" s="13" customFormat="1">
      <c r="A122" s="13"/>
      <c r="B122" s="232"/>
      <c r="C122" s="233"/>
      <c r="D122" s="227" t="s">
        <v>175</v>
      </c>
      <c r="E122" s="234" t="s">
        <v>19</v>
      </c>
      <c r="F122" s="235" t="s">
        <v>195</v>
      </c>
      <c r="G122" s="233"/>
      <c r="H122" s="234" t="s">
        <v>19</v>
      </c>
      <c r="I122" s="236"/>
      <c r="J122" s="233"/>
      <c r="K122" s="233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175</v>
      </c>
      <c r="AU122" s="241" t="s">
        <v>81</v>
      </c>
      <c r="AV122" s="13" t="s">
        <v>79</v>
      </c>
      <c r="AW122" s="13" t="s">
        <v>33</v>
      </c>
      <c r="AX122" s="13" t="s">
        <v>72</v>
      </c>
      <c r="AY122" s="241" t="s">
        <v>161</v>
      </c>
    </row>
    <row r="123" s="14" customFormat="1">
      <c r="A123" s="14"/>
      <c r="B123" s="242"/>
      <c r="C123" s="243"/>
      <c r="D123" s="227" t="s">
        <v>175</v>
      </c>
      <c r="E123" s="244" t="s">
        <v>19</v>
      </c>
      <c r="F123" s="245" t="s">
        <v>833</v>
      </c>
      <c r="G123" s="243"/>
      <c r="H123" s="246">
        <v>23.986000000000001</v>
      </c>
      <c r="I123" s="247"/>
      <c r="J123" s="243"/>
      <c r="K123" s="243"/>
      <c r="L123" s="248"/>
      <c r="M123" s="249"/>
      <c r="N123" s="250"/>
      <c r="O123" s="250"/>
      <c r="P123" s="250"/>
      <c r="Q123" s="250"/>
      <c r="R123" s="250"/>
      <c r="S123" s="250"/>
      <c r="T123" s="25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2" t="s">
        <v>175</v>
      </c>
      <c r="AU123" s="252" t="s">
        <v>81</v>
      </c>
      <c r="AV123" s="14" t="s">
        <v>81</v>
      </c>
      <c r="AW123" s="14" t="s">
        <v>33</v>
      </c>
      <c r="AX123" s="14" t="s">
        <v>72</v>
      </c>
      <c r="AY123" s="252" t="s">
        <v>161</v>
      </c>
    </row>
    <row r="124" s="15" customFormat="1">
      <c r="A124" s="15"/>
      <c r="B124" s="253"/>
      <c r="C124" s="254"/>
      <c r="D124" s="227" t="s">
        <v>175</v>
      </c>
      <c r="E124" s="255" t="s">
        <v>122</v>
      </c>
      <c r="F124" s="256" t="s">
        <v>190</v>
      </c>
      <c r="G124" s="254"/>
      <c r="H124" s="257">
        <v>23.986000000000001</v>
      </c>
      <c r="I124" s="258"/>
      <c r="J124" s="254"/>
      <c r="K124" s="254"/>
      <c r="L124" s="259"/>
      <c r="M124" s="260"/>
      <c r="N124" s="261"/>
      <c r="O124" s="261"/>
      <c r="P124" s="261"/>
      <c r="Q124" s="261"/>
      <c r="R124" s="261"/>
      <c r="S124" s="261"/>
      <c r="T124" s="262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3" t="s">
        <v>175</v>
      </c>
      <c r="AU124" s="263" t="s">
        <v>81</v>
      </c>
      <c r="AV124" s="15" t="s">
        <v>167</v>
      </c>
      <c r="AW124" s="15" t="s">
        <v>33</v>
      </c>
      <c r="AX124" s="15" t="s">
        <v>79</v>
      </c>
      <c r="AY124" s="263" t="s">
        <v>161</v>
      </c>
    </row>
    <row r="125" s="2" customFormat="1" ht="37.8" customHeight="1">
      <c r="A125" s="39"/>
      <c r="B125" s="40"/>
      <c r="C125" s="214" t="s">
        <v>236</v>
      </c>
      <c r="D125" s="214" t="s">
        <v>163</v>
      </c>
      <c r="E125" s="215" t="s">
        <v>198</v>
      </c>
      <c r="F125" s="216" t="s">
        <v>199</v>
      </c>
      <c r="G125" s="217" t="s">
        <v>173</v>
      </c>
      <c r="H125" s="218">
        <v>239.86000000000001</v>
      </c>
      <c r="I125" s="219"/>
      <c r="J125" s="220">
        <f>ROUND(I125*H125,2)</f>
        <v>0</v>
      </c>
      <c r="K125" s="216" t="s">
        <v>185</v>
      </c>
      <c r="L125" s="45"/>
      <c r="M125" s="221" t="s">
        <v>19</v>
      </c>
      <c r="N125" s="222" t="s">
        <v>43</v>
      </c>
      <c r="O125" s="85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5" t="s">
        <v>167</v>
      </c>
      <c r="AT125" s="225" t="s">
        <v>163</v>
      </c>
      <c r="AU125" s="225" t="s">
        <v>81</v>
      </c>
      <c r="AY125" s="18" t="s">
        <v>161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8" t="s">
        <v>79</v>
      </c>
      <c r="BK125" s="226">
        <f>ROUND(I125*H125,2)</f>
        <v>0</v>
      </c>
      <c r="BL125" s="18" t="s">
        <v>167</v>
      </c>
      <c r="BM125" s="225" t="s">
        <v>834</v>
      </c>
    </row>
    <row r="126" s="13" customFormat="1">
      <c r="A126" s="13"/>
      <c r="B126" s="232"/>
      <c r="C126" s="233"/>
      <c r="D126" s="227" t="s">
        <v>175</v>
      </c>
      <c r="E126" s="234" t="s">
        <v>19</v>
      </c>
      <c r="F126" s="235" t="s">
        <v>195</v>
      </c>
      <c r="G126" s="233"/>
      <c r="H126" s="234" t="s">
        <v>19</v>
      </c>
      <c r="I126" s="236"/>
      <c r="J126" s="233"/>
      <c r="K126" s="233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175</v>
      </c>
      <c r="AU126" s="241" t="s">
        <v>81</v>
      </c>
      <c r="AV126" s="13" t="s">
        <v>79</v>
      </c>
      <c r="AW126" s="13" t="s">
        <v>33</v>
      </c>
      <c r="AX126" s="13" t="s">
        <v>72</v>
      </c>
      <c r="AY126" s="241" t="s">
        <v>161</v>
      </c>
    </row>
    <row r="127" s="14" customFormat="1">
      <c r="A127" s="14"/>
      <c r="B127" s="242"/>
      <c r="C127" s="243"/>
      <c r="D127" s="227" t="s">
        <v>175</v>
      </c>
      <c r="E127" s="244" t="s">
        <v>19</v>
      </c>
      <c r="F127" s="245" t="s">
        <v>833</v>
      </c>
      <c r="G127" s="243"/>
      <c r="H127" s="246">
        <v>23.986000000000001</v>
      </c>
      <c r="I127" s="247"/>
      <c r="J127" s="243"/>
      <c r="K127" s="243"/>
      <c r="L127" s="248"/>
      <c r="M127" s="249"/>
      <c r="N127" s="250"/>
      <c r="O127" s="250"/>
      <c r="P127" s="250"/>
      <c r="Q127" s="250"/>
      <c r="R127" s="250"/>
      <c r="S127" s="250"/>
      <c r="T127" s="251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2" t="s">
        <v>175</v>
      </c>
      <c r="AU127" s="252" t="s">
        <v>81</v>
      </c>
      <c r="AV127" s="14" t="s">
        <v>81</v>
      </c>
      <c r="AW127" s="14" t="s">
        <v>33</v>
      </c>
      <c r="AX127" s="14" t="s">
        <v>72</v>
      </c>
      <c r="AY127" s="252" t="s">
        <v>161</v>
      </c>
    </row>
    <row r="128" s="15" customFormat="1">
      <c r="A128" s="15"/>
      <c r="B128" s="253"/>
      <c r="C128" s="254"/>
      <c r="D128" s="227" t="s">
        <v>175</v>
      </c>
      <c r="E128" s="255" t="s">
        <v>19</v>
      </c>
      <c r="F128" s="256" t="s">
        <v>190</v>
      </c>
      <c r="G128" s="254"/>
      <c r="H128" s="257">
        <v>23.986000000000001</v>
      </c>
      <c r="I128" s="258"/>
      <c r="J128" s="254"/>
      <c r="K128" s="254"/>
      <c r="L128" s="259"/>
      <c r="M128" s="260"/>
      <c r="N128" s="261"/>
      <c r="O128" s="261"/>
      <c r="P128" s="261"/>
      <c r="Q128" s="261"/>
      <c r="R128" s="261"/>
      <c r="S128" s="261"/>
      <c r="T128" s="262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3" t="s">
        <v>175</v>
      </c>
      <c r="AU128" s="263" t="s">
        <v>81</v>
      </c>
      <c r="AV128" s="15" t="s">
        <v>167</v>
      </c>
      <c r="AW128" s="15" t="s">
        <v>33</v>
      </c>
      <c r="AX128" s="15" t="s">
        <v>72</v>
      </c>
      <c r="AY128" s="263" t="s">
        <v>161</v>
      </c>
    </row>
    <row r="129" s="14" customFormat="1">
      <c r="A129" s="14"/>
      <c r="B129" s="242"/>
      <c r="C129" s="243"/>
      <c r="D129" s="227" t="s">
        <v>175</v>
      </c>
      <c r="E129" s="244" t="s">
        <v>19</v>
      </c>
      <c r="F129" s="245" t="s">
        <v>835</v>
      </c>
      <c r="G129" s="243"/>
      <c r="H129" s="246">
        <v>239.86000000000001</v>
      </c>
      <c r="I129" s="247"/>
      <c r="J129" s="243"/>
      <c r="K129" s="243"/>
      <c r="L129" s="248"/>
      <c r="M129" s="249"/>
      <c r="N129" s="250"/>
      <c r="O129" s="250"/>
      <c r="P129" s="250"/>
      <c r="Q129" s="250"/>
      <c r="R129" s="250"/>
      <c r="S129" s="250"/>
      <c r="T129" s="251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2" t="s">
        <v>175</v>
      </c>
      <c r="AU129" s="252" t="s">
        <v>81</v>
      </c>
      <c r="AV129" s="14" t="s">
        <v>81</v>
      </c>
      <c r="AW129" s="14" t="s">
        <v>33</v>
      </c>
      <c r="AX129" s="14" t="s">
        <v>79</v>
      </c>
      <c r="AY129" s="252" t="s">
        <v>161</v>
      </c>
    </row>
    <row r="130" s="2" customFormat="1" ht="37.8" customHeight="1">
      <c r="A130" s="39"/>
      <c r="B130" s="40"/>
      <c r="C130" s="214" t="s">
        <v>243</v>
      </c>
      <c r="D130" s="214" t="s">
        <v>163</v>
      </c>
      <c r="E130" s="215" t="s">
        <v>203</v>
      </c>
      <c r="F130" s="216" t="s">
        <v>204</v>
      </c>
      <c r="G130" s="217" t="s">
        <v>173</v>
      </c>
      <c r="H130" s="218">
        <v>386.94999999999999</v>
      </c>
      <c r="I130" s="219"/>
      <c r="J130" s="220">
        <f>ROUND(I130*H130,2)</f>
        <v>0</v>
      </c>
      <c r="K130" s="216" t="s">
        <v>185</v>
      </c>
      <c r="L130" s="45"/>
      <c r="M130" s="221" t="s">
        <v>19</v>
      </c>
      <c r="N130" s="222" t="s">
        <v>43</v>
      </c>
      <c r="O130" s="85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5" t="s">
        <v>167</v>
      </c>
      <c r="AT130" s="225" t="s">
        <v>163</v>
      </c>
      <c r="AU130" s="225" t="s">
        <v>81</v>
      </c>
      <c r="AY130" s="18" t="s">
        <v>161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8" t="s">
        <v>79</v>
      </c>
      <c r="BK130" s="226">
        <f>ROUND(I130*H130,2)</f>
        <v>0</v>
      </c>
      <c r="BL130" s="18" t="s">
        <v>167</v>
      </c>
      <c r="BM130" s="225" t="s">
        <v>836</v>
      </c>
    </row>
    <row r="131" s="14" customFormat="1">
      <c r="A131" s="14"/>
      <c r="B131" s="242"/>
      <c r="C131" s="243"/>
      <c r="D131" s="227" t="s">
        <v>175</v>
      </c>
      <c r="E131" s="244" t="s">
        <v>125</v>
      </c>
      <c r="F131" s="245" t="s">
        <v>206</v>
      </c>
      <c r="G131" s="243"/>
      <c r="H131" s="246">
        <v>386.94999999999999</v>
      </c>
      <c r="I131" s="247"/>
      <c r="J131" s="243"/>
      <c r="K131" s="243"/>
      <c r="L131" s="248"/>
      <c r="M131" s="249"/>
      <c r="N131" s="250"/>
      <c r="O131" s="250"/>
      <c r="P131" s="250"/>
      <c r="Q131" s="250"/>
      <c r="R131" s="250"/>
      <c r="S131" s="250"/>
      <c r="T131" s="251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2" t="s">
        <v>175</v>
      </c>
      <c r="AU131" s="252" t="s">
        <v>81</v>
      </c>
      <c r="AV131" s="14" t="s">
        <v>81</v>
      </c>
      <c r="AW131" s="14" t="s">
        <v>33</v>
      </c>
      <c r="AX131" s="14" t="s">
        <v>79</v>
      </c>
      <c r="AY131" s="252" t="s">
        <v>161</v>
      </c>
    </row>
    <row r="132" s="2" customFormat="1" ht="37.8" customHeight="1">
      <c r="A132" s="39"/>
      <c r="B132" s="40"/>
      <c r="C132" s="214" t="s">
        <v>8</v>
      </c>
      <c r="D132" s="214" t="s">
        <v>163</v>
      </c>
      <c r="E132" s="215" t="s">
        <v>208</v>
      </c>
      <c r="F132" s="216" t="s">
        <v>209</v>
      </c>
      <c r="G132" s="217" t="s">
        <v>173</v>
      </c>
      <c r="H132" s="218">
        <v>386.94999999999999</v>
      </c>
      <c r="I132" s="219"/>
      <c r="J132" s="220">
        <f>ROUND(I132*H132,2)</f>
        <v>0</v>
      </c>
      <c r="K132" s="216" t="s">
        <v>185</v>
      </c>
      <c r="L132" s="45"/>
      <c r="M132" s="221" t="s">
        <v>19</v>
      </c>
      <c r="N132" s="222" t="s">
        <v>43</v>
      </c>
      <c r="O132" s="85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5" t="s">
        <v>167</v>
      </c>
      <c r="AT132" s="225" t="s">
        <v>163</v>
      </c>
      <c r="AU132" s="225" t="s">
        <v>81</v>
      </c>
      <c r="AY132" s="18" t="s">
        <v>161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8" t="s">
        <v>79</v>
      </c>
      <c r="BK132" s="226">
        <f>ROUND(I132*H132,2)</f>
        <v>0</v>
      </c>
      <c r="BL132" s="18" t="s">
        <v>167</v>
      </c>
      <c r="BM132" s="225" t="s">
        <v>837</v>
      </c>
    </row>
    <row r="133" s="14" customFormat="1">
      <c r="A133" s="14"/>
      <c r="B133" s="242"/>
      <c r="C133" s="243"/>
      <c r="D133" s="227" t="s">
        <v>175</v>
      </c>
      <c r="E133" s="244" t="s">
        <v>19</v>
      </c>
      <c r="F133" s="245" t="s">
        <v>206</v>
      </c>
      <c r="G133" s="243"/>
      <c r="H133" s="246">
        <v>386.94999999999999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2" t="s">
        <v>175</v>
      </c>
      <c r="AU133" s="252" t="s">
        <v>81</v>
      </c>
      <c r="AV133" s="14" t="s">
        <v>81</v>
      </c>
      <c r="AW133" s="14" t="s">
        <v>33</v>
      </c>
      <c r="AX133" s="14" t="s">
        <v>79</v>
      </c>
      <c r="AY133" s="252" t="s">
        <v>161</v>
      </c>
    </row>
    <row r="134" s="2" customFormat="1" ht="24.15" customHeight="1">
      <c r="A134" s="39"/>
      <c r="B134" s="40"/>
      <c r="C134" s="214" t="s">
        <v>253</v>
      </c>
      <c r="D134" s="214" t="s">
        <v>163</v>
      </c>
      <c r="E134" s="215" t="s">
        <v>212</v>
      </c>
      <c r="F134" s="216" t="s">
        <v>213</v>
      </c>
      <c r="G134" s="217" t="s">
        <v>173</v>
      </c>
      <c r="H134" s="218">
        <v>362.964</v>
      </c>
      <c r="I134" s="219"/>
      <c r="J134" s="220">
        <f>ROUND(I134*H134,2)</f>
        <v>0</v>
      </c>
      <c r="K134" s="216" t="s">
        <v>185</v>
      </c>
      <c r="L134" s="45"/>
      <c r="M134" s="221" t="s">
        <v>19</v>
      </c>
      <c r="N134" s="222" t="s">
        <v>43</v>
      </c>
      <c r="O134" s="85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5" t="s">
        <v>167</v>
      </c>
      <c r="AT134" s="225" t="s">
        <v>163</v>
      </c>
      <c r="AU134" s="225" t="s">
        <v>81</v>
      </c>
      <c r="AY134" s="18" t="s">
        <v>161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8" t="s">
        <v>79</v>
      </c>
      <c r="BK134" s="226">
        <f>ROUND(I134*H134,2)</f>
        <v>0</v>
      </c>
      <c r="BL134" s="18" t="s">
        <v>167</v>
      </c>
      <c r="BM134" s="225" t="s">
        <v>838</v>
      </c>
    </row>
    <row r="135" s="13" customFormat="1">
      <c r="A135" s="13"/>
      <c r="B135" s="232"/>
      <c r="C135" s="233"/>
      <c r="D135" s="227" t="s">
        <v>175</v>
      </c>
      <c r="E135" s="234" t="s">
        <v>19</v>
      </c>
      <c r="F135" s="235" t="s">
        <v>215</v>
      </c>
      <c r="G135" s="233"/>
      <c r="H135" s="234" t="s">
        <v>19</v>
      </c>
      <c r="I135" s="236"/>
      <c r="J135" s="233"/>
      <c r="K135" s="233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175</v>
      </c>
      <c r="AU135" s="241" t="s">
        <v>81</v>
      </c>
      <c r="AV135" s="13" t="s">
        <v>79</v>
      </c>
      <c r="AW135" s="13" t="s">
        <v>33</v>
      </c>
      <c r="AX135" s="13" t="s">
        <v>72</v>
      </c>
      <c r="AY135" s="241" t="s">
        <v>161</v>
      </c>
    </row>
    <row r="136" s="14" customFormat="1">
      <c r="A136" s="14"/>
      <c r="B136" s="242"/>
      <c r="C136" s="243"/>
      <c r="D136" s="227" t="s">
        <v>175</v>
      </c>
      <c r="E136" s="244" t="s">
        <v>19</v>
      </c>
      <c r="F136" s="245" t="s">
        <v>119</v>
      </c>
      <c r="G136" s="243"/>
      <c r="H136" s="246">
        <v>359.31999999999999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2" t="s">
        <v>175</v>
      </c>
      <c r="AU136" s="252" t="s">
        <v>81</v>
      </c>
      <c r="AV136" s="14" t="s">
        <v>81</v>
      </c>
      <c r="AW136" s="14" t="s">
        <v>33</v>
      </c>
      <c r="AX136" s="14" t="s">
        <v>72</v>
      </c>
      <c r="AY136" s="252" t="s">
        <v>161</v>
      </c>
    </row>
    <row r="137" s="13" customFormat="1">
      <c r="A137" s="13"/>
      <c r="B137" s="232"/>
      <c r="C137" s="233"/>
      <c r="D137" s="227" t="s">
        <v>175</v>
      </c>
      <c r="E137" s="234" t="s">
        <v>19</v>
      </c>
      <c r="F137" s="235" t="s">
        <v>216</v>
      </c>
      <c r="G137" s="233"/>
      <c r="H137" s="234" t="s">
        <v>19</v>
      </c>
      <c r="I137" s="236"/>
      <c r="J137" s="233"/>
      <c r="K137" s="233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175</v>
      </c>
      <c r="AU137" s="241" t="s">
        <v>81</v>
      </c>
      <c r="AV137" s="13" t="s">
        <v>79</v>
      </c>
      <c r="AW137" s="13" t="s">
        <v>33</v>
      </c>
      <c r="AX137" s="13" t="s">
        <v>72</v>
      </c>
      <c r="AY137" s="241" t="s">
        <v>161</v>
      </c>
    </row>
    <row r="138" s="14" customFormat="1">
      <c r="A138" s="14"/>
      <c r="B138" s="242"/>
      <c r="C138" s="243"/>
      <c r="D138" s="227" t="s">
        <v>175</v>
      </c>
      <c r="E138" s="244" t="s">
        <v>19</v>
      </c>
      <c r="F138" s="245" t="s">
        <v>839</v>
      </c>
      <c r="G138" s="243"/>
      <c r="H138" s="246">
        <v>3.6440000000000001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2" t="s">
        <v>175</v>
      </c>
      <c r="AU138" s="252" t="s">
        <v>81</v>
      </c>
      <c r="AV138" s="14" t="s">
        <v>81</v>
      </c>
      <c r="AW138" s="14" t="s">
        <v>33</v>
      </c>
      <c r="AX138" s="14" t="s">
        <v>72</v>
      </c>
      <c r="AY138" s="252" t="s">
        <v>161</v>
      </c>
    </row>
    <row r="139" s="15" customFormat="1">
      <c r="A139" s="15"/>
      <c r="B139" s="253"/>
      <c r="C139" s="254"/>
      <c r="D139" s="227" t="s">
        <v>175</v>
      </c>
      <c r="E139" s="255" t="s">
        <v>19</v>
      </c>
      <c r="F139" s="256" t="s">
        <v>190</v>
      </c>
      <c r="G139" s="254"/>
      <c r="H139" s="257">
        <v>362.964</v>
      </c>
      <c r="I139" s="258"/>
      <c r="J139" s="254"/>
      <c r="K139" s="254"/>
      <c r="L139" s="259"/>
      <c r="M139" s="260"/>
      <c r="N139" s="261"/>
      <c r="O139" s="261"/>
      <c r="P139" s="261"/>
      <c r="Q139" s="261"/>
      <c r="R139" s="261"/>
      <c r="S139" s="261"/>
      <c r="T139" s="262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3" t="s">
        <v>175</v>
      </c>
      <c r="AU139" s="263" t="s">
        <v>81</v>
      </c>
      <c r="AV139" s="15" t="s">
        <v>167</v>
      </c>
      <c r="AW139" s="15" t="s">
        <v>33</v>
      </c>
      <c r="AX139" s="15" t="s">
        <v>79</v>
      </c>
      <c r="AY139" s="263" t="s">
        <v>161</v>
      </c>
    </row>
    <row r="140" s="2" customFormat="1" ht="24.15" customHeight="1">
      <c r="A140" s="39"/>
      <c r="B140" s="40"/>
      <c r="C140" s="214" t="s">
        <v>258</v>
      </c>
      <c r="D140" s="214" t="s">
        <v>163</v>
      </c>
      <c r="E140" s="215" t="s">
        <v>219</v>
      </c>
      <c r="F140" s="216" t="s">
        <v>220</v>
      </c>
      <c r="G140" s="217" t="s">
        <v>221</v>
      </c>
      <c r="H140" s="218">
        <v>821.87199999999996</v>
      </c>
      <c r="I140" s="219"/>
      <c r="J140" s="220">
        <f>ROUND(I140*H140,2)</f>
        <v>0</v>
      </c>
      <c r="K140" s="216" t="s">
        <v>19</v>
      </c>
      <c r="L140" s="45"/>
      <c r="M140" s="221" t="s">
        <v>19</v>
      </c>
      <c r="N140" s="222" t="s">
        <v>43</v>
      </c>
      <c r="O140" s="85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5" t="s">
        <v>167</v>
      </c>
      <c r="AT140" s="225" t="s">
        <v>163</v>
      </c>
      <c r="AU140" s="225" t="s">
        <v>81</v>
      </c>
      <c r="AY140" s="18" t="s">
        <v>161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8" t="s">
        <v>79</v>
      </c>
      <c r="BK140" s="226">
        <f>ROUND(I140*H140,2)</f>
        <v>0</v>
      </c>
      <c r="BL140" s="18" t="s">
        <v>167</v>
      </c>
      <c r="BM140" s="225" t="s">
        <v>840</v>
      </c>
    </row>
    <row r="141" s="14" customFormat="1">
      <c r="A141" s="14"/>
      <c r="B141" s="242"/>
      <c r="C141" s="243"/>
      <c r="D141" s="227" t="s">
        <v>175</v>
      </c>
      <c r="E141" s="244" t="s">
        <v>19</v>
      </c>
      <c r="F141" s="245" t="s">
        <v>223</v>
      </c>
      <c r="G141" s="243"/>
      <c r="H141" s="246">
        <v>410.93599999999998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2" t="s">
        <v>175</v>
      </c>
      <c r="AU141" s="252" t="s">
        <v>81</v>
      </c>
      <c r="AV141" s="14" t="s">
        <v>81</v>
      </c>
      <c r="AW141" s="14" t="s">
        <v>33</v>
      </c>
      <c r="AX141" s="14" t="s">
        <v>72</v>
      </c>
      <c r="AY141" s="252" t="s">
        <v>161</v>
      </c>
    </row>
    <row r="142" s="14" customFormat="1">
      <c r="A142" s="14"/>
      <c r="B142" s="242"/>
      <c r="C142" s="243"/>
      <c r="D142" s="227" t="s">
        <v>175</v>
      </c>
      <c r="E142" s="244" t="s">
        <v>19</v>
      </c>
      <c r="F142" s="245" t="s">
        <v>841</v>
      </c>
      <c r="G142" s="243"/>
      <c r="H142" s="246">
        <v>821.87199999999996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175</v>
      </c>
      <c r="AU142" s="252" t="s">
        <v>81</v>
      </c>
      <c r="AV142" s="14" t="s">
        <v>81</v>
      </c>
      <c r="AW142" s="14" t="s">
        <v>33</v>
      </c>
      <c r="AX142" s="14" t="s">
        <v>79</v>
      </c>
      <c r="AY142" s="252" t="s">
        <v>161</v>
      </c>
    </row>
    <row r="143" s="2" customFormat="1" ht="24.15" customHeight="1">
      <c r="A143" s="39"/>
      <c r="B143" s="40"/>
      <c r="C143" s="214" t="s">
        <v>264</v>
      </c>
      <c r="D143" s="214" t="s">
        <v>163</v>
      </c>
      <c r="E143" s="215" t="s">
        <v>226</v>
      </c>
      <c r="F143" s="216" t="s">
        <v>227</v>
      </c>
      <c r="G143" s="217" t="s">
        <v>173</v>
      </c>
      <c r="H143" s="218">
        <v>359.31999999999999</v>
      </c>
      <c r="I143" s="219"/>
      <c r="J143" s="220">
        <f>ROUND(I143*H143,2)</f>
        <v>0</v>
      </c>
      <c r="K143" s="216" t="s">
        <v>185</v>
      </c>
      <c r="L143" s="45"/>
      <c r="M143" s="221" t="s">
        <v>19</v>
      </c>
      <c r="N143" s="222" t="s">
        <v>43</v>
      </c>
      <c r="O143" s="85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5" t="s">
        <v>167</v>
      </c>
      <c r="AT143" s="225" t="s">
        <v>163</v>
      </c>
      <c r="AU143" s="225" t="s">
        <v>81</v>
      </c>
      <c r="AY143" s="18" t="s">
        <v>161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8" t="s">
        <v>79</v>
      </c>
      <c r="BK143" s="226">
        <f>ROUND(I143*H143,2)</f>
        <v>0</v>
      </c>
      <c r="BL143" s="18" t="s">
        <v>167</v>
      </c>
      <c r="BM143" s="225" t="s">
        <v>842</v>
      </c>
    </row>
    <row r="144" s="13" customFormat="1">
      <c r="A144" s="13"/>
      <c r="B144" s="232"/>
      <c r="C144" s="233"/>
      <c r="D144" s="227" t="s">
        <v>175</v>
      </c>
      <c r="E144" s="234" t="s">
        <v>19</v>
      </c>
      <c r="F144" s="235" t="s">
        <v>843</v>
      </c>
      <c r="G144" s="233"/>
      <c r="H144" s="234" t="s">
        <v>19</v>
      </c>
      <c r="I144" s="236"/>
      <c r="J144" s="233"/>
      <c r="K144" s="233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175</v>
      </c>
      <c r="AU144" s="241" t="s">
        <v>81</v>
      </c>
      <c r="AV144" s="13" t="s">
        <v>79</v>
      </c>
      <c r="AW144" s="13" t="s">
        <v>33</v>
      </c>
      <c r="AX144" s="13" t="s">
        <v>72</v>
      </c>
      <c r="AY144" s="241" t="s">
        <v>161</v>
      </c>
    </row>
    <row r="145" s="14" customFormat="1">
      <c r="A145" s="14"/>
      <c r="B145" s="242"/>
      <c r="C145" s="243"/>
      <c r="D145" s="227" t="s">
        <v>175</v>
      </c>
      <c r="E145" s="244" t="s">
        <v>119</v>
      </c>
      <c r="F145" s="245" t="s">
        <v>844</v>
      </c>
      <c r="G145" s="243"/>
      <c r="H145" s="246">
        <v>359.31999999999999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2" t="s">
        <v>175</v>
      </c>
      <c r="AU145" s="252" t="s">
        <v>81</v>
      </c>
      <c r="AV145" s="14" t="s">
        <v>81</v>
      </c>
      <c r="AW145" s="14" t="s">
        <v>33</v>
      </c>
      <c r="AX145" s="14" t="s">
        <v>79</v>
      </c>
      <c r="AY145" s="252" t="s">
        <v>161</v>
      </c>
    </row>
    <row r="146" s="2" customFormat="1" ht="24.15" customHeight="1">
      <c r="A146" s="39"/>
      <c r="B146" s="40"/>
      <c r="C146" s="214" t="s">
        <v>269</v>
      </c>
      <c r="D146" s="214" t="s">
        <v>163</v>
      </c>
      <c r="E146" s="215" t="s">
        <v>231</v>
      </c>
      <c r="F146" s="216" t="s">
        <v>232</v>
      </c>
      <c r="G146" s="217" t="s">
        <v>233</v>
      </c>
      <c r="H146" s="218">
        <v>129.25</v>
      </c>
      <c r="I146" s="219"/>
      <c r="J146" s="220">
        <f>ROUND(I146*H146,2)</f>
        <v>0</v>
      </c>
      <c r="K146" s="216" t="s">
        <v>185</v>
      </c>
      <c r="L146" s="45"/>
      <c r="M146" s="221" t="s">
        <v>19</v>
      </c>
      <c r="N146" s="222" t="s">
        <v>43</v>
      </c>
      <c r="O146" s="85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5" t="s">
        <v>167</v>
      </c>
      <c r="AT146" s="225" t="s">
        <v>163</v>
      </c>
      <c r="AU146" s="225" t="s">
        <v>81</v>
      </c>
      <c r="AY146" s="18" t="s">
        <v>161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8" t="s">
        <v>79</v>
      </c>
      <c r="BK146" s="226">
        <f>ROUND(I146*H146,2)</f>
        <v>0</v>
      </c>
      <c r="BL146" s="18" t="s">
        <v>167</v>
      </c>
      <c r="BM146" s="225" t="s">
        <v>845</v>
      </c>
    </row>
    <row r="147" s="14" customFormat="1">
      <c r="A147" s="14"/>
      <c r="B147" s="242"/>
      <c r="C147" s="243"/>
      <c r="D147" s="227" t="s">
        <v>175</v>
      </c>
      <c r="E147" s="244" t="s">
        <v>19</v>
      </c>
      <c r="F147" s="245" t="s">
        <v>846</v>
      </c>
      <c r="G147" s="243"/>
      <c r="H147" s="246">
        <v>129.25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2" t="s">
        <v>175</v>
      </c>
      <c r="AU147" s="252" t="s">
        <v>81</v>
      </c>
      <c r="AV147" s="14" t="s">
        <v>81</v>
      </c>
      <c r="AW147" s="14" t="s">
        <v>33</v>
      </c>
      <c r="AX147" s="14" t="s">
        <v>79</v>
      </c>
      <c r="AY147" s="252" t="s">
        <v>161</v>
      </c>
    </row>
    <row r="148" s="2" customFormat="1" ht="14.4" customHeight="1">
      <c r="A148" s="39"/>
      <c r="B148" s="40"/>
      <c r="C148" s="264" t="s">
        <v>275</v>
      </c>
      <c r="D148" s="264" t="s">
        <v>237</v>
      </c>
      <c r="E148" s="265" t="s">
        <v>238</v>
      </c>
      <c r="F148" s="266" t="s">
        <v>239</v>
      </c>
      <c r="G148" s="267" t="s">
        <v>221</v>
      </c>
      <c r="H148" s="268">
        <v>34.898000000000003</v>
      </c>
      <c r="I148" s="269"/>
      <c r="J148" s="270">
        <f>ROUND(I148*H148,2)</f>
        <v>0</v>
      </c>
      <c r="K148" s="266" t="s">
        <v>185</v>
      </c>
      <c r="L148" s="271"/>
      <c r="M148" s="272" t="s">
        <v>19</v>
      </c>
      <c r="N148" s="273" t="s">
        <v>43</v>
      </c>
      <c r="O148" s="85"/>
      <c r="P148" s="223">
        <f>O148*H148</f>
        <v>0</v>
      </c>
      <c r="Q148" s="223">
        <v>1</v>
      </c>
      <c r="R148" s="223">
        <f>Q148*H148</f>
        <v>34.898000000000003</v>
      </c>
      <c r="S148" s="223">
        <v>0</v>
      </c>
      <c r="T148" s="224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5" t="s">
        <v>207</v>
      </c>
      <c r="AT148" s="225" t="s">
        <v>237</v>
      </c>
      <c r="AU148" s="225" t="s">
        <v>81</v>
      </c>
      <c r="AY148" s="18" t="s">
        <v>161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8" t="s">
        <v>79</v>
      </c>
      <c r="BK148" s="226">
        <f>ROUND(I148*H148,2)</f>
        <v>0</v>
      </c>
      <c r="BL148" s="18" t="s">
        <v>167</v>
      </c>
      <c r="BM148" s="225" t="s">
        <v>847</v>
      </c>
    </row>
    <row r="149" s="14" customFormat="1">
      <c r="A149" s="14"/>
      <c r="B149" s="242"/>
      <c r="C149" s="243"/>
      <c r="D149" s="227" t="s">
        <v>175</v>
      </c>
      <c r="E149" s="244" t="s">
        <v>19</v>
      </c>
      <c r="F149" s="245" t="s">
        <v>848</v>
      </c>
      <c r="G149" s="243"/>
      <c r="H149" s="246">
        <v>19.388000000000002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175</v>
      </c>
      <c r="AU149" s="252" t="s">
        <v>81</v>
      </c>
      <c r="AV149" s="14" t="s">
        <v>81</v>
      </c>
      <c r="AW149" s="14" t="s">
        <v>33</v>
      </c>
      <c r="AX149" s="14" t="s">
        <v>72</v>
      </c>
      <c r="AY149" s="252" t="s">
        <v>161</v>
      </c>
    </row>
    <row r="150" s="14" customFormat="1">
      <c r="A150" s="14"/>
      <c r="B150" s="242"/>
      <c r="C150" s="243"/>
      <c r="D150" s="227" t="s">
        <v>175</v>
      </c>
      <c r="E150" s="244" t="s">
        <v>19</v>
      </c>
      <c r="F150" s="245" t="s">
        <v>849</v>
      </c>
      <c r="G150" s="243"/>
      <c r="H150" s="246">
        <v>34.898000000000003</v>
      </c>
      <c r="I150" s="247"/>
      <c r="J150" s="243"/>
      <c r="K150" s="243"/>
      <c r="L150" s="248"/>
      <c r="M150" s="249"/>
      <c r="N150" s="250"/>
      <c r="O150" s="250"/>
      <c r="P150" s="250"/>
      <c r="Q150" s="250"/>
      <c r="R150" s="250"/>
      <c r="S150" s="250"/>
      <c r="T150" s="25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2" t="s">
        <v>175</v>
      </c>
      <c r="AU150" s="252" t="s">
        <v>81</v>
      </c>
      <c r="AV150" s="14" t="s">
        <v>81</v>
      </c>
      <c r="AW150" s="14" t="s">
        <v>33</v>
      </c>
      <c r="AX150" s="14" t="s">
        <v>79</v>
      </c>
      <c r="AY150" s="252" t="s">
        <v>161</v>
      </c>
    </row>
    <row r="151" s="2" customFormat="1" ht="24.15" customHeight="1">
      <c r="A151" s="39"/>
      <c r="B151" s="40"/>
      <c r="C151" s="214" t="s">
        <v>7</v>
      </c>
      <c r="D151" s="214" t="s">
        <v>163</v>
      </c>
      <c r="E151" s="215" t="s">
        <v>244</v>
      </c>
      <c r="F151" s="216" t="s">
        <v>245</v>
      </c>
      <c r="G151" s="217" t="s">
        <v>233</v>
      </c>
      <c r="H151" s="218">
        <v>129.25</v>
      </c>
      <c r="I151" s="219"/>
      <c r="J151" s="220">
        <f>ROUND(I151*H151,2)</f>
        <v>0</v>
      </c>
      <c r="K151" s="216" t="s">
        <v>185</v>
      </c>
      <c r="L151" s="45"/>
      <c r="M151" s="221" t="s">
        <v>19</v>
      </c>
      <c r="N151" s="222" t="s">
        <v>43</v>
      </c>
      <c r="O151" s="85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5" t="s">
        <v>167</v>
      </c>
      <c r="AT151" s="225" t="s">
        <v>163</v>
      </c>
      <c r="AU151" s="225" t="s">
        <v>81</v>
      </c>
      <c r="AY151" s="18" t="s">
        <v>161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8" t="s">
        <v>79</v>
      </c>
      <c r="BK151" s="226">
        <f>ROUND(I151*H151,2)</f>
        <v>0</v>
      </c>
      <c r="BL151" s="18" t="s">
        <v>167</v>
      </c>
      <c r="BM151" s="225" t="s">
        <v>850</v>
      </c>
    </row>
    <row r="152" s="2" customFormat="1" ht="14.4" customHeight="1">
      <c r="A152" s="39"/>
      <c r="B152" s="40"/>
      <c r="C152" s="264" t="s">
        <v>284</v>
      </c>
      <c r="D152" s="264" t="s">
        <v>237</v>
      </c>
      <c r="E152" s="265" t="s">
        <v>247</v>
      </c>
      <c r="F152" s="266" t="s">
        <v>248</v>
      </c>
      <c r="G152" s="267" t="s">
        <v>249</v>
      </c>
      <c r="H152" s="268">
        <v>2.585</v>
      </c>
      <c r="I152" s="269"/>
      <c r="J152" s="270">
        <f>ROUND(I152*H152,2)</f>
        <v>0</v>
      </c>
      <c r="K152" s="266" t="s">
        <v>185</v>
      </c>
      <c r="L152" s="271"/>
      <c r="M152" s="272" t="s">
        <v>19</v>
      </c>
      <c r="N152" s="273" t="s">
        <v>43</v>
      </c>
      <c r="O152" s="85"/>
      <c r="P152" s="223">
        <f>O152*H152</f>
        <v>0</v>
      </c>
      <c r="Q152" s="223">
        <v>0.001</v>
      </c>
      <c r="R152" s="223">
        <f>Q152*H152</f>
        <v>0.0025850000000000001</v>
      </c>
      <c r="S152" s="223">
        <v>0</v>
      </c>
      <c r="T152" s="22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5" t="s">
        <v>207</v>
      </c>
      <c r="AT152" s="225" t="s">
        <v>237</v>
      </c>
      <c r="AU152" s="225" t="s">
        <v>81</v>
      </c>
      <c r="AY152" s="18" t="s">
        <v>161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8" t="s">
        <v>79</v>
      </c>
      <c r="BK152" s="226">
        <f>ROUND(I152*H152,2)</f>
        <v>0</v>
      </c>
      <c r="BL152" s="18" t="s">
        <v>167</v>
      </c>
      <c r="BM152" s="225" t="s">
        <v>851</v>
      </c>
    </row>
    <row r="153" s="14" customFormat="1">
      <c r="A153" s="14"/>
      <c r="B153" s="242"/>
      <c r="C153" s="243"/>
      <c r="D153" s="227" t="s">
        <v>175</v>
      </c>
      <c r="E153" s="244" t="s">
        <v>19</v>
      </c>
      <c r="F153" s="245" t="s">
        <v>852</v>
      </c>
      <c r="G153" s="243"/>
      <c r="H153" s="246">
        <v>2.585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175</v>
      </c>
      <c r="AU153" s="252" t="s">
        <v>81</v>
      </c>
      <c r="AV153" s="14" t="s">
        <v>81</v>
      </c>
      <c r="AW153" s="14" t="s">
        <v>33</v>
      </c>
      <c r="AX153" s="14" t="s">
        <v>79</v>
      </c>
      <c r="AY153" s="252" t="s">
        <v>161</v>
      </c>
    </row>
    <row r="154" s="12" customFormat="1" ht="22.8" customHeight="1">
      <c r="A154" s="12"/>
      <c r="B154" s="198"/>
      <c r="C154" s="199"/>
      <c r="D154" s="200" t="s">
        <v>71</v>
      </c>
      <c r="E154" s="212" t="s">
        <v>81</v>
      </c>
      <c r="F154" s="212" t="s">
        <v>252</v>
      </c>
      <c r="G154" s="199"/>
      <c r="H154" s="199"/>
      <c r="I154" s="202"/>
      <c r="J154" s="213">
        <f>BK154</f>
        <v>0</v>
      </c>
      <c r="K154" s="199"/>
      <c r="L154" s="204"/>
      <c r="M154" s="205"/>
      <c r="N154" s="206"/>
      <c r="O154" s="206"/>
      <c r="P154" s="207">
        <f>SUM(P155:P172)</f>
        <v>0</v>
      </c>
      <c r="Q154" s="206"/>
      <c r="R154" s="207">
        <f>SUM(R155:R172)</f>
        <v>88.0871116</v>
      </c>
      <c r="S154" s="206"/>
      <c r="T154" s="208">
        <f>SUM(T155:T172)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9" t="s">
        <v>79</v>
      </c>
      <c r="AT154" s="210" t="s">
        <v>71</v>
      </c>
      <c r="AU154" s="210" t="s">
        <v>79</v>
      </c>
      <c r="AY154" s="209" t="s">
        <v>161</v>
      </c>
      <c r="BK154" s="211">
        <f>SUM(BK155:BK172)</f>
        <v>0</v>
      </c>
    </row>
    <row r="155" s="2" customFormat="1" ht="24.15" customHeight="1">
      <c r="A155" s="39"/>
      <c r="B155" s="40"/>
      <c r="C155" s="214" t="s">
        <v>292</v>
      </c>
      <c r="D155" s="214" t="s">
        <v>163</v>
      </c>
      <c r="E155" s="215" t="s">
        <v>254</v>
      </c>
      <c r="F155" s="216" t="s">
        <v>255</v>
      </c>
      <c r="G155" s="217" t="s">
        <v>173</v>
      </c>
      <c r="H155" s="218">
        <v>48.299999999999997</v>
      </c>
      <c r="I155" s="219"/>
      <c r="J155" s="220">
        <f>ROUND(I155*H155,2)</f>
        <v>0</v>
      </c>
      <c r="K155" s="216" t="s">
        <v>19</v>
      </c>
      <c r="L155" s="45"/>
      <c r="M155" s="221" t="s">
        <v>19</v>
      </c>
      <c r="N155" s="222" t="s">
        <v>43</v>
      </c>
      <c r="O155" s="85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5" t="s">
        <v>167</v>
      </c>
      <c r="AT155" s="225" t="s">
        <v>163</v>
      </c>
      <c r="AU155" s="225" t="s">
        <v>81</v>
      </c>
      <c r="AY155" s="18" t="s">
        <v>161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8" t="s">
        <v>79</v>
      </c>
      <c r="BK155" s="226">
        <f>ROUND(I155*H155,2)</f>
        <v>0</v>
      </c>
      <c r="BL155" s="18" t="s">
        <v>167</v>
      </c>
      <c r="BM155" s="225" t="s">
        <v>853</v>
      </c>
    </row>
    <row r="156" s="14" customFormat="1">
      <c r="A156" s="14"/>
      <c r="B156" s="242"/>
      <c r="C156" s="243"/>
      <c r="D156" s="227" t="s">
        <v>175</v>
      </c>
      <c r="E156" s="244" t="s">
        <v>19</v>
      </c>
      <c r="F156" s="245" t="s">
        <v>854</v>
      </c>
      <c r="G156" s="243"/>
      <c r="H156" s="246">
        <v>48.299999999999997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175</v>
      </c>
      <c r="AU156" s="252" t="s">
        <v>81</v>
      </c>
      <c r="AV156" s="14" t="s">
        <v>81</v>
      </c>
      <c r="AW156" s="14" t="s">
        <v>33</v>
      </c>
      <c r="AX156" s="14" t="s">
        <v>79</v>
      </c>
      <c r="AY156" s="252" t="s">
        <v>161</v>
      </c>
    </row>
    <row r="157" s="2" customFormat="1" ht="24.15" customHeight="1">
      <c r="A157" s="39"/>
      <c r="B157" s="40"/>
      <c r="C157" s="214" t="s">
        <v>298</v>
      </c>
      <c r="D157" s="214" t="s">
        <v>163</v>
      </c>
      <c r="E157" s="215" t="s">
        <v>259</v>
      </c>
      <c r="F157" s="216" t="s">
        <v>260</v>
      </c>
      <c r="G157" s="217" t="s">
        <v>233</v>
      </c>
      <c r="H157" s="218">
        <v>793.5</v>
      </c>
      <c r="I157" s="219"/>
      <c r="J157" s="220">
        <f>ROUND(I157*H157,2)</f>
        <v>0</v>
      </c>
      <c r="K157" s="216" t="s">
        <v>185</v>
      </c>
      <c r="L157" s="45"/>
      <c r="M157" s="221" t="s">
        <v>19</v>
      </c>
      <c r="N157" s="222" t="s">
        <v>43</v>
      </c>
      <c r="O157" s="85"/>
      <c r="P157" s="223">
        <f>O157*H157</f>
        <v>0</v>
      </c>
      <c r="Q157" s="223">
        <v>0.00027</v>
      </c>
      <c r="R157" s="223">
        <f>Q157*H157</f>
        <v>0.21424499999999999</v>
      </c>
      <c r="S157" s="223">
        <v>0</v>
      </c>
      <c r="T157" s="224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5" t="s">
        <v>167</v>
      </c>
      <c r="AT157" s="225" t="s">
        <v>163</v>
      </c>
      <c r="AU157" s="225" t="s">
        <v>81</v>
      </c>
      <c r="AY157" s="18" t="s">
        <v>161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8" t="s">
        <v>79</v>
      </c>
      <c r="BK157" s="226">
        <f>ROUND(I157*H157,2)</f>
        <v>0</v>
      </c>
      <c r="BL157" s="18" t="s">
        <v>167</v>
      </c>
      <c r="BM157" s="225" t="s">
        <v>855</v>
      </c>
    </row>
    <row r="158" s="13" customFormat="1">
      <c r="A158" s="13"/>
      <c r="B158" s="232"/>
      <c r="C158" s="233"/>
      <c r="D158" s="227" t="s">
        <v>175</v>
      </c>
      <c r="E158" s="234" t="s">
        <v>19</v>
      </c>
      <c r="F158" s="235" t="s">
        <v>262</v>
      </c>
      <c r="G158" s="233"/>
      <c r="H158" s="234" t="s">
        <v>19</v>
      </c>
      <c r="I158" s="236"/>
      <c r="J158" s="233"/>
      <c r="K158" s="233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175</v>
      </c>
      <c r="AU158" s="241" t="s">
        <v>81</v>
      </c>
      <c r="AV158" s="13" t="s">
        <v>79</v>
      </c>
      <c r="AW158" s="13" t="s">
        <v>33</v>
      </c>
      <c r="AX158" s="13" t="s">
        <v>72</v>
      </c>
      <c r="AY158" s="241" t="s">
        <v>161</v>
      </c>
    </row>
    <row r="159" s="14" customFormat="1">
      <c r="A159" s="14"/>
      <c r="B159" s="242"/>
      <c r="C159" s="243"/>
      <c r="D159" s="227" t="s">
        <v>175</v>
      </c>
      <c r="E159" s="244" t="s">
        <v>19</v>
      </c>
      <c r="F159" s="245" t="s">
        <v>856</v>
      </c>
      <c r="G159" s="243"/>
      <c r="H159" s="246">
        <v>793.5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2" t="s">
        <v>175</v>
      </c>
      <c r="AU159" s="252" t="s">
        <v>81</v>
      </c>
      <c r="AV159" s="14" t="s">
        <v>81</v>
      </c>
      <c r="AW159" s="14" t="s">
        <v>33</v>
      </c>
      <c r="AX159" s="14" t="s">
        <v>72</v>
      </c>
      <c r="AY159" s="252" t="s">
        <v>161</v>
      </c>
    </row>
    <row r="160" s="15" customFormat="1">
      <c r="A160" s="15"/>
      <c r="B160" s="253"/>
      <c r="C160" s="254"/>
      <c r="D160" s="227" t="s">
        <v>175</v>
      </c>
      <c r="E160" s="255" t="s">
        <v>19</v>
      </c>
      <c r="F160" s="256" t="s">
        <v>190</v>
      </c>
      <c r="G160" s="254"/>
      <c r="H160" s="257">
        <v>793.5</v>
      </c>
      <c r="I160" s="258"/>
      <c r="J160" s="254"/>
      <c r="K160" s="254"/>
      <c r="L160" s="259"/>
      <c r="M160" s="260"/>
      <c r="N160" s="261"/>
      <c r="O160" s="261"/>
      <c r="P160" s="261"/>
      <c r="Q160" s="261"/>
      <c r="R160" s="261"/>
      <c r="S160" s="261"/>
      <c r="T160" s="262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3" t="s">
        <v>175</v>
      </c>
      <c r="AU160" s="263" t="s">
        <v>81</v>
      </c>
      <c r="AV160" s="15" t="s">
        <v>167</v>
      </c>
      <c r="AW160" s="15" t="s">
        <v>33</v>
      </c>
      <c r="AX160" s="15" t="s">
        <v>79</v>
      </c>
      <c r="AY160" s="263" t="s">
        <v>161</v>
      </c>
    </row>
    <row r="161" s="2" customFormat="1" ht="14.4" customHeight="1">
      <c r="A161" s="39"/>
      <c r="B161" s="40"/>
      <c r="C161" s="264" t="s">
        <v>305</v>
      </c>
      <c r="D161" s="264" t="s">
        <v>237</v>
      </c>
      <c r="E161" s="265" t="s">
        <v>265</v>
      </c>
      <c r="F161" s="266" t="s">
        <v>266</v>
      </c>
      <c r="G161" s="267" t="s">
        <v>233</v>
      </c>
      <c r="H161" s="268">
        <v>952.20000000000005</v>
      </c>
      <c r="I161" s="269"/>
      <c r="J161" s="270">
        <f>ROUND(I161*H161,2)</f>
        <v>0</v>
      </c>
      <c r="K161" s="266" t="s">
        <v>185</v>
      </c>
      <c r="L161" s="271"/>
      <c r="M161" s="272" t="s">
        <v>19</v>
      </c>
      <c r="N161" s="273" t="s">
        <v>43</v>
      </c>
      <c r="O161" s="85"/>
      <c r="P161" s="223">
        <f>O161*H161</f>
        <v>0</v>
      </c>
      <c r="Q161" s="223">
        <v>0.00029999999999999997</v>
      </c>
      <c r="R161" s="223">
        <f>Q161*H161</f>
        <v>0.28565999999999997</v>
      </c>
      <c r="S161" s="223">
        <v>0</v>
      </c>
      <c r="T161" s="22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5" t="s">
        <v>207</v>
      </c>
      <c r="AT161" s="225" t="s">
        <v>237</v>
      </c>
      <c r="AU161" s="225" t="s">
        <v>81</v>
      </c>
      <c r="AY161" s="18" t="s">
        <v>161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8" t="s">
        <v>79</v>
      </c>
      <c r="BK161" s="226">
        <f>ROUND(I161*H161,2)</f>
        <v>0</v>
      </c>
      <c r="BL161" s="18" t="s">
        <v>167</v>
      </c>
      <c r="BM161" s="225" t="s">
        <v>857</v>
      </c>
    </row>
    <row r="162" s="14" customFormat="1">
      <c r="A162" s="14"/>
      <c r="B162" s="242"/>
      <c r="C162" s="243"/>
      <c r="D162" s="227" t="s">
        <v>175</v>
      </c>
      <c r="E162" s="244" t="s">
        <v>19</v>
      </c>
      <c r="F162" s="245" t="s">
        <v>858</v>
      </c>
      <c r="G162" s="243"/>
      <c r="H162" s="246">
        <v>952.20000000000005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2" t="s">
        <v>175</v>
      </c>
      <c r="AU162" s="252" t="s">
        <v>81</v>
      </c>
      <c r="AV162" s="14" t="s">
        <v>81</v>
      </c>
      <c r="AW162" s="14" t="s">
        <v>33</v>
      </c>
      <c r="AX162" s="14" t="s">
        <v>79</v>
      </c>
      <c r="AY162" s="252" t="s">
        <v>161</v>
      </c>
    </row>
    <row r="163" s="2" customFormat="1" ht="14.4" customHeight="1">
      <c r="A163" s="39"/>
      <c r="B163" s="40"/>
      <c r="C163" s="214" t="s">
        <v>311</v>
      </c>
      <c r="D163" s="214" t="s">
        <v>163</v>
      </c>
      <c r="E163" s="215" t="s">
        <v>270</v>
      </c>
      <c r="F163" s="216" t="s">
        <v>271</v>
      </c>
      <c r="G163" s="217" t="s">
        <v>173</v>
      </c>
      <c r="H163" s="218">
        <v>38.640000000000001</v>
      </c>
      <c r="I163" s="219"/>
      <c r="J163" s="220">
        <f>ROUND(I163*H163,2)</f>
        <v>0</v>
      </c>
      <c r="K163" s="216" t="s">
        <v>185</v>
      </c>
      <c r="L163" s="45"/>
      <c r="M163" s="221" t="s">
        <v>19</v>
      </c>
      <c r="N163" s="222" t="s">
        <v>43</v>
      </c>
      <c r="O163" s="85"/>
      <c r="P163" s="223">
        <f>O163*H163</f>
        <v>0</v>
      </c>
      <c r="Q163" s="223">
        <v>2.2563399999999998</v>
      </c>
      <c r="R163" s="223">
        <f>Q163*H163</f>
        <v>87.184977599999996</v>
      </c>
      <c r="S163" s="223">
        <v>0</v>
      </c>
      <c r="T163" s="224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5" t="s">
        <v>167</v>
      </c>
      <c r="AT163" s="225" t="s">
        <v>163</v>
      </c>
      <c r="AU163" s="225" t="s">
        <v>81</v>
      </c>
      <c r="AY163" s="18" t="s">
        <v>161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8" t="s">
        <v>79</v>
      </c>
      <c r="BK163" s="226">
        <f>ROUND(I163*H163,2)</f>
        <v>0</v>
      </c>
      <c r="BL163" s="18" t="s">
        <v>167</v>
      </c>
      <c r="BM163" s="225" t="s">
        <v>859</v>
      </c>
    </row>
    <row r="164" s="13" customFormat="1">
      <c r="A164" s="13"/>
      <c r="B164" s="232"/>
      <c r="C164" s="233"/>
      <c r="D164" s="227" t="s">
        <v>175</v>
      </c>
      <c r="E164" s="234" t="s">
        <v>19</v>
      </c>
      <c r="F164" s="235" t="s">
        <v>273</v>
      </c>
      <c r="G164" s="233"/>
      <c r="H164" s="234" t="s">
        <v>19</v>
      </c>
      <c r="I164" s="236"/>
      <c r="J164" s="233"/>
      <c r="K164" s="233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175</v>
      </c>
      <c r="AU164" s="241" t="s">
        <v>81</v>
      </c>
      <c r="AV164" s="13" t="s">
        <v>79</v>
      </c>
      <c r="AW164" s="13" t="s">
        <v>33</v>
      </c>
      <c r="AX164" s="13" t="s">
        <v>72</v>
      </c>
      <c r="AY164" s="241" t="s">
        <v>161</v>
      </c>
    </row>
    <row r="165" s="14" customFormat="1">
      <c r="A165" s="14"/>
      <c r="B165" s="242"/>
      <c r="C165" s="243"/>
      <c r="D165" s="227" t="s">
        <v>175</v>
      </c>
      <c r="E165" s="244" t="s">
        <v>19</v>
      </c>
      <c r="F165" s="245" t="s">
        <v>860</v>
      </c>
      <c r="G165" s="243"/>
      <c r="H165" s="246">
        <v>38.640000000000001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2" t="s">
        <v>175</v>
      </c>
      <c r="AU165" s="252" t="s">
        <v>81</v>
      </c>
      <c r="AV165" s="14" t="s">
        <v>81</v>
      </c>
      <c r="AW165" s="14" t="s">
        <v>33</v>
      </c>
      <c r="AX165" s="14" t="s">
        <v>79</v>
      </c>
      <c r="AY165" s="252" t="s">
        <v>161</v>
      </c>
    </row>
    <row r="166" s="2" customFormat="1" ht="14.4" customHeight="1">
      <c r="A166" s="39"/>
      <c r="B166" s="40"/>
      <c r="C166" s="214" t="s">
        <v>315</v>
      </c>
      <c r="D166" s="214" t="s">
        <v>163</v>
      </c>
      <c r="E166" s="215" t="s">
        <v>861</v>
      </c>
      <c r="F166" s="216" t="s">
        <v>862</v>
      </c>
      <c r="G166" s="217" t="s">
        <v>278</v>
      </c>
      <c r="H166" s="218">
        <v>138</v>
      </c>
      <c r="I166" s="219"/>
      <c r="J166" s="220">
        <f>ROUND(I166*H166,2)</f>
        <v>0</v>
      </c>
      <c r="K166" s="216" t="s">
        <v>19</v>
      </c>
      <c r="L166" s="45"/>
      <c r="M166" s="221" t="s">
        <v>19</v>
      </c>
      <c r="N166" s="222" t="s">
        <v>43</v>
      </c>
      <c r="O166" s="85"/>
      <c r="P166" s="223">
        <f>O166*H166</f>
        <v>0</v>
      </c>
      <c r="Q166" s="223">
        <v>0.00048959999999999997</v>
      </c>
      <c r="R166" s="223">
        <f>Q166*H166</f>
        <v>0.067564799999999994</v>
      </c>
      <c r="S166" s="223">
        <v>0</v>
      </c>
      <c r="T166" s="22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5" t="s">
        <v>167</v>
      </c>
      <c r="AT166" s="225" t="s">
        <v>163</v>
      </c>
      <c r="AU166" s="225" t="s">
        <v>81</v>
      </c>
      <c r="AY166" s="18" t="s">
        <v>161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8" t="s">
        <v>79</v>
      </c>
      <c r="BK166" s="226">
        <f>ROUND(I166*H166,2)</f>
        <v>0</v>
      </c>
      <c r="BL166" s="18" t="s">
        <v>167</v>
      </c>
      <c r="BM166" s="225" t="s">
        <v>863</v>
      </c>
    </row>
    <row r="167" s="2" customFormat="1">
      <c r="A167" s="39"/>
      <c r="B167" s="40"/>
      <c r="C167" s="41"/>
      <c r="D167" s="227" t="s">
        <v>169</v>
      </c>
      <c r="E167" s="41"/>
      <c r="F167" s="228" t="s">
        <v>864</v>
      </c>
      <c r="G167" s="41"/>
      <c r="H167" s="41"/>
      <c r="I167" s="229"/>
      <c r="J167" s="41"/>
      <c r="K167" s="41"/>
      <c r="L167" s="45"/>
      <c r="M167" s="230"/>
      <c r="N167" s="231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169</v>
      </c>
      <c r="AU167" s="18" t="s">
        <v>81</v>
      </c>
    </row>
    <row r="168" s="2" customFormat="1" ht="14.4" customHeight="1">
      <c r="A168" s="39"/>
      <c r="B168" s="40"/>
      <c r="C168" s="214" t="s">
        <v>321</v>
      </c>
      <c r="D168" s="214" t="s">
        <v>163</v>
      </c>
      <c r="E168" s="215" t="s">
        <v>280</v>
      </c>
      <c r="F168" s="216" t="s">
        <v>281</v>
      </c>
      <c r="G168" s="217" t="s">
        <v>278</v>
      </c>
      <c r="H168" s="218">
        <v>13</v>
      </c>
      <c r="I168" s="219"/>
      <c r="J168" s="220">
        <f>ROUND(I168*H168,2)</f>
        <v>0</v>
      </c>
      <c r="K168" s="216" t="s">
        <v>19</v>
      </c>
      <c r="L168" s="45"/>
      <c r="M168" s="221" t="s">
        <v>19</v>
      </c>
      <c r="N168" s="222" t="s">
        <v>43</v>
      </c>
      <c r="O168" s="85"/>
      <c r="P168" s="223">
        <f>O168*H168</f>
        <v>0</v>
      </c>
      <c r="Q168" s="223">
        <v>0.0031800000000000001</v>
      </c>
      <c r="R168" s="223">
        <f>Q168*H168</f>
        <v>0.041340000000000002</v>
      </c>
      <c r="S168" s="223">
        <v>0</v>
      </c>
      <c r="T168" s="22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5" t="s">
        <v>167</v>
      </c>
      <c r="AT168" s="225" t="s">
        <v>163</v>
      </c>
      <c r="AU168" s="225" t="s">
        <v>81</v>
      </c>
      <c r="AY168" s="18" t="s">
        <v>161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8" t="s">
        <v>79</v>
      </c>
      <c r="BK168" s="226">
        <f>ROUND(I168*H168,2)</f>
        <v>0</v>
      </c>
      <c r="BL168" s="18" t="s">
        <v>167</v>
      </c>
      <c r="BM168" s="225" t="s">
        <v>865</v>
      </c>
    </row>
    <row r="169" s="14" customFormat="1">
      <c r="A169" s="14"/>
      <c r="B169" s="242"/>
      <c r="C169" s="243"/>
      <c r="D169" s="227" t="s">
        <v>175</v>
      </c>
      <c r="E169" s="244" t="s">
        <v>19</v>
      </c>
      <c r="F169" s="245" t="s">
        <v>866</v>
      </c>
      <c r="G169" s="243"/>
      <c r="H169" s="246">
        <v>13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2" t="s">
        <v>175</v>
      </c>
      <c r="AU169" s="252" t="s">
        <v>81</v>
      </c>
      <c r="AV169" s="14" t="s">
        <v>81</v>
      </c>
      <c r="AW169" s="14" t="s">
        <v>33</v>
      </c>
      <c r="AX169" s="14" t="s">
        <v>79</v>
      </c>
      <c r="AY169" s="252" t="s">
        <v>161</v>
      </c>
    </row>
    <row r="170" s="2" customFormat="1" ht="14.4" customHeight="1">
      <c r="A170" s="39"/>
      <c r="B170" s="40"/>
      <c r="C170" s="214" t="s">
        <v>328</v>
      </c>
      <c r="D170" s="214" t="s">
        <v>163</v>
      </c>
      <c r="E170" s="215" t="s">
        <v>867</v>
      </c>
      <c r="F170" s="216" t="s">
        <v>868</v>
      </c>
      <c r="G170" s="217" t="s">
        <v>173</v>
      </c>
      <c r="H170" s="218">
        <v>0.13</v>
      </c>
      <c r="I170" s="219"/>
      <c r="J170" s="220">
        <f>ROUND(I170*H170,2)</f>
        <v>0</v>
      </c>
      <c r="K170" s="216" t="s">
        <v>185</v>
      </c>
      <c r="L170" s="45"/>
      <c r="M170" s="221" t="s">
        <v>19</v>
      </c>
      <c r="N170" s="222" t="s">
        <v>43</v>
      </c>
      <c r="O170" s="85"/>
      <c r="P170" s="223">
        <f>O170*H170</f>
        <v>0</v>
      </c>
      <c r="Q170" s="223">
        <v>2.2563399999999998</v>
      </c>
      <c r="R170" s="223">
        <f>Q170*H170</f>
        <v>0.29332419999999998</v>
      </c>
      <c r="S170" s="223">
        <v>0</v>
      </c>
      <c r="T170" s="22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5" t="s">
        <v>167</v>
      </c>
      <c r="AT170" s="225" t="s">
        <v>163</v>
      </c>
      <c r="AU170" s="225" t="s">
        <v>81</v>
      </c>
      <c r="AY170" s="18" t="s">
        <v>161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8" t="s">
        <v>79</v>
      </c>
      <c r="BK170" s="226">
        <f>ROUND(I170*H170,2)</f>
        <v>0</v>
      </c>
      <c r="BL170" s="18" t="s">
        <v>167</v>
      </c>
      <c r="BM170" s="225" t="s">
        <v>869</v>
      </c>
    </row>
    <row r="171" s="13" customFormat="1">
      <c r="A171" s="13"/>
      <c r="B171" s="232"/>
      <c r="C171" s="233"/>
      <c r="D171" s="227" t="s">
        <v>175</v>
      </c>
      <c r="E171" s="234" t="s">
        <v>19</v>
      </c>
      <c r="F171" s="235" t="s">
        <v>870</v>
      </c>
      <c r="G171" s="233"/>
      <c r="H171" s="234" t="s">
        <v>19</v>
      </c>
      <c r="I171" s="236"/>
      <c r="J171" s="233"/>
      <c r="K171" s="233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175</v>
      </c>
      <c r="AU171" s="241" t="s">
        <v>81</v>
      </c>
      <c r="AV171" s="13" t="s">
        <v>79</v>
      </c>
      <c r="AW171" s="13" t="s">
        <v>33</v>
      </c>
      <c r="AX171" s="13" t="s">
        <v>72</v>
      </c>
      <c r="AY171" s="241" t="s">
        <v>161</v>
      </c>
    </row>
    <row r="172" s="14" customFormat="1">
      <c r="A172" s="14"/>
      <c r="B172" s="242"/>
      <c r="C172" s="243"/>
      <c r="D172" s="227" t="s">
        <v>175</v>
      </c>
      <c r="E172" s="244" t="s">
        <v>19</v>
      </c>
      <c r="F172" s="245" t="s">
        <v>871</v>
      </c>
      <c r="G172" s="243"/>
      <c r="H172" s="246">
        <v>0.13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2" t="s">
        <v>175</v>
      </c>
      <c r="AU172" s="252" t="s">
        <v>81</v>
      </c>
      <c r="AV172" s="14" t="s">
        <v>81</v>
      </c>
      <c r="AW172" s="14" t="s">
        <v>33</v>
      </c>
      <c r="AX172" s="14" t="s">
        <v>79</v>
      </c>
      <c r="AY172" s="252" t="s">
        <v>161</v>
      </c>
    </row>
    <row r="173" s="12" customFormat="1" ht="22.8" customHeight="1">
      <c r="A173" s="12"/>
      <c r="B173" s="198"/>
      <c r="C173" s="199"/>
      <c r="D173" s="200" t="s">
        <v>71</v>
      </c>
      <c r="E173" s="212" t="s">
        <v>178</v>
      </c>
      <c r="F173" s="212" t="s">
        <v>291</v>
      </c>
      <c r="G173" s="199"/>
      <c r="H173" s="199"/>
      <c r="I173" s="202"/>
      <c r="J173" s="213">
        <f>BK173</f>
        <v>0</v>
      </c>
      <c r="K173" s="199"/>
      <c r="L173" s="204"/>
      <c r="M173" s="205"/>
      <c r="N173" s="206"/>
      <c r="O173" s="206"/>
      <c r="P173" s="207">
        <f>SUM(P174:P206)</f>
        <v>0</v>
      </c>
      <c r="Q173" s="206"/>
      <c r="R173" s="207">
        <f>SUM(R174:R206)</f>
        <v>516.57543022999994</v>
      </c>
      <c r="S173" s="206"/>
      <c r="T173" s="208">
        <f>SUM(T174:T206)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9" t="s">
        <v>79</v>
      </c>
      <c r="AT173" s="210" t="s">
        <v>71</v>
      </c>
      <c r="AU173" s="210" t="s">
        <v>79</v>
      </c>
      <c r="AY173" s="209" t="s">
        <v>161</v>
      </c>
      <c r="BK173" s="211">
        <f>SUM(BK174:BK206)</f>
        <v>0</v>
      </c>
    </row>
    <row r="174" s="2" customFormat="1" ht="37.8" customHeight="1">
      <c r="A174" s="39"/>
      <c r="B174" s="40"/>
      <c r="C174" s="214" t="s">
        <v>333</v>
      </c>
      <c r="D174" s="214" t="s">
        <v>163</v>
      </c>
      <c r="E174" s="215" t="s">
        <v>293</v>
      </c>
      <c r="F174" s="216" t="s">
        <v>294</v>
      </c>
      <c r="G174" s="217" t="s">
        <v>173</v>
      </c>
      <c r="H174" s="218">
        <v>162.68799999999999</v>
      </c>
      <c r="I174" s="219"/>
      <c r="J174" s="220">
        <f>ROUND(I174*H174,2)</f>
        <v>0</v>
      </c>
      <c r="K174" s="216" t="s">
        <v>185</v>
      </c>
      <c r="L174" s="45"/>
      <c r="M174" s="221" t="s">
        <v>19</v>
      </c>
      <c r="N174" s="222" t="s">
        <v>43</v>
      </c>
      <c r="O174" s="85"/>
      <c r="P174" s="223">
        <f>O174*H174</f>
        <v>0</v>
      </c>
      <c r="Q174" s="223">
        <v>3.11388</v>
      </c>
      <c r="R174" s="223">
        <f>Q174*H174</f>
        <v>506.59090943999996</v>
      </c>
      <c r="S174" s="223">
        <v>0</v>
      </c>
      <c r="T174" s="224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5" t="s">
        <v>167</v>
      </c>
      <c r="AT174" s="225" t="s">
        <v>163</v>
      </c>
      <c r="AU174" s="225" t="s">
        <v>81</v>
      </c>
      <c r="AY174" s="18" t="s">
        <v>161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8" t="s">
        <v>79</v>
      </c>
      <c r="BK174" s="226">
        <f>ROUND(I174*H174,2)</f>
        <v>0</v>
      </c>
      <c r="BL174" s="18" t="s">
        <v>167</v>
      </c>
      <c r="BM174" s="225" t="s">
        <v>872</v>
      </c>
    </row>
    <row r="175" s="13" customFormat="1">
      <c r="A175" s="13"/>
      <c r="B175" s="232"/>
      <c r="C175" s="233"/>
      <c r="D175" s="227" t="s">
        <v>175</v>
      </c>
      <c r="E175" s="234" t="s">
        <v>19</v>
      </c>
      <c r="F175" s="235" t="s">
        <v>873</v>
      </c>
      <c r="G175" s="233"/>
      <c r="H175" s="234" t="s">
        <v>19</v>
      </c>
      <c r="I175" s="236"/>
      <c r="J175" s="233"/>
      <c r="K175" s="233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175</v>
      </c>
      <c r="AU175" s="241" t="s">
        <v>81</v>
      </c>
      <c r="AV175" s="13" t="s">
        <v>79</v>
      </c>
      <c r="AW175" s="13" t="s">
        <v>33</v>
      </c>
      <c r="AX175" s="13" t="s">
        <v>72</v>
      </c>
      <c r="AY175" s="241" t="s">
        <v>161</v>
      </c>
    </row>
    <row r="176" s="14" customFormat="1">
      <c r="A176" s="14"/>
      <c r="B176" s="242"/>
      <c r="C176" s="243"/>
      <c r="D176" s="227" t="s">
        <v>175</v>
      </c>
      <c r="E176" s="244" t="s">
        <v>19</v>
      </c>
      <c r="F176" s="245" t="s">
        <v>874</v>
      </c>
      <c r="G176" s="243"/>
      <c r="H176" s="246">
        <v>112.693</v>
      </c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2" t="s">
        <v>175</v>
      </c>
      <c r="AU176" s="252" t="s">
        <v>81</v>
      </c>
      <c r="AV176" s="14" t="s">
        <v>81</v>
      </c>
      <c r="AW176" s="14" t="s">
        <v>33</v>
      </c>
      <c r="AX176" s="14" t="s">
        <v>72</v>
      </c>
      <c r="AY176" s="252" t="s">
        <v>161</v>
      </c>
    </row>
    <row r="177" s="13" customFormat="1">
      <c r="A177" s="13"/>
      <c r="B177" s="232"/>
      <c r="C177" s="233"/>
      <c r="D177" s="227" t="s">
        <v>175</v>
      </c>
      <c r="E177" s="234" t="s">
        <v>19</v>
      </c>
      <c r="F177" s="235" t="s">
        <v>875</v>
      </c>
      <c r="G177" s="233"/>
      <c r="H177" s="234" t="s">
        <v>19</v>
      </c>
      <c r="I177" s="236"/>
      <c r="J177" s="233"/>
      <c r="K177" s="233"/>
      <c r="L177" s="237"/>
      <c r="M177" s="238"/>
      <c r="N177" s="239"/>
      <c r="O177" s="239"/>
      <c r="P177" s="239"/>
      <c r="Q177" s="239"/>
      <c r="R177" s="239"/>
      <c r="S177" s="239"/>
      <c r="T177" s="24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1" t="s">
        <v>175</v>
      </c>
      <c r="AU177" s="241" t="s">
        <v>81</v>
      </c>
      <c r="AV177" s="13" t="s">
        <v>79</v>
      </c>
      <c r="AW177" s="13" t="s">
        <v>33</v>
      </c>
      <c r="AX177" s="13" t="s">
        <v>72</v>
      </c>
      <c r="AY177" s="241" t="s">
        <v>161</v>
      </c>
    </row>
    <row r="178" s="14" customFormat="1">
      <c r="A178" s="14"/>
      <c r="B178" s="242"/>
      <c r="C178" s="243"/>
      <c r="D178" s="227" t="s">
        <v>175</v>
      </c>
      <c r="E178" s="244" t="s">
        <v>19</v>
      </c>
      <c r="F178" s="245" t="s">
        <v>876</v>
      </c>
      <c r="G178" s="243"/>
      <c r="H178" s="246">
        <v>49.475000000000001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2" t="s">
        <v>175</v>
      </c>
      <c r="AU178" s="252" t="s">
        <v>81</v>
      </c>
      <c r="AV178" s="14" t="s">
        <v>81</v>
      </c>
      <c r="AW178" s="14" t="s">
        <v>33</v>
      </c>
      <c r="AX178" s="14" t="s">
        <v>72</v>
      </c>
      <c r="AY178" s="252" t="s">
        <v>161</v>
      </c>
    </row>
    <row r="179" s="13" customFormat="1">
      <c r="A179" s="13"/>
      <c r="B179" s="232"/>
      <c r="C179" s="233"/>
      <c r="D179" s="227" t="s">
        <v>175</v>
      </c>
      <c r="E179" s="234" t="s">
        <v>19</v>
      </c>
      <c r="F179" s="235" t="s">
        <v>877</v>
      </c>
      <c r="G179" s="233"/>
      <c r="H179" s="234" t="s">
        <v>19</v>
      </c>
      <c r="I179" s="236"/>
      <c r="J179" s="233"/>
      <c r="K179" s="233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175</v>
      </c>
      <c r="AU179" s="241" t="s">
        <v>81</v>
      </c>
      <c r="AV179" s="13" t="s">
        <v>79</v>
      </c>
      <c r="AW179" s="13" t="s">
        <v>33</v>
      </c>
      <c r="AX179" s="13" t="s">
        <v>72</v>
      </c>
      <c r="AY179" s="241" t="s">
        <v>161</v>
      </c>
    </row>
    <row r="180" s="14" customFormat="1">
      <c r="A180" s="14"/>
      <c r="B180" s="242"/>
      <c r="C180" s="243"/>
      <c r="D180" s="227" t="s">
        <v>175</v>
      </c>
      <c r="E180" s="244" t="s">
        <v>19</v>
      </c>
      <c r="F180" s="245" t="s">
        <v>878</v>
      </c>
      <c r="G180" s="243"/>
      <c r="H180" s="246">
        <v>0.52000000000000002</v>
      </c>
      <c r="I180" s="247"/>
      <c r="J180" s="243"/>
      <c r="K180" s="243"/>
      <c r="L180" s="248"/>
      <c r="M180" s="249"/>
      <c r="N180" s="250"/>
      <c r="O180" s="250"/>
      <c r="P180" s="250"/>
      <c r="Q180" s="250"/>
      <c r="R180" s="250"/>
      <c r="S180" s="250"/>
      <c r="T180" s="25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2" t="s">
        <v>175</v>
      </c>
      <c r="AU180" s="252" t="s">
        <v>81</v>
      </c>
      <c r="AV180" s="14" t="s">
        <v>81</v>
      </c>
      <c r="AW180" s="14" t="s">
        <v>33</v>
      </c>
      <c r="AX180" s="14" t="s">
        <v>72</v>
      </c>
      <c r="AY180" s="252" t="s">
        <v>161</v>
      </c>
    </row>
    <row r="181" s="15" customFormat="1">
      <c r="A181" s="15"/>
      <c r="B181" s="253"/>
      <c r="C181" s="254"/>
      <c r="D181" s="227" t="s">
        <v>175</v>
      </c>
      <c r="E181" s="255" t="s">
        <v>19</v>
      </c>
      <c r="F181" s="256" t="s">
        <v>190</v>
      </c>
      <c r="G181" s="254"/>
      <c r="H181" s="257">
        <v>162.68800000000002</v>
      </c>
      <c r="I181" s="258"/>
      <c r="J181" s="254"/>
      <c r="K181" s="254"/>
      <c r="L181" s="259"/>
      <c r="M181" s="260"/>
      <c r="N181" s="261"/>
      <c r="O181" s="261"/>
      <c r="P181" s="261"/>
      <c r="Q181" s="261"/>
      <c r="R181" s="261"/>
      <c r="S181" s="261"/>
      <c r="T181" s="262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3" t="s">
        <v>175</v>
      </c>
      <c r="AU181" s="263" t="s">
        <v>81</v>
      </c>
      <c r="AV181" s="15" t="s">
        <v>167</v>
      </c>
      <c r="AW181" s="15" t="s">
        <v>33</v>
      </c>
      <c r="AX181" s="15" t="s">
        <v>79</v>
      </c>
      <c r="AY181" s="263" t="s">
        <v>161</v>
      </c>
    </row>
    <row r="182" s="2" customFormat="1" ht="37.8" customHeight="1">
      <c r="A182" s="39"/>
      <c r="B182" s="40"/>
      <c r="C182" s="214" t="s">
        <v>339</v>
      </c>
      <c r="D182" s="214" t="s">
        <v>163</v>
      </c>
      <c r="E182" s="215" t="s">
        <v>879</v>
      </c>
      <c r="F182" s="216" t="s">
        <v>880</v>
      </c>
      <c r="G182" s="217" t="s">
        <v>173</v>
      </c>
      <c r="H182" s="218">
        <v>224.07400000000001</v>
      </c>
      <c r="I182" s="219"/>
      <c r="J182" s="220">
        <f>ROUND(I182*H182,2)</f>
        <v>0</v>
      </c>
      <c r="K182" s="216" t="s">
        <v>185</v>
      </c>
      <c r="L182" s="45"/>
      <c r="M182" s="221" t="s">
        <v>19</v>
      </c>
      <c r="N182" s="222" t="s">
        <v>43</v>
      </c>
      <c r="O182" s="85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25" t="s">
        <v>167</v>
      </c>
      <c r="AT182" s="225" t="s">
        <v>163</v>
      </c>
      <c r="AU182" s="225" t="s">
        <v>81</v>
      </c>
      <c r="AY182" s="18" t="s">
        <v>161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8" t="s">
        <v>79</v>
      </c>
      <c r="BK182" s="226">
        <f>ROUND(I182*H182,2)</f>
        <v>0</v>
      </c>
      <c r="BL182" s="18" t="s">
        <v>167</v>
      </c>
      <c r="BM182" s="225" t="s">
        <v>881</v>
      </c>
    </row>
    <row r="183" s="13" customFormat="1">
      <c r="A183" s="13"/>
      <c r="B183" s="232"/>
      <c r="C183" s="233"/>
      <c r="D183" s="227" t="s">
        <v>175</v>
      </c>
      <c r="E183" s="234" t="s">
        <v>19</v>
      </c>
      <c r="F183" s="235" t="s">
        <v>882</v>
      </c>
      <c r="G183" s="233"/>
      <c r="H183" s="234" t="s">
        <v>19</v>
      </c>
      <c r="I183" s="236"/>
      <c r="J183" s="233"/>
      <c r="K183" s="233"/>
      <c r="L183" s="237"/>
      <c r="M183" s="238"/>
      <c r="N183" s="239"/>
      <c r="O183" s="239"/>
      <c r="P183" s="239"/>
      <c r="Q183" s="239"/>
      <c r="R183" s="239"/>
      <c r="S183" s="239"/>
      <c r="T183" s="24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1" t="s">
        <v>175</v>
      </c>
      <c r="AU183" s="241" t="s">
        <v>81</v>
      </c>
      <c r="AV183" s="13" t="s">
        <v>79</v>
      </c>
      <c r="AW183" s="13" t="s">
        <v>33</v>
      </c>
      <c r="AX183" s="13" t="s">
        <v>72</v>
      </c>
      <c r="AY183" s="241" t="s">
        <v>161</v>
      </c>
    </row>
    <row r="184" s="13" customFormat="1">
      <c r="A184" s="13"/>
      <c r="B184" s="232"/>
      <c r="C184" s="233"/>
      <c r="D184" s="227" t="s">
        <v>175</v>
      </c>
      <c r="E184" s="234" t="s">
        <v>19</v>
      </c>
      <c r="F184" s="235" t="s">
        <v>883</v>
      </c>
      <c r="G184" s="233"/>
      <c r="H184" s="234" t="s">
        <v>19</v>
      </c>
      <c r="I184" s="236"/>
      <c r="J184" s="233"/>
      <c r="K184" s="233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175</v>
      </c>
      <c r="AU184" s="241" t="s">
        <v>81</v>
      </c>
      <c r="AV184" s="13" t="s">
        <v>79</v>
      </c>
      <c r="AW184" s="13" t="s">
        <v>33</v>
      </c>
      <c r="AX184" s="13" t="s">
        <v>72</v>
      </c>
      <c r="AY184" s="241" t="s">
        <v>161</v>
      </c>
    </row>
    <row r="185" s="14" customFormat="1">
      <c r="A185" s="14"/>
      <c r="B185" s="242"/>
      <c r="C185" s="243"/>
      <c r="D185" s="227" t="s">
        <v>175</v>
      </c>
      <c r="E185" s="244" t="s">
        <v>19</v>
      </c>
      <c r="F185" s="245" t="s">
        <v>884</v>
      </c>
      <c r="G185" s="243"/>
      <c r="H185" s="246">
        <v>95.343999999999994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175</v>
      </c>
      <c r="AU185" s="252" t="s">
        <v>81</v>
      </c>
      <c r="AV185" s="14" t="s">
        <v>81</v>
      </c>
      <c r="AW185" s="14" t="s">
        <v>33</v>
      </c>
      <c r="AX185" s="14" t="s">
        <v>72</v>
      </c>
      <c r="AY185" s="252" t="s">
        <v>161</v>
      </c>
    </row>
    <row r="186" s="14" customFormat="1">
      <c r="A186" s="14"/>
      <c r="B186" s="242"/>
      <c r="C186" s="243"/>
      <c r="D186" s="227" t="s">
        <v>175</v>
      </c>
      <c r="E186" s="244" t="s">
        <v>19</v>
      </c>
      <c r="F186" s="245" t="s">
        <v>885</v>
      </c>
      <c r="G186" s="243"/>
      <c r="H186" s="246">
        <v>127.108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2" t="s">
        <v>175</v>
      </c>
      <c r="AU186" s="252" t="s">
        <v>81</v>
      </c>
      <c r="AV186" s="14" t="s">
        <v>81</v>
      </c>
      <c r="AW186" s="14" t="s">
        <v>33</v>
      </c>
      <c r="AX186" s="14" t="s">
        <v>72</v>
      </c>
      <c r="AY186" s="252" t="s">
        <v>161</v>
      </c>
    </row>
    <row r="187" s="13" customFormat="1">
      <c r="A187" s="13"/>
      <c r="B187" s="232"/>
      <c r="C187" s="233"/>
      <c r="D187" s="227" t="s">
        <v>175</v>
      </c>
      <c r="E187" s="234" t="s">
        <v>19</v>
      </c>
      <c r="F187" s="235" t="s">
        <v>886</v>
      </c>
      <c r="G187" s="233"/>
      <c r="H187" s="234" t="s">
        <v>19</v>
      </c>
      <c r="I187" s="236"/>
      <c r="J187" s="233"/>
      <c r="K187" s="233"/>
      <c r="L187" s="237"/>
      <c r="M187" s="238"/>
      <c r="N187" s="239"/>
      <c r="O187" s="239"/>
      <c r="P187" s="239"/>
      <c r="Q187" s="239"/>
      <c r="R187" s="239"/>
      <c r="S187" s="239"/>
      <c r="T187" s="24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1" t="s">
        <v>175</v>
      </c>
      <c r="AU187" s="241" t="s">
        <v>81</v>
      </c>
      <c r="AV187" s="13" t="s">
        <v>79</v>
      </c>
      <c r="AW187" s="13" t="s">
        <v>33</v>
      </c>
      <c r="AX187" s="13" t="s">
        <v>72</v>
      </c>
      <c r="AY187" s="241" t="s">
        <v>161</v>
      </c>
    </row>
    <row r="188" s="14" customFormat="1">
      <c r="A188" s="14"/>
      <c r="B188" s="242"/>
      <c r="C188" s="243"/>
      <c r="D188" s="227" t="s">
        <v>175</v>
      </c>
      <c r="E188" s="244" t="s">
        <v>19</v>
      </c>
      <c r="F188" s="245" t="s">
        <v>887</v>
      </c>
      <c r="G188" s="243"/>
      <c r="H188" s="246">
        <v>0.5</v>
      </c>
      <c r="I188" s="247"/>
      <c r="J188" s="243"/>
      <c r="K188" s="243"/>
      <c r="L188" s="248"/>
      <c r="M188" s="249"/>
      <c r="N188" s="250"/>
      <c r="O188" s="250"/>
      <c r="P188" s="250"/>
      <c r="Q188" s="250"/>
      <c r="R188" s="250"/>
      <c r="S188" s="250"/>
      <c r="T188" s="25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2" t="s">
        <v>175</v>
      </c>
      <c r="AU188" s="252" t="s">
        <v>81</v>
      </c>
      <c r="AV188" s="14" t="s">
        <v>81</v>
      </c>
      <c r="AW188" s="14" t="s">
        <v>33</v>
      </c>
      <c r="AX188" s="14" t="s">
        <v>72</v>
      </c>
      <c r="AY188" s="252" t="s">
        <v>161</v>
      </c>
    </row>
    <row r="189" s="14" customFormat="1">
      <c r="A189" s="14"/>
      <c r="B189" s="242"/>
      <c r="C189" s="243"/>
      <c r="D189" s="227" t="s">
        <v>175</v>
      </c>
      <c r="E189" s="244" t="s">
        <v>19</v>
      </c>
      <c r="F189" s="245" t="s">
        <v>888</v>
      </c>
      <c r="G189" s="243"/>
      <c r="H189" s="246">
        <v>1.1220000000000001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175</v>
      </c>
      <c r="AU189" s="252" t="s">
        <v>81</v>
      </c>
      <c r="AV189" s="14" t="s">
        <v>81</v>
      </c>
      <c r="AW189" s="14" t="s">
        <v>33</v>
      </c>
      <c r="AX189" s="14" t="s">
        <v>72</v>
      </c>
      <c r="AY189" s="252" t="s">
        <v>161</v>
      </c>
    </row>
    <row r="190" s="15" customFormat="1">
      <c r="A190" s="15"/>
      <c r="B190" s="253"/>
      <c r="C190" s="254"/>
      <c r="D190" s="227" t="s">
        <v>175</v>
      </c>
      <c r="E190" s="255" t="s">
        <v>19</v>
      </c>
      <c r="F190" s="256" t="s">
        <v>190</v>
      </c>
      <c r="G190" s="254"/>
      <c r="H190" s="257">
        <v>224.07400000000001</v>
      </c>
      <c r="I190" s="258"/>
      <c r="J190" s="254"/>
      <c r="K190" s="254"/>
      <c r="L190" s="259"/>
      <c r="M190" s="260"/>
      <c r="N190" s="261"/>
      <c r="O190" s="261"/>
      <c r="P190" s="261"/>
      <c r="Q190" s="261"/>
      <c r="R190" s="261"/>
      <c r="S190" s="261"/>
      <c r="T190" s="262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3" t="s">
        <v>175</v>
      </c>
      <c r="AU190" s="263" t="s">
        <v>81</v>
      </c>
      <c r="AV190" s="15" t="s">
        <v>167</v>
      </c>
      <c r="AW190" s="15" t="s">
        <v>33</v>
      </c>
      <c r="AX190" s="15" t="s">
        <v>79</v>
      </c>
      <c r="AY190" s="263" t="s">
        <v>161</v>
      </c>
    </row>
    <row r="191" s="2" customFormat="1" ht="37.8" customHeight="1">
      <c r="A191" s="39"/>
      <c r="B191" s="40"/>
      <c r="C191" s="214" t="s">
        <v>344</v>
      </c>
      <c r="D191" s="214" t="s">
        <v>163</v>
      </c>
      <c r="E191" s="215" t="s">
        <v>306</v>
      </c>
      <c r="F191" s="216" t="s">
        <v>307</v>
      </c>
      <c r="G191" s="217" t="s">
        <v>233</v>
      </c>
      <c r="H191" s="218">
        <v>414</v>
      </c>
      <c r="I191" s="219"/>
      <c r="J191" s="220">
        <f>ROUND(I191*H191,2)</f>
        <v>0</v>
      </c>
      <c r="K191" s="216" t="s">
        <v>185</v>
      </c>
      <c r="L191" s="45"/>
      <c r="M191" s="221" t="s">
        <v>19</v>
      </c>
      <c r="N191" s="222" t="s">
        <v>43</v>
      </c>
      <c r="O191" s="85"/>
      <c r="P191" s="223">
        <f>O191*H191</f>
        <v>0</v>
      </c>
      <c r="Q191" s="223">
        <v>0.00726</v>
      </c>
      <c r="R191" s="223">
        <f>Q191*H191</f>
        <v>3.0056400000000001</v>
      </c>
      <c r="S191" s="223">
        <v>0</v>
      </c>
      <c r="T191" s="22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5" t="s">
        <v>167</v>
      </c>
      <c r="AT191" s="225" t="s">
        <v>163</v>
      </c>
      <c r="AU191" s="225" t="s">
        <v>81</v>
      </c>
      <c r="AY191" s="18" t="s">
        <v>161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8" t="s">
        <v>79</v>
      </c>
      <c r="BK191" s="226">
        <f>ROUND(I191*H191,2)</f>
        <v>0</v>
      </c>
      <c r="BL191" s="18" t="s">
        <v>167</v>
      </c>
      <c r="BM191" s="225" t="s">
        <v>889</v>
      </c>
    </row>
    <row r="192" s="14" customFormat="1">
      <c r="A192" s="14"/>
      <c r="B192" s="242"/>
      <c r="C192" s="243"/>
      <c r="D192" s="227" t="s">
        <v>175</v>
      </c>
      <c r="E192" s="244" t="s">
        <v>19</v>
      </c>
      <c r="F192" s="245" t="s">
        <v>890</v>
      </c>
      <c r="G192" s="243"/>
      <c r="H192" s="246">
        <v>69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175</v>
      </c>
      <c r="AU192" s="252" t="s">
        <v>81</v>
      </c>
      <c r="AV192" s="14" t="s">
        <v>81</v>
      </c>
      <c r="AW192" s="14" t="s">
        <v>33</v>
      </c>
      <c r="AX192" s="14" t="s">
        <v>72</v>
      </c>
      <c r="AY192" s="252" t="s">
        <v>161</v>
      </c>
    </row>
    <row r="193" s="14" customFormat="1">
      <c r="A193" s="14"/>
      <c r="B193" s="242"/>
      <c r="C193" s="243"/>
      <c r="D193" s="227" t="s">
        <v>175</v>
      </c>
      <c r="E193" s="244" t="s">
        <v>19</v>
      </c>
      <c r="F193" s="245" t="s">
        <v>891</v>
      </c>
      <c r="G193" s="243"/>
      <c r="H193" s="246">
        <v>345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2" t="s">
        <v>175</v>
      </c>
      <c r="AU193" s="252" t="s">
        <v>81</v>
      </c>
      <c r="AV193" s="14" t="s">
        <v>81</v>
      </c>
      <c r="AW193" s="14" t="s">
        <v>33</v>
      </c>
      <c r="AX193" s="14" t="s">
        <v>72</v>
      </c>
      <c r="AY193" s="252" t="s">
        <v>161</v>
      </c>
    </row>
    <row r="194" s="15" customFormat="1">
      <c r="A194" s="15"/>
      <c r="B194" s="253"/>
      <c r="C194" s="254"/>
      <c r="D194" s="227" t="s">
        <v>175</v>
      </c>
      <c r="E194" s="255" t="s">
        <v>19</v>
      </c>
      <c r="F194" s="256" t="s">
        <v>190</v>
      </c>
      <c r="G194" s="254"/>
      <c r="H194" s="257">
        <v>414</v>
      </c>
      <c r="I194" s="258"/>
      <c r="J194" s="254"/>
      <c r="K194" s="254"/>
      <c r="L194" s="259"/>
      <c r="M194" s="260"/>
      <c r="N194" s="261"/>
      <c r="O194" s="261"/>
      <c r="P194" s="261"/>
      <c r="Q194" s="261"/>
      <c r="R194" s="261"/>
      <c r="S194" s="261"/>
      <c r="T194" s="262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63" t="s">
        <v>175</v>
      </c>
      <c r="AU194" s="263" t="s">
        <v>81</v>
      </c>
      <c r="AV194" s="15" t="s">
        <v>167</v>
      </c>
      <c r="AW194" s="15" t="s">
        <v>33</v>
      </c>
      <c r="AX194" s="15" t="s">
        <v>79</v>
      </c>
      <c r="AY194" s="263" t="s">
        <v>161</v>
      </c>
    </row>
    <row r="195" s="2" customFormat="1" ht="37.8" customHeight="1">
      <c r="A195" s="39"/>
      <c r="B195" s="40"/>
      <c r="C195" s="214" t="s">
        <v>349</v>
      </c>
      <c r="D195" s="214" t="s">
        <v>163</v>
      </c>
      <c r="E195" s="215" t="s">
        <v>312</v>
      </c>
      <c r="F195" s="216" t="s">
        <v>313</v>
      </c>
      <c r="G195" s="217" t="s">
        <v>233</v>
      </c>
      <c r="H195" s="218">
        <v>414</v>
      </c>
      <c r="I195" s="219"/>
      <c r="J195" s="220">
        <f>ROUND(I195*H195,2)</f>
        <v>0</v>
      </c>
      <c r="K195" s="216" t="s">
        <v>185</v>
      </c>
      <c r="L195" s="45"/>
      <c r="M195" s="221" t="s">
        <v>19</v>
      </c>
      <c r="N195" s="222" t="s">
        <v>43</v>
      </c>
      <c r="O195" s="85"/>
      <c r="P195" s="223">
        <f>O195*H195</f>
        <v>0</v>
      </c>
      <c r="Q195" s="223">
        <v>0.00085999999999999998</v>
      </c>
      <c r="R195" s="223">
        <f>Q195*H195</f>
        <v>0.35603999999999997</v>
      </c>
      <c r="S195" s="223">
        <v>0</v>
      </c>
      <c r="T195" s="224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5" t="s">
        <v>167</v>
      </c>
      <c r="AT195" s="225" t="s">
        <v>163</v>
      </c>
      <c r="AU195" s="225" t="s">
        <v>81</v>
      </c>
      <c r="AY195" s="18" t="s">
        <v>161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8" t="s">
        <v>79</v>
      </c>
      <c r="BK195" s="226">
        <f>ROUND(I195*H195,2)</f>
        <v>0</v>
      </c>
      <c r="BL195" s="18" t="s">
        <v>167</v>
      </c>
      <c r="BM195" s="225" t="s">
        <v>892</v>
      </c>
    </row>
    <row r="196" s="2" customFormat="1" ht="37.8" customHeight="1">
      <c r="A196" s="39"/>
      <c r="B196" s="40"/>
      <c r="C196" s="214" t="s">
        <v>353</v>
      </c>
      <c r="D196" s="214" t="s">
        <v>163</v>
      </c>
      <c r="E196" s="215" t="s">
        <v>316</v>
      </c>
      <c r="F196" s="216" t="s">
        <v>317</v>
      </c>
      <c r="G196" s="217" t="s">
        <v>221</v>
      </c>
      <c r="H196" s="218">
        <v>0.40799999999999997</v>
      </c>
      <c r="I196" s="219"/>
      <c r="J196" s="220">
        <f>ROUND(I196*H196,2)</f>
        <v>0</v>
      </c>
      <c r="K196" s="216" t="s">
        <v>185</v>
      </c>
      <c r="L196" s="45"/>
      <c r="M196" s="221" t="s">
        <v>19</v>
      </c>
      <c r="N196" s="222" t="s">
        <v>43</v>
      </c>
      <c r="O196" s="85"/>
      <c r="P196" s="223">
        <f>O196*H196</f>
        <v>0</v>
      </c>
      <c r="Q196" s="223">
        <v>1.09528</v>
      </c>
      <c r="R196" s="223">
        <f>Q196*H196</f>
        <v>0.44687423999999998</v>
      </c>
      <c r="S196" s="223">
        <v>0</v>
      </c>
      <c r="T196" s="224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5" t="s">
        <v>167</v>
      </c>
      <c r="AT196" s="225" t="s">
        <v>163</v>
      </c>
      <c r="AU196" s="225" t="s">
        <v>81</v>
      </c>
      <c r="AY196" s="18" t="s">
        <v>161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8" t="s">
        <v>79</v>
      </c>
      <c r="BK196" s="226">
        <f>ROUND(I196*H196,2)</f>
        <v>0</v>
      </c>
      <c r="BL196" s="18" t="s">
        <v>167</v>
      </c>
      <c r="BM196" s="225" t="s">
        <v>893</v>
      </c>
    </row>
    <row r="197" s="13" customFormat="1">
      <c r="A197" s="13"/>
      <c r="B197" s="232"/>
      <c r="C197" s="233"/>
      <c r="D197" s="227" t="s">
        <v>175</v>
      </c>
      <c r="E197" s="234" t="s">
        <v>19</v>
      </c>
      <c r="F197" s="235" t="s">
        <v>894</v>
      </c>
      <c r="G197" s="233"/>
      <c r="H197" s="234" t="s">
        <v>19</v>
      </c>
      <c r="I197" s="236"/>
      <c r="J197" s="233"/>
      <c r="K197" s="233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175</v>
      </c>
      <c r="AU197" s="241" t="s">
        <v>81</v>
      </c>
      <c r="AV197" s="13" t="s">
        <v>79</v>
      </c>
      <c r="AW197" s="13" t="s">
        <v>33</v>
      </c>
      <c r="AX197" s="13" t="s">
        <v>72</v>
      </c>
      <c r="AY197" s="241" t="s">
        <v>161</v>
      </c>
    </row>
    <row r="198" s="14" customFormat="1">
      <c r="A198" s="14"/>
      <c r="B198" s="242"/>
      <c r="C198" s="243"/>
      <c r="D198" s="227" t="s">
        <v>175</v>
      </c>
      <c r="E198" s="244" t="s">
        <v>19</v>
      </c>
      <c r="F198" s="245" t="s">
        <v>895</v>
      </c>
      <c r="G198" s="243"/>
      <c r="H198" s="246">
        <v>0.40100000000000002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2" t="s">
        <v>175</v>
      </c>
      <c r="AU198" s="252" t="s">
        <v>81</v>
      </c>
      <c r="AV198" s="14" t="s">
        <v>81</v>
      </c>
      <c r="AW198" s="14" t="s">
        <v>33</v>
      </c>
      <c r="AX198" s="14" t="s">
        <v>72</v>
      </c>
      <c r="AY198" s="252" t="s">
        <v>161</v>
      </c>
    </row>
    <row r="199" s="14" customFormat="1">
      <c r="A199" s="14"/>
      <c r="B199" s="242"/>
      <c r="C199" s="243"/>
      <c r="D199" s="227" t="s">
        <v>175</v>
      </c>
      <c r="E199" s="244" t="s">
        <v>19</v>
      </c>
      <c r="F199" s="245" t="s">
        <v>896</v>
      </c>
      <c r="G199" s="243"/>
      <c r="H199" s="246">
        <v>0.0070000000000000001</v>
      </c>
      <c r="I199" s="247"/>
      <c r="J199" s="243"/>
      <c r="K199" s="243"/>
      <c r="L199" s="248"/>
      <c r="M199" s="249"/>
      <c r="N199" s="250"/>
      <c r="O199" s="250"/>
      <c r="P199" s="250"/>
      <c r="Q199" s="250"/>
      <c r="R199" s="250"/>
      <c r="S199" s="250"/>
      <c r="T199" s="25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2" t="s">
        <v>175</v>
      </c>
      <c r="AU199" s="252" t="s">
        <v>81</v>
      </c>
      <c r="AV199" s="14" t="s">
        <v>81</v>
      </c>
      <c r="AW199" s="14" t="s">
        <v>33</v>
      </c>
      <c r="AX199" s="14" t="s">
        <v>72</v>
      </c>
      <c r="AY199" s="252" t="s">
        <v>161</v>
      </c>
    </row>
    <row r="200" s="15" customFormat="1">
      <c r="A200" s="15"/>
      <c r="B200" s="253"/>
      <c r="C200" s="254"/>
      <c r="D200" s="227" t="s">
        <v>175</v>
      </c>
      <c r="E200" s="255" t="s">
        <v>19</v>
      </c>
      <c r="F200" s="256" t="s">
        <v>190</v>
      </c>
      <c r="G200" s="254"/>
      <c r="H200" s="257">
        <v>0.40800000000000003</v>
      </c>
      <c r="I200" s="258"/>
      <c r="J200" s="254"/>
      <c r="K200" s="254"/>
      <c r="L200" s="259"/>
      <c r="M200" s="260"/>
      <c r="N200" s="261"/>
      <c r="O200" s="261"/>
      <c r="P200" s="261"/>
      <c r="Q200" s="261"/>
      <c r="R200" s="261"/>
      <c r="S200" s="261"/>
      <c r="T200" s="262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3" t="s">
        <v>175</v>
      </c>
      <c r="AU200" s="263" t="s">
        <v>81</v>
      </c>
      <c r="AV200" s="15" t="s">
        <v>167</v>
      </c>
      <c r="AW200" s="15" t="s">
        <v>33</v>
      </c>
      <c r="AX200" s="15" t="s">
        <v>79</v>
      </c>
      <c r="AY200" s="263" t="s">
        <v>161</v>
      </c>
    </row>
    <row r="201" s="2" customFormat="1" ht="37.8" customHeight="1">
      <c r="A201" s="39"/>
      <c r="B201" s="40"/>
      <c r="C201" s="214" t="s">
        <v>357</v>
      </c>
      <c r="D201" s="214" t="s">
        <v>163</v>
      </c>
      <c r="E201" s="215" t="s">
        <v>322</v>
      </c>
      <c r="F201" s="216" t="s">
        <v>323</v>
      </c>
      <c r="G201" s="217" t="s">
        <v>221</v>
      </c>
      <c r="H201" s="218">
        <v>5.9409999999999998</v>
      </c>
      <c r="I201" s="219"/>
      <c r="J201" s="220">
        <f>ROUND(I201*H201,2)</f>
        <v>0</v>
      </c>
      <c r="K201" s="216" t="s">
        <v>185</v>
      </c>
      <c r="L201" s="45"/>
      <c r="M201" s="221" t="s">
        <v>19</v>
      </c>
      <c r="N201" s="222" t="s">
        <v>43</v>
      </c>
      <c r="O201" s="85"/>
      <c r="P201" s="223">
        <f>O201*H201</f>
        <v>0</v>
      </c>
      <c r="Q201" s="223">
        <v>1.03955</v>
      </c>
      <c r="R201" s="223">
        <f>Q201*H201</f>
        <v>6.1759665500000001</v>
      </c>
      <c r="S201" s="223">
        <v>0</v>
      </c>
      <c r="T201" s="224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5" t="s">
        <v>167</v>
      </c>
      <c r="AT201" s="225" t="s">
        <v>163</v>
      </c>
      <c r="AU201" s="225" t="s">
        <v>81</v>
      </c>
      <c r="AY201" s="18" t="s">
        <v>161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8" t="s">
        <v>79</v>
      </c>
      <c r="BK201" s="226">
        <f>ROUND(I201*H201,2)</f>
        <v>0</v>
      </c>
      <c r="BL201" s="18" t="s">
        <v>167</v>
      </c>
      <c r="BM201" s="225" t="s">
        <v>897</v>
      </c>
    </row>
    <row r="202" s="13" customFormat="1">
      <c r="A202" s="13"/>
      <c r="B202" s="232"/>
      <c r="C202" s="233"/>
      <c r="D202" s="227" t="s">
        <v>175</v>
      </c>
      <c r="E202" s="234" t="s">
        <v>19</v>
      </c>
      <c r="F202" s="235" t="s">
        <v>898</v>
      </c>
      <c r="G202" s="233"/>
      <c r="H202" s="234" t="s">
        <v>19</v>
      </c>
      <c r="I202" s="236"/>
      <c r="J202" s="233"/>
      <c r="K202" s="233"/>
      <c r="L202" s="237"/>
      <c r="M202" s="238"/>
      <c r="N202" s="239"/>
      <c r="O202" s="239"/>
      <c r="P202" s="239"/>
      <c r="Q202" s="239"/>
      <c r="R202" s="239"/>
      <c r="S202" s="239"/>
      <c r="T202" s="24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1" t="s">
        <v>175</v>
      </c>
      <c r="AU202" s="241" t="s">
        <v>81</v>
      </c>
      <c r="AV202" s="13" t="s">
        <v>79</v>
      </c>
      <c r="AW202" s="13" t="s">
        <v>33</v>
      </c>
      <c r="AX202" s="13" t="s">
        <v>72</v>
      </c>
      <c r="AY202" s="241" t="s">
        <v>161</v>
      </c>
    </row>
    <row r="203" s="14" customFormat="1">
      <c r="A203" s="14"/>
      <c r="B203" s="242"/>
      <c r="C203" s="243"/>
      <c r="D203" s="227" t="s">
        <v>175</v>
      </c>
      <c r="E203" s="244" t="s">
        <v>19</v>
      </c>
      <c r="F203" s="245" t="s">
        <v>899</v>
      </c>
      <c r="G203" s="243"/>
      <c r="H203" s="246">
        <v>5.7800000000000002</v>
      </c>
      <c r="I203" s="247"/>
      <c r="J203" s="243"/>
      <c r="K203" s="243"/>
      <c r="L203" s="248"/>
      <c r="M203" s="249"/>
      <c r="N203" s="250"/>
      <c r="O203" s="250"/>
      <c r="P203" s="250"/>
      <c r="Q203" s="250"/>
      <c r="R203" s="250"/>
      <c r="S203" s="250"/>
      <c r="T203" s="25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2" t="s">
        <v>175</v>
      </c>
      <c r="AU203" s="252" t="s">
        <v>81</v>
      </c>
      <c r="AV203" s="14" t="s">
        <v>81</v>
      </c>
      <c r="AW203" s="14" t="s">
        <v>33</v>
      </c>
      <c r="AX203" s="14" t="s">
        <v>72</v>
      </c>
      <c r="AY203" s="252" t="s">
        <v>161</v>
      </c>
    </row>
    <row r="204" s="13" customFormat="1">
      <c r="A204" s="13"/>
      <c r="B204" s="232"/>
      <c r="C204" s="233"/>
      <c r="D204" s="227" t="s">
        <v>175</v>
      </c>
      <c r="E204" s="234" t="s">
        <v>19</v>
      </c>
      <c r="F204" s="235" t="s">
        <v>900</v>
      </c>
      <c r="G204" s="233"/>
      <c r="H204" s="234" t="s">
        <v>19</v>
      </c>
      <c r="I204" s="236"/>
      <c r="J204" s="233"/>
      <c r="K204" s="233"/>
      <c r="L204" s="237"/>
      <c r="M204" s="238"/>
      <c r="N204" s="239"/>
      <c r="O204" s="239"/>
      <c r="P204" s="239"/>
      <c r="Q204" s="239"/>
      <c r="R204" s="239"/>
      <c r="S204" s="239"/>
      <c r="T204" s="24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1" t="s">
        <v>175</v>
      </c>
      <c r="AU204" s="241" t="s">
        <v>81</v>
      </c>
      <c r="AV204" s="13" t="s">
        <v>79</v>
      </c>
      <c r="AW204" s="13" t="s">
        <v>33</v>
      </c>
      <c r="AX204" s="13" t="s">
        <v>72</v>
      </c>
      <c r="AY204" s="241" t="s">
        <v>161</v>
      </c>
    </row>
    <row r="205" s="14" customFormat="1">
      <c r="A205" s="14"/>
      <c r="B205" s="242"/>
      <c r="C205" s="243"/>
      <c r="D205" s="227" t="s">
        <v>175</v>
      </c>
      <c r="E205" s="244" t="s">
        <v>19</v>
      </c>
      <c r="F205" s="245" t="s">
        <v>901</v>
      </c>
      <c r="G205" s="243"/>
      <c r="H205" s="246">
        <v>0.161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2" t="s">
        <v>175</v>
      </c>
      <c r="AU205" s="252" t="s">
        <v>81</v>
      </c>
      <c r="AV205" s="14" t="s">
        <v>81</v>
      </c>
      <c r="AW205" s="14" t="s">
        <v>33</v>
      </c>
      <c r="AX205" s="14" t="s">
        <v>72</v>
      </c>
      <c r="AY205" s="252" t="s">
        <v>161</v>
      </c>
    </row>
    <row r="206" s="15" customFormat="1">
      <c r="A206" s="15"/>
      <c r="B206" s="253"/>
      <c r="C206" s="254"/>
      <c r="D206" s="227" t="s">
        <v>175</v>
      </c>
      <c r="E206" s="255" t="s">
        <v>19</v>
      </c>
      <c r="F206" s="256" t="s">
        <v>190</v>
      </c>
      <c r="G206" s="254"/>
      <c r="H206" s="257">
        <v>5.9409999999999998</v>
      </c>
      <c r="I206" s="258"/>
      <c r="J206" s="254"/>
      <c r="K206" s="254"/>
      <c r="L206" s="259"/>
      <c r="M206" s="260"/>
      <c r="N206" s="261"/>
      <c r="O206" s="261"/>
      <c r="P206" s="261"/>
      <c r="Q206" s="261"/>
      <c r="R206" s="261"/>
      <c r="S206" s="261"/>
      <c r="T206" s="262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3" t="s">
        <v>175</v>
      </c>
      <c r="AU206" s="263" t="s">
        <v>81</v>
      </c>
      <c r="AV206" s="15" t="s">
        <v>167</v>
      </c>
      <c r="AW206" s="15" t="s">
        <v>33</v>
      </c>
      <c r="AX206" s="15" t="s">
        <v>79</v>
      </c>
      <c r="AY206" s="263" t="s">
        <v>161</v>
      </c>
    </row>
    <row r="207" s="12" customFormat="1" ht="22.8" customHeight="1">
      <c r="A207" s="12"/>
      <c r="B207" s="198"/>
      <c r="C207" s="199"/>
      <c r="D207" s="200" t="s">
        <v>71</v>
      </c>
      <c r="E207" s="212" t="s">
        <v>167</v>
      </c>
      <c r="F207" s="212" t="s">
        <v>327</v>
      </c>
      <c r="G207" s="199"/>
      <c r="H207" s="199"/>
      <c r="I207" s="202"/>
      <c r="J207" s="213">
        <f>BK207</f>
        <v>0</v>
      </c>
      <c r="K207" s="199"/>
      <c r="L207" s="204"/>
      <c r="M207" s="205"/>
      <c r="N207" s="206"/>
      <c r="O207" s="206"/>
      <c r="P207" s="207">
        <f>SUM(P208:P217)</f>
        <v>0</v>
      </c>
      <c r="Q207" s="206"/>
      <c r="R207" s="207">
        <f>SUM(R208:R217)</f>
        <v>32.699173680000001</v>
      </c>
      <c r="S207" s="206"/>
      <c r="T207" s="208">
        <f>SUM(T208:T217)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9" t="s">
        <v>79</v>
      </c>
      <c r="AT207" s="210" t="s">
        <v>71</v>
      </c>
      <c r="AU207" s="210" t="s">
        <v>79</v>
      </c>
      <c r="AY207" s="209" t="s">
        <v>161</v>
      </c>
      <c r="BK207" s="211">
        <f>SUM(BK208:BK217)</f>
        <v>0</v>
      </c>
    </row>
    <row r="208" s="2" customFormat="1" ht="24.15" customHeight="1">
      <c r="A208" s="39"/>
      <c r="B208" s="40"/>
      <c r="C208" s="214" t="s">
        <v>361</v>
      </c>
      <c r="D208" s="214" t="s">
        <v>163</v>
      </c>
      <c r="E208" s="215" t="s">
        <v>902</v>
      </c>
      <c r="F208" s="216" t="s">
        <v>903</v>
      </c>
      <c r="G208" s="217" t="s">
        <v>278</v>
      </c>
      <c r="H208" s="218">
        <v>10.800000000000001</v>
      </c>
      <c r="I208" s="219"/>
      <c r="J208" s="220">
        <f>ROUND(I208*H208,2)</f>
        <v>0</v>
      </c>
      <c r="K208" s="216" t="s">
        <v>19</v>
      </c>
      <c r="L208" s="45"/>
      <c r="M208" s="221" t="s">
        <v>19</v>
      </c>
      <c r="N208" s="222" t="s">
        <v>43</v>
      </c>
      <c r="O208" s="85"/>
      <c r="P208" s="223">
        <f>O208*H208</f>
        <v>0</v>
      </c>
      <c r="Q208" s="223">
        <v>0.43023460000000002</v>
      </c>
      <c r="R208" s="223">
        <f>Q208*H208</f>
        <v>4.6465336800000001</v>
      </c>
      <c r="S208" s="223">
        <v>0</v>
      </c>
      <c r="T208" s="224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5" t="s">
        <v>167</v>
      </c>
      <c r="AT208" s="225" t="s">
        <v>163</v>
      </c>
      <c r="AU208" s="225" t="s">
        <v>81</v>
      </c>
      <c r="AY208" s="18" t="s">
        <v>161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8" t="s">
        <v>79</v>
      </c>
      <c r="BK208" s="226">
        <f>ROUND(I208*H208,2)</f>
        <v>0</v>
      </c>
      <c r="BL208" s="18" t="s">
        <v>167</v>
      </c>
      <c r="BM208" s="225" t="s">
        <v>904</v>
      </c>
    </row>
    <row r="209" s="13" customFormat="1">
      <c r="A209" s="13"/>
      <c r="B209" s="232"/>
      <c r="C209" s="233"/>
      <c r="D209" s="227" t="s">
        <v>175</v>
      </c>
      <c r="E209" s="234" t="s">
        <v>19</v>
      </c>
      <c r="F209" s="235" t="s">
        <v>905</v>
      </c>
      <c r="G209" s="233"/>
      <c r="H209" s="234" t="s">
        <v>19</v>
      </c>
      <c r="I209" s="236"/>
      <c r="J209" s="233"/>
      <c r="K209" s="233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175</v>
      </c>
      <c r="AU209" s="241" t="s">
        <v>81</v>
      </c>
      <c r="AV209" s="13" t="s">
        <v>79</v>
      </c>
      <c r="AW209" s="13" t="s">
        <v>33</v>
      </c>
      <c r="AX209" s="13" t="s">
        <v>72</v>
      </c>
      <c r="AY209" s="241" t="s">
        <v>161</v>
      </c>
    </row>
    <row r="210" s="14" customFormat="1">
      <c r="A210" s="14"/>
      <c r="B210" s="242"/>
      <c r="C210" s="243"/>
      <c r="D210" s="227" t="s">
        <v>175</v>
      </c>
      <c r="E210" s="244" t="s">
        <v>19</v>
      </c>
      <c r="F210" s="245" t="s">
        <v>906</v>
      </c>
      <c r="G210" s="243"/>
      <c r="H210" s="246">
        <v>4.7999999999999998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2" t="s">
        <v>175</v>
      </c>
      <c r="AU210" s="252" t="s">
        <v>81</v>
      </c>
      <c r="AV210" s="14" t="s">
        <v>81</v>
      </c>
      <c r="AW210" s="14" t="s">
        <v>33</v>
      </c>
      <c r="AX210" s="14" t="s">
        <v>72</v>
      </c>
      <c r="AY210" s="252" t="s">
        <v>161</v>
      </c>
    </row>
    <row r="211" s="13" customFormat="1">
      <c r="A211" s="13"/>
      <c r="B211" s="232"/>
      <c r="C211" s="233"/>
      <c r="D211" s="227" t="s">
        <v>175</v>
      </c>
      <c r="E211" s="234" t="s">
        <v>19</v>
      </c>
      <c r="F211" s="235" t="s">
        <v>870</v>
      </c>
      <c r="G211" s="233"/>
      <c r="H211" s="234" t="s">
        <v>19</v>
      </c>
      <c r="I211" s="236"/>
      <c r="J211" s="233"/>
      <c r="K211" s="233"/>
      <c r="L211" s="237"/>
      <c r="M211" s="238"/>
      <c r="N211" s="239"/>
      <c r="O211" s="239"/>
      <c r="P211" s="239"/>
      <c r="Q211" s="239"/>
      <c r="R211" s="239"/>
      <c r="S211" s="239"/>
      <c r="T211" s="24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1" t="s">
        <v>175</v>
      </c>
      <c r="AU211" s="241" t="s">
        <v>81</v>
      </c>
      <c r="AV211" s="13" t="s">
        <v>79</v>
      </c>
      <c r="AW211" s="13" t="s">
        <v>33</v>
      </c>
      <c r="AX211" s="13" t="s">
        <v>72</v>
      </c>
      <c r="AY211" s="241" t="s">
        <v>161</v>
      </c>
    </row>
    <row r="212" s="14" customFormat="1">
      <c r="A212" s="14"/>
      <c r="B212" s="242"/>
      <c r="C212" s="243"/>
      <c r="D212" s="227" t="s">
        <v>175</v>
      </c>
      <c r="E212" s="244" t="s">
        <v>19</v>
      </c>
      <c r="F212" s="245" t="s">
        <v>907</v>
      </c>
      <c r="G212" s="243"/>
      <c r="H212" s="246">
        <v>6</v>
      </c>
      <c r="I212" s="247"/>
      <c r="J212" s="243"/>
      <c r="K212" s="243"/>
      <c r="L212" s="248"/>
      <c r="M212" s="249"/>
      <c r="N212" s="250"/>
      <c r="O212" s="250"/>
      <c r="P212" s="250"/>
      <c r="Q212" s="250"/>
      <c r="R212" s="250"/>
      <c r="S212" s="250"/>
      <c r="T212" s="251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2" t="s">
        <v>175</v>
      </c>
      <c r="AU212" s="252" t="s">
        <v>81</v>
      </c>
      <c r="AV212" s="14" t="s">
        <v>81</v>
      </c>
      <c r="AW212" s="14" t="s">
        <v>33</v>
      </c>
      <c r="AX212" s="14" t="s">
        <v>72</v>
      </c>
      <c r="AY212" s="252" t="s">
        <v>161</v>
      </c>
    </row>
    <row r="213" s="15" customFormat="1">
      <c r="A213" s="15"/>
      <c r="B213" s="253"/>
      <c r="C213" s="254"/>
      <c r="D213" s="227" t="s">
        <v>175</v>
      </c>
      <c r="E213" s="255" t="s">
        <v>19</v>
      </c>
      <c r="F213" s="256" t="s">
        <v>190</v>
      </c>
      <c r="G213" s="254"/>
      <c r="H213" s="257">
        <v>10.800000000000001</v>
      </c>
      <c r="I213" s="258"/>
      <c r="J213" s="254"/>
      <c r="K213" s="254"/>
      <c r="L213" s="259"/>
      <c r="M213" s="260"/>
      <c r="N213" s="261"/>
      <c r="O213" s="261"/>
      <c r="P213" s="261"/>
      <c r="Q213" s="261"/>
      <c r="R213" s="261"/>
      <c r="S213" s="261"/>
      <c r="T213" s="262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3" t="s">
        <v>175</v>
      </c>
      <c r="AU213" s="263" t="s">
        <v>81</v>
      </c>
      <c r="AV213" s="15" t="s">
        <v>167</v>
      </c>
      <c r="AW213" s="15" t="s">
        <v>33</v>
      </c>
      <c r="AX213" s="15" t="s">
        <v>79</v>
      </c>
      <c r="AY213" s="263" t="s">
        <v>161</v>
      </c>
    </row>
    <row r="214" s="2" customFormat="1" ht="14.4" customHeight="1">
      <c r="A214" s="39"/>
      <c r="B214" s="40"/>
      <c r="C214" s="214" t="s">
        <v>366</v>
      </c>
      <c r="D214" s="214" t="s">
        <v>163</v>
      </c>
      <c r="E214" s="215" t="s">
        <v>329</v>
      </c>
      <c r="F214" s="216" t="s">
        <v>330</v>
      </c>
      <c r="G214" s="217" t="s">
        <v>233</v>
      </c>
      <c r="H214" s="218">
        <v>138</v>
      </c>
      <c r="I214" s="219"/>
      <c r="J214" s="220">
        <f>ROUND(I214*H214,2)</f>
        <v>0</v>
      </c>
      <c r="K214" s="216" t="s">
        <v>185</v>
      </c>
      <c r="L214" s="45"/>
      <c r="M214" s="221" t="s">
        <v>19</v>
      </c>
      <c r="N214" s="222" t="s">
        <v>43</v>
      </c>
      <c r="O214" s="85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5" t="s">
        <v>167</v>
      </c>
      <c r="AT214" s="225" t="s">
        <v>163</v>
      </c>
      <c r="AU214" s="225" t="s">
        <v>81</v>
      </c>
      <c r="AY214" s="18" t="s">
        <v>161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8" t="s">
        <v>79</v>
      </c>
      <c r="BK214" s="226">
        <f>ROUND(I214*H214,2)</f>
        <v>0</v>
      </c>
      <c r="BL214" s="18" t="s">
        <v>167</v>
      </c>
      <c r="BM214" s="225" t="s">
        <v>908</v>
      </c>
    </row>
    <row r="215" s="14" customFormat="1">
      <c r="A215" s="14"/>
      <c r="B215" s="242"/>
      <c r="C215" s="243"/>
      <c r="D215" s="227" t="s">
        <v>175</v>
      </c>
      <c r="E215" s="244" t="s">
        <v>19</v>
      </c>
      <c r="F215" s="245" t="s">
        <v>909</v>
      </c>
      <c r="G215" s="243"/>
      <c r="H215" s="246">
        <v>138</v>
      </c>
      <c r="I215" s="247"/>
      <c r="J215" s="243"/>
      <c r="K215" s="243"/>
      <c r="L215" s="248"/>
      <c r="M215" s="249"/>
      <c r="N215" s="250"/>
      <c r="O215" s="250"/>
      <c r="P215" s="250"/>
      <c r="Q215" s="250"/>
      <c r="R215" s="250"/>
      <c r="S215" s="250"/>
      <c r="T215" s="25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2" t="s">
        <v>175</v>
      </c>
      <c r="AU215" s="252" t="s">
        <v>81</v>
      </c>
      <c r="AV215" s="14" t="s">
        <v>81</v>
      </c>
      <c r="AW215" s="14" t="s">
        <v>33</v>
      </c>
      <c r="AX215" s="14" t="s">
        <v>79</v>
      </c>
      <c r="AY215" s="252" t="s">
        <v>161</v>
      </c>
    </row>
    <row r="216" s="2" customFormat="1" ht="24.15" customHeight="1">
      <c r="A216" s="39"/>
      <c r="B216" s="40"/>
      <c r="C216" s="214" t="s">
        <v>372</v>
      </c>
      <c r="D216" s="214" t="s">
        <v>163</v>
      </c>
      <c r="E216" s="215" t="s">
        <v>334</v>
      </c>
      <c r="F216" s="216" t="s">
        <v>335</v>
      </c>
      <c r="G216" s="217" t="s">
        <v>173</v>
      </c>
      <c r="H216" s="218">
        <v>18.216000000000001</v>
      </c>
      <c r="I216" s="219"/>
      <c r="J216" s="220">
        <f>ROUND(I216*H216,2)</f>
        <v>0</v>
      </c>
      <c r="K216" s="216" t="s">
        <v>19</v>
      </c>
      <c r="L216" s="45"/>
      <c r="M216" s="221" t="s">
        <v>19</v>
      </c>
      <c r="N216" s="222" t="s">
        <v>43</v>
      </c>
      <c r="O216" s="85"/>
      <c r="P216" s="223">
        <f>O216*H216</f>
        <v>0</v>
      </c>
      <c r="Q216" s="223">
        <v>1.54</v>
      </c>
      <c r="R216" s="223">
        <f>Q216*H216</f>
        <v>28.052640000000004</v>
      </c>
      <c r="S216" s="223">
        <v>0</v>
      </c>
      <c r="T216" s="224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25" t="s">
        <v>167</v>
      </c>
      <c r="AT216" s="225" t="s">
        <v>163</v>
      </c>
      <c r="AU216" s="225" t="s">
        <v>81</v>
      </c>
      <c r="AY216" s="18" t="s">
        <v>161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8" t="s">
        <v>79</v>
      </c>
      <c r="BK216" s="226">
        <f>ROUND(I216*H216,2)</f>
        <v>0</v>
      </c>
      <c r="BL216" s="18" t="s">
        <v>167</v>
      </c>
      <c r="BM216" s="225" t="s">
        <v>910</v>
      </c>
    </row>
    <row r="217" s="14" customFormat="1">
      <c r="A217" s="14"/>
      <c r="B217" s="242"/>
      <c r="C217" s="243"/>
      <c r="D217" s="227" t="s">
        <v>175</v>
      </c>
      <c r="E217" s="244" t="s">
        <v>19</v>
      </c>
      <c r="F217" s="245" t="s">
        <v>911</v>
      </c>
      <c r="G217" s="243"/>
      <c r="H217" s="246">
        <v>18.216000000000001</v>
      </c>
      <c r="I217" s="247"/>
      <c r="J217" s="243"/>
      <c r="K217" s="243"/>
      <c r="L217" s="248"/>
      <c r="M217" s="249"/>
      <c r="N217" s="250"/>
      <c r="O217" s="250"/>
      <c r="P217" s="250"/>
      <c r="Q217" s="250"/>
      <c r="R217" s="250"/>
      <c r="S217" s="250"/>
      <c r="T217" s="25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2" t="s">
        <v>175</v>
      </c>
      <c r="AU217" s="252" t="s">
        <v>81</v>
      </c>
      <c r="AV217" s="14" t="s">
        <v>81</v>
      </c>
      <c r="AW217" s="14" t="s">
        <v>33</v>
      </c>
      <c r="AX217" s="14" t="s">
        <v>79</v>
      </c>
      <c r="AY217" s="252" t="s">
        <v>161</v>
      </c>
    </row>
    <row r="218" s="12" customFormat="1" ht="22.8" customHeight="1">
      <c r="A218" s="12"/>
      <c r="B218" s="198"/>
      <c r="C218" s="199"/>
      <c r="D218" s="200" t="s">
        <v>71</v>
      </c>
      <c r="E218" s="212" t="s">
        <v>207</v>
      </c>
      <c r="F218" s="212" t="s">
        <v>338</v>
      </c>
      <c r="G218" s="199"/>
      <c r="H218" s="199"/>
      <c r="I218" s="202"/>
      <c r="J218" s="213">
        <f>BK218</f>
        <v>0</v>
      </c>
      <c r="K218" s="199"/>
      <c r="L218" s="204"/>
      <c r="M218" s="205"/>
      <c r="N218" s="206"/>
      <c r="O218" s="206"/>
      <c r="P218" s="207">
        <f>SUM(P219:P222)</f>
        <v>0</v>
      </c>
      <c r="Q218" s="206"/>
      <c r="R218" s="207">
        <f>SUM(R219:R222)</f>
        <v>0.0067000000000000002</v>
      </c>
      <c r="S218" s="206"/>
      <c r="T218" s="208">
        <f>SUM(T219:T222)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9" t="s">
        <v>79</v>
      </c>
      <c r="AT218" s="210" t="s">
        <v>71</v>
      </c>
      <c r="AU218" s="210" t="s">
        <v>79</v>
      </c>
      <c r="AY218" s="209" t="s">
        <v>161</v>
      </c>
      <c r="BK218" s="211">
        <f>SUM(BK219:BK222)</f>
        <v>0</v>
      </c>
    </row>
    <row r="219" s="2" customFormat="1" ht="24.15" customHeight="1">
      <c r="A219" s="39"/>
      <c r="B219" s="40"/>
      <c r="C219" s="214" t="s">
        <v>378</v>
      </c>
      <c r="D219" s="214" t="s">
        <v>163</v>
      </c>
      <c r="E219" s="215" t="s">
        <v>350</v>
      </c>
      <c r="F219" s="216" t="s">
        <v>351</v>
      </c>
      <c r="G219" s="217" t="s">
        <v>342</v>
      </c>
      <c r="H219" s="218">
        <v>13</v>
      </c>
      <c r="I219" s="219"/>
      <c r="J219" s="220">
        <f>ROUND(I219*H219,2)</f>
        <v>0</v>
      </c>
      <c r="K219" s="216" t="s">
        <v>185</v>
      </c>
      <c r="L219" s="45"/>
      <c r="M219" s="221" t="s">
        <v>19</v>
      </c>
      <c r="N219" s="222" t="s">
        <v>43</v>
      </c>
      <c r="O219" s="85"/>
      <c r="P219" s="223">
        <f>O219*H219</f>
        <v>0</v>
      </c>
      <c r="Q219" s="223">
        <v>0</v>
      </c>
      <c r="R219" s="223">
        <f>Q219*H219</f>
        <v>0</v>
      </c>
      <c r="S219" s="223">
        <v>0</v>
      </c>
      <c r="T219" s="224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5" t="s">
        <v>167</v>
      </c>
      <c r="AT219" s="225" t="s">
        <v>163</v>
      </c>
      <c r="AU219" s="225" t="s">
        <v>81</v>
      </c>
      <c r="AY219" s="18" t="s">
        <v>161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8" t="s">
        <v>79</v>
      </c>
      <c r="BK219" s="226">
        <f>ROUND(I219*H219,2)</f>
        <v>0</v>
      </c>
      <c r="BL219" s="18" t="s">
        <v>167</v>
      </c>
      <c r="BM219" s="225" t="s">
        <v>912</v>
      </c>
    </row>
    <row r="220" s="2" customFormat="1" ht="14.4" customHeight="1">
      <c r="A220" s="39"/>
      <c r="B220" s="40"/>
      <c r="C220" s="264" t="s">
        <v>384</v>
      </c>
      <c r="D220" s="264" t="s">
        <v>237</v>
      </c>
      <c r="E220" s="265" t="s">
        <v>354</v>
      </c>
      <c r="F220" s="266" t="s">
        <v>355</v>
      </c>
      <c r="G220" s="267" t="s">
        <v>342</v>
      </c>
      <c r="H220" s="268">
        <v>13</v>
      </c>
      <c r="I220" s="269"/>
      <c r="J220" s="270">
        <f>ROUND(I220*H220,2)</f>
        <v>0</v>
      </c>
      <c r="K220" s="266" t="s">
        <v>19</v>
      </c>
      <c r="L220" s="271"/>
      <c r="M220" s="272" t="s">
        <v>19</v>
      </c>
      <c r="N220" s="273" t="s">
        <v>43</v>
      </c>
      <c r="O220" s="85"/>
      <c r="P220" s="223">
        <f>O220*H220</f>
        <v>0</v>
      </c>
      <c r="Q220" s="223">
        <v>0.00050000000000000001</v>
      </c>
      <c r="R220" s="223">
        <f>Q220*H220</f>
        <v>0.0065000000000000006</v>
      </c>
      <c r="S220" s="223">
        <v>0</v>
      </c>
      <c r="T220" s="22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5" t="s">
        <v>207</v>
      </c>
      <c r="AT220" s="225" t="s">
        <v>237</v>
      </c>
      <c r="AU220" s="225" t="s">
        <v>81</v>
      </c>
      <c r="AY220" s="18" t="s">
        <v>161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8" t="s">
        <v>79</v>
      </c>
      <c r="BK220" s="226">
        <f>ROUND(I220*H220,2)</f>
        <v>0</v>
      </c>
      <c r="BL220" s="18" t="s">
        <v>167</v>
      </c>
      <c r="BM220" s="225" t="s">
        <v>913</v>
      </c>
    </row>
    <row r="221" s="2" customFormat="1" ht="24.15" customHeight="1">
      <c r="A221" s="39"/>
      <c r="B221" s="40"/>
      <c r="C221" s="214" t="s">
        <v>388</v>
      </c>
      <c r="D221" s="214" t="s">
        <v>163</v>
      </c>
      <c r="E221" s="215" t="s">
        <v>358</v>
      </c>
      <c r="F221" s="216" t="s">
        <v>359</v>
      </c>
      <c r="G221" s="217" t="s">
        <v>342</v>
      </c>
      <c r="H221" s="218">
        <v>2</v>
      </c>
      <c r="I221" s="219"/>
      <c r="J221" s="220">
        <f>ROUND(I221*H221,2)</f>
        <v>0</v>
      </c>
      <c r="K221" s="216" t="s">
        <v>185</v>
      </c>
      <c r="L221" s="45"/>
      <c r="M221" s="221" t="s">
        <v>19</v>
      </c>
      <c r="N221" s="222" t="s">
        <v>43</v>
      </c>
      <c r="O221" s="85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25" t="s">
        <v>167</v>
      </c>
      <c r="AT221" s="225" t="s">
        <v>163</v>
      </c>
      <c r="AU221" s="225" t="s">
        <v>81</v>
      </c>
      <c r="AY221" s="18" t="s">
        <v>161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8" t="s">
        <v>79</v>
      </c>
      <c r="BK221" s="226">
        <f>ROUND(I221*H221,2)</f>
        <v>0</v>
      </c>
      <c r="BL221" s="18" t="s">
        <v>167</v>
      </c>
      <c r="BM221" s="225" t="s">
        <v>914</v>
      </c>
    </row>
    <row r="222" s="2" customFormat="1" ht="14.4" customHeight="1">
      <c r="A222" s="39"/>
      <c r="B222" s="40"/>
      <c r="C222" s="264" t="s">
        <v>393</v>
      </c>
      <c r="D222" s="264" t="s">
        <v>237</v>
      </c>
      <c r="E222" s="265" t="s">
        <v>915</v>
      </c>
      <c r="F222" s="266" t="s">
        <v>916</v>
      </c>
      <c r="G222" s="267" t="s">
        <v>342</v>
      </c>
      <c r="H222" s="268">
        <v>2</v>
      </c>
      <c r="I222" s="269"/>
      <c r="J222" s="270">
        <f>ROUND(I222*H222,2)</f>
        <v>0</v>
      </c>
      <c r="K222" s="266" t="s">
        <v>19</v>
      </c>
      <c r="L222" s="271"/>
      <c r="M222" s="272" t="s">
        <v>19</v>
      </c>
      <c r="N222" s="273" t="s">
        <v>43</v>
      </c>
      <c r="O222" s="85"/>
      <c r="P222" s="223">
        <f>O222*H222</f>
        <v>0</v>
      </c>
      <c r="Q222" s="223">
        <v>0.00010000000000000001</v>
      </c>
      <c r="R222" s="223">
        <f>Q222*H222</f>
        <v>0.00020000000000000001</v>
      </c>
      <c r="S222" s="223">
        <v>0</v>
      </c>
      <c r="T222" s="224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5" t="s">
        <v>207</v>
      </c>
      <c r="AT222" s="225" t="s">
        <v>237</v>
      </c>
      <c r="AU222" s="225" t="s">
        <v>81</v>
      </c>
      <c r="AY222" s="18" t="s">
        <v>161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8" t="s">
        <v>79</v>
      </c>
      <c r="BK222" s="226">
        <f>ROUND(I222*H222,2)</f>
        <v>0</v>
      </c>
      <c r="BL222" s="18" t="s">
        <v>167</v>
      </c>
      <c r="BM222" s="225" t="s">
        <v>917</v>
      </c>
    </row>
    <row r="223" s="12" customFormat="1" ht="22.8" customHeight="1">
      <c r="A223" s="12"/>
      <c r="B223" s="198"/>
      <c r="C223" s="199"/>
      <c r="D223" s="200" t="s">
        <v>71</v>
      </c>
      <c r="E223" s="212" t="s">
        <v>211</v>
      </c>
      <c r="F223" s="212" t="s">
        <v>365</v>
      </c>
      <c r="G223" s="199"/>
      <c r="H223" s="199"/>
      <c r="I223" s="202"/>
      <c r="J223" s="213">
        <f>BK223</f>
        <v>0</v>
      </c>
      <c r="K223" s="199"/>
      <c r="L223" s="204"/>
      <c r="M223" s="205"/>
      <c r="N223" s="206"/>
      <c r="O223" s="206"/>
      <c r="P223" s="207">
        <f>SUM(P224:P229)</f>
        <v>0</v>
      </c>
      <c r="Q223" s="206"/>
      <c r="R223" s="207">
        <f>SUM(R224:R229)</f>
        <v>0</v>
      </c>
      <c r="S223" s="206"/>
      <c r="T223" s="208">
        <f>SUM(T224:T229)</f>
        <v>466.185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09" t="s">
        <v>79</v>
      </c>
      <c r="AT223" s="210" t="s">
        <v>71</v>
      </c>
      <c r="AU223" s="210" t="s">
        <v>79</v>
      </c>
      <c r="AY223" s="209" t="s">
        <v>161</v>
      </c>
      <c r="BK223" s="211">
        <f>SUM(BK224:BK229)</f>
        <v>0</v>
      </c>
    </row>
    <row r="224" s="2" customFormat="1" ht="14.4" customHeight="1">
      <c r="A224" s="39"/>
      <c r="B224" s="40"/>
      <c r="C224" s="214" t="s">
        <v>398</v>
      </c>
      <c r="D224" s="214" t="s">
        <v>163</v>
      </c>
      <c r="E224" s="215" t="s">
        <v>788</v>
      </c>
      <c r="F224" s="216" t="s">
        <v>789</v>
      </c>
      <c r="G224" s="217" t="s">
        <v>173</v>
      </c>
      <c r="H224" s="218">
        <v>1.5</v>
      </c>
      <c r="I224" s="219"/>
      <c r="J224" s="220">
        <f>ROUND(I224*H224,2)</f>
        <v>0</v>
      </c>
      <c r="K224" s="216" t="s">
        <v>185</v>
      </c>
      <c r="L224" s="45"/>
      <c r="M224" s="221" t="s">
        <v>19</v>
      </c>
      <c r="N224" s="222" t="s">
        <v>43</v>
      </c>
      <c r="O224" s="85"/>
      <c r="P224" s="223">
        <f>O224*H224</f>
        <v>0</v>
      </c>
      <c r="Q224" s="223">
        <v>0</v>
      </c>
      <c r="R224" s="223">
        <f>Q224*H224</f>
        <v>0</v>
      </c>
      <c r="S224" s="223">
        <v>2</v>
      </c>
      <c r="T224" s="224">
        <f>S224*H224</f>
        <v>3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25" t="s">
        <v>167</v>
      </c>
      <c r="AT224" s="225" t="s">
        <v>163</v>
      </c>
      <c r="AU224" s="225" t="s">
        <v>81</v>
      </c>
      <c r="AY224" s="18" t="s">
        <v>161</v>
      </c>
      <c r="BE224" s="226">
        <f>IF(N224="základní",J224,0)</f>
        <v>0</v>
      </c>
      <c r="BF224" s="226">
        <f>IF(N224="snížená",J224,0)</f>
        <v>0</v>
      </c>
      <c r="BG224" s="226">
        <f>IF(N224="zákl. přenesená",J224,0)</f>
        <v>0</v>
      </c>
      <c r="BH224" s="226">
        <f>IF(N224="sníž. přenesená",J224,0)</f>
        <v>0</v>
      </c>
      <c r="BI224" s="226">
        <f>IF(N224="nulová",J224,0)</f>
        <v>0</v>
      </c>
      <c r="BJ224" s="18" t="s">
        <v>79</v>
      </c>
      <c r="BK224" s="226">
        <f>ROUND(I224*H224,2)</f>
        <v>0</v>
      </c>
      <c r="BL224" s="18" t="s">
        <v>167</v>
      </c>
      <c r="BM224" s="225" t="s">
        <v>918</v>
      </c>
    </row>
    <row r="225" s="14" customFormat="1">
      <c r="A225" s="14"/>
      <c r="B225" s="242"/>
      <c r="C225" s="243"/>
      <c r="D225" s="227" t="s">
        <v>175</v>
      </c>
      <c r="E225" s="244" t="s">
        <v>19</v>
      </c>
      <c r="F225" s="245" t="s">
        <v>919</v>
      </c>
      <c r="G225" s="243"/>
      <c r="H225" s="246">
        <v>1.5</v>
      </c>
      <c r="I225" s="247"/>
      <c r="J225" s="243"/>
      <c r="K225" s="243"/>
      <c r="L225" s="248"/>
      <c r="M225" s="249"/>
      <c r="N225" s="250"/>
      <c r="O225" s="250"/>
      <c r="P225" s="250"/>
      <c r="Q225" s="250"/>
      <c r="R225" s="250"/>
      <c r="S225" s="250"/>
      <c r="T225" s="25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2" t="s">
        <v>175</v>
      </c>
      <c r="AU225" s="252" t="s">
        <v>81</v>
      </c>
      <c r="AV225" s="14" t="s">
        <v>81</v>
      </c>
      <c r="AW225" s="14" t="s">
        <v>33</v>
      </c>
      <c r="AX225" s="14" t="s">
        <v>79</v>
      </c>
      <c r="AY225" s="252" t="s">
        <v>161</v>
      </c>
    </row>
    <row r="226" s="2" customFormat="1" ht="14.4" customHeight="1">
      <c r="A226" s="39"/>
      <c r="B226" s="40"/>
      <c r="C226" s="214" t="s">
        <v>402</v>
      </c>
      <c r="D226" s="214" t="s">
        <v>163</v>
      </c>
      <c r="E226" s="215" t="s">
        <v>373</v>
      </c>
      <c r="F226" s="216" t="s">
        <v>374</v>
      </c>
      <c r="G226" s="217" t="s">
        <v>173</v>
      </c>
      <c r="H226" s="218">
        <v>191.90000000000001</v>
      </c>
      <c r="I226" s="219"/>
      <c r="J226" s="220">
        <f>ROUND(I226*H226,2)</f>
        <v>0</v>
      </c>
      <c r="K226" s="216" t="s">
        <v>185</v>
      </c>
      <c r="L226" s="45"/>
      <c r="M226" s="221" t="s">
        <v>19</v>
      </c>
      <c r="N226" s="222" t="s">
        <v>43</v>
      </c>
      <c r="O226" s="85"/>
      <c r="P226" s="223">
        <f>O226*H226</f>
        <v>0</v>
      </c>
      <c r="Q226" s="223">
        <v>0</v>
      </c>
      <c r="R226" s="223">
        <f>Q226*H226</f>
        <v>0</v>
      </c>
      <c r="S226" s="223">
        <v>2.3999999999999999</v>
      </c>
      <c r="T226" s="224">
        <f>S226*H226</f>
        <v>460.56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25" t="s">
        <v>167</v>
      </c>
      <c r="AT226" s="225" t="s">
        <v>163</v>
      </c>
      <c r="AU226" s="225" t="s">
        <v>81</v>
      </c>
      <c r="AY226" s="18" t="s">
        <v>161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8" t="s">
        <v>79</v>
      </c>
      <c r="BK226" s="226">
        <f>ROUND(I226*H226,2)</f>
        <v>0</v>
      </c>
      <c r="BL226" s="18" t="s">
        <v>167</v>
      </c>
      <c r="BM226" s="225" t="s">
        <v>920</v>
      </c>
    </row>
    <row r="227" s="13" customFormat="1">
      <c r="A227" s="13"/>
      <c r="B227" s="232"/>
      <c r="C227" s="233"/>
      <c r="D227" s="227" t="s">
        <v>175</v>
      </c>
      <c r="E227" s="234" t="s">
        <v>19</v>
      </c>
      <c r="F227" s="235" t="s">
        <v>921</v>
      </c>
      <c r="G227" s="233"/>
      <c r="H227" s="234" t="s">
        <v>19</v>
      </c>
      <c r="I227" s="236"/>
      <c r="J227" s="233"/>
      <c r="K227" s="233"/>
      <c r="L227" s="237"/>
      <c r="M227" s="238"/>
      <c r="N227" s="239"/>
      <c r="O227" s="239"/>
      <c r="P227" s="239"/>
      <c r="Q227" s="239"/>
      <c r="R227" s="239"/>
      <c r="S227" s="239"/>
      <c r="T227" s="24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1" t="s">
        <v>175</v>
      </c>
      <c r="AU227" s="241" t="s">
        <v>81</v>
      </c>
      <c r="AV227" s="13" t="s">
        <v>79</v>
      </c>
      <c r="AW227" s="13" t="s">
        <v>33</v>
      </c>
      <c r="AX227" s="13" t="s">
        <v>72</v>
      </c>
      <c r="AY227" s="241" t="s">
        <v>161</v>
      </c>
    </row>
    <row r="228" s="14" customFormat="1">
      <c r="A228" s="14"/>
      <c r="B228" s="242"/>
      <c r="C228" s="243"/>
      <c r="D228" s="227" t="s">
        <v>175</v>
      </c>
      <c r="E228" s="244" t="s">
        <v>19</v>
      </c>
      <c r="F228" s="245" t="s">
        <v>922</v>
      </c>
      <c r="G228" s="243"/>
      <c r="H228" s="246">
        <v>191.90000000000001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2" t="s">
        <v>175</v>
      </c>
      <c r="AU228" s="252" t="s">
        <v>81</v>
      </c>
      <c r="AV228" s="14" t="s">
        <v>81</v>
      </c>
      <c r="AW228" s="14" t="s">
        <v>33</v>
      </c>
      <c r="AX228" s="14" t="s">
        <v>79</v>
      </c>
      <c r="AY228" s="252" t="s">
        <v>161</v>
      </c>
    </row>
    <row r="229" s="2" customFormat="1" ht="37.8" customHeight="1">
      <c r="A229" s="39"/>
      <c r="B229" s="40"/>
      <c r="C229" s="214" t="s">
        <v>408</v>
      </c>
      <c r="D229" s="214" t="s">
        <v>163</v>
      </c>
      <c r="E229" s="215" t="s">
        <v>923</v>
      </c>
      <c r="F229" s="216" t="s">
        <v>924</v>
      </c>
      <c r="G229" s="217" t="s">
        <v>278</v>
      </c>
      <c r="H229" s="218">
        <v>75</v>
      </c>
      <c r="I229" s="219"/>
      <c r="J229" s="220">
        <f>ROUND(I229*H229,2)</f>
        <v>0</v>
      </c>
      <c r="K229" s="216" t="s">
        <v>185</v>
      </c>
      <c r="L229" s="45"/>
      <c r="M229" s="221" t="s">
        <v>19</v>
      </c>
      <c r="N229" s="222" t="s">
        <v>43</v>
      </c>
      <c r="O229" s="85"/>
      <c r="P229" s="223">
        <f>O229*H229</f>
        <v>0</v>
      </c>
      <c r="Q229" s="223">
        <v>0</v>
      </c>
      <c r="R229" s="223">
        <f>Q229*H229</f>
        <v>0</v>
      </c>
      <c r="S229" s="223">
        <v>0.035000000000000003</v>
      </c>
      <c r="T229" s="224">
        <f>S229*H229</f>
        <v>2.6250000000000004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25" t="s">
        <v>167</v>
      </c>
      <c r="AT229" s="225" t="s">
        <v>163</v>
      </c>
      <c r="AU229" s="225" t="s">
        <v>81</v>
      </c>
      <c r="AY229" s="18" t="s">
        <v>161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8" t="s">
        <v>79</v>
      </c>
      <c r="BK229" s="226">
        <f>ROUND(I229*H229,2)</f>
        <v>0</v>
      </c>
      <c r="BL229" s="18" t="s">
        <v>167</v>
      </c>
      <c r="BM229" s="225" t="s">
        <v>925</v>
      </c>
    </row>
    <row r="230" s="12" customFormat="1" ht="22.8" customHeight="1">
      <c r="A230" s="12"/>
      <c r="B230" s="198"/>
      <c r="C230" s="199"/>
      <c r="D230" s="200" t="s">
        <v>71</v>
      </c>
      <c r="E230" s="212" t="s">
        <v>406</v>
      </c>
      <c r="F230" s="212" t="s">
        <v>407</v>
      </c>
      <c r="G230" s="199"/>
      <c r="H230" s="199"/>
      <c r="I230" s="202"/>
      <c r="J230" s="213">
        <f>BK230</f>
        <v>0</v>
      </c>
      <c r="K230" s="199"/>
      <c r="L230" s="204"/>
      <c r="M230" s="205"/>
      <c r="N230" s="206"/>
      <c r="O230" s="206"/>
      <c r="P230" s="207">
        <f>SUM(P231:P238)</f>
        <v>0</v>
      </c>
      <c r="Q230" s="206"/>
      <c r="R230" s="207">
        <f>SUM(R231:R238)</f>
        <v>0</v>
      </c>
      <c r="S230" s="206"/>
      <c r="T230" s="208">
        <f>SUM(T231:T238)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9" t="s">
        <v>79</v>
      </c>
      <c r="AT230" s="210" t="s">
        <v>71</v>
      </c>
      <c r="AU230" s="210" t="s">
        <v>79</v>
      </c>
      <c r="AY230" s="209" t="s">
        <v>161</v>
      </c>
      <c r="BK230" s="211">
        <f>SUM(BK231:BK238)</f>
        <v>0</v>
      </c>
    </row>
    <row r="231" s="2" customFormat="1" ht="14.4" customHeight="1">
      <c r="A231" s="39"/>
      <c r="B231" s="40"/>
      <c r="C231" s="214" t="s">
        <v>412</v>
      </c>
      <c r="D231" s="214" t="s">
        <v>163</v>
      </c>
      <c r="E231" s="215" t="s">
        <v>409</v>
      </c>
      <c r="F231" s="216" t="s">
        <v>410</v>
      </c>
      <c r="G231" s="217" t="s">
        <v>221</v>
      </c>
      <c r="H231" s="218">
        <v>466.185</v>
      </c>
      <c r="I231" s="219"/>
      <c r="J231" s="220">
        <f>ROUND(I231*H231,2)</f>
        <v>0</v>
      </c>
      <c r="K231" s="216" t="s">
        <v>185</v>
      </c>
      <c r="L231" s="45"/>
      <c r="M231" s="221" t="s">
        <v>19</v>
      </c>
      <c r="N231" s="222" t="s">
        <v>43</v>
      </c>
      <c r="O231" s="85"/>
      <c r="P231" s="223">
        <f>O231*H231</f>
        <v>0</v>
      </c>
      <c r="Q231" s="223">
        <v>0</v>
      </c>
      <c r="R231" s="223">
        <f>Q231*H231</f>
        <v>0</v>
      </c>
      <c r="S231" s="223">
        <v>0</v>
      </c>
      <c r="T231" s="224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25" t="s">
        <v>167</v>
      </c>
      <c r="AT231" s="225" t="s">
        <v>163</v>
      </c>
      <c r="AU231" s="225" t="s">
        <v>81</v>
      </c>
      <c r="AY231" s="18" t="s">
        <v>161</v>
      </c>
      <c r="BE231" s="226">
        <f>IF(N231="základní",J231,0)</f>
        <v>0</v>
      </c>
      <c r="BF231" s="226">
        <f>IF(N231="snížená",J231,0)</f>
        <v>0</v>
      </c>
      <c r="BG231" s="226">
        <f>IF(N231="zákl. přenesená",J231,0)</f>
        <v>0</v>
      </c>
      <c r="BH231" s="226">
        <f>IF(N231="sníž. přenesená",J231,0)</f>
        <v>0</v>
      </c>
      <c r="BI231" s="226">
        <f>IF(N231="nulová",J231,0)</f>
        <v>0</v>
      </c>
      <c r="BJ231" s="18" t="s">
        <v>79</v>
      </c>
      <c r="BK231" s="226">
        <f>ROUND(I231*H231,2)</f>
        <v>0</v>
      </c>
      <c r="BL231" s="18" t="s">
        <v>167</v>
      </c>
      <c r="BM231" s="225" t="s">
        <v>926</v>
      </c>
    </row>
    <row r="232" s="2" customFormat="1" ht="24.15" customHeight="1">
      <c r="A232" s="39"/>
      <c r="B232" s="40"/>
      <c r="C232" s="214" t="s">
        <v>417</v>
      </c>
      <c r="D232" s="214" t="s">
        <v>163</v>
      </c>
      <c r="E232" s="215" t="s">
        <v>413</v>
      </c>
      <c r="F232" s="216" t="s">
        <v>414</v>
      </c>
      <c r="G232" s="217" t="s">
        <v>221</v>
      </c>
      <c r="H232" s="218">
        <v>8857.5149999999994</v>
      </c>
      <c r="I232" s="219"/>
      <c r="J232" s="220">
        <f>ROUND(I232*H232,2)</f>
        <v>0</v>
      </c>
      <c r="K232" s="216" t="s">
        <v>185</v>
      </c>
      <c r="L232" s="45"/>
      <c r="M232" s="221" t="s">
        <v>19</v>
      </c>
      <c r="N232" s="222" t="s">
        <v>43</v>
      </c>
      <c r="O232" s="85"/>
      <c r="P232" s="223">
        <f>O232*H232</f>
        <v>0</v>
      </c>
      <c r="Q232" s="223">
        <v>0</v>
      </c>
      <c r="R232" s="223">
        <f>Q232*H232</f>
        <v>0</v>
      </c>
      <c r="S232" s="223">
        <v>0</v>
      </c>
      <c r="T232" s="224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25" t="s">
        <v>167</v>
      </c>
      <c r="AT232" s="225" t="s">
        <v>163</v>
      </c>
      <c r="AU232" s="225" t="s">
        <v>81</v>
      </c>
      <c r="AY232" s="18" t="s">
        <v>161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8" t="s">
        <v>79</v>
      </c>
      <c r="BK232" s="226">
        <f>ROUND(I232*H232,2)</f>
        <v>0</v>
      </c>
      <c r="BL232" s="18" t="s">
        <v>167</v>
      </c>
      <c r="BM232" s="225" t="s">
        <v>927</v>
      </c>
    </row>
    <row r="233" s="14" customFormat="1">
      <c r="A233" s="14"/>
      <c r="B233" s="242"/>
      <c r="C233" s="243"/>
      <c r="D233" s="227" t="s">
        <v>175</v>
      </c>
      <c r="E233" s="244" t="s">
        <v>19</v>
      </c>
      <c r="F233" s="245" t="s">
        <v>928</v>
      </c>
      <c r="G233" s="243"/>
      <c r="H233" s="246">
        <v>8857.5149999999994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2" t="s">
        <v>175</v>
      </c>
      <c r="AU233" s="252" t="s">
        <v>81</v>
      </c>
      <c r="AV233" s="14" t="s">
        <v>81</v>
      </c>
      <c r="AW233" s="14" t="s">
        <v>33</v>
      </c>
      <c r="AX233" s="14" t="s">
        <v>79</v>
      </c>
      <c r="AY233" s="252" t="s">
        <v>161</v>
      </c>
    </row>
    <row r="234" s="2" customFormat="1" ht="24.15" customHeight="1">
      <c r="A234" s="39"/>
      <c r="B234" s="40"/>
      <c r="C234" s="214" t="s">
        <v>422</v>
      </c>
      <c r="D234" s="214" t="s">
        <v>163</v>
      </c>
      <c r="E234" s="215" t="s">
        <v>418</v>
      </c>
      <c r="F234" s="216" t="s">
        <v>419</v>
      </c>
      <c r="G234" s="217" t="s">
        <v>221</v>
      </c>
      <c r="H234" s="218">
        <v>3</v>
      </c>
      <c r="I234" s="219"/>
      <c r="J234" s="220">
        <f>ROUND(I234*H234,2)</f>
        <v>0</v>
      </c>
      <c r="K234" s="216" t="s">
        <v>19</v>
      </c>
      <c r="L234" s="45"/>
      <c r="M234" s="221" t="s">
        <v>19</v>
      </c>
      <c r="N234" s="222" t="s">
        <v>43</v>
      </c>
      <c r="O234" s="85"/>
      <c r="P234" s="223">
        <f>O234*H234</f>
        <v>0</v>
      </c>
      <c r="Q234" s="223">
        <v>0</v>
      </c>
      <c r="R234" s="223">
        <f>Q234*H234</f>
        <v>0</v>
      </c>
      <c r="S234" s="223">
        <v>0</v>
      </c>
      <c r="T234" s="224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25" t="s">
        <v>167</v>
      </c>
      <c r="AT234" s="225" t="s">
        <v>163</v>
      </c>
      <c r="AU234" s="225" t="s">
        <v>81</v>
      </c>
      <c r="AY234" s="18" t="s">
        <v>161</v>
      </c>
      <c r="BE234" s="226">
        <f>IF(N234="základní",J234,0)</f>
        <v>0</v>
      </c>
      <c r="BF234" s="226">
        <f>IF(N234="snížená",J234,0)</f>
        <v>0</v>
      </c>
      <c r="BG234" s="226">
        <f>IF(N234="zákl. přenesená",J234,0)</f>
        <v>0</v>
      </c>
      <c r="BH234" s="226">
        <f>IF(N234="sníž. přenesená",J234,0)</f>
        <v>0</v>
      </c>
      <c r="BI234" s="226">
        <f>IF(N234="nulová",J234,0)</f>
        <v>0</v>
      </c>
      <c r="BJ234" s="18" t="s">
        <v>79</v>
      </c>
      <c r="BK234" s="226">
        <f>ROUND(I234*H234,2)</f>
        <v>0</v>
      </c>
      <c r="BL234" s="18" t="s">
        <v>167</v>
      </c>
      <c r="BM234" s="225" t="s">
        <v>929</v>
      </c>
    </row>
    <row r="235" s="2" customFormat="1" ht="24.15" customHeight="1">
      <c r="A235" s="39"/>
      <c r="B235" s="40"/>
      <c r="C235" s="214" t="s">
        <v>427</v>
      </c>
      <c r="D235" s="214" t="s">
        <v>163</v>
      </c>
      <c r="E235" s="215" t="s">
        <v>423</v>
      </c>
      <c r="F235" s="216" t="s">
        <v>424</v>
      </c>
      <c r="G235" s="217" t="s">
        <v>221</v>
      </c>
      <c r="H235" s="218">
        <v>460.56</v>
      </c>
      <c r="I235" s="219"/>
      <c r="J235" s="220">
        <f>ROUND(I235*H235,2)</f>
        <v>0</v>
      </c>
      <c r="K235" s="216" t="s">
        <v>19</v>
      </c>
      <c r="L235" s="45"/>
      <c r="M235" s="221" t="s">
        <v>19</v>
      </c>
      <c r="N235" s="222" t="s">
        <v>43</v>
      </c>
      <c r="O235" s="85"/>
      <c r="P235" s="223">
        <f>O235*H235</f>
        <v>0</v>
      </c>
      <c r="Q235" s="223">
        <v>0</v>
      </c>
      <c r="R235" s="223">
        <f>Q235*H235</f>
        <v>0</v>
      </c>
      <c r="S235" s="223">
        <v>0</v>
      </c>
      <c r="T235" s="224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25" t="s">
        <v>167</v>
      </c>
      <c r="AT235" s="225" t="s">
        <v>163</v>
      </c>
      <c r="AU235" s="225" t="s">
        <v>81</v>
      </c>
      <c r="AY235" s="18" t="s">
        <v>161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8" t="s">
        <v>79</v>
      </c>
      <c r="BK235" s="226">
        <f>ROUND(I235*H235,2)</f>
        <v>0</v>
      </c>
      <c r="BL235" s="18" t="s">
        <v>167</v>
      </c>
      <c r="BM235" s="225" t="s">
        <v>930</v>
      </c>
    </row>
    <row r="236" s="14" customFormat="1">
      <c r="A236" s="14"/>
      <c r="B236" s="242"/>
      <c r="C236" s="243"/>
      <c r="D236" s="227" t="s">
        <v>175</v>
      </c>
      <c r="E236" s="244" t="s">
        <v>19</v>
      </c>
      <c r="F236" s="245" t="s">
        <v>931</v>
      </c>
      <c r="G236" s="243"/>
      <c r="H236" s="246">
        <v>460.56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2" t="s">
        <v>175</v>
      </c>
      <c r="AU236" s="252" t="s">
        <v>81</v>
      </c>
      <c r="AV236" s="14" t="s">
        <v>81</v>
      </c>
      <c r="AW236" s="14" t="s">
        <v>33</v>
      </c>
      <c r="AX236" s="14" t="s">
        <v>79</v>
      </c>
      <c r="AY236" s="252" t="s">
        <v>161</v>
      </c>
    </row>
    <row r="237" s="2" customFormat="1" ht="14.4" customHeight="1">
      <c r="A237" s="39"/>
      <c r="B237" s="40"/>
      <c r="C237" s="214" t="s">
        <v>432</v>
      </c>
      <c r="D237" s="214" t="s">
        <v>163</v>
      </c>
      <c r="E237" s="215" t="s">
        <v>433</v>
      </c>
      <c r="F237" s="216" t="s">
        <v>434</v>
      </c>
      <c r="G237" s="217" t="s">
        <v>221</v>
      </c>
      <c r="H237" s="218">
        <v>466.185</v>
      </c>
      <c r="I237" s="219"/>
      <c r="J237" s="220">
        <f>ROUND(I237*H237,2)</f>
        <v>0</v>
      </c>
      <c r="K237" s="216" t="s">
        <v>19</v>
      </c>
      <c r="L237" s="45"/>
      <c r="M237" s="221" t="s">
        <v>19</v>
      </c>
      <c r="N237" s="222" t="s">
        <v>43</v>
      </c>
      <c r="O237" s="85"/>
      <c r="P237" s="223">
        <f>O237*H237</f>
        <v>0</v>
      </c>
      <c r="Q237" s="223">
        <v>0</v>
      </c>
      <c r="R237" s="223">
        <f>Q237*H237</f>
        <v>0</v>
      </c>
      <c r="S237" s="223">
        <v>0</v>
      </c>
      <c r="T237" s="224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5" t="s">
        <v>167</v>
      </c>
      <c r="AT237" s="225" t="s">
        <v>163</v>
      </c>
      <c r="AU237" s="225" t="s">
        <v>81</v>
      </c>
      <c r="AY237" s="18" t="s">
        <v>161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8" t="s">
        <v>79</v>
      </c>
      <c r="BK237" s="226">
        <f>ROUND(I237*H237,2)</f>
        <v>0</v>
      </c>
      <c r="BL237" s="18" t="s">
        <v>167</v>
      </c>
      <c r="BM237" s="225" t="s">
        <v>932</v>
      </c>
    </row>
    <row r="238" s="2" customFormat="1">
      <c r="A238" s="39"/>
      <c r="B238" s="40"/>
      <c r="C238" s="41"/>
      <c r="D238" s="227" t="s">
        <v>169</v>
      </c>
      <c r="E238" s="41"/>
      <c r="F238" s="228" t="s">
        <v>436</v>
      </c>
      <c r="G238" s="41"/>
      <c r="H238" s="41"/>
      <c r="I238" s="229"/>
      <c r="J238" s="41"/>
      <c r="K238" s="41"/>
      <c r="L238" s="45"/>
      <c r="M238" s="230"/>
      <c r="N238" s="231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169</v>
      </c>
      <c r="AU238" s="18" t="s">
        <v>81</v>
      </c>
    </row>
    <row r="239" s="12" customFormat="1" ht="22.8" customHeight="1">
      <c r="A239" s="12"/>
      <c r="B239" s="198"/>
      <c r="C239" s="199"/>
      <c r="D239" s="200" t="s">
        <v>71</v>
      </c>
      <c r="E239" s="212" t="s">
        <v>437</v>
      </c>
      <c r="F239" s="212" t="s">
        <v>438</v>
      </c>
      <c r="G239" s="199"/>
      <c r="H239" s="199"/>
      <c r="I239" s="202"/>
      <c r="J239" s="213">
        <f>BK239</f>
        <v>0</v>
      </c>
      <c r="K239" s="199"/>
      <c r="L239" s="204"/>
      <c r="M239" s="205"/>
      <c r="N239" s="206"/>
      <c r="O239" s="206"/>
      <c r="P239" s="207">
        <f>P240</f>
        <v>0</v>
      </c>
      <c r="Q239" s="206"/>
      <c r="R239" s="207">
        <f>R240</f>
        <v>0</v>
      </c>
      <c r="S239" s="206"/>
      <c r="T239" s="208">
        <f>T240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9" t="s">
        <v>79</v>
      </c>
      <c r="AT239" s="210" t="s">
        <v>71</v>
      </c>
      <c r="AU239" s="210" t="s">
        <v>79</v>
      </c>
      <c r="AY239" s="209" t="s">
        <v>161</v>
      </c>
      <c r="BK239" s="211">
        <f>BK240</f>
        <v>0</v>
      </c>
    </row>
    <row r="240" s="2" customFormat="1" ht="14.4" customHeight="1">
      <c r="A240" s="39"/>
      <c r="B240" s="40"/>
      <c r="C240" s="214" t="s">
        <v>439</v>
      </c>
      <c r="D240" s="214" t="s">
        <v>163</v>
      </c>
      <c r="E240" s="215" t="s">
        <v>440</v>
      </c>
      <c r="F240" s="216" t="s">
        <v>441</v>
      </c>
      <c r="G240" s="217" t="s">
        <v>221</v>
      </c>
      <c r="H240" s="218">
        <v>693.11400000000003</v>
      </c>
      <c r="I240" s="219"/>
      <c r="J240" s="220">
        <f>ROUND(I240*H240,2)</f>
        <v>0</v>
      </c>
      <c r="K240" s="216" t="s">
        <v>185</v>
      </c>
      <c r="L240" s="45"/>
      <c r="M240" s="277" t="s">
        <v>19</v>
      </c>
      <c r="N240" s="278" t="s">
        <v>43</v>
      </c>
      <c r="O240" s="279"/>
      <c r="P240" s="280">
        <f>O240*H240</f>
        <v>0</v>
      </c>
      <c r="Q240" s="280">
        <v>0</v>
      </c>
      <c r="R240" s="280">
        <f>Q240*H240</f>
        <v>0</v>
      </c>
      <c r="S240" s="280">
        <v>0</v>
      </c>
      <c r="T240" s="28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25" t="s">
        <v>167</v>
      </c>
      <c r="AT240" s="225" t="s">
        <v>163</v>
      </c>
      <c r="AU240" s="225" t="s">
        <v>81</v>
      </c>
      <c r="AY240" s="18" t="s">
        <v>161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8" t="s">
        <v>79</v>
      </c>
      <c r="BK240" s="226">
        <f>ROUND(I240*H240,2)</f>
        <v>0</v>
      </c>
      <c r="BL240" s="18" t="s">
        <v>167</v>
      </c>
      <c r="BM240" s="225" t="s">
        <v>933</v>
      </c>
    </row>
    <row r="241" s="2" customFormat="1" ht="6.96" customHeight="1">
      <c r="A241" s="39"/>
      <c r="B241" s="60"/>
      <c r="C241" s="61"/>
      <c r="D241" s="61"/>
      <c r="E241" s="61"/>
      <c r="F241" s="61"/>
      <c r="G241" s="61"/>
      <c r="H241" s="61"/>
      <c r="I241" s="61"/>
      <c r="J241" s="61"/>
      <c r="K241" s="61"/>
      <c r="L241" s="45"/>
      <c r="M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</row>
  </sheetData>
  <sheetProtection sheet="1" autoFilter="0" formatColumns="0" formatRows="0" objects="1" scenarios="1" spinCount="100000" saltValue="Bn46eTJMWZanES6dpEgpmz/4eW8OQ3PZnw1g5feSf8xgxhqIXI0k6p2LwP2UqqYYoZ3mPR2BxomdGDpMcXi7Rw==" hashValue="v61HrFwHvlE+vt8o1/jVICr6Z9xlBzZuFaaPmUuhgFPt8uVrNi1UVCzcMeoX9R0pluymeYQiFcsJWGN0GLu0IQ==" algorithmName="SHA-512" password="DD30"/>
  <autoFilter ref="C93:K24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  <c r="AZ2" s="139" t="s">
        <v>113</v>
      </c>
      <c r="BA2" s="139" t="s">
        <v>114</v>
      </c>
      <c r="BB2" s="139" t="s">
        <v>19</v>
      </c>
      <c r="BC2" s="139" t="s">
        <v>934</v>
      </c>
      <c r="BD2" s="139" t="s">
        <v>81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  <c r="AZ3" s="139" t="s">
        <v>116</v>
      </c>
      <c r="BA3" s="139" t="s">
        <v>117</v>
      </c>
      <c r="BB3" s="139" t="s">
        <v>19</v>
      </c>
      <c r="BC3" s="139" t="s">
        <v>934</v>
      </c>
      <c r="BD3" s="139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  <c r="AZ4" s="139" t="s">
        <v>119</v>
      </c>
      <c r="BA4" s="139" t="s">
        <v>120</v>
      </c>
      <c r="BB4" s="139" t="s">
        <v>19</v>
      </c>
      <c r="BC4" s="139" t="s">
        <v>935</v>
      </c>
      <c r="BD4" s="139" t="s">
        <v>81</v>
      </c>
    </row>
    <row r="5" s="1" customFormat="1" ht="6.96" customHeight="1">
      <c r="B5" s="21"/>
      <c r="L5" s="21"/>
      <c r="AZ5" s="139" t="s">
        <v>122</v>
      </c>
      <c r="BA5" s="139" t="s">
        <v>123</v>
      </c>
      <c r="BB5" s="139" t="s">
        <v>19</v>
      </c>
      <c r="BC5" s="139" t="s">
        <v>936</v>
      </c>
      <c r="BD5" s="139" t="s">
        <v>81</v>
      </c>
    </row>
    <row r="6" s="1" customFormat="1" ht="12" customHeight="1">
      <c r="B6" s="21"/>
      <c r="D6" s="144" t="s">
        <v>16</v>
      </c>
      <c r="L6" s="21"/>
      <c r="AZ6" s="139" t="s">
        <v>125</v>
      </c>
      <c r="BA6" s="139" t="s">
        <v>126</v>
      </c>
      <c r="BB6" s="139" t="s">
        <v>19</v>
      </c>
      <c r="BC6" s="139" t="s">
        <v>936</v>
      </c>
      <c r="BD6" s="139" t="s">
        <v>81</v>
      </c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1" customFormat="1" ht="12" customHeight="1">
      <c r="B8" s="21"/>
      <c r="D8" s="144" t="s">
        <v>127</v>
      </c>
      <c r="L8" s="21"/>
    </row>
    <row r="9" s="2" customFormat="1" ht="16.5" customHeight="1">
      <c r="A9" s="39"/>
      <c r="B9" s="45"/>
      <c r="C9" s="39"/>
      <c r="D9" s="39"/>
      <c r="E9" s="145" t="s">
        <v>699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4" t="s">
        <v>129</v>
      </c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7" t="s">
        <v>937</v>
      </c>
      <c r="F11" s="39"/>
      <c r="G11" s="39"/>
      <c r="H11" s="39"/>
      <c r="I11" s="39"/>
      <c r="J11" s="39"/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4" t="s">
        <v>18</v>
      </c>
      <c r="E13" s="39"/>
      <c r="F13" s="134" t="s">
        <v>19</v>
      </c>
      <c r="G13" s="39"/>
      <c r="H13" s="39"/>
      <c r="I13" s="144" t="s">
        <v>20</v>
      </c>
      <c r="J13" s="134" t="s">
        <v>19</v>
      </c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21</v>
      </c>
      <c r="E14" s="39"/>
      <c r="F14" s="134" t="s">
        <v>22</v>
      </c>
      <c r="G14" s="39"/>
      <c r="H14" s="39"/>
      <c r="I14" s="144" t="s">
        <v>23</v>
      </c>
      <c r="J14" s="148" t="str">
        <f>'Rekapitulace stavby'!AN8</f>
        <v>14. 11. 2021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4" t="s">
        <v>25</v>
      </c>
      <c r="E16" s="39"/>
      <c r="F16" s="39"/>
      <c r="G16" s="39"/>
      <c r="H16" s="39"/>
      <c r="I16" s="144" t="s">
        <v>26</v>
      </c>
      <c r="J16" s="134" t="s">
        <v>19</v>
      </c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4" t="s">
        <v>28</v>
      </c>
      <c r="J17" s="134" t="s">
        <v>19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4" t="s">
        <v>29</v>
      </c>
      <c r="E19" s="39"/>
      <c r="F19" s="39"/>
      <c r="G19" s="39"/>
      <c r="H19" s="39"/>
      <c r="I19" s="144" t="s">
        <v>26</v>
      </c>
      <c r="J19" s="34" t="str">
        <f>'Rekapitulace stavby'!AN13</f>
        <v>Vyplň údaj</v>
      </c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4" t="s">
        <v>28</v>
      </c>
      <c r="J20" s="34" t="str">
        <f>'Rekapitulace stavby'!AN14</f>
        <v>Vyplň údaj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4" t="s">
        <v>31</v>
      </c>
      <c r="E22" s="39"/>
      <c r="F22" s="39"/>
      <c r="G22" s="39"/>
      <c r="H22" s="39"/>
      <c r="I22" s="144" t="s">
        <v>26</v>
      </c>
      <c r="J22" s="134" t="s">
        <v>19</v>
      </c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4" t="s">
        <v>28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4" t="s">
        <v>34</v>
      </c>
      <c r="E25" s="39"/>
      <c r="F25" s="39"/>
      <c r="G25" s="39"/>
      <c r="H25" s="39"/>
      <c r="I25" s="144" t="s">
        <v>26</v>
      </c>
      <c r="J25" s="134" t="s">
        <v>19</v>
      </c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4" t="s">
        <v>28</v>
      </c>
      <c r="J26" s="134" t="s">
        <v>19</v>
      </c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4" t="s">
        <v>36</v>
      </c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4" t="s">
        <v>38</v>
      </c>
      <c r="E32" s="39"/>
      <c r="F32" s="39"/>
      <c r="G32" s="39"/>
      <c r="H32" s="39"/>
      <c r="I32" s="39"/>
      <c r="J32" s="155">
        <f>ROUND(J91, 2)</f>
        <v>0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3"/>
      <c r="E33" s="153"/>
      <c r="F33" s="153"/>
      <c r="G33" s="153"/>
      <c r="H33" s="153"/>
      <c r="I33" s="153"/>
      <c r="J33" s="153"/>
      <c r="K33" s="153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6" t="s">
        <v>40</v>
      </c>
      <c r="G34" s="39"/>
      <c r="H34" s="39"/>
      <c r="I34" s="156" t="s">
        <v>39</v>
      </c>
      <c r="J34" s="156" t="s">
        <v>41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7" t="s">
        <v>42</v>
      </c>
      <c r="E35" s="144" t="s">
        <v>43</v>
      </c>
      <c r="F35" s="158">
        <f>ROUND((SUM(BE91:BE161)),  2)</f>
        <v>0</v>
      </c>
      <c r="G35" s="39"/>
      <c r="H35" s="39"/>
      <c r="I35" s="159">
        <v>0.20999999999999999</v>
      </c>
      <c r="J35" s="158">
        <f>ROUND(((SUM(BE91:BE161))*I35),  2)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4" t="s">
        <v>44</v>
      </c>
      <c r="F36" s="158">
        <f>ROUND((SUM(BF91:BF161)),  2)</f>
        <v>0</v>
      </c>
      <c r="G36" s="39"/>
      <c r="H36" s="39"/>
      <c r="I36" s="159">
        <v>0.14999999999999999</v>
      </c>
      <c r="J36" s="158">
        <f>ROUND(((SUM(BF91:BF161))*I36),  2)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45</v>
      </c>
      <c r="F37" s="158">
        <f>ROUND((SUM(BG91:BG161)),  2)</f>
        <v>0</v>
      </c>
      <c r="G37" s="39"/>
      <c r="H37" s="39"/>
      <c r="I37" s="159">
        <v>0.20999999999999999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4" t="s">
        <v>46</v>
      </c>
      <c r="F38" s="158">
        <f>ROUND((SUM(BH91:BH161)),  2)</f>
        <v>0</v>
      </c>
      <c r="G38" s="39"/>
      <c r="H38" s="39"/>
      <c r="I38" s="159">
        <v>0.14999999999999999</v>
      </c>
      <c r="J38" s="158">
        <f>0</f>
        <v>0</v>
      </c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4" t="s">
        <v>47</v>
      </c>
      <c r="F39" s="158">
        <f>ROUND((SUM(BI91:BI161)),  2)</f>
        <v>0</v>
      </c>
      <c r="G39" s="39"/>
      <c r="H39" s="39"/>
      <c r="I39" s="159">
        <v>0</v>
      </c>
      <c r="J39" s="158">
        <f>0</f>
        <v>0</v>
      </c>
      <c r="K39" s="39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131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26.25" customHeight="1">
      <c r="A50" s="39"/>
      <c r="B50" s="40"/>
      <c r="C50" s="41"/>
      <c r="D50" s="41"/>
      <c r="E50" s="171" t="str">
        <f>E7</f>
        <v>Brozany nad Ohří - rekonstrukci chodníku k fotbalovému hřišti vč. stabilizace pravobřežní břehové linie Mlýnského náhonu</v>
      </c>
      <c r="F50" s="33"/>
      <c r="G50" s="33"/>
      <c r="H50" s="33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127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1" t="s">
        <v>699</v>
      </c>
      <c r="F52" s="41"/>
      <c r="G52" s="41"/>
      <c r="H52" s="41"/>
      <c r="I52" s="41"/>
      <c r="J52" s="41"/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129</v>
      </c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 xml:space="preserve">SO 102.3 - Oprava LB opevnění  (ř. km 2,249 - 2,312)</v>
      </c>
      <c r="F54" s="41"/>
      <c r="G54" s="41"/>
      <c r="H54" s="41"/>
      <c r="I54" s="41"/>
      <c r="J54" s="41"/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Brozany nad Ohří</v>
      </c>
      <c r="G56" s="41"/>
      <c r="H56" s="41"/>
      <c r="I56" s="33" t="s">
        <v>23</v>
      </c>
      <c r="J56" s="73" t="str">
        <f>IF(J14="","",J14)</f>
        <v>14. 11. 2021</v>
      </c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25.65" customHeight="1">
      <c r="A58" s="39"/>
      <c r="B58" s="40"/>
      <c r="C58" s="33" t="s">
        <v>25</v>
      </c>
      <c r="D58" s="41"/>
      <c r="E58" s="41"/>
      <c r="F58" s="28" t="str">
        <f>E17</f>
        <v>Městys Brozany nad Ohří</v>
      </c>
      <c r="G58" s="41"/>
      <c r="H58" s="41"/>
      <c r="I58" s="33" t="s">
        <v>31</v>
      </c>
      <c r="J58" s="37" t="str">
        <f>E23</f>
        <v>AZ Consult spol. s r.o.</v>
      </c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Dagmar Sedláčková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2" t="s">
        <v>132</v>
      </c>
      <c r="D61" s="173"/>
      <c r="E61" s="173"/>
      <c r="F61" s="173"/>
      <c r="G61" s="173"/>
      <c r="H61" s="173"/>
      <c r="I61" s="173"/>
      <c r="J61" s="174" t="s">
        <v>133</v>
      </c>
      <c r="K61" s="173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5" t="s">
        <v>70</v>
      </c>
      <c r="D63" s="41"/>
      <c r="E63" s="41"/>
      <c r="F63" s="41"/>
      <c r="G63" s="41"/>
      <c r="H63" s="41"/>
      <c r="I63" s="41"/>
      <c r="J63" s="103">
        <f>J91</f>
        <v>0</v>
      </c>
      <c r="K63" s="41"/>
      <c r="L63" s="1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134</v>
      </c>
    </row>
    <row r="64" s="9" customFormat="1" ht="24.96" customHeight="1">
      <c r="A64" s="9"/>
      <c r="B64" s="176"/>
      <c r="C64" s="177"/>
      <c r="D64" s="178" t="s">
        <v>135</v>
      </c>
      <c r="E64" s="179"/>
      <c r="F64" s="179"/>
      <c r="G64" s="179"/>
      <c r="H64" s="179"/>
      <c r="I64" s="179"/>
      <c r="J64" s="180">
        <f>J92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6"/>
      <c r="D65" s="183" t="s">
        <v>136</v>
      </c>
      <c r="E65" s="184"/>
      <c r="F65" s="184"/>
      <c r="G65" s="184"/>
      <c r="H65" s="184"/>
      <c r="I65" s="184"/>
      <c r="J65" s="185">
        <f>J93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138</v>
      </c>
      <c r="E66" s="184"/>
      <c r="F66" s="184"/>
      <c r="G66" s="184"/>
      <c r="H66" s="184"/>
      <c r="I66" s="184"/>
      <c r="J66" s="185">
        <f>J131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701</v>
      </c>
      <c r="E67" s="184"/>
      <c r="F67" s="184"/>
      <c r="G67" s="184"/>
      <c r="H67" s="184"/>
      <c r="I67" s="184"/>
      <c r="J67" s="185">
        <f>J146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6"/>
      <c r="D68" s="183" t="s">
        <v>141</v>
      </c>
      <c r="E68" s="184"/>
      <c r="F68" s="184"/>
      <c r="G68" s="184"/>
      <c r="H68" s="184"/>
      <c r="I68" s="184"/>
      <c r="J68" s="185">
        <f>J150</f>
        <v>0</v>
      </c>
      <c r="K68" s="126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6"/>
      <c r="D69" s="183" t="s">
        <v>143</v>
      </c>
      <c r="E69" s="184"/>
      <c r="F69" s="184"/>
      <c r="G69" s="184"/>
      <c r="H69" s="184"/>
      <c r="I69" s="184"/>
      <c r="J69" s="185">
        <f>J160</f>
        <v>0</v>
      </c>
      <c r="K69" s="126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4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14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5" s="2" customFormat="1" ht="6.96" customHeight="1">
      <c r="A75" s="39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4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24.96" customHeight="1">
      <c r="A76" s="39"/>
      <c r="B76" s="40"/>
      <c r="C76" s="24" t="s">
        <v>146</v>
      </c>
      <c r="D76" s="41"/>
      <c r="E76" s="41"/>
      <c r="F76" s="41"/>
      <c r="G76" s="41"/>
      <c r="H76" s="41"/>
      <c r="I76" s="41"/>
      <c r="J76" s="41"/>
      <c r="K76" s="41"/>
      <c r="L76" s="14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4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16</v>
      </c>
      <c r="D78" s="41"/>
      <c r="E78" s="41"/>
      <c r="F78" s="41"/>
      <c r="G78" s="41"/>
      <c r="H78" s="41"/>
      <c r="I78" s="41"/>
      <c r="J78" s="41"/>
      <c r="K78" s="41"/>
      <c r="L78" s="14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6.25" customHeight="1">
      <c r="A79" s="39"/>
      <c r="B79" s="40"/>
      <c r="C79" s="41"/>
      <c r="D79" s="41"/>
      <c r="E79" s="171" t="str">
        <f>E7</f>
        <v>Brozany nad Ohří - rekonstrukci chodníku k fotbalovému hřišti vč. stabilizace pravobřežní břehové linie Mlýnského náhonu</v>
      </c>
      <c r="F79" s="33"/>
      <c r="G79" s="33"/>
      <c r="H79" s="33"/>
      <c r="I79" s="41"/>
      <c r="J79" s="41"/>
      <c r="K79" s="41"/>
      <c r="L79" s="14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" customFormat="1" ht="12" customHeight="1">
      <c r="B80" s="22"/>
      <c r="C80" s="33" t="s">
        <v>127</v>
      </c>
      <c r="D80" s="23"/>
      <c r="E80" s="23"/>
      <c r="F80" s="23"/>
      <c r="G80" s="23"/>
      <c r="H80" s="23"/>
      <c r="I80" s="23"/>
      <c r="J80" s="23"/>
      <c r="K80" s="23"/>
      <c r="L80" s="21"/>
    </row>
    <row r="81" s="2" customFormat="1" ht="16.5" customHeight="1">
      <c r="A81" s="39"/>
      <c r="B81" s="40"/>
      <c r="C81" s="41"/>
      <c r="D81" s="41"/>
      <c r="E81" s="171" t="s">
        <v>699</v>
      </c>
      <c r="F81" s="41"/>
      <c r="G81" s="41"/>
      <c r="H81" s="41"/>
      <c r="I81" s="41"/>
      <c r="J81" s="41"/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129</v>
      </c>
      <c r="D82" s="41"/>
      <c r="E82" s="41"/>
      <c r="F82" s="41"/>
      <c r="G82" s="41"/>
      <c r="H82" s="41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E11</f>
        <v xml:space="preserve">SO 102.3 - Oprava LB opevnění  (ř. km 2,249 - 2,312)</v>
      </c>
      <c r="F83" s="41"/>
      <c r="G83" s="41"/>
      <c r="H83" s="41"/>
      <c r="I83" s="41"/>
      <c r="J83" s="41"/>
      <c r="K83" s="41"/>
      <c r="L83" s="14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F14</f>
        <v>Brozany nad Ohří</v>
      </c>
      <c r="G85" s="41"/>
      <c r="H85" s="41"/>
      <c r="I85" s="33" t="s">
        <v>23</v>
      </c>
      <c r="J85" s="73" t="str">
        <f>IF(J14="","",J14)</f>
        <v>14. 11. 2021</v>
      </c>
      <c r="K85" s="41"/>
      <c r="L85" s="14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4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5.65" customHeight="1">
      <c r="A87" s="39"/>
      <c r="B87" s="40"/>
      <c r="C87" s="33" t="s">
        <v>25</v>
      </c>
      <c r="D87" s="41"/>
      <c r="E87" s="41"/>
      <c r="F87" s="28" t="str">
        <f>E17</f>
        <v>Městys Brozany nad Ohří</v>
      </c>
      <c r="G87" s="41"/>
      <c r="H87" s="41"/>
      <c r="I87" s="33" t="s">
        <v>31</v>
      </c>
      <c r="J87" s="37" t="str">
        <f>E23</f>
        <v>AZ Consult spol. s r.o.</v>
      </c>
      <c r="K87" s="41"/>
      <c r="L87" s="14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29</v>
      </c>
      <c r="D88" s="41"/>
      <c r="E88" s="41"/>
      <c r="F88" s="28" t="str">
        <f>IF(E20="","",E20)</f>
        <v>Vyplň údaj</v>
      </c>
      <c r="G88" s="41"/>
      <c r="H88" s="41"/>
      <c r="I88" s="33" t="s">
        <v>34</v>
      </c>
      <c r="J88" s="37" t="str">
        <f>E26</f>
        <v>Dagmar Sedláčková</v>
      </c>
      <c r="K88" s="41"/>
      <c r="L88" s="14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1" customFormat="1" ht="29.28" customHeight="1">
      <c r="A90" s="187"/>
      <c r="B90" s="188"/>
      <c r="C90" s="189" t="s">
        <v>147</v>
      </c>
      <c r="D90" s="190" t="s">
        <v>57</v>
      </c>
      <c r="E90" s="190" t="s">
        <v>53</v>
      </c>
      <c r="F90" s="190" t="s">
        <v>54</v>
      </c>
      <c r="G90" s="190" t="s">
        <v>148</v>
      </c>
      <c r="H90" s="190" t="s">
        <v>149</v>
      </c>
      <c r="I90" s="190" t="s">
        <v>150</v>
      </c>
      <c r="J90" s="190" t="s">
        <v>133</v>
      </c>
      <c r="K90" s="191" t="s">
        <v>151</v>
      </c>
      <c r="L90" s="192"/>
      <c r="M90" s="93" t="s">
        <v>19</v>
      </c>
      <c r="N90" s="94" t="s">
        <v>42</v>
      </c>
      <c r="O90" s="94" t="s">
        <v>152</v>
      </c>
      <c r="P90" s="94" t="s">
        <v>153</v>
      </c>
      <c r="Q90" s="94" t="s">
        <v>154</v>
      </c>
      <c r="R90" s="94" t="s">
        <v>155</v>
      </c>
      <c r="S90" s="94" t="s">
        <v>156</v>
      </c>
      <c r="T90" s="95" t="s">
        <v>157</v>
      </c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</row>
    <row r="91" s="2" customFormat="1" ht="22.8" customHeight="1">
      <c r="A91" s="39"/>
      <c r="B91" s="40"/>
      <c r="C91" s="100" t="s">
        <v>158</v>
      </c>
      <c r="D91" s="41"/>
      <c r="E91" s="41"/>
      <c r="F91" s="41"/>
      <c r="G91" s="41"/>
      <c r="H91" s="41"/>
      <c r="I91" s="41"/>
      <c r="J91" s="193">
        <f>BK91</f>
        <v>0</v>
      </c>
      <c r="K91" s="41"/>
      <c r="L91" s="45"/>
      <c r="M91" s="96"/>
      <c r="N91" s="194"/>
      <c r="O91" s="97"/>
      <c r="P91" s="195">
        <f>P92</f>
        <v>0</v>
      </c>
      <c r="Q91" s="97"/>
      <c r="R91" s="195">
        <f>R92</f>
        <v>42.943531760000006</v>
      </c>
      <c r="S91" s="97"/>
      <c r="T91" s="196">
        <f>T92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71</v>
      </c>
      <c r="AU91" s="18" t="s">
        <v>134</v>
      </c>
      <c r="BK91" s="197">
        <f>BK92</f>
        <v>0</v>
      </c>
    </row>
    <row r="92" s="12" customFormat="1" ht="25.92" customHeight="1">
      <c r="A92" s="12"/>
      <c r="B92" s="198"/>
      <c r="C92" s="199"/>
      <c r="D92" s="200" t="s">
        <v>71</v>
      </c>
      <c r="E92" s="201" t="s">
        <v>159</v>
      </c>
      <c r="F92" s="201" t="s">
        <v>160</v>
      </c>
      <c r="G92" s="199"/>
      <c r="H92" s="199"/>
      <c r="I92" s="202"/>
      <c r="J92" s="203">
        <f>BK92</f>
        <v>0</v>
      </c>
      <c r="K92" s="199"/>
      <c r="L92" s="204"/>
      <c r="M92" s="205"/>
      <c r="N92" s="206"/>
      <c r="O92" s="206"/>
      <c r="P92" s="207">
        <f>P93+P131+P146+P150+P160</f>
        <v>0</v>
      </c>
      <c r="Q92" s="206"/>
      <c r="R92" s="207">
        <f>R93+R131+R146+R150+R160</f>
        <v>42.943531760000006</v>
      </c>
      <c r="S92" s="206"/>
      <c r="T92" s="208">
        <f>T93+T131+T146+T150+T160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9" t="s">
        <v>79</v>
      </c>
      <c r="AT92" s="210" t="s">
        <v>71</v>
      </c>
      <c r="AU92" s="210" t="s">
        <v>72</v>
      </c>
      <c r="AY92" s="209" t="s">
        <v>161</v>
      </c>
      <c r="BK92" s="211">
        <f>BK93+BK131+BK146+BK150+BK160</f>
        <v>0</v>
      </c>
    </row>
    <row r="93" s="12" customFormat="1" ht="22.8" customHeight="1">
      <c r="A93" s="12"/>
      <c r="B93" s="198"/>
      <c r="C93" s="199"/>
      <c r="D93" s="200" t="s">
        <v>71</v>
      </c>
      <c r="E93" s="212" t="s">
        <v>79</v>
      </c>
      <c r="F93" s="212" t="s">
        <v>162</v>
      </c>
      <c r="G93" s="199"/>
      <c r="H93" s="199"/>
      <c r="I93" s="202"/>
      <c r="J93" s="213">
        <f>BK93</f>
        <v>0</v>
      </c>
      <c r="K93" s="199"/>
      <c r="L93" s="204"/>
      <c r="M93" s="205"/>
      <c r="N93" s="206"/>
      <c r="O93" s="206"/>
      <c r="P93" s="207">
        <f>SUM(P94:P130)</f>
        <v>0</v>
      </c>
      <c r="Q93" s="206"/>
      <c r="R93" s="207">
        <f>SUM(R94:R130)</f>
        <v>23.346</v>
      </c>
      <c r="S93" s="206"/>
      <c r="T93" s="208">
        <f>SUM(T94:T130)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79</v>
      </c>
      <c r="AT93" s="210" t="s">
        <v>71</v>
      </c>
      <c r="AU93" s="210" t="s">
        <v>79</v>
      </c>
      <c r="AY93" s="209" t="s">
        <v>161</v>
      </c>
      <c r="BK93" s="211">
        <f>SUM(BK94:BK130)</f>
        <v>0</v>
      </c>
    </row>
    <row r="94" s="2" customFormat="1" ht="24.15" customHeight="1">
      <c r="A94" s="39"/>
      <c r="B94" s="40"/>
      <c r="C94" s="214" t="s">
        <v>79</v>
      </c>
      <c r="D94" s="214" t="s">
        <v>163</v>
      </c>
      <c r="E94" s="215" t="s">
        <v>164</v>
      </c>
      <c r="F94" s="216" t="s">
        <v>165</v>
      </c>
      <c r="G94" s="217" t="s">
        <v>166</v>
      </c>
      <c r="H94" s="218">
        <v>1</v>
      </c>
      <c r="I94" s="219"/>
      <c r="J94" s="220">
        <f>ROUND(I94*H94,2)</f>
        <v>0</v>
      </c>
      <c r="K94" s="216" t="s">
        <v>19</v>
      </c>
      <c r="L94" s="45"/>
      <c r="M94" s="221" t="s">
        <v>19</v>
      </c>
      <c r="N94" s="222" t="s">
        <v>43</v>
      </c>
      <c r="O94" s="85"/>
      <c r="P94" s="223">
        <f>O94*H94</f>
        <v>0</v>
      </c>
      <c r="Q94" s="223">
        <v>23.346</v>
      </c>
      <c r="R94" s="223">
        <f>Q94*H94</f>
        <v>23.346</v>
      </c>
      <c r="S94" s="223">
        <v>0</v>
      </c>
      <c r="T94" s="224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25" t="s">
        <v>167</v>
      </c>
      <c r="AT94" s="225" t="s">
        <v>163</v>
      </c>
      <c r="AU94" s="225" t="s">
        <v>81</v>
      </c>
      <c r="AY94" s="18" t="s">
        <v>161</v>
      </c>
      <c r="BE94" s="226">
        <f>IF(N94="základní",J94,0)</f>
        <v>0</v>
      </c>
      <c r="BF94" s="226">
        <f>IF(N94="snížená",J94,0)</f>
        <v>0</v>
      </c>
      <c r="BG94" s="226">
        <f>IF(N94="zákl. přenesená",J94,0)</f>
        <v>0</v>
      </c>
      <c r="BH94" s="226">
        <f>IF(N94="sníž. přenesená",J94,0)</f>
        <v>0</v>
      </c>
      <c r="BI94" s="226">
        <f>IF(N94="nulová",J94,0)</f>
        <v>0</v>
      </c>
      <c r="BJ94" s="18" t="s">
        <v>79</v>
      </c>
      <c r="BK94" s="226">
        <f>ROUND(I94*H94,2)</f>
        <v>0</v>
      </c>
      <c r="BL94" s="18" t="s">
        <v>167</v>
      </c>
      <c r="BM94" s="225" t="s">
        <v>938</v>
      </c>
    </row>
    <row r="95" s="2" customFormat="1">
      <c r="A95" s="39"/>
      <c r="B95" s="40"/>
      <c r="C95" s="41"/>
      <c r="D95" s="227" t="s">
        <v>169</v>
      </c>
      <c r="E95" s="41"/>
      <c r="F95" s="228" t="s">
        <v>170</v>
      </c>
      <c r="G95" s="41"/>
      <c r="H95" s="41"/>
      <c r="I95" s="229"/>
      <c r="J95" s="41"/>
      <c r="K95" s="41"/>
      <c r="L95" s="45"/>
      <c r="M95" s="230"/>
      <c r="N95" s="231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169</v>
      </c>
      <c r="AU95" s="18" t="s">
        <v>81</v>
      </c>
    </row>
    <row r="96" s="2" customFormat="1" ht="24.15" customHeight="1">
      <c r="A96" s="39"/>
      <c r="B96" s="40"/>
      <c r="C96" s="214" t="s">
        <v>81</v>
      </c>
      <c r="D96" s="214" t="s">
        <v>163</v>
      </c>
      <c r="E96" s="215" t="s">
        <v>171</v>
      </c>
      <c r="F96" s="216" t="s">
        <v>172</v>
      </c>
      <c r="G96" s="217" t="s">
        <v>173</v>
      </c>
      <c r="H96" s="218">
        <v>22.050000000000001</v>
      </c>
      <c r="I96" s="219"/>
      <c r="J96" s="220">
        <f>ROUND(I96*H96,2)</f>
        <v>0</v>
      </c>
      <c r="K96" s="216" t="s">
        <v>19</v>
      </c>
      <c r="L96" s="45"/>
      <c r="M96" s="221" t="s">
        <v>19</v>
      </c>
      <c r="N96" s="222" t="s">
        <v>43</v>
      </c>
      <c r="O96" s="85"/>
      <c r="P96" s="223">
        <f>O96*H96</f>
        <v>0</v>
      </c>
      <c r="Q96" s="223">
        <v>0</v>
      </c>
      <c r="R96" s="223">
        <f>Q96*H96</f>
        <v>0</v>
      </c>
      <c r="S96" s="223">
        <v>0</v>
      </c>
      <c r="T96" s="224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25" t="s">
        <v>167</v>
      </c>
      <c r="AT96" s="225" t="s">
        <v>163</v>
      </c>
      <c r="AU96" s="225" t="s">
        <v>81</v>
      </c>
      <c r="AY96" s="18" t="s">
        <v>161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8" t="s">
        <v>79</v>
      </c>
      <c r="BK96" s="226">
        <f>ROUND(I96*H96,2)</f>
        <v>0</v>
      </c>
      <c r="BL96" s="18" t="s">
        <v>167</v>
      </c>
      <c r="BM96" s="225" t="s">
        <v>939</v>
      </c>
    </row>
    <row r="97" s="13" customFormat="1">
      <c r="A97" s="13"/>
      <c r="B97" s="232"/>
      <c r="C97" s="233"/>
      <c r="D97" s="227" t="s">
        <v>175</v>
      </c>
      <c r="E97" s="234" t="s">
        <v>19</v>
      </c>
      <c r="F97" s="235" t="s">
        <v>176</v>
      </c>
      <c r="G97" s="233"/>
      <c r="H97" s="234" t="s">
        <v>19</v>
      </c>
      <c r="I97" s="236"/>
      <c r="J97" s="233"/>
      <c r="K97" s="233"/>
      <c r="L97" s="237"/>
      <c r="M97" s="238"/>
      <c r="N97" s="239"/>
      <c r="O97" s="239"/>
      <c r="P97" s="239"/>
      <c r="Q97" s="239"/>
      <c r="R97" s="239"/>
      <c r="S97" s="239"/>
      <c r="T97" s="24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1" t="s">
        <v>175</v>
      </c>
      <c r="AU97" s="241" t="s">
        <v>81</v>
      </c>
      <c r="AV97" s="13" t="s">
        <v>79</v>
      </c>
      <c r="AW97" s="13" t="s">
        <v>33</v>
      </c>
      <c r="AX97" s="13" t="s">
        <v>72</v>
      </c>
      <c r="AY97" s="241" t="s">
        <v>161</v>
      </c>
    </row>
    <row r="98" s="14" customFormat="1">
      <c r="A98" s="14"/>
      <c r="B98" s="242"/>
      <c r="C98" s="243"/>
      <c r="D98" s="227" t="s">
        <v>175</v>
      </c>
      <c r="E98" s="244" t="s">
        <v>113</v>
      </c>
      <c r="F98" s="245" t="s">
        <v>940</v>
      </c>
      <c r="G98" s="243"/>
      <c r="H98" s="246">
        <v>22.050000000000001</v>
      </c>
      <c r="I98" s="247"/>
      <c r="J98" s="243"/>
      <c r="K98" s="243"/>
      <c r="L98" s="248"/>
      <c r="M98" s="249"/>
      <c r="N98" s="250"/>
      <c r="O98" s="250"/>
      <c r="P98" s="250"/>
      <c r="Q98" s="250"/>
      <c r="R98" s="250"/>
      <c r="S98" s="250"/>
      <c r="T98" s="251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2" t="s">
        <v>175</v>
      </c>
      <c r="AU98" s="252" t="s">
        <v>81</v>
      </c>
      <c r="AV98" s="14" t="s">
        <v>81</v>
      </c>
      <c r="AW98" s="14" t="s">
        <v>33</v>
      </c>
      <c r="AX98" s="14" t="s">
        <v>79</v>
      </c>
      <c r="AY98" s="252" t="s">
        <v>161</v>
      </c>
    </row>
    <row r="99" s="2" customFormat="1" ht="24.15" customHeight="1">
      <c r="A99" s="39"/>
      <c r="B99" s="40"/>
      <c r="C99" s="214" t="s">
        <v>178</v>
      </c>
      <c r="D99" s="214" t="s">
        <v>163</v>
      </c>
      <c r="E99" s="215" t="s">
        <v>179</v>
      </c>
      <c r="F99" s="216" t="s">
        <v>180</v>
      </c>
      <c r="G99" s="217" t="s">
        <v>173</v>
      </c>
      <c r="H99" s="218">
        <v>22.050000000000001</v>
      </c>
      <c r="I99" s="219"/>
      <c r="J99" s="220">
        <f>ROUND(I99*H99,2)</f>
        <v>0</v>
      </c>
      <c r="K99" s="216" t="s">
        <v>19</v>
      </c>
      <c r="L99" s="45"/>
      <c r="M99" s="221" t="s">
        <v>19</v>
      </c>
      <c r="N99" s="222" t="s">
        <v>43</v>
      </c>
      <c r="O99" s="85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5" t="s">
        <v>167</v>
      </c>
      <c r="AT99" s="225" t="s">
        <v>163</v>
      </c>
      <c r="AU99" s="225" t="s">
        <v>81</v>
      </c>
      <c r="AY99" s="18" t="s">
        <v>161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8" t="s">
        <v>79</v>
      </c>
      <c r="BK99" s="226">
        <f>ROUND(I99*H99,2)</f>
        <v>0</v>
      </c>
      <c r="BL99" s="18" t="s">
        <v>167</v>
      </c>
      <c r="BM99" s="225" t="s">
        <v>941</v>
      </c>
    </row>
    <row r="100" s="14" customFormat="1">
      <c r="A100" s="14"/>
      <c r="B100" s="242"/>
      <c r="C100" s="243"/>
      <c r="D100" s="227" t="s">
        <v>175</v>
      </c>
      <c r="E100" s="244" t="s">
        <v>116</v>
      </c>
      <c r="F100" s="245" t="s">
        <v>942</v>
      </c>
      <c r="G100" s="243"/>
      <c r="H100" s="246">
        <v>22.050000000000001</v>
      </c>
      <c r="I100" s="247"/>
      <c r="J100" s="243"/>
      <c r="K100" s="243"/>
      <c r="L100" s="248"/>
      <c r="M100" s="249"/>
      <c r="N100" s="250"/>
      <c r="O100" s="250"/>
      <c r="P100" s="250"/>
      <c r="Q100" s="250"/>
      <c r="R100" s="250"/>
      <c r="S100" s="250"/>
      <c r="T100" s="251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2" t="s">
        <v>175</v>
      </c>
      <c r="AU100" s="252" t="s">
        <v>81</v>
      </c>
      <c r="AV100" s="14" t="s">
        <v>81</v>
      </c>
      <c r="AW100" s="14" t="s">
        <v>33</v>
      </c>
      <c r="AX100" s="14" t="s">
        <v>79</v>
      </c>
      <c r="AY100" s="252" t="s">
        <v>161</v>
      </c>
    </row>
    <row r="101" s="2" customFormat="1" ht="37.8" customHeight="1">
      <c r="A101" s="39"/>
      <c r="B101" s="40"/>
      <c r="C101" s="214" t="s">
        <v>167</v>
      </c>
      <c r="D101" s="214" t="s">
        <v>163</v>
      </c>
      <c r="E101" s="215" t="s">
        <v>183</v>
      </c>
      <c r="F101" s="216" t="s">
        <v>184</v>
      </c>
      <c r="G101" s="217" t="s">
        <v>173</v>
      </c>
      <c r="H101" s="218">
        <v>63</v>
      </c>
      <c r="I101" s="219"/>
      <c r="J101" s="220">
        <f>ROUND(I101*H101,2)</f>
        <v>0</v>
      </c>
      <c r="K101" s="216" t="s">
        <v>185</v>
      </c>
      <c r="L101" s="45"/>
      <c r="M101" s="221" t="s">
        <v>19</v>
      </c>
      <c r="N101" s="222" t="s">
        <v>43</v>
      </c>
      <c r="O101" s="85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5" t="s">
        <v>167</v>
      </c>
      <c r="AT101" s="225" t="s">
        <v>163</v>
      </c>
      <c r="AU101" s="225" t="s">
        <v>81</v>
      </c>
      <c r="AY101" s="18" t="s">
        <v>161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8" t="s">
        <v>79</v>
      </c>
      <c r="BK101" s="226">
        <f>ROUND(I101*H101,2)</f>
        <v>0</v>
      </c>
      <c r="BL101" s="18" t="s">
        <v>167</v>
      </c>
      <c r="BM101" s="225" t="s">
        <v>943</v>
      </c>
    </row>
    <row r="102" s="13" customFormat="1">
      <c r="A102" s="13"/>
      <c r="B102" s="232"/>
      <c r="C102" s="233"/>
      <c r="D102" s="227" t="s">
        <v>175</v>
      </c>
      <c r="E102" s="234" t="s">
        <v>19</v>
      </c>
      <c r="F102" s="235" t="s">
        <v>187</v>
      </c>
      <c r="G102" s="233"/>
      <c r="H102" s="234" t="s">
        <v>19</v>
      </c>
      <c r="I102" s="236"/>
      <c r="J102" s="233"/>
      <c r="K102" s="233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175</v>
      </c>
      <c r="AU102" s="241" t="s">
        <v>81</v>
      </c>
      <c r="AV102" s="13" t="s">
        <v>79</v>
      </c>
      <c r="AW102" s="13" t="s">
        <v>33</v>
      </c>
      <c r="AX102" s="13" t="s">
        <v>72</v>
      </c>
      <c r="AY102" s="241" t="s">
        <v>161</v>
      </c>
    </row>
    <row r="103" s="14" customFormat="1">
      <c r="A103" s="14"/>
      <c r="B103" s="242"/>
      <c r="C103" s="243"/>
      <c r="D103" s="227" t="s">
        <v>175</v>
      </c>
      <c r="E103" s="244" t="s">
        <v>19</v>
      </c>
      <c r="F103" s="245" t="s">
        <v>188</v>
      </c>
      <c r="G103" s="243"/>
      <c r="H103" s="246">
        <v>63</v>
      </c>
      <c r="I103" s="247"/>
      <c r="J103" s="243"/>
      <c r="K103" s="243"/>
      <c r="L103" s="248"/>
      <c r="M103" s="249"/>
      <c r="N103" s="250"/>
      <c r="O103" s="250"/>
      <c r="P103" s="250"/>
      <c r="Q103" s="250"/>
      <c r="R103" s="250"/>
      <c r="S103" s="250"/>
      <c r="T103" s="25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2" t="s">
        <v>175</v>
      </c>
      <c r="AU103" s="252" t="s">
        <v>81</v>
      </c>
      <c r="AV103" s="14" t="s">
        <v>81</v>
      </c>
      <c r="AW103" s="14" t="s">
        <v>33</v>
      </c>
      <c r="AX103" s="14" t="s">
        <v>72</v>
      </c>
      <c r="AY103" s="252" t="s">
        <v>161</v>
      </c>
    </row>
    <row r="104" s="15" customFormat="1">
      <c r="A104" s="15"/>
      <c r="B104" s="253"/>
      <c r="C104" s="254"/>
      <c r="D104" s="227" t="s">
        <v>175</v>
      </c>
      <c r="E104" s="255" t="s">
        <v>19</v>
      </c>
      <c r="F104" s="256" t="s">
        <v>190</v>
      </c>
      <c r="G104" s="254"/>
      <c r="H104" s="257">
        <v>63</v>
      </c>
      <c r="I104" s="258"/>
      <c r="J104" s="254"/>
      <c r="K104" s="254"/>
      <c r="L104" s="259"/>
      <c r="M104" s="260"/>
      <c r="N104" s="261"/>
      <c r="O104" s="261"/>
      <c r="P104" s="261"/>
      <c r="Q104" s="261"/>
      <c r="R104" s="261"/>
      <c r="S104" s="261"/>
      <c r="T104" s="262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3" t="s">
        <v>175</v>
      </c>
      <c r="AU104" s="263" t="s">
        <v>81</v>
      </c>
      <c r="AV104" s="15" t="s">
        <v>167</v>
      </c>
      <c r="AW104" s="15" t="s">
        <v>33</v>
      </c>
      <c r="AX104" s="15" t="s">
        <v>79</v>
      </c>
      <c r="AY104" s="263" t="s">
        <v>161</v>
      </c>
    </row>
    <row r="105" s="2" customFormat="1" ht="37.8" customHeight="1">
      <c r="A105" s="39"/>
      <c r="B105" s="40"/>
      <c r="C105" s="214" t="s">
        <v>191</v>
      </c>
      <c r="D105" s="214" t="s">
        <v>163</v>
      </c>
      <c r="E105" s="215" t="s">
        <v>192</v>
      </c>
      <c r="F105" s="216" t="s">
        <v>193</v>
      </c>
      <c r="G105" s="217" t="s">
        <v>173</v>
      </c>
      <c r="H105" s="218">
        <v>6.2999999999999998</v>
      </c>
      <c r="I105" s="219"/>
      <c r="J105" s="220">
        <f>ROUND(I105*H105,2)</f>
        <v>0</v>
      </c>
      <c r="K105" s="216" t="s">
        <v>185</v>
      </c>
      <c r="L105" s="45"/>
      <c r="M105" s="221" t="s">
        <v>19</v>
      </c>
      <c r="N105" s="222" t="s">
        <v>43</v>
      </c>
      <c r="O105" s="85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5" t="s">
        <v>167</v>
      </c>
      <c r="AT105" s="225" t="s">
        <v>163</v>
      </c>
      <c r="AU105" s="225" t="s">
        <v>81</v>
      </c>
      <c r="AY105" s="18" t="s">
        <v>161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8" t="s">
        <v>79</v>
      </c>
      <c r="BK105" s="226">
        <f>ROUND(I105*H105,2)</f>
        <v>0</v>
      </c>
      <c r="BL105" s="18" t="s">
        <v>167</v>
      </c>
      <c r="BM105" s="225" t="s">
        <v>944</v>
      </c>
    </row>
    <row r="106" s="13" customFormat="1">
      <c r="A106" s="13"/>
      <c r="B106" s="232"/>
      <c r="C106" s="233"/>
      <c r="D106" s="227" t="s">
        <v>175</v>
      </c>
      <c r="E106" s="234" t="s">
        <v>19</v>
      </c>
      <c r="F106" s="235" t="s">
        <v>195</v>
      </c>
      <c r="G106" s="233"/>
      <c r="H106" s="234" t="s">
        <v>19</v>
      </c>
      <c r="I106" s="236"/>
      <c r="J106" s="233"/>
      <c r="K106" s="233"/>
      <c r="L106" s="237"/>
      <c r="M106" s="238"/>
      <c r="N106" s="239"/>
      <c r="O106" s="239"/>
      <c r="P106" s="239"/>
      <c r="Q106" s="239"/>
      <c r="R106" s="239"/>
      <c r="S106" s="239"/>
      <c r="T106" s="24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1" t="s">
        <v>175</v>
      </c>
      <c r="AU106" s="241" t="s">
        <v>81</v>
      </c>
      <c r="AV106" s="13" t="s">
        <v>79</v>
      </c>
      <c r="AW106" s="13" t="s">
        <v>33</v>
      </c>
      <c r="AX106" s="13" t="s">
        <v>72</v>
      </c>
      <c r="AY106" s="241" t="s">
        <v>161</v>
      </c>
    </row>
    <row r="107" s="14" customFormat="1">
      <c r="A107" s="14"/>
      <c r="B107" s="242"/>
      <c r="C107" s="243"/>
      <c r="D107" s="227" t="s">
        <v>175</v>
      </c>
      <c r="E107" s="244" t="s">
        <v>19</v>
      </c>
      <c r="F107" s="245" t="s">
        <v>945</v>
      </c>
      <c r="G107" s="243"/>
      <c r="H107" s="246">
        <v>6.2999999999999998</v>
      </c>
      <c r="I107" s="247"/>
      <c r="J107" s="243"/>
      <c r="K107" s="243"/>
      <c r="L107" s="248"/>
      <c r="M107" s="249"/>
      <c r="N107" s="250"/>
      <c r="O107" s="250"/>
      <c r="P107" s="250"/>
      <c r="Q107" s="250"/>
      <c r="R107" s="250"/>
      <c r="S107" s="250"/>
      <c r="T107" s="25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2" t="s">
        <v>175</v>
      </c>
      <c r="AU107" s="252" t="s">
        <v>81</v>
      </c>
      <c r="AV107" s="14" t="s">
        <v>81</v>
      </c>
      <c r="AW107" s="14" t="s">
        <v>33</v>
      </c>
      <c r="AX107" s="14" t="s">
        <v>72</v>
      </c>
      <c r="AY107" s="252" t="s">
        <v>161</v>
      </c>
    </row>
    <row r="108" s="15" customFormat="1">
      <c r="A108" s="15"/>
      <c r="B108" s="253"/>
      <c r="C108" s="254"/>
      <c r="D108" s="227" t="s">
        <v>175</v>
      </c>
      <c r="E108" s="255" t="s">
        <v>122</v>
      </c>
      <c r="F108" s="256" t="s">
        <v>190</v>
      </c>
      <c r="G108" s="254"/>
      <c r="H108" s="257">
        <v>6.2999999999999998</v>
      </c>
      <c r="I108" s="258"/>
      <c r="J108" s="254"/>
      <c r="K108" s="254"/>
      <c r="L108" s="259"/>
      <c r="M108" s="260"/>
      <c r="N108" s="261"/>
      <c r="O108" s="261"/>
      <c r="P108" s="261"/>
      <c r="Q108" s="261"/>
      <c r="R108" s="261"/>
      <c r="S108" s="261"/>
      <c r="T108" s="262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3" t="s">
        <v>175</v>
      </c>
      <c r="AU108" s="263" t="s">
        <v>81</v>
      </c>
      <c r="AV108" s="15" t="s">
        <v>167</v>
      </c>
      <c r="AW108" s="15" t="s">
        <v>33</v>
      </c>
      <c r="AX108" s="15" t="s">
        <v>79</v>
      </c>
      <c r="AY108" s="263" t="s">
        <v>161</v>
      </c>
    </row>
    <row r="109" s="2" customFormat="1" ht="37.8" customHeight="1">
      <c r="A109" s="39"/>
      <c r="B109" s="40"/>
      <c r="C109" s="214" t="s">
        <v>197</v>
      </c>
      <c r="D109" s="214" t="s">
        <v>163</v>
      </c>
      <c r="E109" s="215" t="s">
        <v>198</v>
      </c>
      <c r="F109" s="216" t="s">
        <v>199</v>
      </c>
      <c r="G109" s="217" t="s">
        <v>173</v>
      </c>
      <c r="H109" s="218">
        <v>63</v>
      </c>
      <c r="I109" s="219"/>
      <c r="J109" s="220">
        <f>ROUND(I109*H109,2)</f>
        <v>0</v>
      </c>
      <c r="K109" s="216" t="s">
        <v>185</v>
      </c>
      <c r="L109" s="45"/>
      <c r="M109" s="221" t="s">
        <v>19</v>
      </c>
      <c r="N109" s="222" t="s">
        <v>43</v>
      </c>
      <c r="O109" s="85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5" t="s">
        <v>167</v>
      </c>
      <c r="AT109" s="225" t="s">
        <v>163</v>
      </c>
      <c r="AU109" s="225" t="s">
        <v>81</v>
      </c>
      <c r="AY109" s="18" t="s">
        <v>161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8" t="s">
        <v>79</v>
      </c>
      <c r="BK109" s="226">
        <f>ROUND(I109*H109,2)</f>
        <v>0</v>
      </c>
      <c r="BL109" s="18" t="s">
        <v>167</v>
      </c>
      <c r="BM109" s="225" t="s">
        <v>946</v>
      </c>
    </row>
    <row r="110" s="13" customFormat="1">
      <c r="A110" s="13"/>
      <c r="B110" s="232"/>
      <c r="C110" s="233"/>
      <c r="D110" s="227" t="s">
        <v>175</v>
      </c>
      <c r="E110" s="234" t="s">
        <v>19</v>
      </c>
      <c r="F110" s="235" t="s">
        <v>195</v>
      </c>
      <c r="G110" s="233"/>
      <c r="H110" s="234" t="s">
        <v>19</v>
      </c>
      <c r="I110" s="236"/>
      <c r="J110" s="233"/>
      <c r="K110" s="233"/>
      <c r="L110" s="237"/>
      <c r="M110" s="238"/>
      <c r="N110" s="239"/>
      <c r="O110" s="239"/>
      <c r="P110" s="239"/>
      <c r="Q110" s="239"/>
      <c r="R110" s="239"/>
      <c r="S110" s="239"/>
      <c r="T110" s="24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1" t="s">
        <v>175</v>
      </c>
      <c r="AU110" s="241" t="s">
        <v>81</v>
      </c>
      <c r="AV110" s="13" t="s">
        <v>79</v>
      </c>
      <c r="AW110" s="13" t="s">
        <v>33</v>
      </c>
      <c r="AX110" s="13" t="s">
        <v>72</v>
      </c>
      <c r="AY110" s="241" t="s">
        <v>161</v>
      </c>
    </row>
    <row r="111" s="14" customFormat="1">
      <c r="A111" s="14"/>
      <c r="B111" s="242"/>
      <c r="C111" s="243"/>
      <c r="D111" s="227" t="s">
        <v>175</v>
      </c>
      <c r="E111" s="244" t="s">
        <v>19</v>
      </c>
      <c r="F111" s="245" t="s">
        <v>945</v>
      </c>
      <c r="G111" s="243"/>
      <c r="H111" s="246">
        <v>6.2999999999999998</v>
      </c>
      <c r="I111" s="247"/>
      <c r="J111" s="243"/>
      <c r="K111" s="243"/>
      <c r="L111" s="248"/>
      <c r="M111" s="249"/>
      <c r="N111" s="250"/>
      <c r="O111" s="250"/>
      <c r="P111" s="250"/>
      <c r="Q111" s="250"/>
      <c r="R111" s="250"/>
      <c r="S111" s="250"/>
      <c r="T111" s="25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2" t="s">
        <v>175</v>
      </c>
      <c r="AU111" s="252" t="s">
        <v>81</v>
      </c>
      <c r="AV111" s="14" t="s">
        <v>81</v>
      </c>
      <c r="AW111" s="14" t="s">
        <v>33</v>
      </c>
      <c r="AX111" s="14" t="s">
        <v>72</v>
      </c>
      <c r="AY111" s="252" t="s">
        <v>161</v>
      </c>
    </row>
    <row r="112" s="15" customFormat="1">
      <c r="A112" s="15"/>
      <c r="B112" s="253"/>
      <c r="C112" s="254"/>
      <c r="D112" s="227" t="s">
        <v>175</v>
      </c>
      <c r="E112" s="255" t="s">
        <v>19</v>
      </c>
      <c r="F112" s="256" t="s">
        <v>190</v>
      </c>
      <c r="G112" s="254"/>
      <c r="H112" s="257">
        <v>6.2999999999999998</v>
      </c>
      <c r="I112" s="258"/>
      <c r="J112" s="254"/>
      <c r="K112" s="254"/>
      <c r="L112" s="259"/>
      <c r="M112" s="260"/>
      <c r="N112" s="261"/>
      <c r="O112" s="261"/>
      <c r="P112" s="261"/>
      <c r="Q112" s="261"/>
      <c r="R112" s="261"/>
      <c r="S112" s="261"/>
      <c r="T112" s="262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3" t="s">
        <v>175</v>
      </c>
      <c r="AU112" s="263" t="s">
        <v>81</v>
      </c>
      <c r="AV112" s="15" t="s">
        <v>167</v>
      </c>
      <c r="AW112" s="15" t="s">
        <v>33</v>
      </c>
      <c r="AX112" s="15" t="s">
        <v>72</v>
      </c>
      <c r="AY112" s="263" t="s">
        <v>161</v>
      </c>
    </row>
    <row r="113" s="14" customFormat="1">
      <c r="A113" s="14"/>
      <c r="B113" s="242"/>
      <c r="C113" s="243"/>
      <c r="D113" s="227" t="s">
        <v>175</v>
      </c>
      <c r="E113" s="244" t="s">
        <v>19</v>
      </c>
      <c r="F113" s="245" t="s">
        <v>947</v>
      </c>
      <c r="G113" s="243"/>
      <c r="H113" s="246">
        <v>63</v>
      </c>
      <c r="I113" s="247"/>
      <c r="J113" s="243"/>
      <c r="K113" s="243"/>
      <c r="L113" s="248"/>
      <c r="M113" s="249"/>
      <c r="N113" s="250"/>
      <c r="O113" s="250"/>
      <c r="P113" s="250"/>
      <c r="Q113" s="250"/>
      <c r="R113" s="250"/>
      <c r="S113" s="250"/>
      <c r="T113" s="25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2" t="s">
        <v>175</v>
      </c>
      <c r="AU113" s="252" t="s">
        <v>81</v>
      </c>
      <c r="AV113" s="14" t="s">
        <v>81</v>
      </c>
      <c r="AW113" s="14" t="s">
        <v>33</v>
      </c>
      <c r="AX113" s="14" t="s">
        <v>79</v>
      </c>
      <c r="AY113" s="252" t="s">
        <v>161</v>
      </c>
    </row>
    <row r="114" s="2" customFormat="1" ht="37.8" customHeight="1">
      <c r="A114" s="39"/>
      <c r="B114" s="40"/>
      <c r="C114" s="214" t="s">
        <v>202</v>
      </c>
      <c r="D114" s="214" t="s">
        <v>163</v>
      </c>
      <c r="E114" s="215" t="s">
        <v>203</v>
      </c>
      <c r="F114" s="216" t="s">
        <v>204</v>
      </c>
      <c r="G114" s="217" t="s">
        <v>173</v>
      </c>
      <c r="H114" s="218">
        <v>6.2999999999999998</v>
      </c>
      <c r="I114" s="219"/>
      <c r="J114" s="220">
        <f>ROUND(I114*H114,2)</f>
        <v>0</v>
      </c>
      <c r="K114" s="216" t="s">
        <v>185</v>
      </c>
      <c r="L114" s="45"/>
      <c r="M114" s="221" t="s">
        <v>19</v>
      </c>
      <c r="N114" s="222" t="s">
        <v>43</v>
      </c>
      <c r="O114" s="85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5" t="s">
        <v>167</v>
      </c>
      <c r="AT114" s="225" t="s">
        <v>163</v>
      </c>
      <c r="AU114" s="225" t="s">
        <v>81</v>
      </c>
      <c r="AY114" s="18" t="s">
        <v>161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8" t="s">
        <v>79</v>
      </c>
      <c r="BK114" s="226">
        <f>ROUND(I114*H114,2)</f>
        <v>0</v>
      </c>
      <c r="BL114" s="18" t="s">
        <v>167</v>
      </c>
      <c r="BM114" s="225" t="s">
        <v>948</v>
      </c>
    </row>
    <row r="115" s="14" customFormat="1">
      <c r="A115" s="14"/>
      <c r="B115" s="242"/>
      <c r="C115" s="243"/>
      <c r="D115" s="227" t="s">
        <v>175</v>
      </c>
      <c r="E115" s="244" t="s">
        <v>125</v>
      </c>
      <c r="F115" s="245" t="s">
        <v>949</v>
      </c>
      <c r="G115" s="243"/>
      <c r="H115" s="246">
        <v>6.2999999999999998</v>
      </c>
      <c r="I115" s="247"/>
      <c r="J115" s="243"/>
      <c r="K115" s="243"/>
      <c r="L115" s="248"/>
      <c r="M115" s="249"/>
      <c r="N115" s="250"/>
      <c r="O115" s="250"/>
      <c r="P115" s="250"/>
      <c r="Q115" s="250"/>
      <c r="R115" s="250"/>
      <c r="S115" s="250"/>
      <c r="T115" s="25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2" t="s">
        <v>175</v>
      </c>
      <c r="AU115" s="252" t="s">
        <v>81</v>
      </c>
      <c r="AV115" s="14" t="s">
        <v>81</v>
      </c>
      <c r="AW115" s="14" t="s">
        <v>33</v>
      </c>
      <c r="AX115" s="14" t="s">
        <v>79</v>
      </c>
      <c r="AY115" s="252" t="s">
        <v>161</v>
      </c>
    </row>
    <row r="116" s="2" customFormat="1" ht="37.8" customHeight="1">
      <c r="A116" s="39"/>
      <c r="B116" s="40"/>
      <c r="C116" s="214" t="s">
        <v>207</v>
      </c>
      <c r="D116" s="214" t="s">
        <v>163</v>
      </c>
      <c r="E116" s="215" t="s">
        <v>208</v>
      </c>
      <c r="F116" s="216" t="s">
        <v>209</v>
      </c>
      <c r="G116" s="217" t="s">
        <v>173</v>
      </c>
      <c r="H116" s="218">
        <v>6.2999999999999998</v>
      </c>
      <c r="I116" s="219"/>
      <c r="J116" s="220">
        <f>ROUND(I116*H116,2)</f>
        <v>0</v>
      </c>
      <c r="K116" s="216" t="s">
        <v>185</v>
      </c>
      <c r="L116" s="45"/>
      <c r="M116" s="221" t="s">
        <v>19</v>
      </c>
      <c r="N116" s="222" t="s">
        <v>43</v>
      </c>
      <c r="O116" s="85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5" t="s">
        <v>167</v>
      </c>
      <c r="AT116" s="225" t="s">
        <v>163</v>
      </c>
      <c r="AU116" s="225" t="s">
        <v>81</v>
      </c>
      <c r="AY116" s="18" t="s">
        <v>161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8" t="s">
        <v>79</v>
      </c>
      <c r="BK116" s="226">
        <f>ROUND(I116*H116,2)</f>
        <v>0</v>
      </c>
      <c r="BL116" s="18" t="s">
        <v>167</v>
      </c>
      <c r="BM116" s="225" t="s">
        <v>950</v>
      </c>
    </row>
    <row r="117" s="14" customFormat="1">
      <c r="A117" s="14"/>
      <c r="B117" s="242"/>
      <c r="C117" s="243"/>
      <c r="D117" s="227" t="s">
        <v>175</v>
      </c>
      <c r="E117" s="244" t="s">
        <v>19</v>
      </c>
      <c r="F117" s="245" t="s">
        <v>949</v>
      </c>
      <c r="G117" s="243"/>
      <c r="H117" s="246">
        <v>6.2999999999999998</v>
      </c>
      <c r="I117" s="247"/>
      <c r="J117" s="243"/>
      <c r="K117" s="243"/>
      <c r="L117" s="248"/>
      <c r="M117" s="249"/>
      <c r="N117" s="250"/>
      <c r="O117" s="250"/>
      <c r="P117" s="250"/>
      <c r="Q117" s="250"/>
      <c r="R117" s="250"/>
      <c r="S117" s="250"/>
      <c r="T117" s="251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2" t="s">
        <v>175</v>
      </c>
      <c r="AU117" s="252" t="s">
        <v>81</v>
      </c>
      <c r="AV117" s="14" t="s">
        <v>81</v>
      </c>
      <c r="AW117" s="14" t="s">
        <v>33</v>
      </c>
      <c r="AX117" s="14" t="s">
        <v>79</v>
      </c>
      <c r="AY117" s="252" t="s">
        <v>161</v>
      </c>
    </row>
    <row r="118" s="2" customFormat="1" ht="24.15" customHeight="1">
      <c r="A118" s="39"/>
      <c r="B118" s="40"/>
      <c r="C118" s="214" t="s">
        <v>211</v>
      </c>
      <c r="D118" s="214" t="s">
        <v>163</v>
      </c>
      <c r="E118" s="215" t="s">
        <v>951</v>
      </c>
      <c r="F118" s="216" t="s">
        <v>952</v>
      </c>
      <c r="G118" s="217" t="s">
        <v>173</v>
      </c>
      <c r="H118" s="218">
        <v>15.75</v>
      </c>
      <c r="I118" s="219"/>
      <c r="J118" s="220">
        <f>ROUND(I118*H118,2)</f>
        <v>0</v>
      </c>
      <c r="K118" s="216" t="s">
        <v>185</v>
      </c>
      <c r="L118" s="45"/>
      <c r="M118" s="221" t="s">
        <v>19</v>
      </c>
      <c r="N118" s="222" t="s">
        <v>43</v>
      </c>
      <c r="O118" s="85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25" t="s">
        <v>167</v>
      </c>
      <c r="AT118" s="225" t="s">
        <v>163</v>
      </c>
      <c r="AU118" s="225" t="s">
        <v>81</v>
      </c>
      <c r="AY118" s="18" t="s">
        <v>161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8" t="s">
        <v>79</v>
      </c>
      <c r="BK118" s="226">
        <f>ROUND(I118*H118,2)</f>
        <v>0</v>
      </c>
      <c r="BL118" s="18" t="s">
        <v>167</v>
      </c>
      <c r="BM118" s="225" t="s">
        <v>953</v>
      </c>
    </row>
    <row r="119" s="13" customFormat="1">
      <c r="A119" s="13"/>
      <c r="B119" s="232"/>
      <c r="C119" s="233"/>
      <c r="D119" s="227" t="s">
        <v>175</v>
      </c>
      <c r="E119" s="234" t="s">
        <v>19</v>
      </c>
      <c r="F119" s="235" t="s">
        <v>954</v>
      </c>
      <c r="G119" s="233"/>
      <c r="H119" s="234" t="s">
        <v>19</v>
      </c>
      <c r="I119" s="236"/>
      <c r="J119" s="233"/>
      <c r="K119" s="233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175</v>
      </c>
      <c r="AU119" s="241" t="s">
        <v>81</v>
      </c>
      <c r="AV119" s="13" t="s">
        <v>79</v>
      </c>
      <c r="AW119" s="13" t="s">
        <v>33</v>
      </c>
      <c r="AX119" s="13" t="s">
        <v>72</v>
      </c>
      <c r="AY119" s="241" t="s">
        <v>161</v>
      </c>
    </row>
    <row r="120" s="14" customFormat="1">
      <c r="A120" s="14"/>
      <c r="B120" s="242"/>
      <c r="C120" s="243"/>
      <c r="D120" s="227" t="s">
        <v>175</v>
      </c>
      <c r="E120" s="244" t="s">
        <v>19</v>
      </c>
      <c r="F120" s="245" t="s">
        <v>955</v>
      </c>
      <c r="G120" s="243"/>
      <c r="H120" s="246">
        <v>15.75</v>
      </c>
      <c r="I120" s="247"/>
      <c r="J120" s="243"/>
      <c r="K120" s="243"/>
      <c r="L120" s="248"/>
      <c r="M120" s="249"/>
      <c r="N120" s="250"/>
      <c r="O120" s="250"/>
      <c r="P120" s="250"/>
      <c r="Q120" s="250"/>
      <c r="R120" s="250"/>
      <c r="S120" s="250"/>
      <c r="T120" s="25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2" t="s">
        <v>175</v>
      </c>
      <c r="AU120" s="252" t="s">
        <v>81</v>
      </c>
      <c r="AV120" s="14" t="s">
        <v>81</v>
      </c>
      <c r="AW120" s="14" t="s">
        <v>33</v>
      </c>
      <c r="AX120" s="14" t="s">
        <v>72</v>
      </c>
      <c r="AY120" s="252" t="s">
        <v>161</v>
      </c>
    </row>
    <row r="121" s="15" customFormat="1">
      <c r="A121" s="15"/>
      <c r="B121" s="253"/>
      <c r="C121" s="254"/>
      <c r="D121" s="227" t="s">
        <v>175</v>
      </c>
      <c r="E121" s="255" t="s">
        <v>19</v>
      </c>
      <c r="F121" s="256" t="s">
        <v>190</v>
      </c>
      <c r="G121" s="254"/>
      <c r="H121" s="257">
        <v>15.75</v>
      </c>
      <c r="I121" s="258"/>
      <c r="J121" s="254"/>
      <c r="K121" s="254"/>
      <c r="L121" s="259"/>
      <c r="M121" s="260"/>
      <c r="N121" s="261"/>
      <c r="O121" s="261"/>
      <c r="P121" s="261"/>
      <c r="Q121" s="261"/>
      <c r="R121" s="261"/>
      <c r="S121" s="261"/>
      <c r="T121" s="262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63" t="s">
        <v>175</v>
      </c>
      <c r="AU121" s="263" t="s">
        <v>81</v>
      </c>
      <c r="AV121" s="15" t="s">
        <v>167</v>
      </c>
      <c r="AW121" s="15" t="s">
        <v>33</v>
      </c>
      <c r="AX121" s="15" t="s">
        <v>79</v>
      </c>
      <c r="AY121" s="263" t="s">
        <v>161</v>
      </c>
    </row>
    <row r="122" s="2" customFormat="1" ht="24.15" customHeight="1">
      <c r="A122" s="39"/>
      <c r="B122" s="40"/>
      <c r="C122" s="214" t="s">
        <v>218</v>
      </c>
      <c r="D122" s="214" t="s">
        <v>163</v>
      </c>
      <c r="E122" s="215" t="s">
        <v>956</v>
      </c>
      <c r="F122" s="216" t="s">
        <v>957</v>
      </c>
      <c r="G122" s="217" t="s">
        <v>173</v>
      </c>
      <c r="H122" s="218">
        <v>15.75</v>
      </c>
      <c r="I122" s="219"/>
      <c r="J122" s="220">
        <f>ROUND(I122*H122,2)</f>
        <v>0</v>
      </c>
      <c r="K122" s="216" t="s">
        <v>185</v>
      </c>
      <c r="L122" s="45"/>
      <c r="M122" s="221" t="s">
        <v>19</v>
      </c>
      <c r="N122" s="222" t="s">
        <v>43</v>
      </c>
      <c r="O122" s="85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5" t="s">
        <v>167</v>
      </c>
      <c r="AT122" s="225" t="s">
        <v>163</v>
      </c>
      <c r="AU122" s="225" t="s">
        <v>81</v>
      </c>
      <c r="AY122" s="18" t="s">
        <v>161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8" t="s">
        <v>79</v>
      </c>
      <c r="BK122" s="226">
        <f>ROUND(I122*H122,2)</f>
        <v>0</v>
      </c>
      <c r="BL122" s="18" t="s">
        <v>167</v>
      </c>
      <c r="BM122" s="225" t="s">
        <v>958</v>
      </c>
    </row>
    <row r="123" s="13" customFormat="1">
      <c r="A123" s="13"/>
      <c r="B123" s="232"/>
      <c r="C123" s="233"/>
      <c r="D123" s="227" t="s">
        <v>175</v>
      </c>
      <c r="E123" s="234" t="s">
        <v>19</v>
      </c>
      <c r="F123" s="235" t="s">
        <v>954</v>
      </c>
      <c r="G123" s="233"/>
      <c r="H123" s="234" t="s">
        <v>19</v>
      </c>
      <c r="I123" s="236"/>
      <c r="J123" s="233"/>
      <c r="K123" s="233"/>
      <c r="L123" s="237"/>
      <c r="M123" s="238"/>
      <c r="N123" s="239"/>
      <c r="O123" s="239"/>
      <c r="P123" s="239"/>
      <c r="Q123" s="239"/>
      <c r="R123" s="239"/>
      <c r="S123" s="239"/>
      <c r="T123" s="24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1" t="s">
        <v>175</v>
      </c>
      <c r="AU123" s="241" t="s">
        <v>81</v>
      </c>
      <c r="AV123" s="13" t="s">
        <v>79</v>
      </c>
      <c r="AW123" s="13" t="s">
        <v>33</v>
      </c>
      <c r="AX123" s="13" t="s">
        <v>72</v>
      </c>
      <c r="AY123" s="241" t="s">
        <v>161</v>
      </c>
    </row>
    <row r="124" s="14" customFormat="1">
      <c r="A124" s="14"/>
      <c r="B124" s="242"/>
      <c r="C124" s="243"/>
      <c r="D124" s="227" t="s">
        <v>175</v>
      </c>
      <c r="E124" s="244" t="s">
        <v>19</v>
      </c>
      <c r="F124" s="245" t="s">
        <v>955</v>
      </c>
      <c r="G124" s="243"/>
      <c r="H124" s="246">
        <v>15.75</v>
      </c>
      <c r="I124" s="247"/>
      <c r="J124" s="243"/>
      <c r="K124" s="243"/>
      <c r="L124" s="248"/>
      <c r="M124" s="249"/>
      <c r="N124" s="250"/>
      <c r="O124" s="250"/>
      <c r="P124" s="250"/>
      <c r="Q124" s="250"/>
      <c r="R124" s="250"/>
      <c r="S124" s="250"/>
      <c r="T124" s="25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2" t="s">
        <v>175</v>
      </c>
      <c r="AU124" s="252" t="s">
        <v>81</v>
      </c>
      <c r="AV124" s="14" t="s">
        <v>81</v>
      </c>
      <c r="AW124" s="14" t="s">
        <v>33</v>
      </c>
      <c r="AX124" s="14" t="s">
        <v>72</v>
      </c>
      <c r="AY124" s="252" t="s">
        <v>161</v>
      </c>
    </row>
    <row r="125" s="15" customFormat="1">
      <c r="A125" s="15"/>
      <c r="B125" s="253"/>
      <c r="C125" s="254"/>
      <c r="D125" s="227" t="s">
        <v>175</v>
      </c>
      <c r="E125" s="255" t="s">
        <v>19</v>
      </c>
      <c r="F125" s="256" t="s">
        <v>190</v>
      </c>
      <c r="G125" s="254"/>
      <c r="H125" s="257">
        <v>15.75</v>
      </c>
      <c r="I125" s="258"/>
      <c r="J125" s="254"/>
      <c r="K125" s="254"/>
      <c r="L125" s="259"/>
      <c r="M125" s="260"/>
      <c r="N125" s="261"/>
      <c r="O125" s="261"/>
      <c r="P125" s="261"/>
      <c r="Q125" s="261"/>
      <c r="R125" s="261"/>
      <c r="S125" s="261"/>
      <c r="T125" s="262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63" t="s">
        <v>175</v>
      </c>
      <c r="AU125" s="263" t="s">
        <v>81</v>
      </c>
      <c r="AV125" s="15" t="s">
        <v>167</v>
      </c>
      <c r="AW125" s="15" t="s">
        <v>33</v>
      </c>
      <c r="AX125" s="15" t="s">
        <v>79</v>
      </c>
      <c r="AY125" s="263" t="s">
        <v>161</v>
      </c>
    </row>
    <row r="126" s="2" customFormat="1" ht="24.15" customHeight="1">
      <c r="A126" s="39"/>
      <c r="B126" s="40"/>
      <c r="C126" s="214" t="s">
        <v>225</v>
      </c>
      <c r="D126" s="214" t="s">
        <v>163</v>
      </c>
      <c r="E126" s="215" t="s">
        <v>219</v>
      </c>
      <c r="F126" s="216" t="s">
        <v>220</v>
      </c>
      <c r="G126" s="217" t="s">
        <v>221</v>
      </c>
      <c r="H126" s="218">
        <v>25.199999999999999</v>
      </c>
      <c r="I126" s="219"/>
      <c r="J126" s="220">
        <f>ROUND(I126*H126,2)</f>
        <v>0</v>
      </c>
      <c r="K126" s="216" t="s">
        <v>19</v>
      </c>
      <c r="L126" s="45"/>
      <c r="M126" s="221" t="s">
        <v>19</v>
      </c>
      <c r="N126" s="222" t="s">
        <v>43</v>
      </c>
      <c r="O126" s="85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5" t="s">
        <v>167</v>
      </c>
      <c r="AT126" s="225" t="s">
        <v>163</v>
      </c>
      <c r="AU126" s="225" t="s">
        <v>81</v>
      </c>
      <c r="AY126" s="18" t="s">
        <v>161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8" t="s">
        <v>79</v>
      </c>
      <c r="BK126" s="226">
        <f>ROUND(I126*H126,2)</f>
        <v>0</v>
      </c>
      <c r="BL126" s="18" t="s">
        <v>167</v>
      </c>
      <c r="BM126" s="225" t="s">
        <v>959</v>
      </c>
    </row>
    <row r="127" s="14" customFormat="1">
      <c r="A127" s="14"/>
      <c r="B127" s="242"/>
      <c r="C127" s="243"/>
      <c r="D127" s="227" t="s">
        <v>175</v>
      </c>
      <c r="E127" s="244" t="s">
        <v>19</v>
      </c>
      <c r="F127" s="245" t="s">
        <v>223</v>
      </c>
      <c r="G127" s="243"/>
      <c r="H127" s="246">
        <v>12.6</v>
      </c>
      <c r="I127" s="247"/>
      <c r="J127" s="243"/>
      <c r="K127" s="243"/>
      <c r="L127" s="248"/>
      <c r="M127" s="249"/>
      <c r="N127" s="250"/>
      <c r="O127" s="250"/>
      <c r="P127" s="250"/>
      <c r="Q127" s="250"/>
      <c r="R127" s="250"/>
      <c r="S127" s="250"/>
      <c r="T127" s="251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2" t="s">
        <v>175</v>
      </c>
      <c r="AU127" s="252" t="s">
        <v>81</v>
      </c>
      <c r="AV127" s="14" t="s">
        <v>81</v>
      </c>
      <c r="AW127" s="14" t="s">
        <v>33</v>
      </c>
      <c r="AX127" s="14" t="s">
        <v>72</v>
      </c>
      <c r="AY127" s="252" t="s">
        <v>161</v>
      </c>
    </row>
    <row r="128" s="14" customFormat="1">
      <c r="A128" s="14"/>
      <c r="B128" s="242"/>
      <c r="C128" s="243"/>
      <c r="D128" s="227" t="s">
        <v>175</v>
      </c>
      <c r="E128" s="244" t="s">
        <v>19</v>
      </c>
      <c r="F128" s="245" t="s">
        <v>960</v>
      </c>
      <c r="G128" s="243"/>
      <c r="H128" s="246">
        <v>25.199999999999999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175</v>
      </c>
      <c r="AU128" s="252" t="s">
        <v>81</v>
      </c>
      <c r="AV128" s="14" t="s">
        <v>81</v>
      </c>
      <c r="AW128" s="14" t="s">
        <v>33</v>
      </c>
      <c r="AX128" s="14" t="s">
        <v>79</v>
      </c>
      <c r="AY128" s="252" t="s">
        <v>161</v>
      </c>
    </row>
    <row r="129" s="2" customFormat="1" ht="24.15" customHeight="1">
      <c r="A129" s="39"/>
      <c r="B129" s="40"/>
      <c r="C129" s="214" t="s">
        <v>230</v>
      </c>
      <c r="D129" s="214" t="s">
        <v>163</v>
      </c>
      <c r="E129" s="215" t="s">
        <v>226</v>
      </c>
      <c r="F129" s="216" t="s">
        <v>227</v>
      </c>
      <c r="G129" s="217" t="s">
        <v>173</v>
      </c>
      <c r="H129" s="218">
        <v>31.5</v>
      </c>
      <c r="I129" s="219"/>
      <c r="J129" s="220">
        <f>ROUND(I129*H129,2)</f>
        <v>0</v>
      </c>
      <c r="K129" s="216" t="s">
        <v>185</v>
      </c>
      <c r="L129" s="45"/>
      <c r="M129" s="221" t="s">
        <v>19</v>
      </c>
      <c r="N129" s="222" t="s">
        <v>43</v>
      </c>
      <c r="O129" s="85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5" t="s">
        <v>167</v>
      </c>
      <c r="AT129" s="225" t="s">
        <v>163</v>
      </c>
      <c r="AU129" s="225" t="s">
        <v>81</v>
      </c>
      <c r="AY129" s="18" t="s">
        <v>161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8" t="s">
        <v>79</v>
      </c>
      <c r="BK129" s="226">
        <f>ROUND(I129*H129,2)</f>
        <v>0</v>
      </c>
      <c r="BL129" s="18" t="s">
        <v>167</v>
      </c>
      <c r="BM129" s="225" t="s">
        <v>961</v>
      </c>
    </row>
    <row r="130" s="14" customFormat="1">
      <c r="A130" s="14"/>
      <c r="B130" s="242"/>
      <c r="C130" s="243"/>
      <c r="D130" s="227" t="s">
        <v>175</v>
      </c>
      <c r="E130" s="244" t="s">
        <v>119</v>
      </c>
      <c r="F130" s="245" t="s">
        <v>962</v>
      </c>
      <c r="G130" s="243"/>
      <c r="H130" s="246">
        <v>31.5</v>
      </c>
      <c r="I130" s="247"/>
      <c r="J130" s="243"/>
      <c r="K130" s="243"/>
      <c r="L130" s="248"/>
      <c r="M130" s="249"/>
      <c r="N130" s="250"/>
      <c r="O130" s="250"/>
      <c r="P130" s="250"/>
      <c r="Q130" s="250"/>
      <c r="R130" s="250"/>
      <c r="S130" s="250"/>
      <c r="T130" s="25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2" t="s">
        <v>175</v>
      </c>
      <c r="AU130" s="252" t="s">
        <v>81</v>
      </c>
      <c r="AV130" s="14" t="s">
        <v>81</v>
      </c>
      <c r="AW130" s="14" t="s">
        <v>33</v>
      </c>
      <c r="AX130" s="14" t="s">
        <v>79</v>
      </c>
      <c r="AY130" s="252" t="s">
        <v>161</v>
      </c>
    </row>
    <row r="131" s="12" customFormat="1" ht="22.8" customHeight="1">
      <c r="A131" s="12"/>
      <c r="B131" s="198"/>
      <c r="C131" s="199"/>
      <c r="D131" s="200" t="s">
        <v>71</v>
      </c>
      <c r="E131" s="212" t="s">
        <v>178</v>
      </c>
      <c r="F131" s="212" t="s">
        <v>291</v>
      </c>
      <c r="G131" s="199"/>
      <c r="H131" s="199"/>
      <c r="I131" s="202"/>
      <c r="J131" s="213">
        <f>BK131</f>
        <v>0</v>
      </c>
      <c r="K131" s="199"/>
      <c r="L131" s="204"/>
      <c r="M131" s="205"/>
      <c r="N131" s="206"/>
      <c r="O131" s="206"/>
      <c r="P131" s="207">
        <f>SUM(P132:P145)</f>
        <v>0</v>
      </c>
      <c r="Q131" s="206"/>
      <c r="R131" s="207">
        <f>SUM(R132:R145)</f>
        <v>1.3347217599999999</v>
      </c>
      <c r="S131" s="206"/>
      <c r="T131" s="208">
        <f>SUM(T132:T145)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9" t="s">
        <v>79</v>
      </c>
      <c r="AT131" s="210" t="s">
        <v>71</v>
      </c>
      <c r="AU131" s="210" t="s">
        <v>79</v>
      </c>
      <c r="AY131" s="209" t="s">
        <v>161</v>
      </c>
      <c r="BK131" s="211">
        <f>SUM(BK132:BK145)</f>
        <v>0</v>
      </c>
    </row>
    <row r="132" s="2" customFormat="1" ht="37.8" customHeight="1">
      <c r="A132" s="39"/>
      <c r="B132" s="40"/>
      <c r="C132" s="214" t="s">
        <v>236</v>
      </c>
      <c r="D132" s="214" t="s">
        <v>163</v>
      </c>
      <c r="E132" s="215" t="s">
        <v>879</v>
      </c>
      <c r="F132" s="216" t="s">
        <v>880</v>
      </c>
      <c r="G132" s="217" t="s">
        <v>173</v>
      </c>
      <c r="H132" s="218">
        <v>12.6</v>
      </c>
      <c r="I132" s="219"/>
      <c r="J132" s="220">
        <f>ROUND(I132*H132,2)</f>
        <v>0</v>
      </c>
      <c r="K132" s="216" t="s">
        <v>185</v>
      </c>
      <c r="L132" s="45"/>
      <c r="M132" s="221" t="s">
        <v>19</v>
      </c>
      <c r="N132" s="222" t="s">
        <v>43</v>
      </c>
      <c r="O132" s="85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5" t="s">
        <v>167</v>
      </c>
      <c r="AT132" s="225" t="s">
        <v>163</v>
      </c>
      <c r="AU132" s="225" t="s">
        <v>81</v>
      </c>
      <c r="AY132" s="18" t="s">
        <v>161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8" t="s">
        <v>79</v>
      </c>
      <c r="BK132" s="226">
        <f>ROUND(I132*H132,2)</f>
        <v>0</v>
      </c>
      <c r="BL132" s="18" t="s">
        <v>167</v>
      </c>
      <c r="BM132" s="225" t="s">
        <v>963</v>
      </c>
    </row>
    <row r="133" s="13" customFormat="1">
      <c r="A133" s="13"/>
      <c r="B133" s="232"/>
      <c r="C133" s="233"/>
      <c r="D133" s="227" t="s">
        <v>175</v>
      </c>
      <c r="E133" s="234" t="s">
        <v>19</v>
      </c>
      <c r="F133" s="235" t="s">
        <v>964</v>
      </c>
      <c r="G133" s="233"/>
      <c r="H133" s="234" t="s">
        <v>19</v>
      </c>
      <c r="I133" s="236"/>
      <c r="J133" s="233"/>
      <c r="K133" s="233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175</v>
      </c>
      <c r="AU133" s="241" t="s">
        <v>81</v>
      </c>
      <c r="AV133" s="13" t="s">
        <v>79</v>
      </c>
      <c r="AW133" s="13" t="s">
        <v>33</v>
      </c>
      <c r="AX133" s="13" t="s">
        <v>72</v>
      </c>
      <c r="AY133" s="241" t="s">
        <v>161</v>
      </c>
    </row>
    <row r="134" s="14" customFormat="1">
      <c r="A134" s="14"/>
      <c r="B134" s="242"/>
      <c r="C134" s="243"/>
      <c r="D134" s="227" t="s">
        <v>175</v>
      </c>
      <c r="E134" s="244" t="s">
        <v>19</v>
      </c>
      <c r="F134" s="245" t="s">
        <v>965</v>
      </c>
      <c r="G134" s="243"/>
      <c r="H134" s="246">
        <v>12.6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175</v>
      </c>
      <c r="AU134" s="252" t="s">
        <v>81</v>
      </c>
      <c r="AV134" s="14" t="s">
        <v>81</v>
      </c>
      <c r="AW134" s="14" t="s">
        <v>33</v>
      </c>
      <c r="AX134" s="14" t="s">
        <v>72</v>
      </c>
      <c r="AY134" s="252" t="s">
        <v>161</v>
      </c>
    </row>
    <row r="135" s="15" customFormat="1">
      <c r="A135" s="15"/>
      <c r="B135" s="253"/>
      <c r="C135" s="254"/>
      <c r="D135" s="227" t="s">
        <v>175</v>
      </c>
      <c r="E135" s="255" t="s">
        <v>19</v>
      </c>
      <c r="F135" s="256" t="s">
        <v>190</v>
      </c>
      <c r="G135" s="254"/>
      <c r="H135" s="257">
        <v>12.6</v>
      </c>
      <c r="I135" s="258"/>
      <c r="J135" s="254"/>
      <c r="K135" s="254"/>
      <c r="L135" s="259"/>
      <c r="M135" s="260"/>
      <c r="N135" s="261"/>
      <c r="O135" s="261"/>
      <c r="P135" s="261"/>
      <c r="Q135" s="261"/>
      <c r="R135" s="261"/>
      <c r="S135" s="261"/>
      <c r="T135" s="262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3" t="s">
        <v>175</v>
      </c>
      <c r="AU135" s="263" t="s">
        <v>81</v>
      </c>
      <c r="AV135" s="15" t="s">
        <v>167</v>
      </c>
      <c r="AW135" s="15" t="s">
        <v>33</v>
      </c>
      <c r="AX135" s="15" t="s">
        <v>79</v>
      </c>
      <c r="AY135" s="263" t="s">
        <v>161</v>
      </c>
    </row>
    <row r="136" s="2" customFormat="1" ht="37.8" customHeight="1">
      <c r="A136" s="39"/>
      <c r="B136" s="40"/>
      <c r="C136" s="214" t="s">
        <v>243</v>
      </c>
      <c r="D136" s="214" t="s">
        <v>163</v>
      </c>
      <c r="E136" s="215" t="s">
        <v>306</v>
      </c>
      <c r="F136" s="216" t="s">
        <v>307</v>
      </c>
      <c r="G136" s="217" t="s">
        <v>233</v>
      </c>
      <c r="H136" s="218">
        <v>50.799999999999997</v>
      </c>
      <c r="I136" s="219"/>
      <c r="J136" s="220">
        <f>ROUND(I136*H136,2)</f>
        <v>0</v>
      </c>
      <c r="K136" s="216" t="s">
        <v>185</v>
      </c>
      <c r="L136" s="45"/>
      <c r="M136" s="221" t="s">
        <v>19</v>
      </c>
      <c r="N136" s="222" t="s">
        <v>43</v>
      </c>
      <c r="O136" s="85"/>
      <c r="P136" s="223">
        <f>O136*H136</f>
        <v>0</v>
      </c>
      <c r="Q136" s="223">
        <v>0.00726</v>
      </c>
      <c r="R136" s="223">
        <f>Q136*H136</f>
        <v>0.36880799999999997</v>
      </c>
      <c r="S136" s="223">
        <v>0</v>
      </c>
      <c r="T136" s="224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5" t="s">
        <v>167</v>
      </c>
      <c r="AT136" s="225" t="s">
        <v>163</v>
      </c>
      <c r="AU136" s="225" t="s">
        <v>81</v>
      </c>
      <c r="AY136" s="18" t="s">
        <v>161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8" t="s">
        <v>79</v>
      </c>
      <c r="BK136" s="226">
        <f>ROUND(I136*H136,2)</f>
        <v>0</v>
      </c>
      <c r="BL136" s="18" t="s">
        <v>167</v>
      </c>
      <c r="BM136" s="225" t="s">
        <v>966</v>
      </c>
    </row>
    <row r="137" s="14" customFormat="1">
      <c r="A137" s="14"/>
      <c r="B137" s="242"/>
      <c r="C137" s="243"/>
      <c r="D137" s="227" t="s">
        <v>175</v>
      </c>
      <c r="E137" s="244" t="s">
        <v>19</v>
      </c>
      <c r="F137" s="245" t="s">
        <v>967</v>
      </c>
      <c r="G137" s="243"/>
      <c r="H137" s="246">
        <v>50.799999999999997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2" t="s">
        <v>175</v>
      </c>
      <c r="AU137" s="252" t="s">
        <v>81</v>
      </c>
      <c r="AV137" s="14" t="s">
        <v>81</v>
      </c>
      <c r="AW137" s="14" t="s">
        <v>33</v>
      </c>
      <c r="AX137" s="14" t="s">
        <v>72</v>
      </c>
      <c r="AY137" s="252" t="s">
        <v>161</v>
      </c>
    </row>
    <row r="138" s="15" customFormat="1">
      <c r="A138" s="15"/>
      <c r="B138" s="253"/>
      <c r="C138" s="254"/>
      <c r="D138" s="227" t="s">
        <v>175</v>
      </c>
      <c r="E138" s="255" t="s">
        <v>19</v>
      </c>
      <c r="F138" s="256" t="s">
        <v>190</v>
      </c>
      <c r="G138" s="254"/>
      <c r="H138" s="257">
        <v>50.799999999999997</v>
      </c>
      <c r="I138" s="258"/>
      <c r="J138" s="254"/>
      <c r="K138" s="254"/>
      <c r="L138" s="259"/>
      <c r="M138" s="260"/>
      <c r="N138" s="261"/>
      <c r="O138" s="261"/>
      <c r="P138" s="261"/>
      <c r="Q138" s="261"/>
      <c r="R138" s="261"/>
      <c r="S138" s="261"/>
      <c r="T138" s="262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3" t="s">
        <v>175</v>
      </c>
      <c r="AU138" s="263" t="s">
        <v>81</v>
      </c>
      <c r="AV138" s="15" t="s">
        <v>167</v>
      </c>
      <c r="AW138" s="15" t="s">
        <v>33</v>
      </c>
      <c r="AX138" s="15" t="s">
        <v>79</v>
      </c>
      <c r="AY138" s="263" t="s">
        <v>161</v>
      </c>
    </row>
    <row r="139" s="2" customFormat="1" ht="37.8" customHeight="1">
      <c r="A139" s="39"/>
      <c r="B139" s="40"/>
      <c r="C139" s="214" t="s">
        <v>8</v>
      </c>
      <c r="D139" s="214" t="s">
        <v>163</v>
      </c>
      <c r="E139" s="215" t="s">
        <v>312</v>
      </c>
      <c r="F139" s="216" t="s">
        <v>313</v>
      </c>
      <c r="G139" s="217" t="s">
        <v>233</v>
      </c>
      <c r="H139" s="218">
        <v>50.799999999999997</v>
      </c>
      <c r="I139" s="219"/>
      <c r="J139" s="220">
        <f>ROUND(I139*H139,2)</f>
        <v>0</v>
      </c>
      <c r="K139" s="216" t="s">
        <v>185</v>
      </c>
      <c r="L139" s="45"/>
      <c r="M139" s="221" t="s">
        <v>19</v>
      </c>
      <c r="N139" s="222" t="s">
        <v>43</v>
      </c>
      <c r="O139" s="85"/>
      <c r="P139" s="223">
        <f>O139*H139</f>
        <v>0</v>
      </c>
      <c r="Q139" s="223">
        <v>0.00085999999999999998</v>
      </c>
      <c r="R139" s="223">
        <f>Q139*H139</f>
        <v>0.043687999999999998</v>
      </c>
      <c r="S139" s="223">
        <v>0</v>
      </c>
      <c r="T139" s="224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5" t="s">
        <v>167</v>
      </c>
      <c r="AT139" s="225" t="s">
        <v>163</v>
      </c>
      <c r="AU139" s="225" t="s">
        <v>81</v>
      </c>
      <c r="AY139" s="18" t="s">
        <v>161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8" t="s">
        <v>79</v>
      </c>
      <c r="BK139" s="226">
        <f>ROUND(I139*H139,2)</f>
        <v>0</v>
      </c>
      <c r="BL139" s="18" t="s">
        <v>167</v>
      </c>
      <c r="BM139" s="225" t="s">
        <v>968</v>
      </c>
    </row>
    <row r="140" s="2" customFormat="1" ht="37.8" customHeight="1">
      <c r="A140" s="39"/>
      <c r="B140" s="40"/>
      <c r="C140" s="214" t="s">
        <v>253</v>
      </c>
      <c r="D140" s="214" t="s">
        <v>163</v>
      </c>
      <c r="E140" s="215" t="s">
        <v>316</v>
      </c>
      <c r="F140" s="216" t="s">
        <v>317</v>
      </c>
      <c r="G140" s="217" t="s">
        <v>221</v>
      </c>
      <c r="H140" s="218">
        <v>0.84199999999999997</v>
      </c>
      <c r="I140" s="219"/>
      <c r="J140" s="220">
        <f>ROUND(I140*H140,2)</f>
        <v>0</v>
      </c>
      <c r="K140" s="216" t="s">
        <v>185</v>
      </c>
      <c r="L140" s="45"/>
      <c r="M140" s="221" t="s">
        <v>19</v>
      </c>
      <c r="N140" s="222" t="s">
        <v>43</v>
      </c>
      <c r="O140" s="85"/>
      <c r="P140" s="223">
        <f>O140*H140</f>
        <v>0</v>
      </c>
      <c r="Q140" s="223">
        <v>1.09528</v>
      </c>
      <c r="R140" s="223">
        <f>Q140*H140</f>
        <v>0.92222576000000001</v>
      </c>
      <c r="S140" s="223">
        <v>0</v>
      </c>
      <c r="T140" s="22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5" t="s">
        <v>167</v>
      </c>
      <c r="AT140" s="225" t="s">
        <v>163</v>
      </c>
      <c r="AU140" s="225" t="s">
        <v>81</v>
      </c>
      <c r="AY140" s="18" t="s">
        <v>161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8" t="s">
        <v>79</v>
      </c>
      <c r="BK140" s="226">
        <f>ROUND(I140*H140,2)</f>
        <v>0</v>
      </c>
      <c r="BL140" s="18" t="s">
        <v>167</v>
      </c>
      <c r="BM140" s="225" t="s">
        <v>969</v>
      </c>
    </row>
    <row r="141" s="13" customFormat="1">
      <c r="A141" s="13"/>
      <c r="B141" s="232"/>
      <c r="C141" s="233"/>
      <c r="D141" s="227" t="s">
        <v>175</v>
      </c>
      <c r="E141" s="234" t="s">
        <v>19</v>
      </c>
      <c r="F141" s="235" t="s">
        <v>970</v>
      </c>
      <c r="G141" s="233"/>
      <c r="H141" s="234" t="s">
        <v>19</v>
      </c>
      <c r="I141" s="236"/>
      <c r="J141" s="233"/>
      <c r="K141" s="233"/>
      <c r="L141" s="237"/>
      <c r="M141" s="238"/>
      <c r="N141" s="239"/>
      <c r="O141" s="239"/>
      <c r="P141" s="239"/>
      <c r="Q141" s="239"/>
      <c r="R141" s="239"/>
      <c r="S141" s="239"/>
      <c r="T141" s="24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1" t="s">
        <v>175</v>
      </c>
      <c r="AU141" s="241" t="s">
        <v>81</v>
      </c>
      <c r="AV141" s="13" t="s">
        <v>79</v>
      </c>
      <c r="AW141" s="13" t="s">
        <v>33</v>
      </c>
      <c r="AX141" s="13" t="s">
        <v>72</v>
      </c>
      <c r="AY141" s="241" t="s">
        <v>161</v>
      </c>
    </row>
    <row r="142" s="14" customFormat="1">
      <c r="A142" s="14"/>
      <c r="B142" s="242"/>
      <c r="C142" s="243"/>
      <c r="D142" s="227" t="s">
        <v>175</v>
      </c>
      <c r="E142" s="244" t="s">
        <v>19</v>
      </c>
      <c r="F142" s="245" t="s">
        <v>971</v>
      </c>
      <c r="G142" s="243"/>
      <c r="H142" s="246">
        <v>0.59299999999999997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175</v>
      </c>
      <c r="AU142" s="252" t="s">
        <v>81</v>
      </c>
      <c r="AV142" s="14" t="s">
        <v>81</v>
      </c>
      <c r="AW142" s="14" t="s">
        <v>33</v>
      </c>
      <c r="AX142" s="14" t="s">
        <v>72</v>
      </c>
      <c r="AY142" s="252" t="s">
        <v>161</v>
      </c>
    </row>
    <row r="143" s="13" customFormat="1">
      <c r="A143" s="13"/>
      <c r="B143" s="232"/>
      <c r="C143" s="233"/>
      <c r="D143" s="227" t="s">
        <v>175</v>
      </c>
      <c r="E143" s="234" t="s">
        <v>19</v>
      </c>
      <c r="F143" s="235" t="s">
        <v>972</v>
      </c>
      <c r="G143" s="233"/>
      <c r="H143" s="234" t="s">
        <v>19</v>
      </c>
      <c r="I143" s="236"/>
      <c r="J143" s="233"/>
      <c r="K143" s="233"/>
      <c r="L143" s="237"/>
      <c r="M143" s="238"/>
      <c r="N143" s="239"/>
      <c r="O143" s="239"/>
      <c r="P143" s="239"/>
      <c r="Q143" s="239"/>
      <c r="R143" s="239"/>
      <c r="S143" s="239"/>
      <c r="T143" s="24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1" t="s">
        <v>175</v>
      </c>
      <c r="AU143" s="241" t="s">
        <v>81</v>
      </c>
      <c r="AV143" s="13" t="s">
        <v>79</v>
      </c>
      <c r="AW143" s="13" t="s">
        <v>33</v>
      </c>
      <c r="AX143" s="13" t="s">
        <v>72</v>
      </c>
      <c r="AY143" s="241" t="s">
        <v>161</v>
      </c>
    </row>
    <row r="144" s="14" customFormat="1">
      <c r="A144" s="14"/>
      <c r="B144" s="242"/>
      <c r="C144" s="243"/>
      <c r="D144" s="227" t="s">
        <v>175</v>
      </c>
      <c r="E144" s="244" t="s">
        <v>19</v>
      </c>
      <c r="F144" s="245" t="s">
        <v>973</v>
      </c>
      <c r="G144" s="243"/>
      <c r="H144" s="246">
        <v>0.249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2" t="s">
        <v>175</v>
      </c>
      <c r="AU144" s="252" t="s">
        <v>81</v>
      </c>
      <c r="AV144" s="14" t="s">
        <v>81</v>
      </c>
      <c r="AW144" s="14" t="s">
        <v>33</v>
      </c>
      <c r="AX144" s="14" t="s">
        <v>72</v>
      </c>
      <c r="AY144" s="252" t="s">
        <v>161</v>
      </c>
    </row>
    <row r="145" s="15" customFormat="1">
      <c r="A145" s="15"/>
      <c r="B145" s="253"/>
      <c r="C145" s="254"/>
      <c r="D145" s="227" t="s">
        <v>175</v>
      </c>
      <c r="E145" s="255" t="s">
        <v>19</v>
      </c>
      <c r="F145" s="256" t="s">
        <v>190</v>
      </c>
      <c r="G145" s="254"/>
      <c r="H145" s="257">
        <v>0.84199999999999997</v>
      </c>
      <c r="I145" s="258"/>
      <c r="J145" s="254"/>
      <c r="K145" s="254"/>
      <c r="L145" s="259"/>
      <c r="M145" s="260"/>
      <c r="N145" s="261"/>
      <c r="O145" s="261"/>
      <c r="P145" s="261"/>
      <c r="Q145" s="261"/>
      <c r="R145" s="261"/>
      <c r="S145" s="261"/>
      <c r="T145" s="262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3" t="s">
        <v>175</v>
      </c>
      <c r="AU145" s="263" t="s">
        <v>81</v>
      </c>
      <c r="AV145" s="15" t="s">
        <v>167</v>
      </c>
      <c r="AW145" s="15" t="s">
        <v>33</v>
      </c>
      <c r="AX145" s="15" t="s">
        <v>79</v>
      </c>
      <c r="AY145" s="263" t="s">
        <v>161</v>
      </c>
    </row>
    <row r="146" s="12" customFormat="1" ht="22.8" customHeight="1">
      <c r="A146" s="12"/>
      <c r="B146" s="198"/>
      <c r="C146" s="199"/>
      <c r="D146" s="200" t="s">
        <v>71</v>
      </c>
      <c r="E146" s="212" t="s">
        <v>197</v>
      </c>
      <c r="F146" s="212" t="s">
        <v>783</v>
      </c>
      <c r="G146" s="199"/>
      <c r="H146" s="199"/>
      <c r="I146" s="202"/>
      <c r="J146" s="213">
        <f>BK146</f>
        <v>0</v>
      </c>
      <c r="K146" s="199"/>
      <c r="L146" s="204"/>
      <c r="M146" s="205"/>
      <c r="N146" s="206"/>
      <c r="O146" s="206"/>
      <c r="P146" s="207">
        <f>SUM(P147:P149)</f>
        <v>0</v>
      </c>
      <c r="Q146" s="206"/>
      <c r="R146" s="207">
        <f>SUM(R147:R149)</f>
        <v>17.6526</v>
      </c>
      <c r="S146" s="206"/>
      <c r="T146" s="208">
        <f>SUM(T147:T149)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9" t="s">
        <v>79</v>
      </c>
      <c r="AT146" s="210" t="s">
        <v>71</v>
      </c>
      <c r="AU146" s="210" t="s">
        <v>79</v>
      </c>
      <c r="AY146" s="209" t="s">
        <v>161</v>
      </c>
      <c r="BK146" s="211">
        <f>SUM(BK147:BK149)</f>
        <v>0</v>
      </c>
    </row>
    <row r="147" s="2" customFormat="1" ht="24.15" customHeight="1">
      <c r="A147" s="39"/>
      <c r="B147" s="40"/>
      <c r="C147" s="214" t="s">
        <v>258</v>
      </c>
      <c r="D147" s="214" t="s">
        <v>163</v>
      </c>
      <c r="E147" s="215" t="s">
        <v>974</v>
      </c>
      <c r="F147" s="216" t="s">
        <v>975</v>
      </c>
      <c r="G147" s="217" t="s">
        <v>233</v>
      </c>
      <c r="H147" s="218">
        <v>135</v>
      </c>
      <c r="I147" s="219"/>
      <c r="J147" s="220">
        <f>ROUND(I147*H147,2)</f>
        <v>0</v>
      </c>
      <c r="K147" s="216" t="s">
        <v>185</v>
      </c>
      <c r="L147" s="45"/>
      <c r="M147" s="221" t="s">
        <v>19</v>
      </c>
      <c r="N147" s="222" t="s">
        <v>43</v>
      </c>
      <c r="O147" s="85"/>
      <c r="P147" s="223">
        <f>O147*H147</f>
        <v>0</v>
      </c>
      <c r="Q147" s="223">
        <v>0.13075999999999999</v>
      </c>
      <c r="R147" s="223">
        <f>Q147*H147</f>
        <v>17.6526</v>
      </c>
      <c r="S147" s="223">
        <v>0</v>
      </c>
      <c r="T147" s="224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5" t="s">
        <v>167</v>
      </c>
      <c r="AT147" s="225" t="s">
        <v>163</v>
      </c>
      <c r="AU147" s="225" t="s">
        <v>81</v>
      </c>
      <c r="AY147" s="18" t="s">
        <v>161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8" t="s">
        <v>79</v>
      </c>
      <c r="BK147" s="226">
        <f>ROUND(I147*H147,2)</f>
        <v>0</v>
      </c>
      <c r="BL147" s="18" t="s">
        <v>167</v>
      </c>
      <c r="BM147" s="225" t="s">
        <v>976</v>
      </c>
    </row>
    <row r="148" s="13" customFormat="1">
      <c r="A148" s="13"/>
      <c r="B148" s="232"/>
      <c r="C148" s="233"/>
      <c r="D148" s="227" t="s">
        <v>175</v>
      </c>
      <c r="E148" s="234" t="s">
        <v>19</v>
      </c>
      <c r="F148" s="235" t="s">
        <v>977</v>
      </c>
      <c r="G148" s="233"/>
      <c r="H148" s="234" t="s">
        <v>19</v>
      </c>
      <c r="I148" s="236"/>
      <c r="J148" s="233"/>
      <c r="K148" s="233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175</v>
      </c>
      <c r="AU148" s="241" t="s">
        <v>81</v>
      </c>
      <c r="AV148" s="13" t="s">
        <v>79</v>
      </c>
      <c r="AW148" s="13" t="s">
        <v>33</v>
      </c>
      <c r="AX148" s="13" t="s">
        <v>72</v>
      </c>
      <c r="AY148" s="241" t="s">
        <v>161</v>
      </c>
    </row>
    <row r="149" s="14" customFormat="1">
      <c r="A149" s="14"/>
      <c r="B149" s="242"/>
      <c r="C149" s="243"/>
      <c r="D149" s="227" t="s">
        <v>175</v>
      </c>
      <c r="E149" s="244" t="s">
        <v>19</v>
      </c>
      <c r="F149" s="245" t="s">
        <v>978</v>
      </c>
      <c r="G149" s="243"/>
      <c r="H149" s="246">
        <v>135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175</v>
      </c>
      <c r="AU149" s="252" t="s">
        <v>81</v>
      </c>
      <c r="AV149" s="14" t="s">
        <v>81</v>
      </c>
      <c r="AW149" s="14" t="s">
        <v>33</v>
      </c>
      <c r="AX149" s="14" t="s">
        <v>79</v>
      </c>
      <c r="AY149" s="252" t="s">
        <v>161</v>
      </c>
    </row>
    <row r="150" s="12" customFormat="1" ht="22.8" customHeight="1">
      <c r="A150" s="12"/>
      <c r="B150" s="198"/>
      <c r="C150" s="199"/>
      <c r="D150" s="200" t="s">
        <v>71</v>
      </c>
      <c r="E150" s="212" t="s">
        <v>211</v>
      </c>
      <c r="F150" s="212" t="s">
        <v>365</v>
      </c>
      <c r="G150" s="199"/>
      <c r="H150" s="199"/>
      <c r="I150" s="202"/>
      <c r="J150" s="213">
        <f>BK150</f>
        <v>0</v>
      </c>
      <c r="K150" s="199"/>
      <c r="L150" s="204"/>
      <c r="M150" s="205"/>
      <c r="N150" s="206"/>
      <c r="O150" s="206"/>
      <c r="P150" s="207">
        <f>SUM(P151:P159)</f>
        <v>0</v>
      </c>
      <c r="Q150" s="206"/>
      <c r="R150" s="207">
        <f>SUM(R151:R159)</f>
        <v>0.61020999999999992</v>
      </c>
      <c r="S150" s="206"/>
      <c r="T150" s="208">
        <f>SUM(T151:T159)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9" t="s">
        <v>79</v>
      </c>
      <c r="AT150" s="210" t="s">
        <v>71</v>
      </c>
      <c r="AU150" s="210" t="s">
        <v>79</v>
      </c>
      <c r="AY150" s="209" t="s">
        <v>161</v>
      </c>
      <c r="BK150" s="211">
        <f>SUM(BK151:BK159)</f>
        <v>0</v>
      </c>
    </row>
    <row r="151" s="2" customFormat="1" ht="14.4" customHeight="1">
      <c r="A151" s="39"/>
      <c r="B151" s="40"/>
      <c r="C151" s="214" t="s">
        <v>264</v>
      </c>
      <c r="D151" s="214" t="s">
        <v>163</v>
      </c>
      <c r="E151" s="215" t="s">
        <v>979</v>
      </c>
      <c r="F151" s="216" t="s">
        <v>980</v>
      </c>
      <c r="G151" s="217" t="s">
        <v>233</v>
      </c>
      <c r="H151" s="218">
        <v>135</v>
      </c>
      <c r="I151" s="219"/>
      <c r="J151" s="220">
        <f>ROUND(I151*H151,2)</f>
        <v>0</v>
      </c>
      <c r="K151" s="216" t="s">
        <v>185</v>
      </c>
      <c r="L151" s="45"/>
      <c r="M151" s="221" t="s">
        <v>19</v>
      </c>
      <c r="N151" s="222" t="s">
        <v>43</v>
      </c>
      <c r="O151" s="85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5" t="s">
        <v>167</v>
      </c>
      <c r="AT151" s="225" t="s">
        <v>163</v>
      </c>
      <c r="AU151" s="225" t="s">
        <v>81</v>
      </c>
      <c r="AY151" s="18" t="s">
        <v>161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8" t="s">
        <v>79</v>
      </c>
      <c r="BK151" s="226">
        <f>ROUND(I151*H151,2)</f>
        <v>0</v>
      </c>
      <c r="BL151" s="18" t="s">
        <v>167</v>
      </c>
      <c r="BM151" s="225" t="s">
        <v>981</v>
      </c>
    </row>
    <row r="152" s="13" customFormat="1">
      <c r="A152" s="13"/>
      <c r="B152" s="232"/>
      <c r="C152" s="233"/>
      <c r="D152" s="227" t="s">
        <v>175</v>
      </c>
      <c r="E152" s="234" t="s">
        <v>19</v>
      </c>
      <c r="F152" s="235" t="s">
        <v>982</v>
      </c>
      <c r="G152" s="233"/>
      <c r="H152" s="234" t="s">
        <v>19</v>
      </c>
      <c r="I152" s="236"/>
      <c r="J152" s="233"/>
      <c r="K152" s="233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175</v>
      </c>
      <c r="AU152" s="241" t="s">
        <v>81</v>
      </c>
      <c r="AV152" s="13" t="s">
        <v>79</v>
      </c>
      <c r="AW152" s="13" t="s">
        <v>33</v>
      </c>
      <c r="AX152" s="13" t="s">
        <v>72</v>
      </c>
      <c r="AY152" s="241" t="s">
        <v>161</v>
      </c>
    </row>
    <row r="153" s="14" customFormat="1">
      <c r="A153" s="14"/>
      <c r="B153" s="242"/>
      <c r="C153" s="243"/>
      <c r="D153" s="227" t="s">
        <v>175</v>
      </c>
      <c r="E153" s="244" t="s">
        <v>19</v>
      </c>
      <c r="F153" s="245" t="s">
        <v>983</v>
      </c>
      <c r="G153" s="243"/>
      <c r="H153" s="246">
        <v>135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175</v>
      </c>
      <c r="AU153" s="252" t="s">
        <v>81</v>
      </c>
      <c r="AV153" s="14" t="s">
        <v>81</v>
      </c>
      <c r="AW153" s="14" t="s">
        <v>33</v>
      </c>
      <c r="AX153" s="14" t="s">
        <v>79</v>
      </c>
      <c r="AY153" s="252" t="s">
        <v>161</v>
      </c>
    </row>
    <row r="154" s="2" customFormat="1" ht="14.4" customHeight="1">
      <c r="A154" s="39"/>
      <c r="B154" s="40"/>
      <c r="C154" s="214" t="s">
        <v>269</v>
      </c>
      <c r="D154" s="214" t="s">
        <v>163</v>
      </c>
      <c r="E154" s="215" t="s">
        <v>403</v>
      </c>
      <c r="F154" s="216" t="s">
        <v>404</v>
      </c>
      <c r="G154" s="217" t="s">
        <v>233</v>
      </c>
      <c r="H154" s="218">
        <v>135</v>
      </c>
      <c r="I154" s="219"/>
      <c r="J154" s="220">
        <f>ROUND(I154*H154,2)</f>
        <v>0</v>
      </c>
      <c r="K154" s="216" t="s">
        <v>185</v>
      </c>
      <c r="L154" s="45"/>
      <c r="M154" s="221" t="s">
        <v>19</v>
      </c>
      <c r="N154" s="222" t="s">
        <v>43</v>
      </c>
      <c r="O154" s="85"/>
      <c r="P154" s="223">
        <f>O154*H154</f>
        <v>0</v>
      </c>
      <c r="Q154" s="223">
        <v>0.00158</v>
      </c>
      <c r="R154" s="223">
        <f>Q154*H154</f>
        <v>0.21329999999999999</v>
      </c>
      <c r="S154" s="223">
        <v>0</v>
      </c>
      <c r="T154" s="224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5" t="s">
        <v>167</v>
      </c>
      <c r="AT154" s="225" t="s">
        <v>163</v>
      </c>
      <c r="AU154" s="225" t="s">
        <v>81</v>
      </c>
      <c r="AY154" s="18" t="s">
        <v>161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8" t="s">
        <v>79</v>
      </c>
      <c r="BK154" s="226">
        <f>ROUND(I154*H154,2)</f>
        <v>0</v>
      </c>
      <c r="BL154" s="18" t="s">
        <v>167</v>
      </c>
      <c r="BM154" s="225" t="s">
        <v>984</v>
      </c>
    </row>
    <row r="155" s="2" customFormat="1" ht="24.15" customHeight="1">
      <c r="A155" s="39"/>
      <c r="B155" s="40"/>
      <c r="C155" s="214" t="s">
        <v>275</v>
      </c>
      <c r="D155" s="214" t="s">
        <v>163</v>
      </c>
      <c r="E155" s="215" t="s">
        <v>985</v>
      </c>
      <c r="F155" s="216" t="s">
        <v>986</v>
      </c>
      <c r="G155" s="217" t="s">
        <v>278</v>
      </c>
      <c r="H155" s="218">
        <v>237</v>
      </c>
      <c r="I155" s="219"/>
      <c r="J155" s="220">
        <f>ROUND(I155*H155,2)</f>
        <v>0</v>
      </c>
      <c r="K155" s="216" t="s">
        <v>185</v>
      </c>
      <c r="L155" s="45"/>
      <c r="M155" s="221" t="s">
        <v>19</v>
      </c>
      <c r="N155" s="222" t="s">
        <v>43</v>
      </c>
      <c r="O155" s="85"/>
      <c r="P155" s="223">
        <f>O155*H155</f>
        <v>0</v>
      </c>
      <c r="Q155" s="223">
        <v>0.00042999999999999999</v>
      </c>
      <c r="R155" s="223">
        <f>Q155*H155</f>
        <v>0.10191</v>
      </c>
      <c r="S155" s="223">
        <v>0</v>
      </c>
      <c r="T155" s="22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5" t="s">
        <v>167</v>
      </c>
      <c r="AT155" s="225" t="s">
        <v>163</v>
      </c>
      <c r="AU155" s="225" t="s">
        <v>81</v>
      </c>
      <c r="AY155" s="18" t="s">
        <v>161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8" t="s">
        <v>79</v>
      </c>
      <c r="BK155" s="226">
        <f>ROUND(I155*H155,2)</f>
        <v>0</v>
      </c>
      <c r="BL155" s="18" t="s">
        <v>167</v>
      </c>
      <c r="BM155" s="225" t="s">
        <v>987</v>
      </c>
    </row>
    <row r="156" s="13" customFormat="1">
      <c r="A156" s="13"/>
      <c r="B156" s="232"/>
      <c r="C156" s="233"/>
      <c r="D156" s="227" t="s">
        <v>175</v>
      </c>
      <c r="E156" s="234" t="s">
        <v>19</v>
      </c>
      <c r="F156" s="235" t="s">
        <v>988</v>
      </c>
      <c r="G156" s="233"/>
      <c r="H156" s="234" t="s">
        <v>19</v>
      </c>
      <c r="I156" s="236"/>
      <c r="J156" s="233"/>
      <c r="K156" s="233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175</v>
      </c>
      <c r="AU156" s="241" t="s">
        <v>81</v>
      </c>
      <c r="AV156" s="13" t="s">
        <v>79</v>
      </c>
      <c r="AW156" s="13" t="s">
        <v>33</v>
      </c>
      <c r="AX156" s="13" t="s">
        <v>72</v>
      </c>
      <c r="AY156" s="241" t="s">
        <v>161</v>
      </c>
    </row>
    <row r="157" s="14" customFormat="1">
      <c r="A157" s="14"/>
      <c r="B157" s="242"/>
      <c r="C157" s="243"/>
      <c r="D157" s="227" t="s">
        <v>175</v>
      </c>
      <c r="E157" s="244" t="s">
        <v>19</v>
      </c>
      <c r="F157" s="245" t="s">
        <v>989</v>
      </c>
      <c r="G157" s="243"/>
      <c r="H157" s="246">
        <v>237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2" t="s">
        <v>175</v>
      </c>
      <c r="AU157" s="252" t="s">
        <v>81</v>
      </c>
      <c r="AV157" s="14" t="s">
        <v>81</v>
      </c>
      <c r="AW157" s="14" t="s">
        <v>33</v>
      </c>
      <c r="AX157" s="14" t="s">
        <v>79</v>
      </c>
      <c r="AY157" s="252" t="s">
        <v>161</v>
      </c>
    </row>
    <row r="158" s="2" customFormat="1" ht="14.4" customHeight="1">
      <c r="A158" s="39"/>
      <c r="B158" s="40"/>
      <c r="C158" s="264" t="s">
        <v>7</v>
      </c>
      <c r="D158" s="264" t="s">
        <v>237</v>
      </c>
      <c r="E158" s="265" t="s">
        <v>990</v>
      </c>
      <c r="F158" s="266" t="s">
        <v>991</v>
      </c>
      <c r="G158" s="267" t="s">
        <v>221</v>
      </c>
      <c r="H158" s="268">
        <v>0.29499999999999998</v>
      </c>
      <c r="I158" s="269"/>
      <c r="J158" s="270">
        <f>ROUND(I158*H158,2)</f>
        <v>0</v>
      </c>
      <c r="K158" s="266" t="s">
        <v>185</v>
      </c>
      <c r="L158" s="271"/>
      <c r="M158" s="272" t="s">
        <v>19</v>
      </c>
      <c r="N158" s="273" t="s">
        <v>43</v>
      </c>
      <c r="O158" s="85"/>
      <c r="P158" s="223">
        <f>O158*H158</f>
        <v>0</v>
      </c>
      <c r="Q158" s="223">
        <v>1</v>
      </c>
      <c r="R158" s="223">
        <f>Q158*H158</f>
        <v>0.29499999999999998</v>
      </c>
      <c r="S158" s="223">
        <v>0</v>
      </c>
      <c r="T158" s="22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5" t="s">
        <v>207</v>
      </c>
      <c r="AT158" s="225" t="s">
        <v>237</v>
      </c>
      <c r="AU158" s="225" t="s">
        <v>81</v>
      </c>
      <c r="AY158" s="18" t="s">
        <v>161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8" t="s">
        <v>79</v>
      </c>
      <c r="BK158" s="226">
        <f>ROUND(I158*H158,2)</f>
        <v>0</v>
      </c>
      <c r="BL158" s="18" t="s">
        <v>167</v>
      </c>
      <c r="BM158" s="225" t="s">
        <v>992</v>
      </c>
    </row>
    <row r="159" s="14" customFormat="1">
      <c r="A159" s="14"/>
      <c r="B159" s="242"/>
      <c r="C159" s="243"/>
      <c r="D159" s="227" t="s">
        <v>175</v>
      </c>
      <c r="E159" s="244" t="s">
        <v>19</v>
      </c>
      <c r="F159" s="245" t="s">
        <v>993</v>
      </c>
      <c r="G159" s="243"/>
      <c r="H159" s="246">
        <v>0.29499999999999998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2" t="s">
        <v>175</v>
      </c>
      <c r="AU159" s="252" t="s">
        <v>81</v>
      </c>
      <c r="AV159" s="14" t="s">
        <v>81</v>
      </c>
      <c r="AW159" s="14" t="s">
        <v>33</v>
      </c>
      <c r="AX159" s="14" t="s">
        <v>79</v>
      </c>
      <c r="AY159" s="252" t="s">
        <v>161</v>
      </c>
    </row>
    <row r="160" s="12" customFormat="1" ht="22.8" customHeight="1">
      <c r="A160" s="12"/>
      <c r="B160" s="198"/>
      <c r="C160" s="199"/>
      <c r="D160" s="200" t="s">
        <v>71</v>
      </c>
      <c r="E160" s="212" t="s">
        <v>437</v>
      </c>
      <c r="F160" s="212" t="s">
        <v>438</v>
      </c>
      <c r="G160" s="199"/>
      <c r="H160" s="199"/>
      <c r="I160" s="202"/>
      <c r="J160" s="213">
        <f>BK160</f>
        <v>0</v>
      </c>
      <c r="K160" s="199"/>
      <c r="L160" s="204"/>
      <c r="M160" s="205"/>
      <c r="N160" s="206"/>
      <c r="O160" s="206"/>
      <c r="P160" s="207">
        <f>P161</f>
        <v>0</v>
      </c>
      <c r="Q160" s="206"/>
      <c r="R160" s="207">
        <f>R161</f>
        <v>0</v>
      </c>
      <c r="S160" s="206"/>
      <c r="T160" s="208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9" t="s">
        <v>79</v>
      </c>
      <c r="AT160" s="210" t="s">
        <v>71</v>
      </c>
      <c r="AU160" s="210" t="s">
        <v>79</v>
      </c>
      <c r="AY160" s="209" t="s">
        <v>161</v>
      </c>
      <c r="BK160" s="211">
        <f>BK161</f>
        <v>0</v>
      </c>
    </row>
    <row r="161" s="2" customFormat="1" ht="14.4" customHeight="1">
      <c r="A161" s="39"/>
      <c r="B161" s="40"/>
      <c r="C161" s="214" t="s">
        <v>284</v>
      </c>
      <c r="D161" s="214" t="s">
        <v>163</v>
      </c>
      <c r="E161" s="215" t="s">
        <v>440</v>
      </c>
      <c r="F161" s="216" t="s">
        <v>441</v>
      </c>
      <c r="G161" s="217" t="s">
        <v>221</v>
      </c>
      <c r="H161" s="218">
        <v>42.944000000000003</v>
      </c>
      <c r="I161" s="219"/>
      <c r="J161" s="220">
        <f>ROUND(I161*H161,2)</f>
        <v>0</v>
      </c>
      <c r="K161" s="216" t="s">
        <v>185</v>
      </c>
      <c r="L161" s="45"/>
      <c r="M161" s="277" t="s">
        <v>19</v>
      </c>
      <c r="N161" s="278" t="s">
        <v>43</v>
      </c>
      <c r="O161" s="279"/>
      <c r="P161" s="280">
        <f>O161*H161</f>
        <v>0</v>
      </c>
      <c r="Q161" s="280">
        <v>0</v>
      </c>
      <c r="R161" s="280">
        <f>Q161*H161</f>
        <v>0</v>
      </c>
      <c r="S161" s="280">
        <v>0</v>
      </c>
      <c r="T161" s="28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5" t="s">
        <v>167</v>
      </c>
      <c r="AT161" s="225" t="s">
        <v>163</v>
      </c>
      <c r="AU161" s="225" t="s">
        <v>81</v>
      </c>
      <c r="AY161" s="18" t="s">
        <v>161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8" t="s">
        <v>79</v>
      </c>
      <c r="BK161" s="226">
        <f>ROUND(I161*H161,2)</f>
        <v>0</v>
      </c>
      <c r="BL161" s="18" t="s">
        <v>167</v>
      </c>
      <c r="BM161" s="225" t="s">
        <v>994</v>
      </c>
    </row>
    <row r="162" s="2" customFormat="1" ht="6.96" customHeight="1">
      <c r="A162" s="39"/>
      <c r="B162" s="60"/>
      <c r="C162" s="61"/>
      <c r="D162" s="61"/>
      <c r="E162" s="61"/>
      <c r="F162" s="61"/>
      <c r="G162" s="61"/>
      <c r="H162" s="61"/>
      <c r="I162" s="61"/>
      <c r="J162" s="61"/>
      <c r="K162" s="61"/>
      <c r="L162" s="45"/>
      <c r="M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</row>
  </sheetData>
  <sheetProtection sheet="1" autoFilter="0" formatColumns="0" formatRows="0" objects="1" scenarios="1" spinCount="100000" saltValue="XRfpbcC4YR93vpji9qcdt9T3egYmiOgXW6aZAWD3eog3pKInuL6zJMkR6ZaL3HYfsz6IaVnZ9zGl3hRmjkZ6vw==" hashValue="X+9Jb2lp/YMZBjObHqmXcxho9J7CUoOF4+Ni8uaH2TuUKBAze3Ae3kjHNpA1/YVGNLWGp+WSrKKgNptgmi11YA==" algorithmName="SHA-512" password="DD30"/>
  <autoFilter ref="C90:K16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  <c r="AZ2" s="139" t="s">
        <v>113</v>
      </c>
      <c r="BA2" s="139" t="s">
        <v>114</v>
      </c>
      <c r="BB2" s="139" t="s">
        <v>19</v>
      </c>
      <c r="BC2" s="139" t="s">
        <v>995</v>
      </c>
      <c r="BD2" s="139" t="s">
        <v>81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  <c r="AZ3" s="139" t="s">
        <v>116</v>
      </c>
      <c r="BA3" s="139" t="s">
        <v>117</v>
      </c>
      <c r="BB3" s="139" t="s">
        <v>19</v>
      </c>
      <c r="BC3" s="139" t="s">
        <v>995</v>
      </c>
      <c r="BD3" s="139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  <c r="AZ4" s="139" t="s">
        <v>119</v>
      </c>
      <c r="BA4" s="139" t="s">
        <v>120</v>
      </c>
      <c r="BB4" s="139" t="s">
        <v>19</v>
      </c>
      <c r="BC4" s="139" t="s">
        <v>996</v>
      </c>
      <c r="BD4" s="139" t="s">
        <v>81</v>
      </c>
    </row>
    <row r="5" s="1" customFormat="1" ht="6.96" customHeight="1">
      <c r="B5" s="21"/>
      <c r="L5" s="21"/>
      <c r="AZ5" s="139" t="s">
        <v>122</v>
      </c>
      <c r="BA5" s="139" t="s">
        <v>123</v>
      </c>
      <c r="BB5" s="139" t="s">
        <v>19</v>
      </c>
      <c r="BC5" s="139" t="s">
        <v>997</v>
      </c>
      <c r="BD5" s="139" t="s">
        <v>81</v>
      </c>
    </row>
    <row r="6" s="1" customFormat="1" ht="12" customHeight="1">
      <c r="B6" s="21"/>
      <c r="D6" s="144" t="s">
        <v>16</v>
      </c>
      <c r="L6" s="21"/>
      <c r="AZ6" s="139" t="s">
        <v>125</v>
      </c>
      <c r="BA6" s="139" t="s">
        <v>126</v>
      </c>
      <c r="BB6" s="139" t="s">
        <v>19</v>
      </c>
      <c r="BC6" s="139" t="s">
        <v>995</v>
      </c>
      <c r="BD6" s="139" t="s">
        <v>81</v>
      </c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1" customFormat="1" ht="12" customHeight="1">
      <c r="B8" s="21"/>
      <c r="D8" s="144" t="s">
        <v>127</v>
      </c>
      <c r="L8" s="21"/>
    </row>
    <row r="9" s="2" customFormat="1" ht="16.5" customHeight="1">
      <c r="A9" s="39"/>
      <c r="B9" s="45"/>
      <c r="C9" s="39"/>
      <c r="D9" s="39"/>
      <c r="E9" s="145" t="s">
        <v>699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4" t="s">
        <v>129</v>
      </c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7" t="s">
        <v>998</v>
      </c>
      <c r="F11" s="39"/>
      <c r="G11" s="39"/>
      <c r="H11" s="39"/>
      <c r="I11" s="39"/>
      <c r="J11" s="39"/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4" t="s">
        <v>18</v>
      </c>
      <c r="E13" s="39"/>
      <c r="F13" s="134" t="s">
        <v>19</v>
      </c>
      <c r="G13" s="39"/>
      <c r="H13" s="39"/>
      <c r="I13" s="144" t="s">
        <v>20</v>
      </c>
      <c r="J13" s="134" t="s">
        <v>19</v>
      </c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21</v>
      </c>
      <c r="E14" s="39"/>
      <c r="F14" s="134" t="s">
        <v>22</v>
      </c>
      <c r="G14" s="39"/>
      <c r="H14" s="39"/>
      <c r="I14" s="144" t="s">
        <v>23</v>
      </c>
      <c r="J14" s="148" t="str">
        <f>'Rekapitulace stavby'!AN8</f>
        <v>14. 11. 2021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4" t="s">
        <v>25</v>
      </c>
      <c r="E16" s="39"/>
      <c r="F16" s="39"/>
      <c r="G16" s="39"/>
      <c r="H16" s="39"/>
      <c r="I16" s="144" t="s">
        <v>26</v>
      </c>
      <c r="J16" s="134" t="s">
        <v>19</v>
      </c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4" t="s">
        <v>28</v>
      </c>
      <c r="J17" s="134" t="s">
        <v>19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4" t="s">
        <v>29</v>
      </c>
      <c r="E19" s="39"/>
      <c r="F19" s="39"/>
      <c r="G19" s="39"/>
      <c r="H19" s="39"/>
      <c r="I19" s="144" t="s">
        <v>26</v>
      </c>
      <c r="J19" s="34" t="str">
        <f>'Rekapitulace stavby'!AN13</f>
        <v>Vyplň údaj</v>
      </c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4" t="s">
        <v>28</v>
      </c>
      <c r="J20" s="34" t="str">
        <f>'Rekapitulace stavby'!AN14</f>
        <v>Vyplň údaj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4" t="s">
        <v>31</v>
      </c>
      <c r="E22" s="39"/>
      <c r="F22" s="39"/>
      <c r="G22" s="39"/>
      <c r="H22" s="39"/>
      <c r="I22" s="144" t="s">
        <v>26</v>
      </c>
      <c r="J22" s="134" t="s">
        <v>19</v>
      </c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4" t="s">
        <v>28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4" t="s">
        <v>34</v>
      </c>
      <c r="E25" s="39"/>
      <c r="F25" s="39"/>
      <c r="G25" s="39"/>
      <c r="H25" s="39"/>
      <c r="I25" s="144" t="s">
        <v>26</v>
      </c>
      <c r="J25" s="134" t="s">
        <v>19</v>
      </c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4" t="s">
        <v>28</v>
      </c>
      <c r="J26" s="134" t="s">
        <v>19</v>
      </c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4" t="s">
        <v>36</v>
      </c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4" t="s">
        <v>38</v>
      </c>
      <c r="E32" s="39"/>
      <c r="F32" s="39"/>
      <c r="G32" s="39"/>
      <c r="H32" s="39"/>
      <c r="I32" s="39"/>
      <c r="J32" s="155">
        <f>ROUND(J94, 2)</f>
        <v>0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3"/>
      <c r="E33" s="153"/>
      <c r="F33" s="153"/>
      <c r="G33" s="153"/>
      <c r="H33" s="153"/>
      <c r="I33" s="153"/>
      <c r="J33" s="153"/>
      <c r="K33" s="153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6" t="s">
        <v>40</v>
      </c>
      <c r="G34" s="39"/>
      <c r="H34" s="39"/>
      <c r="I34" s="156" t="s">
        <v>39</v>
      </c>
      <c r="J34" s="156" t="s">
        <v>41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7" t="s">
        <v>42</v>
      </c>
      <c r="E35" s="144" t="s">
        <v>43</v>
      </c>
      <c r="F35" s="158">
        <f>ROUND((SUM(BE94:BE231)),  2)</f>
        <v>0</v>
      </c>
      <c r="G35" s="39"/>
      <c r="H35" s="39"/>
      <c r="I35" s="159">
        <v>0.20999999999999999</v>
      </c>
      <c r="J35" s="158">
        <f>ROUND(((SUM(BE94:BE231))*I35),  2)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4" t="s">
        <v>44</v>
      </c>
      <c r="F36" s="158">
        <f>ROUND((SUM(BF94:BF231)),  2)</f>
        <v>0</v>
      </c>
      <c r="G36" s="39"/>
      <c r="H36" s="39"/>
      <c r="I36" s="159">
        <v>0.14999999999999999</v>
      </c>
      <c r="J36" s="158">
        <f>ROUND(((SUM(BF94:BF231))*I36),  2)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45</v>
      </c>
      <c r="F37" s="158">
        <f>ROUND((SUM(BG94:BG231)),  2)</f>
        <v>0</v>
      </c>
      <c r="G37" s="39"/>
      <c r="H37" s="39"/>
      <c r="I37" s="159">
        <v>0.20999999999999999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4" t="s">
        <v>46</v>
      </c>
      <c r="F38" s="158">
        <f>ROUND((SUM(BH94:BH231)),  2)</f>
        <v>0</v>
      </c>
      <c r="G38" s="39"/>
      <c r="H38" s="39"/>
      <c r="I38" s="159">
        <v>0.14999999999999999</v>
      </c>
      <c r="J38" s="158">
        <f>0</f>
        <v>0</v>
      </c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4" t="s">
        <v>47</v>
      </c>
      <c r="F39" s="158">
        <f>ROUND((SUM(BI94:BI231)),  2)</f>
        <v>0</v>
      </c>
      <c r="G39" s="39"/>
      <c r="H39" s="39"/>
      <c r="I39" s="159">
        <v>0</v>
      </c>
      <c r="J39" s="158">
        <f>0</f>
        <v>0</v>
      </c>
      <c r="K39" s="39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131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26.25" customHeight="1">
      <c r="A50" s="39"/>
      <c r="B50" s="40"/>
      <c r="C50" s="41"/>
      <c r="D50" s="41"/>
      <c r="E50" s="171" t="str">
        <f>E7</f>
        <v>Brozany nad Ohří - rekonstrukci chodníku k fotbalovému hřišti vč. stabilizace pravobřežní břehové linie Mlýnského náhonu</v>
      </c>
      <c r="F50" s="33"/>
      <c r="G50" s="33"/>
      <c r="H50" s="33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127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1" t="s">
        <v>699</v>
      </c>
      <c r="F52" s="41"/>
      <c r="G52" s="41"/>
      <c r="H52" s="41"/>
      <c r="I52" s="41"/>
      <c r="J52" s="41"/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129</v>
      </c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 xml:space="preserve">SO 102.4 - Oprava PB opevnění  (ř. km 2,185 - 2,208)</v>
      </c>
      <c r="F54" s="41"/>
      <c r="G54" s="41"/>
      <c r="H54" s="41"/>
      <c r="I54" s="41"/>
      <c r="J54" s="41"/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Brozany nad Ohří</v>
      </c>
      <c r="G56" s="41"/>
      <c r="H56" s="41"/>
      <c r="I56" s="33" t="s">
        <v>23</v>
      </c>
      <c r="J56" s="73" t="str">
        <f>IF(J14="","",J14)</f>
        <v>14. 11. 2021</v>
      </c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25.65" customHeight="1">
      <c r="A58" s="39"/>
      <c r="B58" s="40"/>
      <c r="C58" s="33" t="s">
        <v>25</v>
      </c>
      <c r="D58" s="41"/>
      <c r="E58" s="41"/>
      <c r="F58" s="28" t="str">
        <f>E17</f>
        <v>Městys Brozany nad Ohří</v>
      </c>
      <c r="G58" s="41"/>
      <c r="H58" s="41"/>
      <c r="I58" s="33" t="s">
        <v>31</v>
      </c>
      <c r="J58" s="37" t="str">
        <f>E23</f>
        <v>AZ Consult spol. s r.o.</v>
      </c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Dagmar Sedláčková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2" t="s">
        <v>132</v>
      </c>
      <c r="D61" s="173"/>
      <c r="E61" s="173"/>
      <c r="F61" s="173"/>
      <c r="G61" s="173"/>
      <c r="H61" s="173"/>
      <c r="I61" s="173"/>
      <c r="J61" s="174" t="s">
        <v>133</v>
      </c>
      <c r="K61" s="173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5" t="s">
        <v>70</v>
      </c>
      <c r="D63" s="41"/>
      <c r="E63" s="41"/>
      <c r="F63" s="41"/>
      <c r="G63" s="41"/>
      <c r="H63" s="41"/>
      <c r="I63" s="41"/>
      <c r="J63" s="103">
        <f>J94</f>
        <v>0</v>
      </c>
      <c r="K63" s="41"/>
      <c r="L63" s="1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134</v>
      </c>
    </row>
    <row r="64" s="9" customFormat="1" ht="24.96" customHeight="1">
      <c r="A64" s="9"/>
      <c r="B64" s="176"/>
      <c r="C64" s="177"/>
      <c r="D64" s="178" t="s">
        <v>135</v>
      </c>
      <c r="E64" s="179"/>
      <c r="F64" s="179"/>
      <c r="G64" s="179"/>
      <c r="H64" s="179"/>
      <c r="I64" s="179"/>
      <c r="J64" s="180">
        <f>J95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6"/>
      <c r="D65" s="183" t="s">
        <v>136</v>
      </c>
      <c r="E65" s="184"/>
      <c r="F65" s="184"/>
      <c r="G65" s="184"/>
      <c r="H65" s="184"/>
      <c r="I65" s="184"/>
      <c r="J65" s="185">
        <f>J96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137</v>
      </c>
      <c r="E66" s="184"/>
      <c r="F66" s="184"/>
      <c r="G66" s="184"/>
      <c r="H66" s="184"/>
      <c r="I66" s="184"/>
      <c r="J66" s="185">
        <f>J167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138</v>
      </c>
      <c r="E67" s="184"/>
      <c r="F67" s="184"/>
      <c r="G67" s="184"/>
      <c r="H67" s="184"/>
      <c r="I67" s="184"/>
      <c r="J67" s="185">
        <f>J182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6"/>
      <c r="D68" s="183" t="s">
        <v>139</v>
      </c>
      <c r="E68" s="184"/>
      <c r="F68" s="184"/>
      <c r="G68" s="184"/>
      <c r="H68" s="184"/>
      <c r="I68" s="184"/>
      <c r="J68" s="185">
        <f>J208</f>
        <v>0</v>
      </c>
      <c r="K68" s="126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6"/>
      <c r="D69" s="183" t="s">
        <v>140</v>
      </c>
      <c r="E69" s="184"/>
      <c r="F69" s="184"/>
      <c r="G69" s="184"/>
      <c r="H69" s="184"/>
      <c r="I69" s="184"/>
      <c r="J69" s="185">
        <f>J218</f>
        <v>0</v>
      </c>
      <c r="K69" s="126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6"/>
      <c r="D70" s="183" t="s">
        <v>143</v>
      </c>
      <c r="E70" s="184"/>
      <c r="F70" s="184"/>
      <c r="G70" s="184"/>
      <c r="H70" s="184"/>
      <c r="I70" s="184"/>
      <c r="J70" s="185">
        <f>J226</f>
        <v>0</v>
      </c>
      <c r="K70" s="126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6"/>
      <c r="C71" s="177"/>
      <c r="D71" s="178" t="s">
        <v>144</v>
      </c>
      <c r="E71" s="179"/>
      <c r="F71" s="179"/>
      <c r="G71" s="179"/>
      <c r="H71" s="179"/>
      <c r="I71" s="179"/>
      <c r="J71" s="180">
        <f>J228</f>
        <v>0</v>
      </c>
      <c r="K71" s="177"/>
      <c r="L71" s="18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2"/>
      <c r="C72" s="126"/>
      <c r="D72" s="183" t="s">
        <v>145</v>
      </c>
      <c r="E72" s="184"/>
      <c r="F72" s="184"/>
      <c r="G72" s="184"/>
      <c r="H72" s="184"/>
      <c r="I72" s="184"/>
      <c r="J72" s="185">
        <f>J229</f>
        <v>0</v>
      </c>
      <c r="K72" s="126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4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4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146</v>
      </c>
      <c r="D79" s="41"/>
      <c r="E79" s="41"/>
      <c r="F79" s="41"/>
      <c r="G79" s="41"/>
      <c r="H79" s="41"/>
      <c r="I79" s="41"/>
      <c r="J79" s="41"/>
      <c r="K79" s="41"/>
      <c r="L79" s="14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4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6.25" customHeight="1">
      <c r="A82" s="39"/>
      <c r="B82" s="40"/>
      <c r="C82" s="41"/>
      <c r="D82" s="41"/>
      <c r="E82" s="171" t="str">
        <f>E7</f>
        <v>Brozany nad Ohří - rekonstrukci chodníku k fotbalovému hřišti vč. stabilizace pravobřežní břehové linie Mlýnského náhonu</v>
      </c>
      <c r="F82" s="33"/>
      <c r="G82" s="33"/>
      <c r="H82" s="33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" customFormat="1" ht="12" customHeight="1">
      <c r="B83" s="22"/>
      <c r="C83" s="33" t="s">
        <v>127</v>
      </c>
      <c r="D83" s="23"/>
      <c r="E83" s="23"/>
      <c r="F83" s="23"/>
      <c r="G83" s="23"/>
      <c r="H83" s="23"/>
      <c r="I83" s="23"/>
      <c r="J83" s="23"/>
      <c r="K83" s="23"/>
      <c r="L83" s="21"/>
    </row>
    <row r="84" s="2" customFormat="1" ht="16.5" customHeight="1">
      <c r="A84" s="39"/>
      <c r="B84" s="40"/>
      <c r="C84" s="41"/>
      <c r="D84" s="41"/>
      <c r="E84" s="171" t="s">
        <v>699</v>
      </c>
      <c r="F84" s="41"/>
      <c r="G84" s="41"/>
      <c r="H84" s="41"/>
      <c r="I84" s="41"/>
      <c r="J84" s="41"/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129</v>
      </c>
      <c r="D85" s="41"/>
      <c r="E85" s="41"/>
      <c r="F85" s="41"/>
      <c r="G85" s="41"/>
      <c r="H85" s="41"/>
      <c r="I85" s="41"/>
      <c r="J85" s="41"/>
      <c r="K85" s="41"/>
      <c r="L85" s="14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E11</f>
        <v xml:space="preserve">SO 102.4 - Oprava PB opevnění  (ř. km 2,185 - 2,208)</v>
      </c>
      <c r="F86" s="41"/>
      <c r="G86" s="41"/>
      <c r="H86" s="41"/>
      <c r="I86" s="41"/>
      <c r="J86" s="41"/>
      <c r="K86" s="41"/>
      <c r="L86" s="14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41"/>
      <c r="E88" s="41"/>
      <c r="F88" s="28" t="str">
        <f>F14</f>
        <v>Brozany nad Ohří</v>
      </c>
      <c r="G88" s="41"/>
      <c r="H88" s="41"/>
      <c r="I88" s="33" t="s">
        <v>23</v>
      </c>
      <c r="J88" s="73" t="str">
        <f>IF(J14="","",J14)</f>
        <v>14. 11. 2021</v>
      </c>
      <c r="K88" s="41"/>
      <c r="L88" s="14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25.65" customHeight="1">
      <c r="A90" s="39"/>
      <c r="B90" s="40"/>
      <c r="C90" s="33" t="s">
        <v>25</v>
      </c>
      <c r="D90" s="41"/>
      <c r="E90" s="41"/>
      <c r="F90" s="28" t="str">
        <f>E17</f>
        <v>Městys Brozany nad Ohří</v>
      </c>
      <c r="G90" s="41"/>
      <c r="H90" s="41"/>
      <c r="I90" s="33" t="s">
        <v>31</v>
      </c>
      <c r="J90" s="37" t="str">
        <f>E23</f>
        <v>AZ Consult spol. s r.o.</v>
      </c>
      <c r="K90" s="41"/>
      <c r="L90" s="14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29</v>
      </c>
      <c r="D91" s="41"/>
      <c r="E91" s="41"/>
      <c r="F91" s="28" t="str">
        <f>IF(E20="","",E20)</f>
        <v>Vyplň údaj</v>
      </c>
      <c r="G91" s="41"/>
      <c r="H91" s="41"/>
      <c r="I91" s="33" t="s">
        <v>34</v>
      </c>
      <c r="J91" s="37" t="str">
        <f>E26</f>
        <v>Dagmar Sedláčková</v>
      </c>
      <c r="K91" s="41"/>
      <c r="L91" s="14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4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87"/>
      <c r="B93" s="188"/>
      <c r="C93" s="189" t="s">
        <v>147</v>
      </c>
      <c r="D93" s="190" t="s">
        <v>57</v>
      </c>
      <c r="E93" s="190" t="s">
        <v>53</v>
      </c>
      <c r="F93" s="190" t="s">
        <v>54</v>
      </c>
      <c r="G93" s="190" t="s">
        <v>148</v>
      </c>
      <c r="H93" s="190" t="s">
        <v>149</v>
      </c>
      <c r="I93" s="190" t="s">
        <v>150</v>
      </c>
      <c r="J93" s="190" t="s">
        <v>133</v>
      </c>
      <c r="K93" s="191" t="s">
        <v>151</v>
      </c>
      <c r="L93" s="192"/>
      <c r="M93" s="93" t="s">
        <v>19</v>
      </c>
      <c r="N93" s="94" t="s">
        <v>42</v>
      </c>
      <c r="O93" s="94" t="s">
        <v>152</v>
      </c>
      <c r="P93" s="94" t="s">
        <v>153</v>
      </c>
      <c r="Q93" s="94" t="s">
        <v>154</v>
      </c>
      <c r="R93" s="94" t="s">
        <v>155</v>
      </c>
      <c r="S93" s="94" t="s">
        <v>156</v>
      </c>
      <c r="T93" s="95" t="s">
        <v>157</v>
      </c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</row>
    <row r="94" s="2" customFormat="1" ht="22.8" customHeight="1">
      <c r="A94" s="39"/>
      <c r="B94" s="40"/>
      <c r="C94" s="100" t="s">
        <v>158</v>
      </c>
      <c r="D94" s="41"/>
      <c r="E94" s="41"/>
      <c r="F94" s="41"/>
      <c r="G94" s="41"/>
      <c r="H94" s="41"/>
      <c r="I94" s="41"/>
      <c r="J94" s="193">
        <f>BK94</f>
        <v>0</v>
      </c>
      <c r="K94" s="41"/>
      <c r="L94" s="45"/>
      <c r="M94" s="96"/>
      <c r="N94" s="194"/>
      <c r="O94" s="97"/>
      <c r="P94" s="195">
        <f>P95+P228</f>
        <v>0</v>
      </c>
      <c r="Q94" s="97"/>
      <c r="R94" s="195">
        <f>R95+R228</f>
        <v>837.62534779999999</v>
      </c>
      <c r="S94" s="97"/>
      <c r="T94" s="196">
        <f>T95+T228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71</v>
      </c>
      <c r="AU94" s="18" t="s">
        <v>134</v>
      </c>
      <c r="BK94" s="197">
        <f>BK95+BK228</f>
        <v>0</v>
      </c>
    </row>
    <row r="95" s="12" customFormat="1" ht="25.92" customHeight="1">
      <c r="A95" s="12"/>
      <c r="B95" s="198"/>
      <c r="C95" s="199"/>
      <c r="D95" s="200" t="s">
        <v>71</v>
      </c>
      <c r="E95" s="201" t="s">
        <v>159</v>
      </c>
      <c r="F95" s="201" t="s">
        <v>160</v>
      </c>
      <c r="G95" s="199"/>
      <c r="H95" s="199"/>
      <c r="I95" s="202"/>
      <c r="J95" s="203">
        <f>BK95</f>
        <v>0</v>
      </c>
      <c r="K95" s="199"/>
      <c r="L95" s="204"/>
      <c r="M95" s="205"/>
      <c r="N95" s="206"/>
      <c r="O95" s="206"/>
      <c r="P95" s="207">
        <f>P96+P167+P182+P208+P218+P226</f>
        <v>0</v>
      </c>
      <c r="Q95" s="206"/>
      <c r="R95" s="207">
        <f>R96+R167+R182+R208+R218+R226</f>
        <v>837.62534779999999</v>
      </c>
      <c r="S95" s="206"/>
      <c r="T95" s="208">
        <f>T96+T167+T182+T208+T218+T226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9" t="s">
        <v>79</v>
      </c>
      <c r="AT95" s="210" t="s">
        <v>71</v>
      </c>
      <c r="AU95" s="210" t="s">
        <v>72</v>
      </c>
      <c r="AY95" s="209" t="s">
        <v>161</v>
      </c>
      <c r="BK95" s="211">
        <f>BK96+BK167+BK182+BK208+BK218+BK226</f>
        <v>0</v>
      </c>
    </row>
    <row r="96" s="12" customFormat="1" ht="22.8" customHeight="1">
      <c r="A96" s="12"/>
      <c r="B96" s="198"/>
      <c r="C96" s="199"/>
      <c r="D96" s="200" t="s">
        <v>71</v>
      </c>
      <c r="E96" s="212" t="s">
        <v>79</v>
      </c>
      <c r="F96" s="212" t="s">
        <v>162</v>
      </c>
      <c r="G96" s="199"/>
      <c r="H96" s="199"/>
      <c r="I96" s="202"/>
      <c r="J96" s="213">
        <f>BK96</f>
        <v>0</v>
      </c>
      <c r="K96" s="199"/>
      <c r="L96" s="204"/>
      <c r="M96" s="205"/>
      <c r="N96" s="206"/>
      <c r="O96" s="206"/>
      <c r="P96" s="207">
        <f>SUM(P97:P166)</f>
        <v>0</v>
      </c>
      <c r="Q96" s="206"/>
      <c r="R96" s="207">
        <f>SUM(R97:R166)</f>
        <v>91.594145000000012</v>
      </c>
      <c r="S96" s="206"/>
      <c r="T96" s="208">
        <f>SUM(T97:T166)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79</v>
      </c>
      <c r="AT96" s="210" t="s">
        <v>71</v>
      </c>
      <c r="AU96" s="210" t="s">
        <v>79</v>
      </c>
      <c r="AY96" s="209" t="s">
        <v>161</v>
      </c>
      <c r="BK96" s="211">
        <f>SUM(BK97:BK166)</f>
        <v>0</v>
      </c>
    </row>
    <row r="97" s="2" customFormat="1" ht="24.15" customHeight="1">
      <c r="A97" s="39"/>
      <c r="B97" s="40"/>
      <c r="C97" s="214" t="s">
        <v>79</v>
      </c>
      <c r="D97" s="214" t="s">
        <v>163</v>
      </c>
      <c r="E97" s="215" t="s">
        <v>457</v>
      </c>
      <c r="F97" s="216" t="s">
        <v>458</v>
      </c>
      <c r="G97" s="217" t="s">
        <v>233</v>
      </c>
      <c r="H97" s="218">
        <v>186</v>
      </c>
      <c r="I97" s="219"/>
      <c r="J97" s="220">
        <f>ROUND(I97*H97,2)</f>
        <v>0</v>
      </c>
      <c r="K97" s="216" t="s">
        <v>185</v>
      </c>
      <c r="L97" s="45"/>
      <c r="M97" s="221" t="s">
        <v>19</v>
      </c>
      <c r="N97" s="222" t="s">
        <v>43</v>
      </c>
      <c r="O97" s="85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25" t="s">
        <v>167</v>
      </c>
      <c r="AT97" s="225" t="s">
        <v>163</v>
      </c>
      <c r="AU97" s="225" t="s">
        <v>81</v>
      </c>
      <c r="AY97" s="18" t="s">
        <v>161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8" t="s">
        <v>79</v>
      </c>
      <c r="BK97" s="226">
        <f>ROUND(I97*H97,2)</f>
        <v>0</v>
      </c>
      <c r="BL97" s="18" t="s">
        <v>167</v>
      </c>
      <c r="BM97" s="225" t="s">
        <v>999</v>
      </c>
    </row>
    <row r="98" s="14" customFormat="1">
      <c r="A98" s="14"/>
      <c r="B98" s="242"/>
      <c r="C98" s="243"/>
      <c r="D98" s="227" t="s">
        <v>175</v>
      </c>
      <c r="E98" s="244" t="s">
        <v>19</v>
      </c>
      <c r="F98" s="245" t="s">
        <v>1000</v>
      </c>
      <c r="G98" s="243"/>
      <c r="H98" s="246">
        <v>186</v>
      </c>
      <c r="I98" s="247"/>
      <c r="J98" s="243"/>
      <c r="K98" s="243"/>
      <c r="L98" s="248"/>
      <c r="M98" s="249"/>
      <c r="N98" s="250"/>
      <c r="O98" s="250"/>
      <c r="P98" s="250"/>
      <c r="Q98" s="250"/>
      <c r="R98" s="250"/>
      <c r="S98" s="250"/>
      <c r="T98" s="251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2" t="s">
        <v>175</v>
      </c>
      <c r="AU98" s="252" t="s">
        <v>81</v>
      </c>
      <c r="AV98" s="14" t="s">
        <v>81</v>
      </c>
      <c r="AW98" s="14" t="s">
        <v>33</v>
      </c>
      <c r="AX98" s="14" t="s">
        <v>79</v>
      </c>
      <c r="AY98" s="252" t="s">
        <v>161</v>
      </c>
    </row>
    <row r="99" s="2" customFormat="1" ht="14.4" customHeight="1">
      <c r="A99" s="39"/>
      <c r="B99" s="40"/>
      <c r="C99" s="214" t="s">
        <v>81</v>
      </c>
      <c r="D99" s="214" t="s">
        <v>163</v>
      </c>
      <c r="E99" s="215" t="s">
        <v>1001</v>
      </c>
      <c r="F99" s="216" t="s">
        <v>1002</v>
      </c>
      <c r="G99" s="217" t="s">
        <v>342</v>
      </c>
      <c r="H99" s="218">
        <v>5</v>
      </c>
      <c r="I99" s="219"/>
      <c r="J99" s="220">
        <f>ROUND(I99*H99,2)</f>
        <v>0</v>
      </c>
      <c r="K99" s="216" t="s">
        <v>185</v>
      </c>
      <c r="L99" s="45"/>
      <c r="M99" s="221" t="s">
        <v>19</v>
      </c>
      <c r="N99" s="222" t="s">
        <v>43</v>
      </c>
      <c r="O99" s="85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5" t="s">
        <v>167</v>
      </c>
      <c r="AT99" s="225" t="s">
        <v>163</v>
      </c>
      <c r="AU99" s="225" t="s">
        <v>81</v>
      </c>
      <c r="AY99" s="18" t="s">
        <v>161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8" t="s">
        <v>79</v>
      </c>
      <c r="BK99" s="226">
        <f>ROUND(I99*H99,2)</f>
        <v>0</v>
      </c>
      <c r="BL99" s="18" t="s">
        <v>167</v>
      </c>
      <c r="BM99" s="225" t="s">
        <v>1003</v>
      </c>
    </row>
    <row r="100" s="2" customFormat="1" ht="14.4" customHeight="1">
      <c r="A100" s="39"/>
      <c r="B100" s="40"/>
      <c r="C100" s="214" t="s">
        <v>178</v>
      </c>
      <c r="D100" s="214" t="s">
        <v>163</v>
      </c>
      <c r="E100" s="215" t="s">
        <v>1004</v>
      </c>
      <c r="F100" s="216" t="s">
        <v>1005</v>
      </c>
      <c r="G100" s="217" t="s">
        <v>342</v>
      </c>
      <c r="H100" s="218">
        <v>5</v>
      </c>
      <c r="I100" s="219"/>
      <c r="J100" s="220">
        <f>ROUND(I100*H100,2)</f>
        <v>0</v>
      </c>
      <c r="K100" s="216" t="s">
        <v>185</v>
      </c>
      <c r="L100" s="45"/>
      <c r="M100" s="221" t="s">
        <v>19</v>
      </c>
      <c r="N100" s="222" t="s">
        <v>43</v>
      </c>
      <c r="O100" s="85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5" t="s">
        <v>167</v>
      </c>
      <c r="AT100" s="225" t="s">
        <v>163</v>
      </c>
      <c r="AU100" s="225" t="s">
        <v>81</v>
      </c>
      <c r="AY100" s="18" t="s">
        <v>161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8" t="s">
        <v>79</v>
      </c>
      <c r="BK100" s="226">
        <f>ROUND(I100*H100,2)</f>
        <v>0</v>
      </c>
      <c r="BL100" s="18" t="s">
        <v>167</v>
      </c>
      <c r="BM100" s="225" t="s">
        <v>1006</v>
      </c>
    </row>
    <row r="101" s="2" customFormat="1" ht="14.4" customHeight="1">
      <c r="A101" s="39"/>
      <c r="B101" s="40"/>
      <c r="C101" s="214" t="s">
        <v>167</v>
      </c>
      <c r="D101" s="214" t="s">
        <v>163</v>
      </c>
      <c r="E101" s="215" t="s">
        <v>1007</v>
      </c>
      <c r="F101" s="216" t="s">
        <v>1008</v>
      </c>
      <c r="G101" s="217" t="s">
        <v>342</v>
      </c>
      <c r="H101" s="218">
        <v>2</v>
      </c>
      <c r="I101" s="219"/>
      <c r="J101" s="220">
        <f>ROUND(I101*H101,2)</f>
        <v>0</v>
      </c>
      <c r="K101" s="216" t="s">
        <v>185</v>
      </c>
      <c r="L101" s="45"/>
      <c r="M101" s="221" t="s">
        <v>19</v>
      </c>
      <c r="N101" s="222" t="s">
        <v>43</v>
      </c>
      <c r="O101" s="85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5" t="s">
        <v>167</v>
      </c>
      <c r="AT101" s="225" t="s">
        <v>163</v>
      </c>
      <c r="AU101" s="225" t="s">
        <v>81</v>
      </c>
      <c r="AY101" s="18" t="s">
        <v>161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8" t="s">
        <v>79</v>
      </c>
      <c r="BK101" s="226">
        <f>ROUND(I101*H101,2)</f>
        <v>0</v>
      </c>
      <c r="BL101" s="18" t="s">
        <v>167</v>
      </c>
      <c r="BM101" s="225" t="s">
        <v>1009</v>
      </c>
    </row>
    <row r="102" s="2" customFormat="1" ht="14.4" customHeight="1">
      <c r="A102" s="39"/>
      <c r="B102" s="40"/>
      <c r="C102" s="214" t="s">
        <v>191</v>
      </c>
      <c r="D102" s="214" t="s">
        <v>163</v>
      </c>
      <c r="E102" s="215" t="s">
        <v>1010</v>
      </c>
      <c r="F102" s="216" t="s">
        <v>1011</v>
      </c>
      <c r="G102" s="217" t="s">
        <v>342</v>
      </c>
      <c r="H102" s="218">
        <v>1</v>
      </c>
      <c r="I102" s="219"/>
      <c r="J102" s="220">
        <f>ROUND(I102*H102,2)</f>
        <v>0</v>
      </c>
      <c r="K102" s="216" t="s">
        <v>185</v>
      </c>
      <c r="L102" s="45"/>
      <c r="M102" s="221" t="s">
        <v>19</v>
      </c>
      <c r="N102" s="222" t="s">
        <v>43</v>
      </c>
      <c r="O102" s="85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5" t="s">
        <v>167</v>
      </c>
      <c r="AT102" s="225" t="s">
        <v>163</v>
      </c>
      <c r="AU102" s="225" t="s">
        <v>81</v>
      </c>
      <c r="AY102" s="18" t="s">
        <v>161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8" t="s">
        <v>79</v>
      </c>
      <c r="BK102" s="226">
        <f>ROUND(I102*H102,2)</f>
        <v>0</v>
      </c>
      <c r="BL102" s="18" t="s">
        <v>167</v>
      </c>
      <c r="BM102" s="225" t="s">
        <v>1012</v>
      </c>
    </row>
    <row r="103" s="2" customFormat="1" ht="24.15" customHeight="1">
      <c r="A103" s="39"/>
      <c r="B103" s="40"/>
      <c r="C103" s="214" t="s">
        <v>197</v>
      </c>
      <c r="D103" s="214" t="s">
        <v>163</v>
      </c>
      <c r="E103" s="215" t="s">
        <v>1013</v>
      </c>
      <c r="F103" s="216" t="s">
        <v>1014</v>
      </c>
      <c r="G103" s="217" t="s">
        <v>342</v>
      </c>
      <c r="H103" s="218">
        <v>10</v>
      </c>
      <c r="I103" s="219"/>
      <c r="J103" s="220">
        <f>ROUND(I103*H103,2)</f>
        <v>0</v>
      </c>
      <c r="K103" s="216" t="s">
        <v>185</v>
      </c>
      <c r="L103" s="45"/>
      <c r="M103" s="221" t="s">
        <v>19</v>
      </c>
      <c r="N103" s="222" t="s">
        <v>43</v>
      </c>
      <c r="O103" s="85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25" t="s">
        <v>167</v>
      </c>
      <c r="AT103" s="225" t="s">
        <v>163</v>
      </c>
      <c r="AU103" s="225" t="s">
        <v>81</v>
      </c>
      <c r="AY103" s="18" t="s">
        <v>161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8" t="s">
        <v>79</v>
      </c>
      <c r="BK103" s="226">
        <f>ROUND(I103*H103,2)</f>
        <v>0</v>
      </c>
      <c r="BL103" s="18" t="s">
        <v>167</v>
      </c>
      <c r="BM103" s="225" t="s">
        <v>1015</v>
      </c>
    </row>
    <row r="104" s="14" customFormat="1">
      <c r="A104" s="14"/>
      <c r="B104" s="242"/>
      <c r="C104" s="243"/>
      <c r="D104" s="227" t="s">
        <v>175</v>
      </c>
      <c r="E104" s="244" t="s">
        <v>19</v>
      </c>
      <c r="F104" s="245" t="s">
        <v>1016</v>
      </c>
      <c r="G104" s="243"/>
      <c r="H104" s="246">
        <v>10</v>
      </c>
      <c r="I104" s="247"/>
      <c r="J104" s="243"/>
      <c r="K104" s="243"/>
      <c r="L104" s="248"/>
      <c r="M104" s="249"/>
      <c r="N104" s="250"/>
      <c r="O104" s="250"/>
      <c r="P104" s="250"/>
      <c r="Q104" s="250"/>
      <c r="R104" s="250"/>
      <c r="S104" s="250"/>
      <c r="T104" s="25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2" t="s">
        <v>175</v>
      </c>
      <c r="AU104" s="252" t="s">
        <v>81</v>
      </c>
      <c r="AV104" s="14" t="s">
        <v>81</v>
      </c>
      <c r="AW104" s="14" t="s">
        <v>33</v>
      </c>
      <c r="AX104" s="14" t="s">
        <v>79</v>
      </c>
      <c r="AY104" s="252" t="s">
        <v>161</v>
      </c>
    </row>
    <row r="105" s="2" customFormat="1" ht="24.15" customHeight="1">
      <c r="A105" s="39"/>
      <c r="B105" s="40"/>
      <c r="C105" s="214" t="s">
        <v>202</v>
      </c>
      <c r="D105" s="214" t="s">
        <v>163</v>
      </c>
      <c r="E105" s="215" t="s">
        <v>1017</v>
      </c>
      <c r="F105" s="216" t="s">
        <v>1018</v>
      </c>
      <c r="G105" s="217" t="s">
        <v>342</v>
      </c>
      <c r="H105" s="218">
        <v>3</v>
      </c>
      <c r="I105" s="219"/>
      <c r="J105" s="220">
        <f>ROUND(I105*H105,2)</f>
        <v>0</v>
      </c>
      <c r="K105" s="216" t="s">
        <v>185</v>
      </c>
      <c r="L105" s="45"/>
      <c r="M105" s="221" t="s">
        <v>19</v>
      </c>
      <c r="N105" s="222" t="s">
        <v>43</v>
      </c>
      <c r="O105" s="85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5" t="s">
        <v>167</v>
      </c>
      <c r="AT105" s="225" t="s">
        <v>163</v>
      </c>
      <c r="AU105" s="225" t="s">
        <v>81</v>
      </c>
      <c r="AY105" s="18" t="s">
        <v>161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8" t="s">
        <v>79</v>
      </c>
      <c r="BK105" s="226">
        <f>ROUND(I105*H105,2)</f>
        <v>0</v>
      </c>
      <c r="BL105" s="18" t="s">
        <v>167</v>
      </c>
      <c r="BM105" s="225" t="s">
        <v>1019</v>
      </c>
    </row>
    <row r="106" s="14" customFormat="1">
      <c r="A106" s="14"/>
      <c r="B106" s="242"/>
      <c r="C106" s="243"/>
      <c r="D106" s="227" t="s">
        <v>175</v>
      </c>
      <c r="E106" s="244" t="s">
        <v>19</v>
      </c>
      <c r="F106" s="245" t="s">
        <v>1020</v>
      </c>
      <c r="G106" s="243"/>
      <c r="H106" s="246">
        <v>3</v>
      </c>
      <c r="I106" s="247"/>
      <c r="J106" s="243"/>
      <c r="K106" s="243"/>
      <c r="L106" s="248"/>
      <c r="M106" s="249"/>
      <c r="N106" s="250"/>
      <c r="O106" s="250"/>
      <c r="P106" s="250"/>
      <c r="Q106" s="250"/>
      <c r="R106" s="250"/>
      <c r="S106" s="250"/>
      <c r="T106" s="251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2" t="s">
        <v>175</v>
      </c>
      <c r="AU106" s="252" t="s">
        <v>81</v>
      </c>
      <c r="AV106" s="14" t="s">
        <v>81</v>
      </c>
      <c r="AW106" s="14" t="s">
        <v>33</v>
      </c>
      <c r="AX106" s="14" t="s">
        <v>79</v>
      </c>
      <c r="AY106" s="252" t="s">
        <v>161</v>
      </c>
    </row>
    <row r="107" s="2" customFormat="1" ht="14.4" customHeight="1">
      <c r="A107" s="39"/>
      <c r="B107" s="40"/>
      <c r="C107" s="214" t="s">
        <v>207</v>
      </c>
      <c r="D107" s="214" t="s">
        <v>163</v>
      </c>
      <c r="E107" s="215" t="s">
        <v>466</v>
      </c>
      <c r="F107" s="216" t="s">
        <v>467</v>
      </c>
      <c r="G107" s="217" t="s">
        <v>233</v>
      </c>
      <c r="H107" s="218">
        <v>186</v>
      </c>
      <c r="I107" s="219"/>
      <c r="J107" s="220">
        <f>ROUND(I107*H107,2)</f>
        <v>0</v>
      </c>
      <c r="K107" s="216" t="s">
        <v>185</v>
      </c>
      <c r="L107" s="45"/>
      <c r="M107" s="221" t="s">
        <v>19</v>
      </c>
      <c r="N107" s="222" t="s">
        <v>43</v>
      </c>
      <c r="O107" s="85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25" t="s">
        <v>167</v>
      </c>
      <c r="AT107" s="225" t="s">
        <v>163</v>
      </c>
      <c r="AU107" s="225" t="s">
        <v>81</v>
      </c>
      <c r="AY107" s="18" t="s">
        <v>161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8" t="s">
        <v>79</v>
      </c>
      <c r="BK107" s="226">
        <f>ROUND(I107*H107,2)</f>
        <v>0</v>
      </c>
      <c r="BL107" s="18" t="s">
        <v>167</v>
      </c>
      <c r="BM107" s="225" t="s">
        <v>1021</v>
      </c>
    </row>
    <row r="108" s="2" customFormat="1" ht="14.4" customHeight="1">
      <c r="A108" s="39"/>
      <c r="B108" s="40"/>
      <c r="C108" s="214" t="s">
        <v>211</v>
      </c>
      <c r="D108" s="214" t="s">
        <v>163</v>
      </c>
      <c r="E108" s="215" t="s">
        <v>1022</v>
      </c>
      <c r="F108" s="216" t="s">
        <v>1023</v>
      </c>
      <c r="G108" s="217" t="s">
        <v>342</v>
      </c>
      <c r="H108" s="218">
        <v>7</v>
      </c>
      <c r="I108" s="219"/>
      <c r="J108" s="220">
        <f>ROUND(I108*H108,2)</f>
        <v>0</v>
      </c>
      <c r="K108" s="216" t="s">
        <v>185</v>
      </c>
      <c r="L108" s="45"/>
      <c r="M108" s="221" t="s">
        <v>19</v>
      </c>
      <c r="N108" s="222" t="s">
        <v>43</v>
      </c>
      <c r="O108" s="85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25" t="s">
        <v>167</v>
      </c>
      <c r="AT108" s="225" t="s">
        <v>163</v>
      </c>
      <c r="AU108" s="225" t="s">
        <v>81</v>
      </c>
      <c r="AY108" s="18" t="s">
        <v>161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8" t="s">
        <v>79</v>
      </c>
      <c r="BK108" s="226">
        <f>ROUND(I108*H108,2)</f>
        <v>0</v>
      </c>
      <c r="BL108" s="18" t="s">
        <v>167</v>
      </c>
      <c r="BM108" s="225" t="s">
        <v>1024</v>
      </c>
    </row>
    <row r="109" s="13" customFormat="1">
      <c r="A109" s="13"/>
      <c r="B109" s="232"/>
      <c r="C109" s="233"/>
      <c r="D109" s="227" t="s">
        <v>175</v>
      </c>
      <c r="E109" s="234" t="s">
        <v>19</v>
      </c>
      <c r="F109" s="235" t="s">
        <v>1025</v>
      </c>
      <c r="G109" s="233"/>
      <c r="H109" s="234" t="s">
        <v>19</v>
      </c>
      <c r="I109" s="236"/>
      <c r="J109" s="233"/>
      <c r="K109" s="233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175</v>
      </c>
      <c r="AU109" s="241" t="s">
        <v>81</v>
      </c>
      <c r="AV109" s="13" t="s">
        <v>79</v>
      </c>
      <c r="AW109" s="13" t="s">
        <v>33</v>
      </c>
      <c r="AX109" s="13" t="s">
        <v>72</v>
      </c>
      <c r="AY109" s="241" t="s">
        <v>161</v>
      </c>
    </row>
    <row r="110" s="14" customFormat="1">
      <c r="A110" s="14"/>
      <c r="B110" s="242"/>
      <c r="C110" s="243"/>
      <c r="D110" s="227" t="s">
        <v>175</v>
      </c>
      <c r="E110" s="244" t="s">
        <v>19</v>
      </c>
      <c r="F110" s="245" t="s">
        <v>197</v>
      </c>
      <c r="G110" s="243"/>
      <c r="H110" s="246">
        <v>6</v>
      </c>
      <c r="I110" s="247"/>
      <c r="J110" s="243"/>
      <c r="K110" s="243"/>
      <c r="L110" s="248"/>
      <c r="M110" s="249"/>
      <c r="N110" s="250"/>
      <c r="O110" s="250"/>
      <c r="P110" s="250"/>
      <c r="Q110" s="250"/>
      <c r="R110" s="250"/>
      <c r="S110" s="250"/>
      <c r="T110" s="251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2" t="s">
        <v>175</v>
      </c>
      <c r="AU110" s="252" t="s">
        <v>81</v>
      </c>
      <c r="AV110" s="14" t="s">
        <v>81</v>
      </c>
      <c r="AW110" s="14" t="s">
        <v>33</v>
      </c>
      <c r="AX110" s="14" t="s">
        <v>72</v>
      </c>
      <c r="AY110" s="252" t="s">
        <v>161</v>
      </c>
    </row>
    <row r="111" s="14" customFormat="1">
      <c r="A111" s="14"/>
      <c r="B111" s="242"/>
      <c r="C111" s="243"/>
      <c r="D111" s="227" t="s">
        <v>175</v>
      </c>
      <c r="E111" s="244" t="s">
        <v>19</v>
      </c>
      <c r="F111" s="245" t="s">
        <v>1026</v>
      </c>
      <c r="G111" s="243"/>
      <c r="H111" s="246">
        <v>1</v>
      </c>
      <c r="I111" s="247"/>
      <c r="J111" s="243"/>
      <c r="K111" s="243"/>
      <c r="L111" s="248"/>
      <c r="M111" s="249"/>
      <c r="N111" s="250"/>
      <c r="O111" s="250"/>
      <c r="P111" s="250"/>
      <c r="Q111" s="250"/>
      <c r="R111" s="250"/>
      <c r="S111" s="250"/>
      <c r="T111" s="25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2" t="s">
        <v>175</v>
      </c>
      <c r="AU111" s="252" t="s">
        <v>81</v>
      </c>
      <c r="AV111" s="14" t="s">
        <v>81</v>
      </c>
      <c r="AW111" s="14" t="s">
        <v>33</v>
      </c>
      <c r="AX111" s="14" t="s">
        <v>72</v>
      </c>
      <c r="AY111" s="252" t="s">
        <v>161</v>
      </c>
    </row>
    <row r="112" s="15" customFormat="1">
      <c r="A112" s="15"/>
      <c r="B112" s="253"/>
      <c r="C112" s="254"/>
      <c r="D112" s="227" t="s">
        <v>175</v>
      </c>
      <c r="E112" s="255" t="s">
        <v>19</v>
      </c>
      <c r="F112" s="256" t="s">
        <v>190</v>
      </c>
      <c r="G112" s="254"/>
      <c r="H112" s="257">
        <v>7</v>
      </c>
      <c r="I112" s="258"/>
      <c r="J112" s="254"/>
      <c r="K112" s="254"/>
      <c r="L112" s="259"/>
      <c r="M112" s="260"/>
      <c r="N112" s="261"/>
      <c r="O112" s="261"/>
      <c r="P112" s="261"/>
      <c r="Q112" s="261"/>
      <c r="R112" s="261"/>
      <c r="S112" s="261"/>
      <c r="T112" s="262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3" t="s">
        <v>175</v>
      </c>
      <c r="AU112" s="263" t="s">
        <v>81</v>
      </c>
      <c r="AV112" s="15" t="s">
        <v>167</v>
      </c>
      <c r="AW112" s="15" t="s">
        <v>33</v>
      </c>
      <c r="AX112" s="15" t="s">
        <v>79</v>
      </c>
      <c r="AY112" s="263" t="s">
        <v>161</v>
      </c>
    </row>
    <row r="113" s="2" customFormat="1" ht="14.4" customHeight="1">
      <c r="A113" s="39"/>
      <c r="B113" s="40"/>
      <c r="C113" s="214" t="s">
        <v>218</v>
      </c>
      <c r="D113" s="214" t="s">
        <v>163</v>
      </c>
      <c r="E113" s="215" t="s">
        <v>1027</v>
      </c>
      <c r="F113" s="216" t="s">
        <v>1028</v>
      </c>
      <c r="G113" s="217" t="s">
        <v>342</v>
      </c>
      <c r="H113" s="218">
        <v>3</v>
      </c>
      <c r="I113" s="219"/>
      <c r="J113" s="220">
        <f>ROUND(I113*H113,2)</f>
        <v>0</v>
      </c>
      <c r="K113" s="216" t="s">
        <v>185</v>
      </c>
      <c r="L113" s="45"/>
      <c r="M113" s="221" t="s">
        <v>19</v>
      </c>
      <c r="N113" s="222" t="s">
        <v>43</v>
      </c>
      <c r="O113" s="85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25" t="s">
        <v>167</v>
      </c>
      <c r="AT113" s="225" t="s">
        <v>163</v>
      </c>
      <c r="AU113" s="225" t="s">
        <v>81</v>
      </c>
      <c r="AY113" s="18" t="s">
        <v>161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8" t="s">
        <v>79</v>
      </c>
      <c r="BK113" s="226">
        <f>ROUND(I113*H113,2)</f>
        <v>0</v>
      </c>
      <c r="BL113" s="18" t="s">
        <v>167</v>
      </c>
      <c r="BM113" s="225" t="s">
        <v>1029</v>
      </c>
    </row>
    <row r="114" s="13" customFormat="1">
      <c r="A114" s="13"/>
      <c r="B114" s="232"/>
      <c r="C114" s="233"/>
      <c r="D114" s="227" t="s">
        <v>175</v>
      </c>
      <c r="E114" s="234" t="s">
        <v>19</v>
      </c>
      <c r="F114" s="235" t="s">
        <v>1025</v>
      </c>
      <c r="G114" s="233"/>
      <c r="H114" s="234" t="s">
        <v>19</v>
      </c>
      <c r="I114" s="236"/>
      <c r="J114" s="233"/>
      <c r="K114" s="233"/>
      <c r="L114" s="237"/>
      <c r="M114" s="238"/>
      <c r="N114" s="239"/>
      <c r="O114" s="239"/>
      <c r="P114" s="239"/>
      <c r="Q114" s="239"/>
      <c r="R114" s="239"/>
      <c r="S114" s="239"/>
      <c r="T114" s="240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1" t="s">
        <v>175</v>
      </c>
      <c r="AU114" s="241" t="s">
        <v>81</v>
      </c>
      <c r="AV114" s="13" t="s">
        <v>79</v>
      </c>
      <c r="AW114" s="13" t="s">
        <v>33</v>
      </c>
      <c r="AX114" s="13" t="s">
        <v>72</v>
      </c>
      <c r="AY114" s="241" t="s">
        <v>161</v>
      </c>
    </row>
    <row r="115" s="14" customFormat="1">
      <c r="A115" s="14"/>
      <c r="B115" s="242"/>
      <c r="C115" s="243"/>
      <c r="D115" s="227" t="s">
        <v>175</v>
      </c>
      <c r="E115" s="244" t="s">
        <v>19</v>
      </c>
      <c r="F115" s="245" t="s">
        <v>1020</v>
      </c>
      <c r="G115" s="243"/>
      <c r="H115" s="246">
        <v>3</v>
      </c>
      <c r="I115" s="247"/>
      <c r="J115" s="243"/>
      <c r="K115" s="243"/>
      <c r="L115" s="248"/>
      <c r="M115" s="249"/>
      <c r="N115" s="250"/>
      <c r="O115" s="250"/>
      <c r="P115" s="250"/>
      <c r="Q115" s="250"/>
      <c r="R115" s="250"/>
      <c r="S115" s="250"/>
      <c r="T115" s="25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2" t="s">
        <v>175</v>
      </c>
      <c r="AU115" s="252" t="s">
        <v>81</v>
      </c>
      <c r="AV115" s="14" t="s">
        <v>81</v>
      </c>
      <c r="AW115" s="14" t="s">
        <v>33</v>
      </c>
      <c r="AX115" s="14" t="s">
        <v>79</v>
      </c>
      <c r="AY115" s="252" t="s">
        <v>161</v>
      </c>
    </row>
    <row r="116" s="2" customFormat="1" ht="24.15" customHeight="1">
      <c r="A116" s="39"/>
      <c r="B116" s="40"/>
      <c r="C116" s="214" t="s">
        <v>225</v>
      </c>
      <c r="D116" s="214" t="s">
        <v>163</v>
      </c>
      <c r="E116" s="215" t="s">
        <v>1030</v>
      </c>
      <c r="F116" s="216" t="s">
        <v>1031</v>
      </c>
      <c r="G116" s="217" t="s">
        <v>166</v>
      </c>
      <c r="H116" s="218">
        <v>1</v>
      </c>
      <c r="I116" s="219"/>
      <c r="J116" s="220">
        <f>ROUND(I116*H116,2)</f>
        <v>0</v>
      </c>
      <c r="K116" s="216" t="s">
        <v>19</v>
      </c>
      <c r="L116" s="45"/>
      <c r="M116" s="221" t="s">
        <v>19</v>
      </c>
      <c r="N116" s="222" t="s">
        <v>43</v>
      </c>
      <c r="O116" s="85"/>
      <c r="P116" s="223">
        <f>O116*H116</f>
        <v>0</v>
      </c>
      <c r="Q116" s="223">
        <v>22.382999999999999</v>
      </c>
      <c r="R116" s="223">
        <f>Q116*H116</f>
        <v>22.382999999999999</v>
      </c>
      <c r="S116" s="223">
        <v>0</v>
      </c>
      <c r="T116" s="22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5" t="s">
        <v>167</v>
      </c>
      <c r="AT116" s="225" t="s">
        <v>163</v>
      </c>
      <c r="AU116" s="225" t="s">
        <v>81</v>
      </c>
      <c r="AY116" s="18" t="s">
        <v>161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8" t="s">
        <v>79</v>
      </c>
      <c r="BK116" s="226">
        <f>ROUND(I116*H116,2)</f>
        <v>0</v>
      </c>
      <c r="BL116" s="18" t="s">
        <v>167</v>
      </c>
      <c r="BM116" s="225" t="s">
        <v>1032</v>
      </c>
    </row>
    <row r="117" s="2" customFormat="1">
      <c r="A117" s="39"/>
      <c r="B117" s="40"/>
      <c r="C117" s="41"/>
      <c r="D117" s="227" t="s">
        <v>169</v>
      </c>
      <c r="E117" s="41"/>
      <c r="F117" s="228" t="s">
        <v>170</v>
      </c>
      <c r="G117" s="41"/>
      <c r="H117" s="41"/>
      <c r="I117" s="229"/>
      <c r="J117" s="41"/>
      <c r="K117" s="41"/>
      <c r="L117" s="45"/>
      <c r="M117" s="230"/>
      <c r="N117" s="231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169</v>
      </c>
      <c r="AU117" s="18" t="s">
        <v>81</v>
      </c>
    </row>
    <row r="118" s="2" customFormat="1" ht="14.4" customHeight="1">
      <c r="A118" s="39"/>
      <c r="B118" s="40"/>
      <c r="C118" s="214" t="s">
        <v>230</v>
      </c>
      <c r="D118" s="214" t="s">
        <v>163</v>
      </c>
      <c r="E118" s="215" t="s">
        <v>1033</v>
      </c>
      <c r="F118" s="216" t="s">
        <v>1034</v>
      </c>
      <c r="G118" s="217" t="s">
        <v>166</v>
      </c>
      <c r="H118" s="218">
        <v>1</v>
      </c>
      <c r="I118" s="219"/>
      <c r="J118" s="220">
        <f>ROUND(I118*H118,2)</f>
        <v>0</v>
      </c>
      <c r="K118" s="216" t="s">
        <v>19</v>
      </c>
      <c r="L118" s="45"/>
      <c r="M118" s="221" t="s">
        <v>19</v>
      </c>
      <c r="N118" s="222" t="s">
        <v>43</v>
      </c>
      <c r="O118" s="85"/>
      <c r="P118" s="223">
        <f>O118*H118</f>
        <v>0</v>
      </c>
      <c r="Q118" s="223">
        <v>1.846155</v>
      </c>
      <c r="R118" s="223">
        <f>Q118*H118</f>
        <v>1.846155</v>
      </c>
      <c r="S118" s="223">
        <v>0</v>
      </c>
      <c r="T118" s="22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25" t="s">
        <v>167</v>
      </c>
      <c r="AT118" s="225" t="s">
        <v>163</v>
      </c>
      <c r="AU118" s="225" t="s">
        <v>81</v>
      </c>
      <c r="AY118" s="18" t="s">
        <v>161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8" t="s">
        <v>79</v>
      </c>
      <c r="BK118" s="226">
        <f>ROUND(I118*H118,2)</f>
        <v>0</v>
      </c>
      <c r="BL118" s="18" t="s">
        <v>167</v>
      </c>
      <c r="BM118" s="225" t="s">
        <v>1035</v>
      </c>
    </row>
    <row r="119" s="2" customFormat="1">
      <c r="A119" s="39"/>
      <c r="B119" s="40"/>
      <c r="C119" s="41"/>
      <c r="D119" s="227" t="s">
        <v>169</v>
      </c>
      <c r="E119" s="41"/>
      <c r="F119" s="228" t="s">
        <v>170</v>
      </c>
      <c r="G119" s="41"/>
      <c r="H119" s="41"/>
      <c r="I119" s="229"/>
      <c r="J119" s="41"/>
      <c r="K119" s="41"/>
      <c r="L119" s="45"/>
      <c r="M119" s="230"/>
      <c r="N119" s="231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169</v>
      </c>
      <c r="AU119" s="18" t="s">
        <v>81</v>
      </c>
    </row>
    <row r="120" s="14" customFormat="1">
      <c r="A120" s="14"/>
      <c r="B120" s="242"/>
      <c r="C120" s="243"/>
      <c r="D120" s="227" t="s">
        <v>175</v>
      </c>
      <c r="E120" s="244" t="s">
        <v>19</v>
      </c>
      <c r="F120" s="245" t="s">
        <v>484</v>
      </c>
      <c r="G120" s="243"/>
      <c r="H120" s="246">
        <v>1</v>
      </c>
      <c r="I120" s="247"/>
      <c r="J120" s="243"/>
      <c r="K120" s="243"/>
      <c r="L120" s="248"/>
      <c r="M120" s="249"/>
      <c r="N120" s="250"/>
      <c r="O120" s="250"/>
      <c r="P120" s="250"/>
      <c r="Q120" s="250"/>
      <c r="R120" s="250"/>
      <c r="S120" s="250"/>
      <c r="T120" s="25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2" t="s">
        <v>175</v>
      </c>
      <c r="AU120" s="252" t="s">
        <v>81</v>
      </c>
      <c r="AV120" s="14" t="s">
        <v>81</v>
      </c>
      <c r="AW120" s="14" t="s">
        <v>33</v>
      </c>
      <c r="AX120" s="14" t="s">
        <v>79</v>
      </c>
      <c r="AY120" s="252" t="s">
        <v>161</v>
      </c>
    </row>
    <row r="121" s="2" customFormat="1" ht="24.15" customHeight="1">
      <c r="A121" s="39"/>
      <c r="B121" s="40"/>
      <c r="C121" s="214" t="s">
        <v>236</v>
      </c>
      <c r="D121" s="214" t="s">
        <v>163</v>
      </c>
      <c r="E121" s="215" t="s">
        <v>171</v>
      </c>
      <c r="F121" s="216" t="s">
        <v>172</v>
      </c>
      <c r="G121" s="217" t="s">
        <v>173</v>
      </c>
      <c r="H121" s="218">
        <v>495.80000000000001</v>
      </c>
      <c r="I121" s="219"/>
      <c r="J121" s="220">
        <f>ROUND(I121*H121,2)</f>
        <v>0</v>
      </c>
      <c r="K121" s="216" t="s">
        <v>19</v>
      </c>
      <c r="L121" s="45"/>
      <c r="M121" s="221" t="s">
        <v>19</v>
      </c>
      <c r="N121" s="222" t="s">
        <v>43</v>
      </c>
      <c r="O121" s="85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5" t="s">
        <v>167</v>
      </c>
      <c r="AT121" s="225" t="s">
        <v>163</v>
      </c>
      <c r="AU121" s="225" t="s">
        <v>81</v>
      </c>
      <c r="AY121" s="18" t="s">
        <v>161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8" t="s">
        <v>79</v>
      </c>
      <c r="BK121" s="226">
        <f>ROUND(I121*H121,2)</f>
        <v>0</v>
      </c>
      <c r="BL121" s="18" t="s">
        <v>167</v>
      </c>
      <c r="BM121" s="225" t="s">
        <v>1036</v>
      </c>
    </row>
    <row r="122" s="13" customFormat="1">
      <c r="A122" s="13"/>
      <c r="B122" s="232"/>
      <c r="C122" s="233"/>
      <c r="D122" s="227" t="s">
        <v>175</v>
      </c>
      <c r="E122" s="234" t="s">
        <v>19</v>
      </c>
      <c r="F122" s="235" t="s">
        <v>176</v>
      </c>
      <c r="G122" s="233"/>
      <c r="H122" s="234" t="s">
        <v>19</v>
      </c>
      <c r="I122" s="236"/>
      <c r="J122" s="233"/>
      <c r="K122" s="233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175</v>
      </c>
      <c r="AU122" s="241" t="s">
        <v>81</v>
      </c>
      <c r="AV122" s="13" t="s">
        <v>79</v>
      </c>
      <c r="AW122" s="13" t="s">
        <v>33</v>
      </c>
      <c r="AX122" s="13" t="s">
        <v>72</v>
      </c>
      <c r="AY122" s="241" t="s">
        <v>161</v>
      </c>
    </row>
    <row r="123" s="14" customFormat="1">
      <c r="A123" s="14"/>
      <c r="B123" s="242"/>
      <c r="C123" s="243"/>
      <c r="D123" s="227" t="s">
        <v>175</v>
      </c>
      <c r="E123" s="244" t="s">
        <v>113</v>
      </c>
      <c r="F123" s="245" t="s">
        <v>1037</v>
      </c>
      <c r="G123" s="243"/>
      <c r="H123" s="246">
        <v>495.80000000000001</v>
      </c>
      <c r="I123" s="247"/>
      <c r="J123" s="243"/>
      <c r="K123" s="243"/>
      <c r="L123" s="248"/>
      <c r="M123" s="249"/>
      <c r="N123" s="250"/>
      <c r="O123" s="250"/>
      <c r="P123" s="250"/>
      <c r="Q123" s="250"/>
      <c r="R123" s="250"/>
      <c r="S123" s="250"/>
      <c r="T123" s="25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2" t="s">
        <v>175</v>
      </c>
      <c r="AU123" s="252" t="s">
        <v>81</v>
      </c>
      <c r="AV123" s="14" t="s">
        <v>81</v>
      </c>
      <c r="AW123" s="14" t="s">
        <v>33</v>
      </c>
      <c r="AX123" s="14" t="s">
        <v>79</v>
      </c>
      <c r="AY123" s="252" t="s">
        <v>161</v>
      </c>
    </row>
    <row r="124" s="2" customFormat="1" ht="24.15" customHeight="1">
      <c r="A124" s="39"/>
      <c r="B124" s="40"/>
      <c r="C124" s="214" t="s">
        <v>243</v>
      </c>
      <c r="D124" s="214" t="s">
        <v>163</v>
      </c>
      <c r="E124" s="215" t="s">
        <v>179</v>
      </c>
      <c r="F124" s="216" t="s">
        <v>180</v>
      </c>
      <c r="G124" s="217" t="s">
        <v>173</v>
      </c>
      <c r="H124" s="218">
        <v>495.80000000000001</v>
      </c>
      <c r="I124" s="219"/>
      <c r="J124" s="220">
        <f>ROUND(I124*H124,2)</f>
        <v>0</v>
      </c>
      <c r="K124" s="216" t="s">
        <v>19</v>
      </c>
      <c r="L124" s="45"/>
      <c r="M124" s="221" t="s">
        <v>19</v>
      </c>
      <c r="N124" s="222" t="s">
        <v>43</v>
      </c>
      <c r="O124" s="85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5" t="s">
        <v>167</v>
      </c>
      <c r="AT124" s="225" t="s">
        <v>163</v>
      </c>
      <c r="AU124" s="225" t="s">
        <v>81</v>
      </c>
      <c r="AY124" s="18" t="s">
        <v>161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8" t="s">
        <v>79</v>
      </c>
      <c r="BK124" s="226">
        <f>ROUND(I124*H124,2)</f>
        <v>0</v>
      </c>
      <c r="BL124" s="18" t="s">
        <v>167</v>
      </c>
      <c r="BM124" s="225" t="s">
        <v>1038</v>
      </c>
    </row>
    <row r="125" s="14" customFormat="1">
      <c r="A125" s="14"/>
      <c r="B125" s="242"/>
      <c r="C125" s="243"/>
      <c r="D125" s="227" t="s">
        <v>175</v>
      </c>
      <c r="E125" s="244" t="s">
        <v>116</v>
      </c>
      <c r="F125" s="245" t="s">
        <v>1039</v>
      </c>
      <c r="G125" s="243"/>
      <c r="H125" s="246">
        <v>495.80000000000001</v>
      </c>
      <c r="I125" s="247"/>
      <c r="J125" s="243"/>
      <c r="K125" s="243"/>
      <c r="L125" s="248"/>
      <c r="M125" s="249"/>
      <c r="N125" s="250"/>
      <c r="O125" s="250"/>
      <c r="P125" s="250"/>
      <c r="Q125" s="250"/>
      <c r="R125" s="250"/>
      <c r="S125" s="250"/>
      <c r="T125" s="251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2" t="s">
        <v>175</v>
      </c>
      <c r="AU125" s="252" t="s">
        <v>81</v>
      </c>
      <c r="AV125" s="14" t="s">
        <v>81</v>
      </c>
      <c r="AW125" s="14" t="s">
        <v>33</v>
      </c>
      <c r="AX125" s="14" t="s">
        <v>79</v>
      </c>
      <c r="AY125" s="252" t="s">
        <v>161</v>
      </c>
    </row>
    <row r="126" s="2" customFormat="1" ht="14.4" customHeight="1">
      <c r="A126" s="39"/>
      <c r="B126" s="40"/>
      <c r="C126" s="214" t="s">
        <v>8</v>
      </c>
      <c r="D126" s="214" t="s">
        <v>163</v>
      </c>
      <c r="E126" s="215" t="s">
        <v>516</v>
      </c>
      <c r="F126" s="216" t="s">
        <v>517</v>
      </c>
      <c r="G126" s="217" t="s">
        <v>233</v>
      </c>
      <c r="H126" s="218">
        <v>186</v>
      </c>
      <c r="I126" s="219"/>
      <c r="J126" s="220">
        <f>ROUND(I126*H126,2)</f>
        <v>0</v>
      </c>
      <c r="K126" s="216" t="s">
        <v>185</v>
      </c>
      <c r="L126" s="45"/>
      <c r="M126" s="221" t="s">
        <v>19</v>
      </c>
      <c r="N126" s="222" t="s">
        <v>43</v>
      </c>
      <c r="O126" s="85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5" t="s">
        <v>167</v>
      </c>
      <c r="AT126" s="225" t="s">
        <v>163</v>
      </c>
      <c r="AU126" s="225" t="s">
        <v>81</v>
      </c>
      <c r="AY126" s="18" t="s">
        <v>161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8" t="s">
        <v>79</v>
      </c>
      <c r="BK126" s="226">
        <f>ROUND(I126*H126,2)</f>
        <v>0</v>
      </c>
      <c r="BL126" s="18" t="s">
        <v>167</v>
      </c>
      <c r="BM126" s="225" t="s">
        <v>1040</v>
      </c>
    </row>
    <row r="127" s="2" customFormat="1" ht="14.4" customHeight="1">
      <c r="A127" s="39"/>
      <c r="B127" s="40"/>
      <c r="C127" s="214" t="s">
        <v>253</v>
      </c>
      <c r="D127" s="214" t="s">
        <v>163</v>
      </c>
      <c r="E127" s="215" t="s">
        <v>530</v>
      </c>
      <c r="F127" s="216" t="s">
        <v>531</v>
      </c>
      <c r="G127" s="217" t="s">
        <v>233</v>
      </c>
      <c r="H127" s="218">
        <v>2790</v>
      </c>
      <c r="I127" s="219"/>
      <c r="J127" s="220">
        <f>ROUND(I127*H127,2)</f>
        <v>0</v>
      </c>
      <c r="K127" s="216" t="s">
        <v>185</v>
      </c>
      <c r="L127" s="45"/>
      <c r="M127" s="221" t="s">
        <v>19</v>
      </c>
      <c r="N127" s="222" t="s">
        <v>43</v>
      </c>
      <c r="O127" s="85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5" t="s">
        <v>167</v>
      </c>
      <c r="AT127" s="225" t="s">
        <v>163</v>
      </c>
      <c r="AU127" s="225" t="s">
        <v>81</v>
      </c>
      <c r="AY127" s="18" t="s">
        <v>161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8" t="s">
        <v>79</v>
      </c>
      <c r="BK127" s="226">
        <f>ROUND(I127*H127,2)</f>
        <v>0</v>
      </c>
      <c r="BL127" s="18" t="s">
        <v>167</v>
      </c>
      <c r="BM127" s="225" t="s">
        <v>1041</v>
      </c>
    </row>
    <row r="128" s="14" customFormat="1">
      <c r="A128" s="14"/>
      <c r="B128" s="242"/>
      <c r="C128" s="243"/>
      <c r="D128" s="227" t="s">
        <v>175</v>
      </c>
      <c r="E128" s="244" t="s">
        <v>19</v>
      </c>
      <c r="F128" s="245" t="s">
        <v>1042</v>
      </c>
      <c r="G128" s="243"/>
      <c r="H128" s="246">
        <v>2790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175</v>
      </c>
      <c r="AU128" s="252" t="s">
        <v>81</v>
      </c>
      <c r="AV128" s="14" t="s">
        <v>81</v>
      </c>
      <c r="AW128" s="14" t="s">
        <v>33</v>
      </c>
      <c r="AX128" s="14" t="s">
        <v>79</v>
      </c>
      <c r="AY128" s="252" t="s">
        <v>161</v>
      </c>
    </row>
    <row r="129" s="2" customFormat="1" ht="37.8" customHeight="1">
      <c r="A129" s="39"/>
      <c r="B129" s="40"/>
      <c r="C129" s="214" t="s">
        <v>258</v>
      </c>
      <c r="D129" s="214" t="s">
        <v>163</v>
      </c>
      <c r="E129" s="215" t="s">
        <v>183</v>
      </c>
      <c r="F129" s="216" t="s">
        <v>184</v>
      </c>
      <c r="G129" s="217" t="s">
        <v>173</v>
      </c>
      <c r="H129" s="218">
        <v>597.59799999999996</v>
      </c>
      <c r="I129" s="219"/>
      <c r="J129" s="220">
        <f>ROUND(I129*H129,2)</f>
        <v>0</v>
      </c>
      <c r="K129" s="216" t="s">
        <v>185</v>
      </c>
      <c r="L129" s="45"/>
      <c r="M129" s="221" t="s">
        <v>19</v>
      </c>
      <c r="N129" s="222" t="s">
        <v>43</v>
      </c>
      <c r="O129" s="85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5" t="s">
        <v>167</v>
      </c>
      <c r="AT129" s="225" t="s">
        <v>163</v>
      </c>
      <c r="AU129" s="225" t="s">
        <v>81</v>
      </c>
      <c r="AY129" s="18" t="s">
        <v>161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8" t="s">
        <v>79</v>
      </c>
      <c r="BK129" s="226">
        <f>ROUND(I129*H129,2)</f>
        <v>0</v>
      </c>
      <c r="BL129" s="18" t="s">
        <v>167</v>
      </c>
      <c r="BM129" s="225" t="s">
        <v>1043</v>
      </c>
    </row>
    <row r="130" s="13" customFormat="1">
      <c r="A130" s="13"/>
      <c r="B130" s="232"/>
      <c r="C130" s="233"/>
      <c r="D130" s="227" t="s">
        <v>175</v>
      </c>
      <c r="E130" s="234" t="s">
        <v>19</v>
      </c>
      <c r="F130" s="235" t="s">
        <v>187</v>
      </c>
      <c r="G130" s="233"/>
      <c r="H130" s="234" t="s">
        <v>19</v>
      </c>
      <c r="I130" s="236"/>
      <c r="J130" s="233"/>
      <c r="K130" s="233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175</v>
      </c>
      <c r="AU130" s="241" t="s">
        <v>81</v>
      </c>
      <c r="AV130" s="13" t="s">
        <v>79</v>
      </c>
      <c r="AW130" s="13" t="s">
        <v>33</v>
      </c>
      <c r="AX130" s="13" t="s">
        <v>72</v>
      </c>
      <c r="AY130" s="241" t="s">
        <v>161</v>
      </c>
    </row>
    <row r="131" s="14" customFormat="1">
      <c r="A131" s="14"/>
      <c r="B131" s="242"/>
      <c r="C131" s="243"/>
      <c r="D131" s="227" t="s">
        <v>175</v>
      </c>
      <c r="E131" s="244" t="s">
        <v>19</v>
      </c>
      <c r="F131" s="245" t="s">
        <v>188</v>
      </c>
      <c r="G131" s="243"/>
      <c r="H131" s="246">
        <v>576.39999999999998</v>
      </c>
      <c r="I131" s="247"/>
      <c r="J131" s="243"/>
      <c r="K131" s="243"/>
      <c r="L131" s="248"/>
      <c r="M131" s="249"/>
      <c r="N131" s="250"/>
      <c r="O131" s="250"/>
      <c r="P131" s="250"/>
      <c r="Q131" s="250"/>
      <c r="R131" s="250"/>
      <c r="S131" s="250"/>
      <c r="T131" s="251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2" t="s">
        <v>175</v>
      </c>
      <c r="AU131" s="252" t="s">
        <v>81</v>
      </c>
      <c r="AV131" s="14" t="s">
        <v>81</v>
      </c>
      <c r="AW131" s="14" t="s">
        <v>33</v>
      </c>
      <c r="AX131" s="14" t="s">
        <v>72</v>
      </c>
      <c r="AY131" s="252" t="s">
        <v>161</v>
      </c>
    </row>
    <row r="132" s="14" customFormat="1">
      <c r="A132" s="14"/>
      <c r="B132" s="242"/>
      <c r="C132" s="243"/>
      <c r="D132" s="227" t="s">
        <v>175</v>
      </c>
      <c r="E132" s="244" t="s">
        <v>19</v>
      </c>
      <c r="F132" s="245" t="s">
        <v>1044</v>
      </c>
      <c r="G132" s="243"/>
      <c r="H132" s="246">
        <v>21.198</v>
      </c>
      <c r="I132" s="247"/>
      <c r="J132" s="243"/>
      <c r="K132" s="243"/>
      <c r="L132" s="248"/>
      <c r="M132" s="249"/>
      <c r="N132" s="250"/>
      <c r="O132" s="250"/>
      <c r="P132" s="250"/>
      <c r="Q132" s="250"/>
      <c r="R132" s="250"/>
      <c r="S132" s="250"/>
      <c r="T132" s="25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2" t="s">
        <v>175</v>
      </c>
      <c r="AU132" s="252" t="s">
        <v>81</v>
      </c>
      <c r="AV132" s="14" t="s">
        <v>81</v>
      </c>
      <c r="AW132" s="14" t="s">
        <v>33</v>
      </c>
      <c r="AX132" s="14" t="s">
        <v>72</v>
      </c>
      <c r="AY132" s="252" t="s">
        <v>161</v>
      </c>
    </row>
    <row r="133" s="15" customFormat="1">
      <c r="A133" s="15"/>
      <c r="B133" s="253"/>
      <c r="C133" s="254"/>
      <c r="D133" s="227" t="s">
        <v>175</v>
      </c>
      <c r="E133" s="255" t="s">
        <v>19</v>
      </c>
      <c r="F133" s="256" t="s">
        <v>190</v>
      </c>
      <c r="G133" s="254"/>
      <c r="H133" s="257">
        <v>597.59799999999996</v>
      </c>
      <c r="I133" s="258"/>
      <c r="J133" s="254"/>
      <c r="K133" s="254"/>
      <c r="L133" s="259"/>
      <c r="M133" s="260"/>
      <c r="N133" s="261"/>
      <c r="O133" s="261"/>
      <c r="P133" s="261"/>
      <c r="Q133" s="261"/>
      <c r="R133" s="261"/>
      <c r="S133" s="261"/>
      <c r="T133" s="262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3" t="s">
        <v>175</v>
      </c>
      <c r="AU133" s="263" t="s">
        <v>81</v>
      </c>
      <c r="AV133" s="15" t="s">
        <v>167</v>
      </c>
      <c r="AW133" s="15" t="s">
        <v>33</v>
      </c>
      <c r="AX133" s="15" t="s">
        <v>79</v>
      </c>
      <c r="AY133" s="263" t="s">
        <v>161</v>
      </c>
    </row>
    <row r="134" s="2" customFormat="1" ht="37.8" customHeight="1">
      <c r="A134" s="39"/>
      <c r="B134" s="40"/>
      <c r="C134" s="214" t="s">
        <v>264</v>
      </c>
      <c r="D134" s="214" t="s">
        <v>163</v>
      </c>
      <c r="E134" s="215" t="s">
        <v>192</v>
      </c>
      <c r="F134" s="216" t="s">
        <v>193</v>
      </c>
      <c r="G134" s="217" t="s">
        <v>173</v>
      </c>
      <c r="H134" s="218">
        <v>186.40199999999999</v>
      </c>
      <c r="I134" s="219"/>
      <c r="J134" s="220">
        <f>ROUND(I134*H134,2)</f>
        <v>0</v>
      </c>
      <c r="K134" s="216" t="s">
        <v>185</v>
      </c>
      <c r="L134" s="45"/>
      <c r="M134" s="221" t="s">
        <v>19</v>
      </c>
      <c r="N134" s="222" t="s">
        <v>43</v>
      </c>
      <c r="O134" s="85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5" t="s">
        <v>167</v>
      </c>
      <c r="AT134" s="225" t="s">
        <v>163</v>
      </c>
      <c r="AU134" s="225" t="s">
        <v>81</v>
      </c>
      <c r="AY134" s="18" t="s">
        <v>161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8" t="s">
        <v>79</v>
      </c>
      <c r="BK134" s="226">
        <f>ROUND(I134*H134,2)</f>
        <v>0</v>
      </c>
      <c r="BL134" s="18" t="s">
        <v>167</v>
      </c>
      <c r="BM134" s="225" t="s">
        <v>1045</v>
      </c>
    </row>
    <row r="135" s="13" customFormat="1">
      <c r="A135" s="13"/>
      <c r="B135" s="232"/>
      <c r="C135" s="233"/>
      <c r="D135" s="227" t="s">
        <v>175</v>
      </c>
      <c r="E135" s="234" t="s">
        <v>19</v>
      </c>
      <c r="F135" s="235" t="s">
        <v>195</v>
      </c>
      <c r="G135" s="233"/>
      <c r="H135" s="234" t="s">
        <v>19</v>
      </c>
      <c r="I135" s="236"/>
      <c r="J135" s="233"/>
      <c r="K135" s="233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175</v>
      </c>
      <c r="AU135" s="241" t="s">
        <v>81</v>
      </c>
      <c r="AV135" s="13" t="s">
        <v>79</v>
      </c>
      <c r="AW135" s="13" t="s">
        <v>33</v>
      </c>
      <c r="AX135" s="13" t="s">
        <v>72</v>
      </c>
      <c r="AY135" s="241" t="s">
        <v>161</v>
      </c>
    </row>
    <row r="136" s="14" customFormat="1">
      <c r="A136" s="14"/>
      <c r="B136" s="242"/>
      <c r="C136" s="243"/>
      <c r="D136" s="227" t="s">
        <v>175</v>
      </c>
      <c r="E136" s="244" t="s">
        <v>19</v>
      </c>
      <c r="F136" s="245" t="s">
        <v>1046</v>
      </c>
      <c r="G136" s="243"/>
      <c r="H136" s="246">
        <v>186.40199999999999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2" t="s">
        <v>175</v>
      </c>
      <c r="AU136" s="252" t="s">
        <v>81</v>
      </c>
      <c r="AV136" s="14" t="s">
        <v>81</v>
      </c>
      <c r="AW136" s="14" t="s">
        <v>33</v>
      </c>
      <c r="AX136" s="14" t="s">
        <v>72</v>
      </c>
      <c r="AY136" s="252" t="s">
        <v>161</v>
      </c>
    </row>
    <row r="137" s="15" customFormat="1">
      <c r="A137" s="15"/>
      <c r="B137" s="253"/>
      <c r="C137" s="254"/>
      <c r="D137" s="227" t="s">
        <v>175</v>
      </c>
      <c r="E137" s="255" t="s">
        <v>122</v>
      </c>
      <c r="F137" s="256" t="s">
        <v>190</v>
      </c>
      <c r="G137" s="254"/>
      <c r="H137" s="257">
        <v>186.40199999999999</v>
      </c>
      <c r="I137" s="258"/>
      <c r="J137" s="254"/>
      <c r="K137" s="254"/>
      <c r="L137" s="259"/>
      <c r="M137" s="260"/>
      <c r="N137" s="261"/>
      <c r="O137" s="261"/>
      <c r="P137" s="261"/>
      <c r="Q137" s="261"/>
      <c r="R137" s="261"/>
      <c r="S137" s="261"/>
      <c r="T137" s="26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3" t="s">
        <v>175</v>
      </c>
      <c r="AU137" s="263" t="s">
        <v>81</v>
      </c>
      <c r="AV137" s="15" t="s">
        <v>167</v>
      </c>
      <c r="AW137" s="15" t="s">
        <v>33</v>
      </c>
      <c r="AX137" s="15" t="s">
        <v>79</v>
      </c>
      <c r="AY137" s="263" t="s">
        <v>161</v>
      </c>
    </row>
    <row r="138" s="2" customFormat="1" ht="37.8" customHeight="1">
      <c r="A138" s="39"/>
      <c r="B138" s="40"/>
      <c r="C138" s="214" t="s">
        <v>269</v>
      </c>
      <c r="D138" s="214" t="s">
        <v>163</v>
      </c>
      <c r="E138" s="215" t="s">
        <v>198</v>
      </c>
      <c r="F138" s="216" t="s">
        <v>199</v>
      </c>
      <c r="G138" s="217" t="s">
        <v>173</v>
      </c>
      <c r="H138" s="218">
        <v>1864.02</v>
      </c>
      <c r="I138" s="219"/>
      <c r="J138" s="220">
        <f>ROUND(I138*H138,2)</f>
        <v>0</v>
      </c>
      <c r="K138" s="216" t="s">
        <v>185</v>
      </c>
      <c r="L138" s="45"/>
      <c r="M138" s="221" t="s">
        <v>19</v>
      </c>
      <c r="N138" s="222" t="s">
        <v>43</v>
      </c>
      <c r="O138" s="85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5" t="s">
        <v>167</v>
      </c>
      <c r="AT138" s="225" t="s">
        <v>163</v>
      </c>
      <c r="AU138" s="225" t="s">
        <v>81</v>
      </c>
      <c r="AY138" s="18" t="s">
        <v>161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8" t="s">
        <v>79</v>
      </c>
      <c r="BK138" s="226">
        <f>ROUND(I138*H138,2)</f>
        <v>0</v>
      </c>
      <c r="BL138" s="18" t="s">
        <v>167</v>
      </c>
      <c r="BM138" s="225" t="s">
        <v>1047</v>
      </c>
    </row>
    <row r="139" s="13" customFormat="1">
      <c r="A139" s="13"/>
      <c r="B139" s="232"/>
      <c r="C139" s="233"/>
      <c r="D139" s="227" t="s">
        <v>175</v>
      </c>
      <c r="E139" s="234" t="s">
        <v>19</v>
      </c>
      <c r="F139" s="235" t="s">
        <v>195</v>
      </c>
      <c r="G139" s="233"/>
      <c r="H139" s="234" t="s">
        <v>19</v>
      </c>
      <c r="I139" s="236"/>
      <c r="J139" s="233"/>
      <c r="K139" s="233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175</v>
      </c>
      <c r="AU139" s="241" t="s">
        <v>81</v>
      </c>
      <c r="AV139" s="13" t="s">
        <v>79</v>
      </c>
      <c r="AW139" s="13" t="s">
        <v>33</v>
      </c>
      <c r="AX139" s="13" t="s">
        <v>72</v>
      </c>
      <c r="AY139" s="241" t="s">
        <v>161</v>
      </c>
    </row>
    <row r="140" s="14" customFormat="1">
      <c r="A140" s="14"/>
      <c r="B140" s="242"/>
      <c r="C140" s="243"/>
      <c r="D140" s="227" t="s">
        <v>175</v>
      </c>
      <c r="E140" s="244" t="s">
        <v>19</v>
      </c>
      <c r="F140" s="245" t="s">
        <v>1046</v>
      </c>
      <c r="G140" s="243"/>
      <c r="H140" s="246">
        <v>186.40199999999999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2" t="s">
        <v>175</v>
      </c>
      <c r="AU140" s="252" t="s">
        <v>81</v>
      </c>
      <c r="AV140" s="14" t="s">
        <v>81</v>
      </c>
      <c r="AW140" s="14" t="s">
        <v>33</v>
      </c>
      <c r="AX140" s="14" t="s">
        <v>72</v>
      </c>
      <c r="AY140" s="252" t="s">
        <v>161</v>
      </c>
    </row>
    <row r="141" s="15" customFormat="1">
      <c r="A141" s="15"/>
      <c r="B141" s="253"/>
      <c r="C141" s="254"/>
      <c r="D141" s="227" t="s">
        <v>175</v>
      </c>
      <c r="E141" s="255" t="s">
        <v>19</v>
      </c>
      <c r="F141" s="256" t="s">
        <v>190</v>
      </c>
      <c r="G141" s="254"/>
      <c r="H141" s="257">
        <v>186.40199999999999</v>
      </c>
      <c r="I141" s="258"/>
      <c r="J141" s="254"/>
      <c r="K141" s="254"/>
      <c r="L141" s="259"/>
      <c r="M141" s="260"/>
      <c r="N141" s="261"/>
      <c r="O141" s="261"/>
      <c r="P141" s="261"/>
      <c r="Q141" s="261"/>
      <c r="R141" s="261"/>
      <c r="S141" s="261"/>
      <c r="T141" s="262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3" t="s">
        <v>175</v>
      </c>
      <c r="AU141" s="263" t="s">
        <v>81</v>
      </c>
      <c r="AV141" s="15" t="s">
        <v>167</v>
      </c>
      <c r="AW141" s="15" t="s">
        <v>33</v>
      </c>
      <c r="AX141" s="15" t="s">
        <v>72</v>
      </c>
      <c r="AY141" s="263" t="s">
        <v>161</v>
      </c>
    </row>
    <row r="142" s="14" customFormat="1">
      <c r="A142" s="14"/>
      <c r="B142" s="242"/>
      <c r="C142" s="243"/>
      <c r="D142" s="227" t="s">
        <v>175</v>
      </c>
      <c r="E142" s="244" t="s">
        <v>19</v>
      </c>
      <c r="F142" s="245" t="s">
        <v>1048</v>
      </c>
      <c r="G142" s="243"/>
      <c r="H142" s="246">
        <v>1864.02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175</v>
      </c>
      <c r="AU142" s="252" t="s">
        <v>81</v>
      </c>
      <c r="AV142" s="14" t="s">
        <v>81</v>
      </c>
      <c r="AW142" s="14" t="s">
        <v>33</v>
      </c>
      <c r="AX142" s="14" t="s">
        <v>79</v>
      </c>
      <c r="AY142" s="252" t="s">
        <v>161</v>
      </c>
    </row>
    <row r="143" s="2" customFormat="1" ht="37.8" customHeight="1">
      <c r="A143" s="39"/>
      <c r="B143" s="40"/>
      <c r="C143" s="214" t="s">
        <v>275</v>
      </c>
      <c r="D143" s="214" t="s">
        <v>163</v>
      </c>
      <c r="E143" s="215" t="s">
        <v>203</v>
      </c>
      <c r="F143" s="216" t="s">
        <v>204</v>
      </c>
      <c r="G143" s="217" t="s">
        <v>173</v>
      </c>
      <c r="H143" s="218">
        <v>495.80000000000001</v>
      </c>
      <c r="I143" s="219"/>
      <c r="J143" s="220">
        <f>ROUND(I143*H143,2)</f>
        <v>0</v>
      </c>
      <c r="K143" s="216" t="s">
        <v>185</v>
      </c>
      <c r="L143" s="45"/>
      <c r="M143" s="221" t="s">
        <v>19</v>
      </c>
      <c r="N143" s="222" t="s">
        <v>43</v>
      </c>
      <c r="O143" s="85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5" t="s">
        <v>167</v>
      </c>
      <c r="AT143" s="225" t="s">
        <v>163</v>
      </c>
      <c r="AU143" s="225" t="s">
        <v>81</v>
      </c>
      <c r="AY143" s="18" t="s">
        <v>161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8" t="s">
        <v>79</v>
      </c>
      <c r="BK143" s="226">
        <f>ROUND(I143*H143,2)</f>
        <v>0</v>
      </c>
      <c r="BL143" s="18" t="s">
        <v>167</v>
      </c>
      <c r="BM143" s="225" t="s">
        <v>1049</v>
      </c>
    </row>
    <row r="144" s="14" customFormat="1">
      <c r="A144" s="14"/>
      <c r="B144" s="242"/>
      <c r="C144" s="243"/>
      <c r="D144" s="227" t="s">
        <v>175</v>
      </c>
      <c r="E144" s="244" t="s">
        <v>125</v>
      </c>
      <c r="F144" s="245" t="s">
        <v>206</v>
      </c>
      <c r="G144" s="243"/>
      <c r="H144" s="246">
        <v>495.80000000000001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2" t="s">
        <v>175</v>
      </c>
      <c r="AU144" s="252" t="s">
        <v>81</v>
      </c>
      <c r="AV144" s="14" t="s">
        <v>81</v>
      </c>
      <c r="AW144" s="14" t="s">
        <v>33</v>
      </c>
      <c r="AX144" s="14" t="s">
        <v>79</v>
      </c>
      <c r="AY144" s="252" t="s">
        <v>161</v>
      </c>
    </row>
    <row r="145" s="2" customFormat="1" ht="37.8" customHeight="1">
      <c r="A145" s="39"/>
      <c r="B145" s="40"/>
      <c r="C145" s="214" t="s">
        <v>7</v>
      </c>
      <c r="D145" s="214" t="s">
        <v>163</v>
      </c>
      <c r="E145" s="215" t="s">
        <v>208</v>
      </c>
      <c r="F145" s="216" t="s">
        <v>209</v>
      </c>
      <c r="G145" s="217" t="s">
        <v>173</v>
      </c>
      <c r="H145" s="218">
        <v>495.80000000000001</v>
      </c>
      <c r="I145" s="219"/>
      <c r="J145" s="220">
        <f>ROUND(I145*H145,2)</f>
        <v>0</v>
      </c>
      <c r="K145" s="216" t="s">
        <v>185</v>
      </c>
      <c r="L145" s="45"/>
      <c r="M145" s="221" t="s">
        <v>19</v>
      </c>
      <c r="N145" s="222" t="s">
        <v>43</v>
      </c>
      <c r="O145" s="85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5" t="s">
        <v>167</v>
      </c>
      <c r="AT145" s="225" t="s">
        <v>163</v>
      </c>
      <c r="AU145" s="225" t="s">
        <v>81</v>
      </c>
      <c r="AY145" s="18" t="s">
        <v>161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8" t="s">
        <v>79</v>
      </c>
      <c r="BK145" s="226">
        <f>ROUND(I145*H145,2)</f>
        <v>0</v>
      </c>
      <c r="BL145" s="18" t="s">
        <v>167</v>
      </c>
      <c r="BM145" s="225" t="s">
        <v>1050</v>
      </c>
    </row>
    <row r="146" s="14" customFormat="1">
      <c r="A146" s="14"/>
      <c r="B146" s="242"/>
      <c r="C146" s="243"/>
      <c r="D146" s="227" t="s">
        <v>175</v>
      </c>
      <c r="E146" s="244" t="s">
        <v>19</v>
      </c>
      <c r="F146" s="245" t="s">
        <v>206</v>
      </c>
      <c r="G146" s="243"/>
      <c r="H146" s="246">
        <v>495.80000000000001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175</v>
      </c>
      <c r="AU146" s="252" t="s">
        <v>81</v>
      </c>
      <c r="AV146" s="14" t="s">
        <v>81</v>
      </c>
      <c r="AW146" s="14" t="s">
        <v>33</v>
      </c>
      <c r="AX146" s="14" t="s">
        <v>79</v>
      </c>
      <c r="AY146" s="252" t="s">
        <v>161</v>
      </c>
    </row>
    <row r="147" s="2" customFormat="1" ht="24.15" customHeight="1">
      <c r="A147" s="39"/>
      <c r="B147" s="40"/>
      <c r="C147" s="214" t="s">
        <v>284</v>
      </c>
      <c r="D147" s="214" t="s">
        <v>163</v>
      </c>
      <c r="E147" s="215" t="s">
        <v>212</v>
      </c>
      <c r="F147" s="216" t="s">
        <v>213</v>
      </c>
      <c r="G147" s="217" t="s">
        <v>173</v>
      </c>
      <c r="H147" s="218">
        <v>309.39800000000002</v>
      </c>
      <c r="I147" s="219"/>
      <c r="J147" s="220">
        <f>ROUND(I147*H147,2)</f>
        <v>0</v>
      </c>
      <c r="K147" s="216" t="s">
        <v>185</v>
      </c>
      <c r="L147" s="45"/>
      <c r="M147" s="221" t="s">
        <v>19</v>
      </c>
      <c r="N147" s="222" t="s">
        <v>43</v>
      </c>
      <c r="O147" s="85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5" t="s">
        <v>167</v>
      </c>
      <c r="AT147" s="225" t="s">
        <v>163</v>
      </c>
      <c r="AU147" s="225" t="s">
        <v>81</v>
      </c>
      <c r="AY147" s="18" t="s">
        <v>161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8" t="s">
        <v>79</v>
      </c>
      <c r="BK147" s="226">
        <f>ROUND(I147*H147,2)</f>
        <v>0</v>
      </c>
      <c r="BL147" s="18" t="s">
        <v>167</v>
      </c>
      <c r="BM147" s="225" t="s">
        <v>1051</v>
      </c>
    </row>
    <row r="148" s="13" customFormat="1">
      <c r="A148" s="13"/>
      <c r="B148" s="232"/>
      <c r="C148" s="233"/>
      <c r="D148" s="227" t="s">
        <v>175</v>
      </c>
      <c r="E148" s="234" t="s">
        <v>19</v>
      </c>
      <c r="F148" s="235" t="s">
        <v>215</v>
      </c>
      <c r="G148" s="233"/>
      <c r="H148" s="234" t="s">
        <v>19</v>
      </c>
      <c r="I148" s="236"/>
      <c r="J148" s="233"/>
      <c r="K148" s="233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175</v>
      </c>
      <c r="AU148" s="241" t="s">
        <v>81</v>
      </c>
      <c r="AV148" s="13" t="s">
        <v>79</v>
      </c>
      <c r="AW148" s="13" t="s">
        <v>33</v>
      </c>
      <c r="AX148" s="13" t="s">
        <v>72</v>
      </c>
      <c r="AY148" s="241" t="s">
        <v>161</v>
      </c>
    </row>
    <row r="149" s="14" customFormat="1">
      <c r="A149" s="14"/>
      <c r="B149" s="242"/>
      <c r="C149" s="243"/>
      <c r="D149" s="227" t="s">
        <v>175</v>
      </c>
      <c r="E149" s="244" t="s">
        <v>19</v>
      </c>
      <c r="F149" s="245" t="s">
        <v>119</v>
      </c>
      <c r="G149" s="243"/>
      <c r="H149" s="246">
        <v>288.19999999999999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175</v>
      </c>
      <c r="AU149" s="252" t="s">
        <v>81</v>
      </c>
      <c r="AV149" s="14" t="s">
        <v>81</v>
      </c>
      <c r="AW149" s="14" t="s">
        <v>33</v>
      </c>
      <c r="AX149" s="14" t="s">
        <v>72</v>
      </c>
      <c r="AY149" s="252" t="s">
        <v>161</v>
      </c>
    </row>
    <row r="150" s="13" customFormat="1">
      <c r="A150" s="13"/>
      <c r="B150" s="232"/>
      <c r="C150" s="233"/>
      <c r="D150" s="227" t="s">
        <v>175</v>
      </c>
      <c r="E150" s="234" t="s">
        <v>19</v>
      </c>
      <c r="F150" s="235" t="s">
        <v>216</v>
      </c>
      <c r="G150" s="233"/>
      <c r="H150" s="234" t="s">
        <v>19</v>
      </c>
      <c r="I150" s="236"/>
      <c r="J150" s="233"/>
      <c r="K150" s="233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175</v>
      </c>
      <c r="AU150" s="241" t="s">
        <v>81</v>
      </c>
      <c r="AV150" s="13" t="s">
        <v>79</v>
      </c>
      <c r="AW150" s="13" t="s">
        <v>33</v>
      </c>
      <c r="AX150" s="13" t="s">
        <v>72</v>
      </c>
      <c r="AY150" s="241" t="s">
        <v>161</v>
      </c>
    </row>
    <row r="151" s="14" customFormat="1">
      <c r="A151" s="14"/>
      <c r="B151" s="242"/>
      <c r="C151" s="243"/>
      <c r="D151" s="227" t="s">
        <v>175</v>
      </c>
      <c r="E151" s="244" t="s">
        <v>19</v>
      </c>
      <c r="F151" s="245" t="s">
        <v>1052</v>
      </c>
      <c r="G151" s="243"/>
      <c r="H151" s="246">
        <v>21.198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2" t="s">
        <v>175</v>
      </c>
      <c r="AU151" s="252" t="s">
        <v>81</v>
      </c>
      <c r="AV151" s="14" t="s">
        <v>81</v>
      </c>
      <c r="AW151" s="14" t="s">
        <v>33</v>
      </c>
      <c r="AX151" s="14" t="s">
        <v>72</v>
      </c>
      <c r="AY151" s="252" t="s">
        <v>161</v>
      </c>
    </row>
    <row r="152" s="15" customFormat="1">
      <c r="A152" s="15"/>
      <c r="B152" s="253"/>
      <c r="C152" s="254"/>
      <c r="D152" s="227" t="s">
        <v>175</v>
      </c>
      <c r="E152" s="255" t="s">
        <v>19</v>
      </c>
      <c r="F152" s="256" t="s">
        <v>190</v>
      </c>
      <c r="G152" s="254"/>
      <c r="H152" s="257">
        <v>309.39799999999997</v>
      </c>
      <c r="I152" s="258"/>
      <c r="J152" s="254"/>
      <c r="K152" s="254"/>
      <c r="L152" s="259"/>
      <c r="M152" s="260"/>
      <c r="N152" s="261"/>
      <c r="O152" s="261"/>
      <c r="P152" s="261"/>
      <c r="Q152" s="261"/>
      <c r="R152" s="261"/>
      <c r="S152" s="261"/>
      <c r="T152" s="262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3" t="s">
        <v>175</v>
      </c>
      <c r="AU152" s="263" t="s">
        <v>81</v>
      </c>
      <c r="AV152" s="15" t="s">
        <v>167</v>
      </c>
      <c r="AW152" s="15" t="s">
        <v>33</v>
      </c>
      <c r="AX152" s="15" t="s">
        <v>79</v>
      </c>
      <c r="AY152" s="263" t="s">
        <v>161</v>
      </c>
    </row>
    <row r="153" s="2" customFormat="1" ht="24.15" customHeight="1">
      <c r="A153" s="39"/>
      <c r="B153" s="40"/>
      <c r="C153" s="214" t="s">
        <v>292</v>
      </c>
      <c r="D153" s="214" t="s">
        <v>163</v>
      </c>
      <c r="E153" s="215" t="s">
        <v>219</v>
      </c>
      <c r="F153" s="216" t="s">
        <v>220</v>
      </c>
      <c r="G153" s="217" t="s">
        <v>221</v>
      </c>
      <c r="H153" s="218">
        <v>1364.404</v>
      </c>
      <c r="I153" s="219"/>
      <c r="J153" s="220">
        <f>ROUND(I153*H153,2)</f>
        <v>0</v>
      </c>
      <c r="K153" s="216" t="s">
        <v>19</v>
      </c>
      <c r="L153" s="45"/>
      <c r="M153" s="221" t="s">
        <v>19</v>
      </c>
      <c r="N153" s="222" t="s">
        <v>43</v>
      </c>
      <c r="O153" s="85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5" t="s">
        <v>167</v>
      </c>
      <c r="AT153" s="225" t="s">
        <v>163</v>
      </c>
      <c r="AU153" s="225" t="s">
        <v>81</v>
      </c>
      <c r="AY153" s="18" t="s">
        <v>161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8" t="s">
        <v>79</v>
      </c>
      <c r="BK153" s="226">
        <f>ROUND(I153*H153,2)</f>
        <v>0</v>
      </c>
      <c r="BL153" s="18" t="s">
        <v>167</v>
      </c>
      <c r="BM153" s="225" t="s">
        <v>1053</v>
      </c>
    </row>
    <row r="154" s="14" customFormat="1">
      <c r="A154" s="14"/>
      <c r="B154" s="242"/>
      <c r="C154" s="243"/>
      <c r="D154" s="227" t="s">
        <v>175</v>
      </c>
      <c r="E154" s="244" t="s">
        <v>19</v>
      </c>
      <c r="F154" s="245" t="s">
        <v>223</v>
      </c>
      <c r="G154" s="243"/>
      <c r="H154" s="246">
        <v>682.202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2" t="s">
        <v>175</v>
      </c>
      <c r="AU154" s="252" t="s">
        <v>81</v>
      </c>
      <c r="AV154" s="14" t="s">
        <v>81</v>
      </c>
      <c r="AW154" s="14" t="s">
        <v>33</v>
      </c>
      <c r="AX154" s="14" t="s">
        <v>72</v>
      </c>
      <c r="AY154" s="252" t="s">
        <v>161</v>
      </c>
    </row>
    <row r="155" s="14" customFormat="1">
      <c r="A155" s="14"/>
      <c r="B155" s="242"/>
      <c r="C155" s="243"/>
      <c r="D155" s="227" t="s">
        <v>175</v>
      </c>
      <c r="E155" s="244" t="s">
        <v>19</v>
      </c>
      <c r="F155" s="245" t="s">
        <v>1054</v>
      </c>
      <c r="G155" s="243"/>
      <c r="H155" s="246">
        <v>1364.404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2" t="s">
        <v>175</v>
      </c>
      <c r="AU155" s="252" t="s">
        <v>81</v>
      </c>
      <c r="AV155" s="14" t="s">
        <v>81</v>
      </c>
      <c r="AW155" s="14" t="s">
        <v>33</v>
      </c>
      <c r="AX155" s="14" t="s">
        <v>79</v>
      </c>
      <c r="AY155" s="252" t="s">
        <v>161</v>
      </c>
    </row>
    <row r="156" s="2" customFormat="1" ht="24.15" customHeight="1">
      <c r="A156" s="39"/>
      <c r="B156" s="40"/>
      <c r="C156" s="214" t="s">
        <v>298</v>
      </c>
      <c r="D156" s="214" t="s">
        <v>163</v>
      </c>
      <c r="E156" s="215" t="s">
        <v>226</v>
      </c>
      <c r="F156" s="216" t="s">
        <v>227</v>
      </c>
      <c r="G156" s="217" t="s">
        <v>173</v>
      </c>
      <c r="H156" s="218">
        <v>288.19999999999999</v>
      </c>
      <c r="I156" s="219"/>
      <c r="J156" s="220">
        <f>ROUND(I156*H156,2)</f>
        <v>0</v>
      </c>
      <c r="K156" s="216" t="s">
        <v>185</v>
      </c>
      <c r="L156" s="45"/>
      <c r="M156" s="221" t="s">
        <v>19</v>
      </c>
      <c r="N156" s="222" t="s">
        <v>43</v>
      </c>
      <c r="O156" s="85"/>
      <c r="P156" s="223">
        <f>O156*H156</f>
        <v>0</v>
      </c>
      <c r="Q156" s="223">
        <v>0</v>
      </c>
      <c r="R156" s="223">
        <f>Q156*H156</f>
        <v>0</v>
      </c>
      <c r="S156" s="223">
        <v>0</v>
      </c>
      <c r="T156" s="22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5" t="s">
        <v>167</v>
      </c>
      <c r="AT156" s="225" t="s">
        <v>163</v>
      </c>
      <c r="AU156" s="225" t="s">
        <v>81</v>
      </c>
      <c r="AY156" s="18" t="s">
        <v>161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8" t="s">
        <v>79</v>
      </c>
      <c r="BK156" s="226">
        <f>ROUND(I156*H156,2)</f>
        <v>0</v>
      </c>
      <c r="BL156" s="18" t="s">
        <v>167</v>
      </c>
      <c r="BM156" s="225" t="s">
        <v>1055</v>
      </c>
    </row>
    <row r="157" s="14" customFormat="1">
      <c r="A157" s="14"/>
      <c r="B157" s="242"/>
      <c r="C157" s="243"/>
      <c r="D157" s="227" t="s">
        <v>175</v>
      </c>
      <c r="E157" s="244" t="s">
        <v>119</v>
      </c>
      <c r="F157" s="245" t="s">
        <v>1056</v>
      </c>
      <c r="G157" s="243"/>
      <c r="H157" s="246">
        <v>288.19999999999999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2" t="s">
        <v>175</v>
      </c>
      <c r="AU157" s="252" t="s">
        <v>81</v>
      </c>
      <c r="AV157" s="14" t="s">
        <v>81</v>
      </c>
      <c r="AW157" s="14" t="s">
        <v>33</v>
      </c>
      <c r="AX157" s="14" t="s">
        <v>79</v>
      </c>
      <c r="AY157" s="252" t="s">
        <v>161</v>
      </c>
    </row>
    <row r="158" s="2" customFormat="1" ht="24.15" customHeight="1">
      <c r="A158" s="39"/>
      <c r="B158" s="40"/>
      <c r="C158" s="214" t="s">
        <v>305</v>
      </c>
      <c r="D158" s="214" t="s">
        <v>163</v>
      </c>
      <c r="E158" s="215" t="s">
        <v>231</v>
      </c>
      <c r="F158" s="216" t="s">
        <v>232</v>
      </c>
      <c r="G158" s="217" t="s">
        <v>233</v>
      </c>
      <c r="H158" s="218">
        <v>249.47999999999999</v>
      </c>
      <c r="I158" s="219"/>
      <c r="J158" s="220">
        <f>ROUND(I158*H158,2)</f>
        <v>0</v>
      </c>
      <c r="K158" s="216" t="s">
        <v>185</v>
      </c>
      <c r="L158" s="45"/>
      <c r="M158" s="221" t="s">
        <v>19</v>
      </c>
      <c r="N158" s="222" t="s">
        <v>43</v>
      </c>
      <c r="O158" s="85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5" t="s">
        <v>167</v>
      </c>
      <c r="AT158" s="225" t="s">
        <v>163</v>
      </c>
      <c r="AU158" s="225" t="s">
        <v>81</v>
      </c>
      <c r="AY158" s="18" t="s">
        <v>161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8" t="s">
        <v>79</v>
      </c>
      <c r="BK158" s="226">
        <f>ROUND(I158*H158,2)</f>
        <v>0</v>
      </c>
      <c r="BL158" s="18" t="s">
        <v>167</v>
      </c>
      <c r="BM158" s="225" t="s">
        <v>1057</v>
      </c>
    </row>
    <row r="159" s="14" customFormat="1">
      <c r="A159" s="14"/>
      <c r="B159" s="242"/>
      <c r="C159" s="243"/>
      <c r="D159" s="227" t="s">
        <v>175</v>
      </c>
      <c r="E159" s="244" t="s">
        <v>19</v>
      </c>
      <c r="F159" s="245" t="s">
        <v>1058</v>
      </c>
      <c r="G159" s="243"/>
      <c r="H159" s="246">
        <v>249.47999999999999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2" t="s">
        <v>175</v>
      </c>
      <c r="AU159" s="252" t="s">
        <v>81</v>
      </c>
      <c r="AV159" s="14" t="s">
        <v>81</v>
      </c>
      <c r="AW159" s="14" t="s">
        <v>33</v>
      </c>
      <c r="AX159" s="14" t="s">
        <v>79</v>
      </c>
      <c r="AY159" s="252" t="s">
        <v>161</v>
      </c>
    </row>
    <row r="160" s="2" customFormat="1" ht="14.4" customHeight="1">
      <c r="A160" s="39"/>
      <c r="B160" s="40"/>
      <c r="C160" s="264" t="s">
        <v>311</v>
      </c>
      <c r="D160" s="264" t="s">
        <v>237</v>
      </c>
      <c r="E160" s="265" t="s">
        <v>238</v>
      </c>
      <c r="F160" s="266" t="s">
        <v>239</v>
      </c>
      <c r="G160" s="267" t="s">
        <v>221</v>
      </c>
      <c r="H160" s="268">
        <v>67.359999999999999</v>
      </c>
      <c r="I160" s="269"/>
      <c r="J160" s="270">
        <f>ROUND(I160*H160,2)</f>
        <v>0</v>
      </c>
      <c r="K160" s="266" t="s">
        <v>185</v>
      </c>
      <c r="L160" s="271"/>
      <c r="M160" s="272" t="s">
        <v>19</v>
      </c>
      <c r="N160" s="273" t="s">
        <v>43</v>
      </c>
      <c r="O160" s="85"/>
      <c r="P160" s="223">
        <f>O160*H160</f>
        <v>0</v>
      </c>
      <c r="Q160" s="223">
        <v>1</v>
      </c>
      <c r="R160" s="223">
        <f>Q160*H160</f>
        <v>67.359999999999999</v>
      </c>
      <c r="S160" s="223">
        <v>0</v>
      </c>
      <c r="T160" s="22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5" t="s">
        <v>207</v>
      </c>
      <c r="AT160" s="225" t="s">
        <v>237</v>
      </c>
      <c r="AU160" s="225" t="s">
        <v>81</v>
      </c>
      <c r="AY160" s="18" t="s">
        <v>161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8" t="s">
        <v>79</v>
      </c>
      <c r="BK160" s="226">
        <f>ROUND(I160*H160,2)</f>
        <v>0</v>
      </c>
      <c r="BL160" s="18" t="s">
        <v>167</v>
      </c>
      <c r="BM160" s="225" t="s">
        <v>1059</v>
      </c>
    </row>
    <row r="161" s="14" customFormat="1">
      <c r="A161" s="14"/>
      <c r="B161" s="242"/>
      <c r="C161" s="243"/>
      <c r="D161" s="227" t="s">
        <v>175</v>
      </c>
      <c r="E161" s="244" t="s">
        <v>19</v>
      </c>
      <c r="F161" s="245" t="s">
        <v>1060</v>
      </c>
      <c r="G161" s="243"/>
      <c r="H161" s="246">
        <v>37.421999999999997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175</v>
      </c>
      <c r="AU161" s="252" t="s">
        <v>81</v>
      </c>
      <c r="AV161" s="14" t="s">
        <v>81</v>
      </c>
      <c r="AW161" s="14" t="s">
        <v>33</v>
      </c>
      <c r="AX161" s="14" t="s">
        <v>72</v>
      </c>
      <c r="AY161" s="252" t="s">
        <v>161</v>
      </c>
    </row>
    <row r="162" s="14" customFormat="1">
      <c r="A162" s="14"/>
      <c r="B162" s="242"/>
      <c r="C162" s="243"/>
      <c r="D162" s="227" t="s">
        <v>175</v>
      </c>
      <c r="E162" s="244" t="s">
        <v>19</v>
      </c>
      <c r="F162" s="245" t="s">
        <v>1061</v>
      </c>
      <c r="G162" s="243"/>
      <c r="H162" s="246">
        <v>67.359999999999999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2" t="s">
        <v>175</v>
      </c>
      <c r="AU162" s="252" t="s">
        <v>81</v>
      </c>
      <c r="AV162" s="14" t="s">
        <v>81</v>
      </c>
      <c r="AW162" s="14" t="s">
        <v>33</v>
      </c>
      <c r="AX162" s="14" t="s">
        <v>79</v>
      </c>
      <c r="AY162" s="252" t="s">
        <v>161</v>
      </c>
    </row>
    <row r="163" s="2" customFormat="1" ht="24.15" customHeight="1">
      <c r="A163" s="39"/>
      <c r="B163" s="40"/>
      <c r="C163" s="214" t="s">
        <v>315</v>
      </c>
      <c r="D163" s="214" t="s">
        <v>163</v>
      </c>
      <c r="E163" s="215" t="s">
        <v>244</v>
      </c>
      <c r="F163" s="216" t="s">
        <v>245</v>
      </c>
      <c r="G163" s="217" t="s">
        <v>233</v>
      </c>
      <c r="H163" s="218">
        <v>249.47999999999999</v>
      </c>
      <c r="I163" s="219"/>
      <c r="J163" s="220">
        <f>ROUND(I163*H163,2)</f>
        <v>0</v>
      </c>
      <c r="K163" s="216" t="s">
        <v>185</v>
      </c>
      <c r="L163" s="45"/>
      <c r="M163" s="221" t="s">
        <v>19</v>
      </c>
      <c r="N163" s="222" t="s">
        <v>43</v>
      </c>
      <c r="O163" s="85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5" t="s">
        <v>167</v>
      </c>
      <c r="AT163" s="225" t="s">
        <v>163</v>
      </c>
      <c r="AU163" s="225" t="s">
        <v>81</v>
      </c>
      <c r="AY163" s="18" t="s">
        <v>161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8" t="s">
        <v>79</v>
      </c>
      <c r="BK163" s="226">
        <f>ROUND(I163*H163,2)</f>
        <v>0</v>
      </c>
      <c r="BL163" s="18" t="s">
        <v>167</v>
      </c>
      <c r="BM163" s="225" t="s">
        <v>1062</v>
      </c>
    </row>
    <row r="164" s="2" customFormat="1" ht="14.4" customHeight="1">
      <c r="A164" s="39"/>
      <c r="B164" s="40"/>
      <c r="C164" s="264" t="s">
        <v>321</v>
      </c>
      <c r="D164" s="264" t="s">
        <v>237</v>
      </c>
      <c r="E164" s="265" t="s">
        <v>247</v>
      </c>
      <c r="F164" s="266" t="s">
        <v>248</v>
      </c>
      <c r="G164" s="267" t="s">
        <v>249</v>
      </c>
      <c r="H164" s="268">
        <v>4.9900000000000002</v>
      </c>
      <c r="I164" s="269"/>
      <c r="J164" s="270">
        <f>ROUND(I164*H164,2)</f>
        <v>0</v>
      </c>
      <c r="K164" s="266" t="s">
        <v>185</v>
      </c>
      <c r="L164" s="271"/>
      <c r="M164" s="272" t="s">
        <v>19</v>
      </c>
      <c r="N164" s="273" t="s">
        <v>43</v>
      </c>
      <c r="O164" s="85"/>
      <c r="P164" s="223">
        <f>O164*H164</f>
        <v>0</v>
      </c>
      <c r="Q164" s="223">
        <v>0.001</v>
      </c>
      <c r="R164" s="223">
        <f>Q164*H164</f>
        <v>0.0049900000000000005</v>
      </c>
      <c r="S164" s="223">
        <v>0</v>
      </c>
      <c r="T164" s="224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5" t="s">
        <v>207</v>
      </c>
      <c r="AT164" s="225" t="s">
        <v>237</v>
      </c>
      <c r="AU164" s="225" t="s">
        <v>81</v>
      </c>
      <c r="AY164" s="18" t="s">
        <v>161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8" t="s">
        <v>79</v>
      </c>
      <c r="BK164" s="226">
        <f>ROUND(I164*H164,2)</f>
        <v>0</v>
      </c>
      <c r="BL164" s="18" t="s">
        <v>167</v>
      </c>
      <c r="BM164" s="225" t="s">
        <v>1063</v>
      </c>
    </row>
    <row r="165" s="14" customFormat="1">
      <c r="A165" s="14"/>
      <c r="B165" s="242"/>
      <c r="C165" s="243"/>
      <c r="D165" s="227" t="s">
        <v>175</v>
      </c>
      <c r="E165" s="244" t="s">
        <v>19</v>
      </c>
      <c r="F165" s="245" t="s">
        <v>1064</v>
      </c>
      <c r="G165" s="243"/>
      <c r="H165" s="246">
        <v>4.9900000000000002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2" t="s">
        <v>175</v>
      </c>
      <c r="AU165" s="252" t="s">
        <v>81</v>
      </c>
      <c r="AV165" s="14" t="s">
        <v>81</v>
      </c>
      <c r="AW165" s="14" t="s">
        <v>33</v>
      </c>
      <c r="AX165" s="14" t="s">
        <v>79</v>
      </c>
      <c r="AY165" s="252" t="s">
        <v>161</v>
      </c>
    </row>
    <row r="166" s="2" customFormat="1" ht="24.15" customHeight="1">
      <c r="A166" s="39"/>
      <c r="B166" s="40"/>
      <c r="C166" s="214" t="s">
        <v>328</v>
      </c>
      <c r="D166" s="214" t="s">
        <v>163</v>
      </c>
      <c r="E166" s="215" t="s">
        <v>539</v>
      </c>
      <c r="F166" s="216" t="s">
        <v>540</v>
      </c>
      <c r="G166" s="217" t="s">
        <v>221</v>
      </c>
      <c r="H166" s="218">
        <v>6.7199999999999998</v>
      </c>
      <c r="I166" s="219"/>
      <c r="J166" s="220">
        <f>ROUND(I166*H166,2)</f>
        <v>0</v>
      </c>
      <c r="K166" s="216" t="s">
        <v>19</v>
      </c>
      <c r="L166" s="45"/>
      <c r="M166" s="221" t="s">
        <v>19</v>
      </c>
      <c r="N166" s="222" t="s">
        <v>43</v>
      </c>
      <c r="O166" s="85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5" t="s">
        <v>167</v>
      </c>
      <c r="AT166" s="225" t="s">
        <v>163</v>
      </c>
      <c r="AU166" s="225" t="s">
        <v>81</v>
      </c>
      <c r="AY166" s="18" t="s">
        <v>161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8" t="s">
        <v>79</v>
      </c>
      <c r="BK166" s="226">
        <f>ROUND(I166*H166,2)</f>
        <v>0</v>
      </c>
      <c r="BL166" s="18" t="s">
        <v>167</v>
      </c>
      <c r="BM166" s="225" t="s">
        <v>1065</v>
      </c>
    </row>
    <row r="167" s="12" customFormat="1" ht="22.8" customHeight="1">
      <c r="A167" s="12"/>
      <c r="B167" s="198"/>
      <c r="C167" s="199"/>
      <c r="D167" s="200" t="s">
        <v>71</v>
      </c>
      <c r="E167" s="212" t="s">
        <v>81</v>
      </c>
      <c r="F167" s="212" t="s">
        <v>252</v>
      </c>
      <c r="G167" s="199"/>
      <c r="H167" s="199"/>
      <c r="I167" s="202"/>
      <c r="J167" s="213">
        <f>BK167</f>
        <v>0</v>
      </c>
      <c r="K167" s="199"/>
      <c r="L167" s="204"/>
      <c r="M167" s="205"/>
      <c r="N167" s="206"/>
      <c r="O167" s="206"/>
      <c r="P167" s="207">
        <f>SUM(P168:P181)</f>
        <v>0</v>
      </c>
      <c r="Q167" s="206"/>
      <c r="R167" s="207">
        <f>SUM(R168:R181)</f>
        <v>34.505063999999997</v>
      </c>
      <c r="S167" s="206"/>
      <c r="T167" s="208">
        <f>SUM(T168:T181)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9" t="s">
        <v>79</v>
      </c>
      <c r="AT167" s="210" t="s">
        <v>71</v>
      </c>
      <c r="AU167" s="210" t="s">
        <v>79</v>
      </c>
      <c r="AY167" s="209" t="s">
        <v>161</v>
      </c>
      <c r="BK167" s="211">
        <f>SUM(BK168:BK181)</f>
        <v>0</v>
      </c>
    </row>
    <row r="168" s="2" customFormat="1" ht="24.15" customHeight="1">
      <c r="A168" s="39"/>
      <c r="B168" s="40"/>
      <c r="C168" s="214" t="s">
        <v>333</v>
      </c>
      <c r="D168" s="214" t="s">
        <v>163</v>
      </c>
      <c r="E168" s="215" t="s">
        <v>254</v>
      </c>
      <c r="F168" s="216" t="s">
        <v>255</v>
      </c>
      <c r="G168" s="217" t="s">
        <v>173</v>
      </c>
      <c r="H168" s="218">
        <v>11.002000000000001</v>
      </c>
      <c r="I168" s="219"/>
      <c r="J168" s="220">
        <f>ROUND(I168*H168,2)</f>
        <v>0</v>
      </c>
      <c r="K168" s="216" t="s">
        <v>19</v>
      </c>
      <c r="L168" s="45"/>
      <c r="M168" s="221" t="s">
        <v>19</v>
      </c>
      <c r="N168" s="222" t="s">
        <v>43</v>
      </c>
      <c r="O168" s="85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5" t="s">
        <v>167</v>
      </c>
      <c r="AT168" s="225" t="s">
        <v>163</v>
      </c>
      <c r="AU168" s="225" t="s">
        <v>81</v>
      </c>
      <c r="AY168" s="18" t="s">
        <v>161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8" t="s">
        <v>79</v>
      </c>
      <c r="BK168" s="226">
        <f>ROUND(I168*H168,2)</f>
        <v>0</v>
      </c>
      <c r="BL168" s="18" t="s">
        <v>167</v>
      </c>
      <c r="BM168" s="225" t="s">
        <v>1066</v>
      </c>
    </row>
    <row r="169" s="14" customFormat="1">
      <c r="A169" s="14"/>
      <c r="B169" s="242"/>
      <c r="C169" s="243"/>
      <c r="D169" s="227" t="s">
        <v>175</v>
      </c>
      <c r="E169" s="244" t="s">
        <v>19</v>
      </c>
      <c r="F169" s="245" t="s">
        <v>1067</v>
      </c>
      <c r="G169" s="243"/>
      <c r="H169" s="246">
        <v>11.002000000000001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2" t="s">
        <v>175</v>
      </c>
      <c r="AU169" s="252" t="s">
        <v>81</v>
      </c>
      <c r="AV169" s="14" t="s">
        <v>81</v>
      </c>
      <c r="AW169" s="14" t="s">
        <v>33</v>
      </c>
      <c r="AX169" s="14" t="s">
        <v>79</v>
      </c>
      <c r="AY169" s="252" t="s">
        <v>161</v>
      </c>
    </row>
    <row r="170" s="2" customFormat="1" ht="24.15" customHeight="1">
      <c r="A170" s="39"/>
      <c r="B170" s="40"/>
      <c r="C170" s="214" t="s">
        <v>339</v>
      </c>
      <c r="D170" s="214" t="s">
        <v>163</v>
      </c>
      <c r="E170" s="215" t="s">
        <v>259</v>
      </c>
      <c r="F170" s="216" t="s">
        <v>260</v>
      </c>
      <c r="G170" s="217" t="s">
        <v>233</v>
      </c>
      <c r="H170" s="218">
        <v>155.25</v>
      </c>
      <c r="I170" s="219"/>
      <c r="J170" s="220">
        <f>ROUND(I170*H170,2)</f>
        <v>0</v>
      </c>
      <c r="K170" s="216" t="s">
        <v>185</v>
      </c>
      <c r="L170" s="45"/>
      <c r="M170" s="221" t="s">
        <v>19</v>
      </c>
      <c r="N170" s="222" t="s">
        <v>43</v>
      </c>
      <c r="O170" s="85"/>
      <c r="P170" s="223">
        <f>O170*H170</f>
        <v>0</v>
      </c>
      <c r="Q170" s="223">
        <v>0.00027</v>
      </c>
      <c r="R170" s="223">
        <f>Q170*H170</f>
        <v>0.041917500000000003</v>
      </c>
      <c r="S170" s="223">
        <v>0</v>
      </c>
      <c r="T170" s="22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5" t="s">
        <v>167</v>
      </c>
      <c r="AT170" s="225" t="s">
        <v>163</v>
      </c>
      <c r="AU170" s="225" t="s">
        <v>81</v>
      </c>
      <c r="AY170" s="18" t="s">
        <v>161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8" t="s">
        <v>79</v>
      </c>
      <c r="BK170" s="226">
        <f>ROUND(I170*H170,2)</f>
        <v>0</v>
      </c>
      <c r="BL170" s="18" t="s">
        <v>167</v>
      </c>
      <c r="BM170" s="225" t="s">
        <v>1068</v>
      </c>
    </row>
    <row r="171" s="13" customFormat="1">
      <c r="A171" s="13"/>
      <c r="B171" s="232"/>
      <c r="C171" s="233"/>
      <c r="D171" s="227" t="s">
        <v>175</v>
      </c>
      <c r="E171" s="234" t="s">
        <v>19</v>
      </c>
      <c r="F171" s="235" t="s">
        <v>262</v>
      </c>
      <c r="G171" s="233"/>
      <c r="H171" s="234" t="s">
        <v>19</v>
      </c>
      <c r="I171" s="236"/>
      <c r="J171" s="233"/>
      <c r="K171" s="233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175</v>
      </c>
      <c r="AU171" s="241" t="s">
        <v>81</v>
      </c>
      <c r="AV171" s="13" t="s">
        <v>79</v>
      </c>
      <c r="AW171" s="13" t="s">
        <v>33</v>
      </c>
      <c r="AX171" s="13" t="s">
        <v>72</v>
      </c>
      <c r="AY171" s="241" t="s">
        <v>161</v>
      </c>
    </row>
    <row r="172" s="14" customFormat="1">
      <c r="A172" s="14"/>
      <c r="B172" s="242"/>
      <c r="C172" s="243"/>
      <c r="D172" s="227" t="s">
        <v>175</v>
      </c>
      <c r="E172" s="244" t="s">
        <v>19</v>
      </c>
      <c r="F172" s="245" t="s">
        <v>1069</v>
      </c>
      <c r="G172" s="243"/>
      <c r="H172" s="246">
        <v>155.25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2" t="s">
        <v>175</v>
      </c>
      <c r="AU172" s="252" t="s">
        <v>81</v>
      </c>
      <c r="AV172" s="14" t="s">
        <v>81</v>
      </c>
      <c r="AW172" s="14" t="s">
        <v>33</v>
      </c>
      <c r="AX172" s="14" t="s">
        <v>72</v>
      </c>
      <c r="AY172" s="252" t="s">
        <v>161</v>
      </c>
    </row>
    <row r="173" s="15" customFormat="1">
      <c r="A173" s="15"/>
      <c r="B173" s="253"/>
      <c r="C173" s="254"/>
      <c r="D173" s="227" t="s">
        <v>175</v>
      </c>
      <c r="E173" s="255" t="s">
        <v>19</v>
      </c>
      <c r="F173" s="256" t="s">
        <v>190</v>
      </c>
      <c r="G173" s="254"/>
      <c r="H173" s="257">
        <v>155.25</v>
      </c>
      <c r="I173" s="258"/>
      <c r="J173" s="254"/>
      <c r="K173" s="254"/>
      <c r="L173" s="259"/>
      <c r="M173" s="260"/>
      <c r="N173" s="261"/>
      <c r="O173" s="261"/>
      <c r="P173" s="261"/>
      <c r="Q173" s="261"/>
      <c r="R173" s="261"/>
      <c r="S173" s="261"/>
      <c r="T173" s="262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3" t="s">
        <v>175</v>
      </c>
      <c r="AU173" s="263" t="s">
        <v>81</v>
      </c>
      <c r="AV173" s="15" t="s">
        <v>167</v>
      </c>
      <c r="AW173" s="15" t="s">
        <v>33</v>
      </c>
      <c r="AX173" s="15" t="s">
        <v>79</v>
      </c>
      <c r="AY173" s="263" t="s">
        <v>161</v>
      </c>
    </row>
    <row r="174" s="2" customFormat="1" ht="14.4" customHeight="1">
      <c r="A174" s="39"/>
      <c r="B174" s="40"/>
      <c r="C174" s="264" t="s">
        <v>344</v>
      </c>
      <c r="D174" s="264" t="s">
        <v>237</v>
      </c>
      <c r="E174" s="265" t="s">
        <v>265</v>
      </c>
      <c r="F174" s="266" t="s">
        <v>266</v>
      </c>
      <c r="G174" s="267" t="s">
        <v>233</v>
      </c>
      <c r="H174" s="268">
        <v>186.30000000000001</v>
      </c>
      <c r="I174" s="269"/>
      <c r="J174" s="270">
        <f>ROUND(I174*H174,2)</f>
        <v>0</v>
      </c>
      <c r="K174" s="266" t="s">
        <v>185</v>
      </c>
      <c r="L174" s="271"/>
      <c r="M174" s="272" t="s">
        <v>19</v>
      </c>
      <c r="N174" s="273" t="s">
        <v>43</v>
      </c>
      <c r="O174" s="85"/>
      <c r="P174" s="223">
        <f>O174*H174</f>
        <v>0</v>
      </c>
      <c r="Q174" s="223">
        <v>0.00029999999999999997</v>
      </c>
      <c r="R174" s="223">
        <f>Q174*H174</f>
        <v>0.055889999999999995</v>
      </c>
      <c r="S174" s="223">
        <v>0</v>
      </c>
      <c r="T174" s="224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5" t="s">
        <v>207</v>
      </c>
      <c r="AT174" s="225" t="s">
        <v>237</v>
      </c>
      <c r="AU174" s="225" t="s">
        <v>81</v>
      </c>
      <c r="AY174" s="18" t="s">
        <v>161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8" t="s">
        <v>79</v>
      </c>
      <c r="BK174" s="226">
        <f>ROUND(I174*H174,2)</f>
        <v>0</v>
      </c>
      <c r="BL174" s="18" t="s">
        <v>167</v>
      </c>
      <c r="BM174" s="225" t="s">
        <v>1070</v>
      </c>
    </row>
    <row r="175" s="14" customFormat="1">
      <c r="A175" s="14"/>
      <c r="B175" s="242"/>
      <c r="C175" s="243"/>
      <c r="D175" s="227" t="s">
        <v>175</v>
      </c>
      <c r="E175" s="244" t="s">
        <v>19</v>
      </c>
      <c r="F175" s="245" t="s">
        <v>1071</v>
      </c>
      <c r="G175" s="243"/>
      <c r="H175" s="246">
        <v>186.30000000000001</v>
      </c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2" t="s">
        <v>175</v>
      </c>
      <c r="AU175" s="252" t="s">
        <v>81</v>
      </c>
      <c r="AV175" s="14" t="s">
        <v>81</v>
      </c>
      <c r="AW175" s="14" t="s">
        <v>33</v>
      </c>
      <c r="AX175" s="14" t="s">
        <v>79</v>
      </c>
      <c r="AY175" s="252" t="s">
        <v>161</v>
      </c>
    </row>
    <row r="176" s="2" customFormat="1" ht="14.4" customHeight="1">
      <c r="A176" s="39"/>
      <c r="B176" s="40"/>
      <c r="C176" s="214" t="s">
        <v>349</v>
      </c>
      <c r="D176" s="214" t="s">
        <v>163</v>
      </c>
      <c r="E176" s="215" t="s">
        <v>270</v>
      </c>
      <c r="F176" s="216" t="s">
        <v>271</v>
      </c>
      <c r="G176" s="217" t="s">
        <v>173</v>
      </c>
      <c r="H176" s="218">
        <v>15.225</v>
      </c>
      <c r="I176" s="219"/>
      <c r="J176" s="220">
        <f>ROUND(I176*H176,2)</f>
        <v>0</v>
      </c>
      <c r="K176" s="216" t="s">
        <v>185</v>
      </c>
      <c r="L176" s="45"/>
      <c r="M176" s="221" t="s">
        <v>19</v>
      </c>
      <c r="N176" s="222" t="s">
        <v>43</v>
      </c>
      <c r="O176" s="85"/>
      <c r="P176" s="223">
        <f>O176*H176</f>
        <v>0</v>
      </c>
      <c r="Q176" s="223">
        <v>2.2563399999999998</v>
      </c>
      <c r="R176" s="223">
        <f>Q176*H176</f>
        <v>34.352776499999997</v>
      </c>
      <c r="S176" s="223">
        <v>0</v>
      </c>
      <c r="T176" s="224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5" t="s">
        <v>167</v>
      </c>
      <c r="AT176" s="225" t="s">
        <v>163</v>
      </c>
      <c r="AU176" s="225" t="s">
        <v>81</v>
      </c>
      <c r="AY176" s="18" t="s">
        <v>161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8" t="s">
        <v>79</v>
      </c>
      <c r="BK176" s="226">
        <f>ROUND(I176*H176,2)</f>
        <v>0</v>
      </c>
      <c r="BL176" s="18" t="s">
        <v>167</v>
      </c>
      <c r="BM176" s="225" t="s">
        <v>1072</v>
      </c>
    </row>
    <row r="177" s="13" customFormat="1">
      <c r="A177" s="13"/>
      <c r="B177" s="232"/>
      <c r="C177" s="233"/>
      <c r="D177" s="227" t="s">
        <v>175</v>
      </c>
      <c r="E177" s="234" t="s">
        <v>19</v>
      </c>
      <c r="F177" s="235" t="s">
        <v>273</v>
      </c>
      <c r="G177" s="233"/>
      <c r="H177" s="234" t="s">
        <v>19</v>
      </c>
      <c r="I177" s="236"/>
      <c r="J177" s="233"/>
      <c r="K177" s="233"/>
      <c r="L177" s="237"/>
      <c r="M177" s="238"/>
      <c r="N177" s="239"/>
      <c r="O177" s="239"/>
      <c r="P177" s="239"/>
      <c r="Q177" s="239"/>
      <c r="R177" s="239"/>
      <c r="S177" s="239"/>
      <c r="T177" s="24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1" t="s">
        <v>175</v>
      </c>
      <c r="AU177" s="241" t="s">
        <v>81</v>
      </c>
      <c r="AV177" s="13" t="s">
        <v>79</v>
      </c>
      <c r="AW177" s="13" t="s">
        <v>33</v>
      </c>
      <c r="AX177" s="13" t="s">
        <v>72</v>
      </c>
      <c r="AY177" s="241" t="s">
        <v>161</v>
      </c>
    </row>
    <row r="178" s="14" customFormat="1">
      <c r="A178" s="14"/>
      <c r="B178" s="242"/>
      <c r="C178" s="243"/>
      <c r="D178" s="227" t="s">
        <v>175</v>
      </c>
      <c r="E178" s="244" t="s">
        <v>19</v>
      </c>
      <c r="F178" s="245" t="s">
        <v>1073</v>
      </c>
      <c r="G178" s="243"/>
      <c r="H178" s="246">
        <v>15.225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2" t="s">
        <v>175</v>
      </c>
      <c r="AU178" s="252" t="s">
        <v>81</v>
      </c>
      <c r="AV178" s="14" t="s">
        <v>81</v>
      </c>
      <c r="AW178" s="14" t="s">
        <v>33</v>
      </c>
      <c r="AX178" s="14" t="s">
        <v>79</v>
      </c>
      <c r="AY178" s="252" t="s">
        <v>161</v>
      </c>
    </row>
    <row r="179" s="2" customFormat="1" ht="14.4" customHeight="1">
      <c r="A179" s="39"/>
      <c r="B179" s="40"/>
      <c r="C179" s="214" t="s">
        <v>353</v>
      </c>
      <c r="D179" s="214" t="s">
        <v>163</v>
      </c>
      <c r="E179" s="215" t="s">
        <v>276</v>
      </c>
      <c r="F179" s="216" t="s">
        <v>277</v>
      </c>
      <c r="G179" s="217" t="s">
        <v>278</v>
      </c>
      <c r="H179" s="218">
        <v>50</v>
      </c>
      <c r="I179" s="219"/>
      <c r="J179" s="220">
        <f>ROUND(I179*H179,2)</f>
        <v>0</v>
      </c>
      <c r="K179" s="216" t="s">
        <v>19</v>
      </c>
      <c r="L179" s="45"/>
      <c r="M179" s="221" t="s">
        <v>19</v>
      </c>
      <c r="N179" s="222" t="s">
        <v>43</v>
      </c>
      <c r="O179" s="85"/>
      <c r="P179" s="223">
        <f>O179*H179</f>
        <v>0</v>
      </c>
      <c r="Q179" s="223">
        <v>0.00032640000000000002</v>
      </c>
      <c r="R179" s="223">
        <f>Q179*H179</f>
        <v>0.016320000000000001</v>
      </c>
      <c r="S179" s="223">
        <v>0</v>
      </c>
      <c r="T179" s="224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5" t="s">
        <v>167</v>
      </c>
      <c r="AT179" s="225" t="s">
        <v>163</v>
      </c>
      <c r="AU179" s="225" t="s">
        <v>81</v>
      </c>
      <c r="AY179" s="18" t="s">
        <v>161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8" t="s">
        <v>79</v>
      </c>
      <c r="BK179" s="226">
        <f>ROUND(I179*H179,2)</f>
        <v>0</v>
      </c>
      <c r="BL179" s="18" t="s">
        <v>167</v>
      </c>
      <c r="BM179" s="225" t="s">
        <v>1074</v>
      </c>
    </row>
    <row r="180" s="2" customFormat="1" ht="14.4" customHeight="1">
      <c r="A180" s="39"/>
      <c r="B180" s="40"/>
      <c r="C180" s="214" t="s">
        <v>357</v>
      </c>
      <c r="D180" s="214" t="s">
        <v>163</v>
      </c>
      <c r="E180" s="215" t="s">
        <v>280</v>
      </c>
      <c r="F180" s="216" t="s">
        <v>281</v>
      </c>
      <c r="G180" s="217" t="s">
        <v>278</v>
      </c>
      <c r="H180" s="218">
        <v>12</v>
      </c>
      <c r="I180" s="219"/>
      <c r="J180" s="220">
        <f>ROUND(I180*H180,2)</f>
        <v>0</v>
      </c>
      <c r="K180" s="216" t="s">
        <v>19</v>
      </c>
      <c r="L180" s="45"/>
      <c r="M180" s="221" t="s">
        <v>19</v>
      </c>
      <c r="N180" s="222" t="s">
        <v>43</v>
      </c>
      <c r="O180" s="85"/>
      <c r="P180" s="223">
        <f>O180*H180</f>
        <v>0</v>
      </c>
      <c r="Q180" s="223">
        <v>0.0031800000000000001</v>
      </c>
      <c r="R180" s="223">
        <f>Q180*H180</f>
        <v>0.038159999999999999</v>
      </c>
      <c r="S180" s="223">
        <v>0</v>
      </c>
      <c r="T180" s="22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5" t="s">
        <v>167</v>
      </c>
      <c r="AT180" s="225" t="s">
        <v>163</v>
      </c>
      <c r="AU180" s="225" t="s">
        <v>81</v>
      </c>
      <c r="AY180" s="18" t="s">
        <v>161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8" t="s">
        <v>79</v>
      </c>
      <c r="BK180" s="226">
        <f>ROUND(I180*H180,2)</f>
        <v>0</v>
      </c>
      <c r="BL180" s="18" t="s">
        <v>167</v>
      </c>
      <c r="BM180" s="225" t="s">
        <v>1075</v>
      </c>
    </row>
    <row r="181" s="14" customFormat="1">
      <c r="A181" s="14"/>
      <c r="B181" s="242"/>
      <c r="C181" s="243"/>
      <c r="D181" s="227" t="s">
        <v>175</v>
      </c>
      <c r="E181" s="244" t="s">
        <v>19</v>
      </c>
      <c r="F181" s="245" t="s">
        <v>1076</v>
      </c>
      <c r="G181" s="243"/>
      <c r="H181" s="246">
        <v>12</v>
      </c>
      <c r="I181" s="247"/>
      <c r="J181" s="243"/>
      <c r="K181" s="243"/>
      <c r="L181" s="248"/>
      <c r="M181" s="249"/>
      <c r="N181" s="250"/>
      <c r="O181" s="250"/>
      <c r="P181" s="250"/>
      <c r="Q181" s="250"/>
      <c r="R181" s="250"/>
      <c r="S181" s="250"/>
      <c r="T181" s="25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2" t="s">
        <v>175</v>
      </c>
      <c r="AU181" s="252" t="s">
        <v>81</v>
      </c>
      <c r="AV181" s="14" t="s">
        <v>81</v>
      </c>
      <c r="AW181" s="14" t="s">
        <v>33</v>
      </c>
      <c r="AX181" s="14" t="s">
        <v>79</v>
      </c>
      <c r="AY181" s="252" t="s">
        <v>161</v>
      </c>
    </row>
    <row r="182" s="12" customFormat="1" ht="22.8" customHeight="1">
      <c r="A182" s="12"/>
      <c r="B182" s="198"/>
      <c r="C182" s="199"/>
      <c r="D182" s="200" t="s">
        <v>71</v>
      </c>
      <c r="E182" s="212" t="s">
        <v>178</v>
      </c>
      <c r="F182" s="212" t="s">
        <v>291</v>
      </c>
      <c r="G182" s="199"/>
      <c r="H182" s="199"/>
      <c r="I182" s="202"/>
      <c r="J182" s="213">
        <f>BK182</f>
        <v>0</v>
      </c>
      <c r="K182" s="199"/>
      <c r="L182" s="204"/>
      <c r="M182" s="205"/>
      <c r="N182" s="206"/>
      <c r="O182" s="206"/>
      <c r="P182" s="207">
        <f>SUM(P183:P207)</f>
        <v>0</v>
      </c>
      <c r="Q182" s="206"/>
      <c r="R182" s="207">
        <f>SUM(R183:R207)</f>
        <v>317.65053879999999</v>
      </c>
      <c r="S182" s="206"/>
      <c r="T182" s="208">
        <f>SUM(T183:T207)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9" t="s">
        <v>79</v>
      </c>
      <c r="AT182" s="210" t="s">
        <v>71</v>
      </c>
      <c r="AU182" s="210" t="s">
        <v>79</v>
      </c>
      <c r="AY182" s="209" t="s">
        <v>161</v>
      </c>
      <c r="BK182" s="211">
        <f>SUM(BK183:BK207)</f>
        <v>0</v>
      </c>
    </row>
    <row r="183" s="2" customFormat="1" ht="37.8" customHeight="1">
      <c r="A183" s="39"/>
      <c r="B183" s="40"/>
      <c r="C183" s="214" t="s">
        <v>361</v>
      </c>
      <c r="D183" s="214" t="s">
        <v>163</v>
      </c>
      <c r="E183" s="215" t="s">
        <v>293</v>
      </c>
      <c r="F183" s="216" t="s">
        <v>294</v>
      </c>
      <c r="G183" s="217" t="s">
        <v>173</v>
      </c>
      <c r="H183" s="218">
        <v>97.543999999999997</v>
      </c>
      <c r="I183" s="219"/>
      <c r="J183" s="220">
        <f>ROUND(I183*H183,2)</f>
        <v>0</v>
      </c>
      <c r="K183" s="216" t="s">
        <v>185</v>
      </c>
      <c r="L183" s="45"/>
      <c r="M183" s="221" t="s">
        <v>19</v>
      </c>
      <c r="N183" s="222" t="s">
        <v>43</v>
      </c>
      <c r="O183" s="85"/>
      <c r="P183" s="223">
        <f>O183*H183</f>
        <v>0</v>
      </c>
      <c r="Q183" s="223">
        <v>3.11388</v>
      </c>
      <c r="R183" s="223">
        <f>Q183*H183</f>
        <v>303.74031071999997</v>
      </c>
      <c r="S183" s="223">
        <v>0</v>
      </c>
      <c r="T183" s="224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5" t="s">
        <v>167</v>
      </c>
      <c r="AT183" s="225" t="s">
        <v>163</v>
      </c>
      <c r="AU183" s="225" t="s">
        <v>81</v>
      </c>
      <c r="AY183" s="18" t="s">
        <v>161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8" t="s">
        <v>79</v>
      </c>
      <c r="BK183" s="226">
        <f>ROUND(I183*H183,2)</f>
        <v>0</v>
      </c>
      <c r="BL183" s="18" t="s">
        <v>167</v>
      </c>
      <c r="BM183" s="225" t="s">
        <v>1077</v>
      </c>
    </row>
    <row r="184" s="13" customFormat="1">
      <c r="A184" s="13"/>
      <c r="B184" s="232"/>
      <c r="C184" s="233"/>
      <c r="D184" s="227" t="s">
        <v>175</v>
      </c>
      <c r="E184" s="234" t="s">
        <v>19</v>
      </c>
      <c r="F184" s="235" t="s">
        <v>1078</v>
      </c>
      <c r="G184" s="233"/>
      <c r="H184" s="234" t="s">
        <v>19</v>
      </c>
      <c r="I184" s="236"/>
      <c r="J184" s="233"/>
      <c r="K184" s="233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175</v>
      </c>
      <c r="AU184" s="241" t="s">
        <v>81</v>
      </c>
      <c r="AV184" s="13" t="s">
        <v>79</v>
      </c>
      <c r="AW184" s="13" t="s">
        <v>33</v>
      </c>
      <c r="AX184" s="13" t="s">
        <v>72</v>
      </c>
      <c r="AY184" s="241" t="s">
        <v>161</v>
      </c>
    </row>
    <row r="185" s="14" customFormat="1">
      <c r="A185" s="14"/>
      <c r="B185" s="242"/>
      <c r="C185" s="243"/>
      <c r="D185" s="227" t="s">
        <v>175</v>
      </c>
      <c r="E185" s="244" t="s">
        <v>19</v>
      </c>
      <c r="F185" s="245" t="s">
        <v>1079</v>
      </c>
      <c r="G185" s="243"/>
      <c r="H185" s="246">
        <v>97.543999999999997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175</v>
      </c>
      <c r="AU185" s="252" t="s">
        <v>81</v>
      </c>
      <c r="AV185" s="14" t="s">
        <v>81</v>
      </c>
      <c r="AW185" s="14" t="s">
        <v>33</v>
      </c>
      <c r="AX185" s="14" t="s">
        <v>79</v>
      </c>
      <c r="AY185" s="252" t="s">
        <v>161</v>
      </c>
    </row>
    <row r="186" s="2" customFormat="1" ht="37.8" customHeight="1">
      <c r="A186" s="39"/>
      <c r="B186" s="40"/>
      <c r="C186" s="214" t="s">
        <v>366</v>
      </c>
      <c r="D186" s="214" t="s">
        <v>163</v>
      </c>
      <c r="E186" s="215" t="s">
        <v>299</v>
      </c>
      <c r="F186" s="216" t="s">
        <v>300</v>
      </c>
      <c r="G186" s="217" t="s">
        <v>173</v>
      </c>
      <c r="H186" s="218">
        <v>351.51600000000002</v>
      </c>
      <c r="I186" s="219"/>
      <c r="J186" s="220">
        <f>ROUND(I186*H186,2)</f>
        <v>0</v>
      </c>
      <c r="K186" s="216" t="s">
        <v>185</v>
      </c>
      <c r="L186" s="45"/>
      <c r="M186" s="221" t="s">
        <v>19</v>
      </c>
      <c r="N186" s="222" t="s">
        <v>43</v>
      </c>
      <c r="O186" s="85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5" t="s">
        <v>167</v>
      </c>
      <c r="AT186" s="225" t="s">
        <v>163</v>
      </c>
      <c r="AU186" s="225" t="s">
        <v>81</v>
      </c>
      <c r="AY186" s="18" t="s">
        <v>161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8" t="s">
        <v>79</v>
      </c>
      <c r="BK186" s="226">
        <f>ROUND(I186*H186,2)</f>
        <v>0</v>
      </c>
      <c r="BL186" s="18" t="s">
        <v>167</v>
      </c>
      <c r="BM186" s="225" t="s">
        <v>1080</v>
      </c>
    </row>
    <row r="187" s="13" customFormat="1">
      <c r="A187" s="13"/>
      <c r="B187" s="232"/>
      <c r="C187" s="233"/>
      <c r="D187" s="227" t="s">
        <v>175</v>
      </c>
      <c r="E187" s="234" t="s">
        <v>19</v>
      </c>
      <c r="F187" s="235" t="s">
        <v>302</v>
      </c>
      <c r="G187" s="233"/>
      <c r="H187" s="234" t="s">
        <v>19</v>
      </c>
      <c r="I187" s="236"/>
      <c r="J187" s="233"/>
      <c r="K187" s="233"/>
      <c r="L187" s="237"/>
      <c r="M187" s="238"/>
      <c r="N187" s="239"/>
      <c r="O187" s="239"/>
      <c r="P187" s="239"/>
      <c r="Q187" s="239"/>
      <c r="R187" s="239"/>
      <c r="S187" s="239"/>
      <c r="T187" s="24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1" t="s">
        <v>175</v>
      </c>
      <c r="AU187" s="241" t="s">
        <v>81</v>
      </c>
      <c r="AV187" s="13" t="s">
        <v>79</v>
      </c>
      <c r="AW187" s="13" t="s">
        <v>33</v>
      </c>
      <c r="AX187" s="13" t="s">
        <v>72</v>
      </c>
      <c r="AY187" s="241" t="s">
        <v>161</v>
      </c>
    </row>
    <row r="188" s="14" customFormat="1">
      <c r="A188" s="14"/>
      <c r="B188" s="242"/>
      <c r="C188" s="243"/>
      <c r="D188" s="227" t="s">
        <v>175</v>
      </c>
      <c r="E188" s="244" t="s">
        <v>19</v>
      </c>
      <c r="F188" s="245" t="s">
        <v>1081</v>
      </c>
      <c r="G188" s="243"/>
      <c r="H188" s="246">
        <v>168.09100000000001</v>
      </c>
      <c r="I188" s="247"/>
      <c r="J188" s="243"/>
      <c r="K188" s="243"/>
      <c r="L188" s="248"/>
      <c r="M188" s="249"/>
      <c r="N188" s="250"/>
      <c r="O188" s="250"/>
      <c r="P188" s="250"/>
      <c r="Q188" s="250"/>
      <c r="R188" s="250"/>
      <c r="S188" s="250"/>
      <c r="T188" s="25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2" t="s">
        <v>175</v>
      </c>
      <c r="AU188" s="252" t="s">
        <v>81</v>
      </c>
      <c r="AV188" s="14" t="s">
        <v>81</v>
      </c>
      <c r="AW188" s="14" t="s">
        <v>33</v>
      </c>
      <c r="AX188" s="14" t="s">
        <v>72</v>
      </c>
      <c r="AY188" s="252" t="s">
        <v>161</v>
      </c>
    </row>
    <row r="189" s="14" customFormat="1">
      <c r="A189" s="14"/>
      <c r="B189" s="242"/>
      <c r="C189" s="243"/>
      <c r="D189" s="227" t="s">
        <v>175</v>
      </c>
      <c r="E189" s="244" t="s">
        <v>19</v>
      </c>
      <c r="F189" s="245" t="s">
        <v>1082</v>
      </c>
      <c r="G189" s="243"/>
      <c r="H189" s="246">
        <v>177.345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175</v>
      </c>
      <c r="AU189" s="252" t="s">
        <v>81</v>
      </c>
      <c r="AV189" s="14" t="s">
        <v>81</v>
      </c>
      <c r="AW189" s="14" t="s">
        <v>33</v>
      </c>
      <c r="AX189" s="14" t="s">
        <v>72</v>
      </c>
      <c r="AY189" s="252" t="s">
        <v>161</v>
      </c>
    </row>
    <row r="190" s="13" customFormat="1">
      <c r="A190" s="13"/>
      <c r="B190" s="232"/>
      <c r="C190" s="233"/>
      <c r="D190" s="227" t="s">
        <v>175</v>
      </c>
      <c r="E190" s="234" t="s">
        <v>19</v>
      </c>
      <c r="F190" s="235" t="s">
        <v>1083</v>
      </c>
      <c r="G190" s="233"/>
      <c r="H190" s="234" t="s">
        <v>19</v>
      </c>
      <c r="I190" s="236"/>
      <c r="J190" s="233"/>
      <c r="K190" s="233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175</v>
      </c>
      <c r="AU190" s="241" t="s">
        <v>81</v>
      </c>
      <c r="AV190" s="13" t="s">
        <v>79</v>
      </c>
      <c r="AW190" s="13" t="s">
        <v>33</v>
      </c>
      <c r="AX190" s="13" t="s">
        <v>72</v>
      </c>
      <c r="AY190" s="241" t="s">
        <v>161</v>
      </c>
    </row>
    <row r="191" s="14" customFormat="1">
      <c r="A191" s="14"/>
      <c r="B191" s="242"/>
      <c r="C191" s="243"/>
      <c r="D191" s="227" t="s">
        <v>175</v>
      </c>
      <c r="E191" s="244" t="s">
        <v>19</v>
      </c>
      <c r="F191" s="245" t="s">
        <v>1084</v>
      </c>
      <c r="G191" s="243"/>
      <c r="H191" s="246">
        <v>6.0800000000000001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2" t="s">
        <v>175</v>
      </c>
      <c r="AU191" s="252" t="s">
        <v>81</v>
      </c>
      <c r="AV191" s="14" t="s">
        <v>81</v>
      </c>
      <c r="AW191" s="14" t="s">
        <v>33</v>
      </c>
      <c r="AX191" s="14" t="s">
        <v>72</v>
      </c>
      <c r="AY191" s="252" t="s">
        <v>161</v>
      </c>
    </row>
    <row r="192" s="15" customFormat="1">
      <c r="A192" s="15"/>
      <c r="B192" s="253"/>
      <c r="C192" s="254"/>
      <c r="D192" s="227" t="s">
        <v>175</v>
      </c>
      <c r="E192" s="255" t="s">
        <v>19</v>
      </c>
      <c r="F192" s="256" t="s">
        <v>190</v>
      </c>
      <c r="G192" s="254"/>
      <c r="H192" s="257">
        <v>351.51600000000002</v>
      </c>
      <c r="I192" s="258"/>
      <c r="J192" s="254"/>
      <c r="K192" s="254"/>
      <c r="L192" s="259"/>
      <c r="M192" s="260"/>
      <c r="N192" s="261"/>
      <c r="O192" s="261"/>
      <c r="P192" s="261"/>
      <c r="Q192" s="261"/>
      <c r="R192" s="261"/>
      <c r="S192" s="261"/>
      <c r="T192" s="26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3" t="s">
        <v>175</v>
      </c>
      <c r="AU192" s="263" t="s">
        <v>81</v>
      </c>
      <c r="AV192" s="15" t="s">
        <v>167</v>
      </c>
      <c r="AW192" s="15" t="s">
        <v>33</v>
      </c>
      <c r="AX192" s="15" t="s">
        <v>79</v>
      </c>
      <c r="AY192" s="263" t="s">
        <v>161</v>
      </c>
    </row>
    <row r="193" s="2" customFormat="1" ht="37.8" customHeight="1">
      <c r="A193" s="39"/>
      <c r="B193" s="40"/>
      <c r="C193" s="214" t="s">
        <v>372</v>
      </c>
      <c r="D193" s="214" t="s">
        <v>163</v>
      </c>
      <c r="E193" s="215" t="s">
        <v>306</v>
      </c>
      <c r="F193" s="216" t="s">
        <v>307</v>
      </c>
      <c r="G193" s="217" t="s">
        <v>233</v>
      </c>
      <c r="H193" s="218">
        <v>517.96600000000001</v>
      </c>
      <c r="I193" s="219"/>
      <c r="J193" s="220">
        <f>ROUND(I193*H193,2)</f>
        <v>0</v>
      </c>
      <c r="K193" s="216" t="s">
        <v>185</v>
      </c>
      <c r="L193" s="45"/>
      <c r="M193" s="221" t="s">
        <v>19</v>
      </c>
      <c r="N193" s="222" t="s">
        <v>43</v>
      </c>
      <c r="O193" s="85"/>
      <c r="P193" s="223">
        <f>O193*H193</f>
        <v>0</v>
      </c>
      <c r="Q193" s="223">
        <v>0.00726</v>
      </c>
      <c r="R193" s="223">
        <f>Q193*H193</f>
        <v>3.7604331599999998</v>
      </c>
      <c r="S193" s="223">
        <v>0</v>
      </c>
      <c r="T193" s="224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5" t="s">
        <v>167</v>
      </c>
      <c r="AT193" s="225" t="s">
        <v>163</v>
      </c>
      <c r="AU193" s="225" t="s">
        <v>81</v>
      </c>
      <c r="AY193" s="18" t="s">
        <v>161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8" t="s">
        <v>79</v>
      </c>
      <c r="BK193" s="226">
        <f>ROUND(I193*H193,2)</f>
        <v>0</v>
      </c>
      <c r="BL193" s="18" t="s">
        <v>167</v>
      </c>
      <c r="BM193" s="225" t="s">
        <v>1085</v>
      </c>
    </row>
    <row r="194" s="14" customFormat="1">
      <c r="A194" s="14"/>
      <c r="B194" s="242"/>
      <c r="C194" s="243"/>
      <c r="D194" s="227" t="s">
        <v>175</v>
      </c>
      <c r="E194" s="244" t="s">
        <v>19</v>
      </c>
      <c r="F194" s="245" t="s">
        <v>1086</v>
      </c>
      <c r="G194" s="243"/>
      <c r="H194" s="246">
        <v>392.42000000000002</v>
      </c>
      <c r="I194" s="247"/>
      <c r="J194" s="243"/>
      <c r="K194" s="243"/>
      <c r="L194" s="248"/>
      <c r="M194" s="249"/>
      <c r="N194" s="250"/>
      <c r="O194" s="250"/>
      <c r="P194" s="250"/>
      <c r="Q194" s="250"/>
      <c r="R194" s="250"/>
      <c r="S194" s="250"/>
      <c r="T194" s="25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2" t="s">
        <v>175</v>
      </c>
      <c r="AU194" s="252" t="s">
        <v>81</v>
      </c>
      <c r="AV194" s="14" t="s">
        <v>81</v>
      </c>
      <c r="AW194" s="14" t="s">
        <v>33</v>
      </c>
      <c r="AX194" s="14" t="s">
        <v>72</v>
      </c>
      <c r="AY194" s="252" t="s">
        <v>161</v>
      </c>
    </row>
    <row r="195" s="14" customFormat="1">
      <c r="A195" s="14"/>
      <c r="B195" s="242"/>
      <c r="C195" s="243"/>
      <c r="D195" s="227" t="s">
        <v>175</v>
      </c>
      <c r="E195" s="244" t="s">
        <v>19</v>
      </c>
      <c r="F195" s="245" t="s">
        <v>1087</v>
      </c>
      <c r="G195" s="243"/>
      <c r="H195" s="246">
        <v>117.066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2" t="s">
        <v>175</v>
      </c>
      <c r="AU195" s="252" t="s">
        <v>81</v>
      </c>
      <c r="AV195" s="14" t="s">
        <v>81</v>
      </c>
      <c r="AW195" s="14" t="s">
        <v>33</v>
      </c>
      <c r="AX195" s="14" t="s">
        <v>72</v>
      </c>
      <c r="AY195" s="252" t="s">
        <v>161</v>
      </c>
    </row>
    <row r="196" s="14" customFormat="1">
      <c r="A196" s="14"/>
      <c r="B196" s="242"/>
      <c r="C196" s="243"/>
      <c r="D196" s="227" t="s">
        <v>175</v>
      </c>
      <c r="E196" s="244" t="s">
        <v>19</v>
      </c>
      <c r="F196" s="245" t="s">
        <v>1088</v>
      </c>
      <c r="G196" s="243"/>
      <c r="H196" s="246">
        <v>8.4800000000000004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175</v>
      </c>
      <c r="AU196" s="252" t="s">
        <v>81</v>
      </c>
      <c r="AV196" s="14" t="s">
        <v>81</v>
      </c>
      <c r="AW196" s="14" t="s">
        <v>33</v>
      </c>
      <c r="AX196" s="14" t="s">
        <v>72</v>
      </c>
      <c r="AY196" s="252" t="s">
        <v>161</v>
      </c>
    </row>
    <row r="197" s="15" customFormat="1">
      <c r="A197" s="15"/>
      <c r="B197" s="253"/>
      <c r="C197" s="254"/>
      <c r="D197" s="227" t="s">
        <v>175</v>
      </c>
      <c r="E197" s="255" t="s">
        <v>19</v>
      </c>
      <c r="F197" s="256" t="s">
        <v>190</v>
      </c>
      <c r="G197" s="254"/>
      <c r="H197" s="257">
        <v>517.96600000000001</v>
      </c>
      <c r="I197" s="258"/>
      <c r="J197" s="254"/>
      <c r="K197" s="254"/>
      <c r="L197" s="259"/>
      <c r="M197" s="260"/>
      <c r="N197" s="261"/>
      <c r="O197" s="261"/>
      <c r="P197" s="261"/>
      <c r="Q197" s="261"/>
      <c r="R197" s="261"/>
      <c r="S197" s="261"/>
      <c r="T197" s="26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3" t="s">
        <v>175</v>
      </c>
      <c r="AU197" s="263" t="s">
        <v>81</v>
      </c>
      <c r="AV197" s="15" t="s">
        <v>167</v>
      </c>
      <c r="AW197" s="15" t="s">
        <v>33</v>
      </c>
      <c r="AX197" s="15" t="s">
        <v>79</v>
      </c>
      <c r="AY197" s="263" t="s">
        <v>161</v>
      </c>
    </row>
    <row r="198" s="2" customFormat="1" ht="37.8" customHeight="1">
      <c r="A198" s="39"/>
      <c r="B198" s="40"/>
      <c r="C198" s="214" t="s">
        <v>378</v>
      </c>
      <c r="D198" s="214" t="s">
        <v>163</v>
      </c>
      <c r="E198" s="215" t="s">
        <v>312</v>
      </c>
      <c r="F198" s="216" t="s">
        <v>313</v>
      </c>
      <c r="G198" s="217" t="s">
        <v>233</v>
      </c>
      <c r="H198" s="218">
        <v>517.96600000000001</v>
      </c>
      <c r="I198" s="219"/>
      <c r="J198" s="220">
        <f>ROUND(I198*H198,2)</f>
        <v>0</v>
      </c>
      <c r="K198" s="216" t="s">
        <v>185</v>
      </c>
      <c r="L198" s="45"/>
      <c r="M198" s="221" t="s">
        <v>19</v>
      </c>
      <c r="N198" s="222" t="s">
        <v>43</v>
      </c>
      <c r="O198" s="85"/>
      <c r="P198" s="223">
        <f>O198*H198</f>
        <v>0</v>
      </c>
      <c r="Q198" s="223">
        <v>0.00085999999999999998</v>
      </c>
      <c r="R198" s="223">
        <f>Q198*H198</f>
        <v>0.44545076</v>
      </c>
      <c r="S198" s="223">
        <v>0</v>
      </c>
      <c r="T198" s="224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5" t="s">
        <v>167</v>
      </c>
      <c r="AT198" s="225" t="s">
        <v>163</v>
      </c>
      <c r="AU198" s="225" t="s">
        <v>81</v>
      </c>
      <c r="AY198" s="18" t="s">
        <v>161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8" t="s">
        <v>79</v>
      </c>
      <c r="BK198" s="226">
        <f>ROUND(I198*H198,2)</f>
        <v>0</v>
      </c>
      <c r="BL198" s="18" t="s">
        <v>167</v>
      </c>
      <c r="BM198" s="225" t="s">
        <v>1089</v>
      </c>
    </row>
    <row r="199" s="2" customFormat="1" ht="37.8" customHeight="1">
      <c r="A199" s="39"/>
      <c r="B199" s="40"/>
      <c r="C199" s="214" t="s">
        <v>384</v>
      </c>
      <c r="D199" s="214" t="s">
        <v>163</v>
      </c>
      <c r="E199" s="215" t="s">
        <v>316</v>
      </c>
      <c r="F199" s="216" t="s">
        <v>317</v>
      </c>
      <c r="G199" s="217" t="s">
        <v>221</v>
      </c>
      <c r="H199" s="218">
        <v>0.84199999999999997</v>
      </c>
      <c r="I199" s="219"/>
      <c r="J199" s="220">
        <f>ROUND(I199*H199,2)</f>
        <v>0</v>
      </c>
      <c r="K199" s="216" t="s">
        <v>185</v>
      </c>
      <c r="L199" s="45"/>
      <c r="M199" s="221" t="s">
        <v>19</v>
      </c>
      <c r="N199" s="222" t="s">
        <v>43</v>
      </c>
      <c r="O199" s="85"/>
      <c r="P199" s="223">
        <f>O199*H199</f>
        <v>0</v>
      </c>
      <c r="Q199" s="223">
        <v>1.09528</v>
      </c>
      <c r="R199" s="223">
        <f>Q199*H199</f>
        <v>0.92222576000000001</v>
      </c>
      <c r="S199" s="223">
        <v>0</v>
      </c>
      <c r="T199" s="224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5" t="s">
        <v>167</v>
      </c>
      <c r="AT199" s="225" t="s">
        <v>163</v>
      </c>
      <c r="AU199" s="225" t="s">
        <v>81</v>
      </c>
      <c r="AY199" s="18" t="s">
        <v>161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8" t="s">
        <v>79</v>
      </c>
      <c r="BK199" s="226">
        <f>ROUND(I199*H199,2)</f>
        <v>0</v>
      </c>
      <c r="BL199" s="18" t="s">
        <v>167</v>
      </c>
      <c r="BM199" s="225" t="s">
        <v>1090</v>
      </c>
    </row>
    <row r="200" s="13" customFormat="1">
      <c r="A200" s="13"/>
      <c r="B200" s="232"/>
      <c r="C200" s="233"/>
      <c r="D200" s="227" t="s">
        <v>175</v>
      </c>
      <c r="E200" s="234" t="s">
        <v>19</v>
      </c>
      <c r="F200" s="235" t="s">
        <v>319</v>
      </c>
      <c r="G200" s="233"/>
      <c r="H200" s="234" t="s">
        <v>19</v>
      </c>
      <c r="I200" s="236"/>
      <c r="J200" s="233"/>
      <c r="K200" s="233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175</v>
      </c>
      <c r="AU200" s="241" t="s">
        <v>81</v>
      </c>
      <c r="AV200" s="13" t="s">
        <v>79</v>
      </c>
      <c r="AW200" s="13" t="s">
        <v>33</v>
      </c>
      <c r="AX200" s="13" t="s">
        <v>72</v>
      </c>
      <c r="AY200" s="241" t="s">
        <v>161</v>
      </c>
    </row>
    <row r="201" s="14" customFormat="1">
      <c r="A201" s="14"/>
      <c r="B201" s="242"/>
      <c r="C201" s="243"/>
      <c r="D201" s="227" t="s">
        <v>175</v>
      </c>
      <c r="E201" s="244" t="s">
        <v>19</v>
      </c>
      <c r="F201" s="245" t="s">
        <v>1091</v>
      </c>
      <c r="G201" s="243"/>
      <c r="H201" s="246">
        <v>0.84199999999999997</v>
      </c>
      <c r="I201" s="247"/>
      <c r="J201" s="243"/>
      <c r="K201" s="243"/>
      <c r="L201" s="248"/>
      <c r="M201" s="249"/>
      <c r="N201" s="250"/>
      <c r="O201" s="250"/>
      <c r="P201" s="250"/>
      <c r="Q201" s="250"/>
      <c r="R201" s="250"/>
      <c r="S201" s="250"/>
      <c r="T201" s="25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2" t="s">
        <v>175</v>
      </c>
      <c r="AU201" s="252" t="s">
        <v>81</v>
      </c>
      <c r="AV201" s="14" t="s">
        <v>81</v>
      </c>
      <c r="AW201" s="14" t="s">
        <v>33</v>
      </c>
      <c r="AX201" s="14" t="s">
        <v>72</v>
      </c>
      <c r="AY201" s="252" t="s">
        <v>161</v>
      </c>
    </row>
    <row r="202" s="15" customFormat="1">
      <c r="A202" s="15"/>
      <c r="B202" s="253"/>
      <c r="C202" s="254"/>
      <c r="D202" s="227" t="s">
        <v>175</v>
      </c>
      <c r="E202" s="255" t="s">
        <v>19</v>
      </c>
      <c r="F202" s="256" t="s">
        <v>190</v>
      </c>
      <c r="G202" s="254"/>
      <c r="H202" s="257">
        <v>0.84199999999999997</v>
      </c>
      <c r="I202" s="258"/>
      <c r="J202" s="254"/>
      <c r="K202" s="254"/>
      <c r="L202" s="259"/>
      <c r="M202" s="260"/>
      <c r="N202" s="261"/>
      <c r="O202" s="261"/>
      <c r="P202" s="261"/>
      <c r="Q202" s="261"/>
      <c r="R202" s="261"/>
      <c r="S202" s="261"/>
      <c r="T202" s="262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3" t="s">
        <v>175</v>
      </c>
      <c r="AU202" s="263" t="s">
        <v>81</v>
      </c>
      <c r="AV202" s="15" t="s">
        <v>167</v>
      </c>
      <c r="AW202" s="15" t="s">
        <v>33</v>
      </c>
      <c r="AX202" s="15" t="s">
        <v>79</v>
      </c>
      <c r="AY202" s="263" t="s">
        <v>161</v>
      </c>
    </row>
    <row r="203" s="2" customFormat="1" ht="37.8" customHeight="1">
      <c r="A203" s="39"/>
      <c r="B203" s="40"/>
      <c r="C203" s="214" t="s">
        <v>388</v>
      </c>
      <c r="D203" s="214" t="s">
        <v>163</v>
      </c>
      <c r="E203" s="215" t="s">
        <v>322</v>
      </c>
      <c r="F203" s="216" t="s">
        <v>323</v>
      </c>
      <c r="G203" s="217" t="s">
        <v>221</v>
      </c>
      <c r="H203" s="218">
        <v>8.4480000000000004</v>
      </c>
      <c r="I203" s="219"/>
      <c r="J203" s="220">
        <f>ROUND(I203*H203,2)</f>
        <v>0</v>
      </c>
      <c r="K203" s="216" t="s">
        <v>185</v>
      </c>
      <c r="L203" s="45"/>
      <c r="M203" s="221" t="s">
        <v>19</v>
      </c>
      <c r="N203" s="222" t="s">
        <v>43</v>
      </c>
      <c r="O203" s="85"/>
      <c r="P203" s="223">
        <f>O203*H203</f>
        <v>0</v>
      </c>
      <c r="Q203" s="223">
        <v>1.03955</v>
      </c>
      <c r="R203" s="223">
        <f>Q203*H203</f>
        <v>8.7821183999999999</v>
      </c>
      <c r="S203" s="223">
        <v>0</v>
      </c>
      <c r="T203" s="22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5" t="s">
        <v>167</v>
      </c>
      <c r="AT203" s="225" t="s">
        <v>163</v>
      </c>
      <c r="AU203" s="225" t="s">
        <v>81</v>
      </c>
      <c r="AY203" s="18" t="s">
        <v>161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8" t="s">
        <v>79</v>
      </c>
      <c r="BK203" s="226">
        <f>ROUND(I203*H203,2)</f>
        <v>0</v>
      </c>
      <c r="BL203" s="18" t="s">
        <v>167</v>
      </c>
      <c r="BM203" s="225" t="s">
        <v>1092</v>
      </c>
    </row>
    <row r="204" s="14" customFormat="1">
      <c r="A204" s="14"/>
      <c r="B204" s="242"/>
      <c r="C204" s="243"/>
      <c r="D204" s="227" t="s">
        <v>175</v>
      </c>
      <c r="E204" s="244" t="s">
        <v>19</v>
      </c>
      <c r="F204" s="245" t="s">
        <v>1093</v>
      </c>
      <c r="G204" s="243"/>
      <c r="H204" s="246">
        <v>4.798</v>
      </c>
      <c r="I204" s="247"/>
      <c r="J204" s="243"/>
      <c r="K204" s="243"/>
      <c r="L204" s="248"/>
      <c r="M204" s="249"/>
      <c r="N204" s="250"/>
      <c r="O204" s="250"/>
      <c r="P204" s="250"/>
      <c r="Q204" s="250"/>
      <c r="R204" s="250"/>
      <c r="S204" s="250"/>
      <c r="T204" s="25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2" t="s">
        <v>175</v>
      </c>
      <c r="AU204" s="252" t="s">
        <v>81</v>
      </c>
      <c r="AV204" s="14" t="s">
        <v>81</v>
      </c>
      <c r="AW204" s="14" t="s">
        <v>33</v>
      </c>
      <c r="AX204" s="14" t="s">
        <v>72</v>
      </c>
      <c r="AY204" s="252" t="s">
        <v>161</v>
      </c>
    </row>
    <row r="205" s="14" customFormat="1">
      <c r="A205" s="14"/>
      <c r="B205" s="242"/>
      <c r="C205" s="243"/>
      <c r="D205" s="227" t="s">
        <v>175</v>
      </c>
      <c r="E205" s="244" t="s">
        <v>19</v>
      </c>
      <c r="F205" s="245" t="s">
        <v>1094</v>
      </c>
      <c r="G205" s="243"/>
      <c r="H205" s="246">
        <v>3.3399999999999999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2" t="s">
        <v>175</v>
      </c>
      <c r="AU205" s="252" t="s">
        <v>81</v>
      </c>
      <c r="AV205" s="14" t="s">
        <v>81</v>
      </c>
      <c r="AW205" s="14" t="s">
        <v>33</v>
      </c>
      <c r="AX205" s="14" t="s">
        <v>72</v>
      </c>
      <c r="AY205" s="252" t="s">
        <v>161</v>
      </c>
    </row>
    <row r="206" s="14" customFormat="1">
      <c r="A206" s="14"/>
      <c r="B206" s="242"/>
      <c r="C206" s="243"/>
      <c r="D206" s="227" t="s">
        <v>175</v>
      </c>
      <c r="E206" s="244" t="s">
        <v>19</v>
      </c>
      <c r="F206" s="245" t="s">
        <v>1095</v>
      </c>
      <c r="G206" s="243"/>
      <c r="H206" s="246">
        <v>0.31</v>
      </c>
      <c r="I206" s="247"/>
      <c r="J206" s="243"/>
      <c r="K206" s="243"/>
      <c r="L206" s="248"/>
      <c r="M206" s="249"/>
      <c r="N206" s="250"/>
      <c r="O206" s="250"/>
      <c r="P206" s="250"/>
      <c r="Q206" s="250"/>
      <c r="R206" s="250"/>
      <c r="S206" s="250"/>
      <c r="T206" s="25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2" t="s">
        <v>175</v>
      </c>
      <c r="AU206" s="252" t="s">
        <v>81</v>
      </c>
      <c r="AV206" s="14" t="s">
        <v>81</v>
      </c>
      <c r="AW206" s="14" t="s">
        <v>33</v>
      </c>
      <c r="AX206" s="14" t="s">
        <v>72</v>
      </c>
      <c r="AY206" s="252" t="s">
        <v>161</v>
      </c>
    </row>
    <row r="207" s="15" customFormat="1">
      <c r="A207" s="15"/>
      <c r="B207" s="253"/>
      <c r="C207" s="254"/>
      <c r="D207" s="227" t="s">
        <v>175</v>
      </c>
      <c r="E207" s="255" t="s">
        <v>19</v>
      </c>
      <c r="F207" s="256" t="s">
        <v>190</v>
      </c>
      <c r="G207" s="254"/>
      <c r="H207" s="257">
        <v>8.4480000000000004</v>
      </c>
      <c r="I207" s="258"/>
      <c r="J207" s="254"/>
      <c r="K207" s="254"/>
      <c r="L207" s="259"/>
      <c r="M207" s="260"/>
      <c r="N207" s="261"/>
      <c r="O207" s="261"/>
      <c r="P207" s="261"/>
      <c r="Q207" s="261"/>
      <c r="R207" s="261"/>
      <c r="S207" s="261"/>
      <c r="T207" s="262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3" t="s">
        <v>175</v>
      </c>
      <c r="AU207" s="263" t="s">
        <v>81</v>
      </c>
      <c r="AV207" s="15" t="s">
        <v>167</v>
      </c>
      <c r="AW207" s="15" t="s">
        <v>33</v>
      </c>
      <c r="AX207" s="15" t="s">
        <v>79</v>
      </c>
      <c r="AY207" s="263" t="s">
        <v>161</v>
      </c>
    </row>
    <row r="208" s="12" customFormat="1" ht="22.8" customHeight="1">
      <c r="A208" s="12"/>
      <c r="B208" s="198"/>
      <c r="C208" s="199"/>
      <c r="D208" s="200" t="s">
        <v>71</v>
      </c>
      <c r="E208" s="212" t="s">
        <v>167</v>
      </c>
      <c r="F208" s="212" t="s">
        <v>327</v>
      </c>
      <c r="G208" s="199"/>
      <c r="H208" s="199"/>
      <c r="I208" s="202"/>
      <c r="J208" s="213">
        <f>BK208</f>
        <v>0</v>
      </c>
      <c r="K208" s="199"/>
      <c r="L208" s="204"/>
      <c r="M208" s="205"/>
      <c r="N208" s="206"/>
      <c r="O208" s="206"/>
      <c r="P208" s="207">
        <f>SUM(P209:P217)</f>
        <v>0</v>
      </c>
      <c r="Q208" s="206"/>
      <c r="R208" s="207">
        <f>SUM(R209:R217)</f>
        <v>393.87040000000002</v>
      </c>
      <c r="S208" s="206"/>
      <c r="T208" s="208">
        <f>SUM(T209:T217)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9" t="s">
        <v>79</v>
      </c>
      <c r="AT208" s="210" t="s">
        <v>71</v>
      </c>
      <c r="AU208" s="210" t="s">
        <v>79</v>
      </c>
      <c r="AY208" s="209" t="s">
        <v>161</v>
      </c>
      <c r="BK208" s="211">
        <f>SUM(BK209:BK217)</f>
        <v>0</v>
      </c>
    </row>
    <row r="209" s="2" customFormat="1" ht="14.4" customHeight="1">
      <c r="A209" s="39"/>
      <c r="B209" s="40"/>
      <c r="C209" s="214" t="s">
        <v>393</v>
      </c>
      <c r="D209" s="214" t="s">
        <v>163</v>
      </c>
      <c r="E209" s="215" t="s">
        <v>329</v>
      </c>
      <c r="F209" s="216" t="s">
        <v>330</v>
      </c>
      <c r="G209" s="217" t="s">
        <v>233</v>
      </c>
      <c r="H209" s="218">
        <v>289.44</v>
      </c>
      <c r="I209" s="219"/>
      <c r="J209" s="220">
        <f>ROUND(I209*H209,2)</f>
        <v>0</v>
      </c>
      <c r="K209" s="216" t="s">
        <v>185</v>
      </c>
      <c r="L209" s="45"/>
      <c r="M209" s="221" t="s">
        <v>19</v>
      </c>
      <c r="N209" s="222" t="s">
        <v>43</v>
      </c>
      <c r="O209" s="85"/>
      <c r="P209" s="223">
        <f>O209*H209</f>
        <v>0</v>
      </c>
      <c r="Q209" s="223">
        <v>0</v>
      </c>
      <c r="R209" s="223">
        <f>Q209*H209</f>
        <v>0</v>
      </c>
      <c r="S209" s="223">
        <v>0</v>
      </c>
      <c r="T209" s="224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25" t="s">
        <v>167</v>
      </c>
      <c r="AT209" s="225" t="s">
        <v>163</v>
      </c>
      <c r="AU209" s="225" t="s">
        <v>81</v>
      </c>
      <c r="AY209" s="18" t="s">
        <v>161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8" t="s">
        <v>79</v>
      </c>
      <c r="BK209" s="226">
        <f>ROUND(I209*H209,2)</f>
        <v>0</v>
      </c>
      <c r="BL209" s="18" t="s">
        <v>167</v>
      </c>
      <c r="BM209" s="225" t="s">
        <v>1096</v>
      </c>
    </row>
    <row r="210" s="14" customFormat="1">
      <c r="A210" s="14"/>
      <c r="B210" s="242"/>
      <c r="C210" s="243"/>
      <c r="D210" s="227" t="s">
        <v>175</v>
      </c>
      <c r="E210" s="244" t="s">
        <v>19</v>
      </c>
      <c r="F210" s="245" t="s">
        <v>1097</v>
      </c>
      <c r="G210" s="243"/>
      <c r="H210" s="246">
        <v>289.44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2" t="s">
        <v>175</v>
      </c>
      <c r="AU210" s="252" t="s">
        <v>81</v>
      </c>
      <c r="AV210" s="14" t="s">
        <v>81</v>
      </c>
      <c r="AW210" s="14" t="s">
        <v>33</v>
      </c>
      <c r="AX210" s="14" t="s">
        <v>79</v>
      </c>
      <c r="AY210" s="252" t="s">
        <v>161</v>
      </c>
    </row>
    <row r="211" s="2" customFormat="1" ht="37.8" customHeight="1">
      <c r="A211" s="39"/>
      <c r="B211" s="40"/>
      <c r="C211" s="214" t="s">
        <v>398</v>
      </c>
      <c r="D211" s="214" t="s">
        <v>163</v>
      </c>
      <c r="E211" s="215" t="s">
        <v>1098</v>
      </c>
      <c r="F211" s="216" t="s">
        <v>1099</v>
      </c>
      <c r="G211" s="217" t="s">
        <v>173</v>
      </c>
      <c r="H211" s="218">
        <v>124.8</v>
      </c>
      <c r="I211" s="219"/>
      <c r="J211" s="220">
        <f>ROUND(I211*H211,2)</f>
        <v>0</v>
      </c>
      <c r="K211" s="216" t="s">
        <v>185</v>
      </c>
      <c r="L211" s="45"/>
      <c r="M211" s="221" t="s">
        <v>19</v>
      </c>
      <c r="N211" s="222" t="s">
        <v>43</v>
      </c>
      <c r="O211" s="85"/>
      <c r="P211" s="223">
        <f>O211*H211</f>
        <v>0</v>
      </c>
      <c r="Q211" s="223">
        <v>1.8480000000000001</v>
      </c>
      <c r="R211" s="223">
        <f>Q211*H211</f>
        <v>230.63040000000001</v>
      </c>
      <c r="S211" s="223">
        <v>0</v>
      </c>
      <c r="T211" s="22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5" t="s">
        <v>167</v>
      </c>
      <c r="AT211" s="225" t="s">
        <v>163</v>
      </c>
      <c r="AU211" s="225" t="s">
        <v>81</v>
      </c>
      <c r="AY211" s="18" t="s">
        <v>161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8" t="s">
        <v>79</v>
      </c>
      <c r="BK211" s="226">
        <f>ROUND(I211*H211,2)</f>
        <v>0</v>
      </c>
      <c r="BL211" s="18" t="s">
        <v>167</v>
      </c>
      <c r="BM211" s="225" t="s">
        <v>1100</v>
      </c>
    </row>
    <row r="212" s="13" customFormat="1">
      <c r="A212" s="13"/>
      <c r="B212" s="232"/>
      <c r="C212" s="233"/>
      <c r="D212" s="227" t="s">
        <v>175</v>
      </c>
      <c r="E212" s="234" t="s">
        <v>19</v>
      </c>
      <c r="F212" s="235" t="s">
        <v>1101</v>
      </c>
      <c r="G212" s="233"/>
      <c r="H212" s="234" t="s">
        <v>19</v>
      </c>
      <c r="I212" s="236"/>
      <c r="J212" s="233"/>
      <c r="K212" s="233"/>
      <c r="L212" s="237"/>
      <c r="M212" s="238"/>
      <c r="N212" s="239"/>
      <c r="O212" s="239"/>
      <c r="P212" s="239"/>
      <c r="Q212" s="239"/>
      <c r="R212" s="239"/>
      <c r="S212" s="239"/>
      <c r="T212" s="24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1" t="s">
        <v>175</v>
      </c>
      <c r="AU212" s="241" t="s">
        <v>81</v>
      </c>
      <c r="AV212" s="13" t="s">
        <v>79</v>
      </c>
      <c r="AW212" s="13" t="s">
        <v>33</v>
      </c>
      <c r="AX212" s="13" t="s">
        <v>72</v>
      </c>
      <c r="AY212" s="241" t="s">
        <v>161</v>
      </c>
    </row>
    <row r="213" s="13" customFormat="1">
      <c r="A213" s="13"/>
      <c r="B213" s="232"/>
      <c r="C213" s="233"/>
      <c r="D213" s="227" t="s">
        <v>175</v>
      </c>
      <c r="E213" s="234" t="s">
        <v>19</v>
      </c>
      <c r="F213" s="235" t="s">
        <v>1102</v>
      </c>
      <c r="G213" s="233"/>
      <c r="H213" s="234" t="s">
        <v>19</v>
      </c>
      <c r="I213" s="236"/>
      <c r="J213" s="233"/>
      <c r="K213" s="233"/>
      <c r="L213" s="237"/>
      <c r="M213" s="238"/>
      <c r="N213" s="239"/>
      <c r="O213" s="239"/>
      <c r="P213" s="239"/>
      <c r="Q213" s="239"/>
      <c r="R213" s="239"/>
      <c r="S213" s="239"/>
      <c r="T213" s="24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1" t="s">
        <v>175</v>
      </c>
      <c r="AU213" s="241" t="s">
        <v>81</v>
      </c>
      <c r="AV213" s="13" t="s">
        <v>79</v>
      </c>
      <c r="AW213" s="13" t="s">
        <v>33</v>
      </c>
      <c r="AX213" s="13" t="s">
        <v>72</v>
      </c>
      <c r="AY213" s="241" t="s">
        <v>161</v>
      </c>
    </row>
    <row r="214" s="14" customFormat="1">
      <c r="A214" s="14"/>
      <c r="B214" s="242"/>
      <c r="C214" s="243"/>
      <c r="D214" s="227" t="s">
        <v>175</v>
      </c>
      <c r="E214" s="244" t="s">
        <v>19</v>
      </c>
      <c r="F214" s="245" t="s">
        <v>1103</v>
      </c>
      <c r="G214" s="243"/>
      <c r="H214" s="246">
        <v>124.8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2" t="s">
        <v>175</v>
      </c>
      <c r="AU214" s="252" t="s">
        <v>81</v>
      </c>
      <c r="AV214" s="14" t="s">
        <v>81</v>
      </c>
      <c r="AW214" s="14" t="s">
        <v>33</v>
      </c>
      <c r="AX214" s="14" t="s">
        <v>79</v>
      </c>
      <c r="AY214" s="252" t="s">
        <v>161</v>
      </c>
    </row>
    <row r="215" s="2" customFormat="1" ht="24.15" customHeight="1">
      <c r="A215" s="39"/>
      <c r="B215" s="40"/>
      <c r="C215" s="214" t="s">
        <v>402</v>
      </c>
      <c r="D215" s="214" t="s">
        <v>163</v>
      </c>
      <c r="E215" s="215" t="s">
        <v>334</v>
      </c>
      <c r="F215" s="216" t="s">
        <v>335</v>
      </c>
      <c r="G215" s="217" t="s">
        <v>173</v>
      </c>
      <c r="H215" s="218">
        <v>106</v>
      </c>
      <c r="I215" s="219"/>
      <c r="J215" s="220">
        <f>ROUND(I215*H215,2)</f>
        <v>0</v>
      </c>
      <c r="K215" s="216" t="s">
        <v>19</v>
      </c>
      <c r="L215" s="45"/>
      <c r="M215" s="221" t="s">
        <v>19</v>
      </c>
      <c r="N215" s="222" t="s">
        <v>43</v>
      </c>
      <c r="O215" s="85"/>
      <c r="P215" s="223">
        <f>O215*H215</f>
        <v>0</v>
      </c>
      <c r="Q215" s="223">
        <v>1.54</v>
      </c>
      <c r="R215" s="223">
        <f>Q215*H215</f>
        <v>163.24000000000001</v>
      </c>
      <c r="S215" s="223">
        <v>0</v>
      </c>
      <c r="T215" s="224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5" t="s">
        <v>167</v>
      </c>
      <c r="AT215" s="225" t="s">
        <v>163</v>
      </c>
      <c r="AU215" s="225" t="s">
        <v>81</v>
      </c>
      <c r="AY215" s="18" t="s">
        <v>161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8" t="s">
        <v>79</v>
      </c>
      <c r="BK215" s="226">
        <f>ROUND(I215*H215,2)</f>
        <v>0</v>
      </c>
      <c r="BL215" s="18" t="s">
        <v>167</v>
      </c>
      <c r="BM215" s="225" t="s">
        <v>1104</v>
      </c>
    </row>
    <row r="216" s="13" customFormat="1">
      <c r="A216" s="13"/>
      <c r="B216" s="232"/>
      <c r="C216" s="233"/>
      <c r="D216" s="227" t="s">
        <v>175</v>
      </c>
      <c r="E216" s="234" t="s">
        <v>19</v>
      </c>
      <c r="F216" s="235" t="s">
        <v>1105</v>
      </c>
      <c r="G216" s="233"/>
      <c r="H216" s="234" t="s">
        <v>19</v>
      </c>
      <c r="I216" s="236"/>
      <c r="J216" s="233"/>
      <c r="K216" s="233"/>
      <c r="L216" s="237"/>
      <c r="M216" s="238"/>
      <c r="N216" s="239"/>
      <c r="O216" s="239"/>
      <c r="P216" s="239"/>
      <c r="Q216" s="239"/>
      <c r="R216" s="239"/>
      <c r="S216" s="239"/>
      <c r="T216" s="24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1" t="s">
        <v>175</v>
      </c>
      <c r="AU216" s="241" t="s">
        <v>81</v>
      </c>
      <c r="AV216" s="13" t="s">
        <v>79</v>
      </c>
      <c r="AW216" s="13" t="s">
        <v>33</v>
      </c>
      <c r="AX216" s="13" t="s">
        <v>72</v>
      </c>
      <c r="AY216" s="241" t="s">
        <v>161</v>
      </c>
    </row>
    <row r="217" s="14" customFormat="1">
      <c r="A217" s="14"/>
      <c r="B217" s="242"/>
      <c r="C217" s="243"/>
      <c r="D217" s="227" t="s">
        <v>175</v>
      </c>
      <c r="E217" s="244" t="s">
        <v>19</v>
      </c>
      <c r="F217" s="245" t="s">
        <v>1106</v>
      </c>
      <c r="G217" s="243"/>
      <c r="H217" s="246">
        <v>106</v>
      </c>
      <c r="I217" s="247"/>
      <c r="J217" s="243"/>
      <c r="K217" s="243"/>
      <c r="L217" s="248"/>
      <c r="M217" s="249"/>
      <c r="N217" s="250"/>
      <c r="O217" s="250"/>
      <c r="P217" s="250"/>
      <c r="Q217" s="250"/>
      <c r="R217" s="250"/>
      <c r="S217" s="250"/>
      <c r="T217" s="25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2" t="s">
        <v>175</v>
      </c>
      <c r="AU217" s="252" t="s">
        <v>81</v>
      </c>
      <c r="AV217" s="14" t="s">
        <v>81</v>
      </c>
      <c r="AW217" s="14" t="s">
        <v>33</v>
      </c>
      <c r="AX217" s="14" t="s">
        <v>79</v>
      </c>
      <c r="AY217" s="252" t="s">
        <v>161</v>
      </c>
    </row>
    <row r="218" s="12" customFormat="1" ht="22.8" customHeight="1">
      <c r="A218" s="12"/>
      <c r="B218" s="198"/>
      <c r="C218" s="199"/>
      <c r="D218" s="200" t="s">
        <v>71</v>
      </c>
      <c r="E218" s="212" t="s">
        <v>207</v>
      </c>
      <c r="F218" s="212" t="s">
        <v>338</v>
      </c>
      <c r="G218" s="199"/>
      <c r="H218" s="199"/>
      <c r="I218" s="202"/>
      <c r="J218" s="213">
        <f>BK218</f>
        <v>0</v>
      </c>
      <c r="K218" s="199"/>
      <c r="L218" s="204"/>
      <c r="M218" s="205"/>
      <c r="N218" s="206"/>
      <c r="O218" s="206"/>
      <c r="P218" s="207">
        <f>SUM(P219:P225)</f>
        <v>0</v>
      </c>
      <c r="Q218" s="206"/>
      <c r="R218" s="207">
        <f>SUM(R219:R225)</f>
        <v>0.0051999999999999998</v>
      </c>
      <c r="S218" s="206"/>
      <c r="T218" s="208">
        <f>SUM(T219:T225)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9" t="s">
        <v>79</v>
      </c>
      <c r="AT218" s="210" t="s">
        <v>71</v>
      </c>
      <c r="AU218" s="210" t="s">
        <v>79</v>
      </c>
      <c r="AY218" s="209" t="s">
        <v>161</v>
      </c>
      <c r="BK218" s="211">
        <f>SUM(BK219:BK225)</f>
        <v>0</v>
      </c>
    </row>
    <row r="219" s="2" customFormat="1" ht="24.15" customHeight="1">
      <c r="A219" s="39"/>
      <c r="B219" s="40"/>
      <c r="C219" s="214" t="s">
        <v>408</v>
      </c>
      <c r="D219" s="214" t="s">
        <v>163</v>
      </c>
      <c r="E219" s="215" t="s">
        <v>340</v>
      </c>
      <c r="F219" s="216" t="s">
        <v>341</v>
      </c>
      <c r="G219" s="217" t="s">
        <v>342</v>
      </c>
      <c r="H219" s="218">
        <v>20</v>
      </c>
      <c r="I219" s="219"/>
      <c r="J219" s="220">
        <f>ROUND(I219*H219,2)</f>
        <v>0</v>
      </c>
      <c r="K219" s="216" t="s">
        <v>185</v>
      </c>
      <c r="L219" s="45"/>
      <c r="M219" s="221" t="s">
        <v>19</v>
      </c>
      <c r="N219" s="222" t="s">
        <v>43</v>
      </c>
      <c r="O219" s="85"/>
      <c r="P219" s="223">
        <f>O219*H219</f>
        <v>0</v>
      </c>
      <c r="Q219" s="223">
        <v>0</v>
      </c>
      <c r="R219" s="223">
        <f>Q219*H219</f>
        <v>0</v>
      </c>
      <c r="S219" s="223">
        <v>0</v>
      </c>
      <c r="T219" s="224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5" t="s">
        <v>167</v>
      </c>
      <c r="AT219" s="225" t="s">
        <v>163</v>
      </c>
      <c r="AU219" s="225" t="s">
        <v>81</v>
      </c>
      <c r="AY219" s="18" t="s">
        <v>161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8" t="s">
        <v>79</v>
      </c>
      <c r="BK219" s="226">
        <f>ROUND(I219*H219,2)</f>
        <v>0</v>
      </c>
      <c r="BL219" s="18" t="s">
        <v>167</v>
      </c>
      <c r="BM219" s="225" t="s">
        <v>1107</v>
      </c>
    </row>
    <row r="220" s="2" customFormat="1" ht="14.4" customHeight="1">
      <c r="A220" s="39"/>
      <c r="B220" s="40"/>
      <c r="C220" s="264" t="s">
        <v>412</v>
      </c>
      <c r="D220" s="264" t="s">
        <v>237</v>
      </c>
      <c r="E220" s="265" t="s">
        <v>345</v>
      </c>
      <c r="F220" s="266" t="s">
        <v>346</v>
      </c>
      <c r="G220" s="267" t="s">
        <v>342</v>
      </c>
      <c r="H220" s="268">
        <v>20</v>
      </c>
      <c r="I220" s="269"/>
      <c r="J220" s="270">
        <f>ROUND(I220*H220,2)</f>
        <v>0</v>
      </c>
      <c r="K220" s="266" t="s">
        <v>19</v>
      </c>
      <c r="L220" s="271"/>
      <c r="M220" s="272" t="s">
        <v>19</v>
      </c>
      <c r="N220" s="273" t="s">
        <v>43</v>
      </c>
      <c r="O220" s="85"/>
      <c r="P220" s="223">
        <f>O220*H220</f>
        <v>0</v>
      </c>
      <c r="Q220" s="223">
        <v>0</v>
      </c>
      <c r="R220" s="223">
        <f>Q220*H220</f>
        <v>0</v>
      </c>
      <c r="S220" s="223">
        <v>0</v>
      </c>
      <c r="T220" s="22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5" t="s">
        <v>207</v>
      </c>
      <c r="AT220" s="225" t="s">
        <v>237</v>
      </c>
      <c r="AU220" s="225" t="s">
        <v>81</v>
      </c>
      <c r="AY220" s="18" t="s">
        <v>161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8" t="s">
        <v>79</v>
      </c>
      <c r="BK220" s="226">
        <f>ROUND(I220*H220,2)</f>
        <v>0</v>
      </c>
      <c r="BL220" s="18" t="s">
        <v>167</v>
      </c>
      <c r="BM220" s="225" t="s">
        <v>1108</v>
      </c>
    </row>
    <row r="221" s="14" customFormat="1">
      <c r="A221" s="14"/>
      <c r="B221" s="242"/>
      <c r="C221" s="243"/>
      <c r="D221" s="227" t="s">
        <v>175</v>
      </c>
      <c r="E221" s="244" t="s">
        <v>19</v>
      </c>
      <c r="F221" s="245" t="s">
        <v>1109</v>
      </c>
      <c r="G221" s="243"/>
      <c r="H221" s="246">
        <v>20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2" t="s">
        <v>175</v>
      </c>
      <c r="AU221" s="252" t="s">
        <v>81</v>
      </c>
      <c r="AV221" s="14" t="s">
        <v>81</v>
      </c>
      <c r="AW221" s="14" t="s">
        <v>33</v>
      </c>
      <c r="AX221" s="14" t="s">
        <v>79</v>
      </c>
      <c r="AY221" s="252" t="s">
        <v>161</v>
      </c>
    </row>
    <row r="222" s="2" customFormat="1" ht="24.15" customHeight="1">
      <c r="A222" s="39"/>
      <c r="B222" s="40"/>
      <c r="C222" s="214" t="s">
        <v>417</v>
      </c>
      <c r="D222" s="214" t="s">
        <v>163</v>
      </c>
      <c r="E222" s="215" t="s">
        <v>350</v>
      </c>
      <c r="F222" s="216" t="s">
        <v>351</v>
      </c>
      <c r="G222" s="217" t="s">
        <v>342</v>
      </c>
      <c r="H222" s="218">
        <v>10</v>
      </c>
      <c r="I222" s="219"/>
      <c r="J222" s="220">
        <f>ROUND(I222*H222,2)</f>
        <v>0</v>
      </c>
      <c r="K222" s="216" t="s">
        <v>185</v>
      </c>
      <c r="L222" s="45"/>
      <c r="M222" s="221" t="s">
        <v>19</v>
      </c>
      <c r="N222" s="222" t="s">
        <v>43</v>
      </c>
      <c r="O222" s="85"/>
      <c r="P222" s="223">
        <f>O222*H222</f>
        <v>0</v>
      </c>
      <c r="Q222" s="223">
        <v>0</v>
      </c>
      <c r="R222" s="223">
        <f>Q222*H222</f>
        <v>0</v>
      </c>
      <c r="S222" s="223">
        <v>0</v>
      </c>
      <c r="T222" s="224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5" t="s">
        <v>167</v>
      </c>
      <c r="AT222" s="225" t="s">
        <v>163</v>
      </c>
      <c r="AU222" s="225" t="s">
        <v>81</v>
      </c>
      <c r="AY222" s="18" t="s">
        <v>161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8" t="s">
        <v>79</v>
      </c>
      <c r="BK222" s="226">
        <f>ROUND(I222*H222,2)</f>
        <v>0</v>
      </c>
      <c r="BL222" s="18" t="s">
        <v>167</v>
      </c>
      <c r="BM222" s="225" t="s">
        <v>1110</v>
      </c>
    </row>
    <row r="223" s="2" customFormat="1" ht="14.4" customHeight="1">
      <c r="A223" s="39"/>
      <c r="B223" s="40"/>
      <c r="C223" s="264" t="s">
        <v>422</v>
      </c>
      <c r="D223" s="264" t="s">
        <v>237</v>
      </c>
      <c r="E223" s="265" t="s">
        <v>354</v>
      </c>
      <c r="F223" s="266" t="s">
        <v>355</v>
      </c>
      <c r="G223" s="267" t="s">
        <v>342</v>
      </c>
      <c r="H223" s="268">
        <v>10</v>
      </c>
      <c r="I223" s="269"/>
      <c r="J223" s="270">
        <f>ROUND(I223*H223,2)</f>
        <v>0</v>
      </c>
      <c r="K223" s="266" t="s">
        <v>19</v>
      </c>
      <c r="L223" s="271"/>
      <c r="M223" s="272" t="s">
        <v>19</v>
      </c>
      <c r="N223" s="273" t="s">
        <v>43</v>
      </c>
      <c r="O223" s="85"/>
      <c r="P223" s="223">
        <f>O223*H223</f>
        <v>0</v>
      </c>
      <c r="Q223" s="223">
        <v>0.00050000000000000001</v>
      </c>
      <c r="R223" s="223">
        <f>Q223*H223</f>
        <v>0.0050000000000000001</v>
      </c>
      <c r="S223" s="223">
        <v>0</v>
      </c>
      <c r="T223" s="224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25" t="s">
        <v>207</v>
      </c>
      <c r="AT223" s="225" t="s">
        <v>237</v>
      </c>
      <c r="AU223" s="225" t="s">
        <v>81</v>
      </c>
      <c r="AY223" s="18" t="s">
        <v>161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8" t="s">
        <v>79</v>
      </c>
      <c r="BK223" s="226">
        <f>ROUND(I223*H223,2)</f>
        <v>0</v>
      </c>
      <c r="BL223" s="18" t="s">
        <v>167</v>
      </c>
      <c r="BM223" s="225" t="s">
        <v>1111</v>
      </c>
    </row>
    <row r="224" s="2" customFormat="1" ht="24.15" customHeight="1">
      <c r="A224" s="39"/>
      <c r="B224" s="40"/>
      <c r="C224" s="214" t="s">
        <v>427</v>
      </c>
      <c r="D224" s="214" t="s">
        <v>163</v>
      </c>
      <c r="E224" s="215" t="s">
        <v>358</v>
      </c>
      <c r="F224" s="216" t="s">
        <v>359</v>
      </c>
      <c r="G224" s="217" t="s">
        <v>342</v>
      </c>
      <c r="H224" s="218">
        <v>2</v>
      </c>
      <c r="I224" s="219"/>
      <c r="J224" s="220">
        <f>ROUND(I224*H224,2)</f>
        <v>0</v>
      </c>
      <c r="K224" s="216" t="s">
        <v>185</v>
      </c>
      <c r="L224" s="45"/>
      <c r="M224" s="221" t="s">
        <v>19</v>
      </c>
      <c r="N224" s="222" t="s">
        <v>43</v>
      </c>
      <c r="O224" s="85"/>
      <c r="P224" s="223">
        <f>O224*H224</f>
        <v>0</v>
      </c>
      <c r="Q224" s="223">
        <v>0</v>
      </c>
      <c r="R224" s="223">
        <f>Q224*H224</f>
        <v>0</v>
      </c>
      <c r="S224" s="223">
        <v>0</v>
      </c>
      <c r="T224" s="224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25" t="s">
        <v>167</v>
      </c>
      <c r="AT224" s="225" t="s">
        <v>163</v>
      </c>
      <c r="AU224" s="225" t="s">
        <v>81</v>
      </c>
      <c r="AY224" s="18" t="s">
        <v>161</v>
      </c>
      <c r="BE224" s="226">
        <f>IF(N224="základní",J224,0)</f>
        <v>0</v>
      </c>
      <c r="BF224" s="226">
        <f>IF(N224="snížená",J224,0)</f>
        <v>0</v>
      </c>
      <c r="BG224" s="226">
        <f>IF(N224="zákl. přenesená",J224,0)</f>
        <v>0</v>
      </c>
      <c r="BH224" s="226">
        <f>IF(N224="sníž. přenesená",J224,0)</f>
        <v>0</v>
      </c>
      <c r="BI224" s="226">
        <f>IF(N224="nulová",J224,0)</f>
        <v>0</v>
      </c>
      <c r="BJ224" s="18" t="s">
        <v>79</v>
      </c>
      <c r="BK224" s="226">
        <f>ROUND(I224*H224,2)</f>
        <v>0</v>
      </c>
      <c r="BL224" s="18" t="s">
        <v>167</v>
      </c>
      <c r="BM224" s="225" t="s">
        <v>1112</v>
      </c>
    </row>
    <row r="225" s="2" customFormat="1" ht="14.4" customHeight="1">
      <c r="A225" s="39"/>
      <c r="B225" s="40"/>
      <c r="C225" s="264" t="s">
        <v>432</v>
      </c>
      <c r="D225" s="264" t="s">
        <v>237</v>
      </c>
      <c r="E225" s="265" t="s">
        <v>362</v>
      </c>
      <c r="F225" s="266" t="s">
        <v>363</v>
      </c>
      <c r="G225" s="267" t="s">
        <v>342</v>
      </c>
      <c r="H225" s="268">
        <v>2</v>
      </c>
      <c r="I225" s="269"/>
      <c r="J225" s="270">
        <f>ROUND(I225*H225,2)</f>
        <v>0</v>
      </c>
      <c r="K225" s="266" t="s">
        <v>19</v>
      </c>
      <c r="L225" s="271"/>
      <c r="M225" s="272" t="s">
        <v>19</v>
      </c>
      <c r="N225" s="273" t="s">
        <v>43</v>
      </c>
      <c r="O225" s="85"/>
      <c r="P225" s="223">
        <f>O225*H225</f>
        <v>0</v>
      </c>
      <c r="Q225" s="223">
        <v>0.00010000000000000001</v>
      </c>
      <c r="R225" s="223">
        <f>Q225*H225</f>
        <v>0.00020000000000000001</v>
      </c>
      <c r="S225" s="223">
        <v>0</v>
      </c>
      <c r="T225" s="224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25" t="s">
        <v>207</v>
      </c>
      <c r="AT225" s="225" t="s">
        <v>237</v>
      </c>
      <c r="AU225" s="225" t="s">
        <v>81</v>
      </c>
      <c r="AY225" s="18" t="s">
        <v>161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8" t="s">
        <v>79</v>
      </c>
      <c r="BK225" s="226">
        <f>ROUND(I225*H225,2)</f>
        <v>0</v>
      </c>
      <c r="BL225" s="18" t="s">
        <v>167</v>
      </c>
      <c r="BM225" s="225" t="s">
        <v>1113</v>
      </c>
    </row>
    <row r="226" s="12" customFormat="1" ht="22.8" customHeight="1">
      <c r="A226" s="12"/>
      <c r="B226" s="198"/>
      <c r="C226" s="199"/>
      <c r="D226" s="200" t="s">
        <v>71</v>
      </c>
      <c r="E226" s="212" t="s">
        <v>437</v>
      </c>
      <c r="F226" s="212" t="s">
        <v>438</v>
      </c>
      <c r="G226" s="199"/>
      <c r="H226" s="199"/>
      <c r="I226" s="202"/>
      <c r="J226" s="213">
        <f>BK226</f>
        <v>0</v>
      </c>
      <c r="K226" s="199"/>
      <c r="L226" s="204"/>
      <c r="M226" s="205"/>
      <c r="N226" s="206"/>
      <c r="O226" s="206"/>
      <c r="P226" s="207">
        <f>P227</f>
        <v>0</v>
      </c>
      <c r="Q226" s="206"/>
      <c r="R226" s="207">
        <f>R227</f>
        <v>0</v>
      </c>
      <c r="S226" s="206"/>
      <c r="T226" s="208">
        <f>T227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9" t="s">
        <v>79</v>
      </c>
      <c r="AT226" s="210" t="s">
        <v>71</v>
      </c>
      <c r="AU226" s="210" t="s">
        <v>79</v>
      </c>
      <c r="AY226" s="209" t="s">
        <v>161</v>
      </c>
      <c r="BK226" s="211">
        <f>BK227</f>
        <v>0</v>
      </c>
    </row>
    <row r="227" s="2" customFormat="1" ht="14.4" customHeight="1">
      <c r="A227" s="39"/>
      <c r="B227" s="40"/>
      <c r="C227" s="214" t="s">
        <v>439</v>
      </c>
      <c r="D227" s="214" t="s">
        <v>163</v>
      </c>
      <c r="E227" s="215" t="s">
        <v>440</v>
      </c>
      <c r="F227" s="216" t="s">
        <v>441</v>
      </c>
      <c r="G227" s="217" t="s">
        <v>221</v>
      </c>
      <c r="H227" s="218">
        <v>837.625</v>
      </c>
      <c r="I227" s="219"/>
      <c r="J227" s="220">
        <f>ROUND(I227*H227,2)</f>
        <v>0</v>
      </c>
      <c r="K227" s="216" t="s">
        <v>185</v>
      </c>
      <c r="L227" s="45"/>
      <c r="M227" s="221" t="s">
        <v>19</v>
      </c>
      <c r="N227" s="222" t="s">
        <v>43</v>
      </c>
      <c r="O227" s="85"/>
      <c r="P227" s="223">
        <f>O227*H227</f>
        <v>0</v>
      </c>
      <c r="Q227" s="223">
        <v>0</v>
      </c>
      <c r="R227" s="223">
        <f>Q227*H227</f>
        <v>0</v>
      </c>
      <c r="S227" s="223">
        <v>0</v>
      </c>
      <c r="T227" s="224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5" t="s">
        <v>167</v>
      </c>
      <c r="AT227" s="225" t="s">
        <v>163</v>
      </c>
      <c r="AU227" s="225" t="s">
        <v>81</v>
      </c>
      <c r="AY227" s="18" t="s">
        <v>161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8" t="s">
        <v>79</v>
      </c>
      <c r="BK227" s="226">
        <f>ROUND(I227*H227,2)</f>
        <v>0</v>
      </c>
      <c r="BL227" s="18" t="s">
        <v>167</v>
      </c>
      <c r="BM227" s="225" t="s">
        <v>1114</v>
      </c>
    </row>
    <row r="228" s="12" customFormat="1" ht="25.92" customHeight="1">
      <c r="A228" s="12"/>
      <c r="B228" s="198"/>
      <c r="C228" s="199"/>
      <c r="D228" s="200" t="s">
        <v>71</v>
      </c>
      <c r="E228" s="201" t="s">
        <v>443</v>
      </c>
      <c r="F228" s="201" t="s">
        <v>444</v>
      </c>
      <c r="G228" s="199"/>
      <c r="H228" s="199"/>
      <c r="I228" s="202"/>
      <c r="J228" s="203">
        <f>BK228</f>
        <v>0</v>
      </c>
      <c r="K228" s="199"/>
      <c r="L228" s="204"/>
      <c r="M228" s="205"/>
      <c r="N228" s="206"/>
      <c r="O228" s="206"/>
      <c r="P228" s="207">
        <f>P229</f>
        <v>0</v>
      </c>
      <c r="Q228" s="206"/>
      <c r="R228" s="207">
        <f>R229</f>
        <v>0</v>
      </c>
      <c r="S228" s="206"/>
      <c r="T228" s="208">
        <f>T229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9" t="s">
        <v>191</v>
      </c>
      <c r="AT228" s="210" t="s">
        <v>71</v>
      </c>
      <c r="AU228" s="210" t="s">
        <v>72</v>
      </c>
      <c r="AY228" s="209" t="s">
        <v>161</v>
      </c>
      <c r="BK228" s="211">
        <f>BK229</f>
        <v>0</v>
      </c>
    </row>
    <row r="229" s="12" customFormat="1" ht="22.8" customHeight="1">
      <c r="A229" s="12"/>
      <c r="B229" s="198"/>
      <c r="C229" s="199"/>
      <c r="D229" s="200" t="s">
        <v>71</v>
      </c>
      <c r="E229" s="212" t="s">
        <v>445</v>
      </c>
      <c r="F229" s="212" t="s">
        <v>446</v>
      </c>
      <c r="G229" s="199"/>
      <c r="H229" s="199"/>
      <c r="I229" s="202"/>
      <c r="J229" s="213">
        <f>BK229</f>
        <v>0</v>
      </c>
      <c r="K229" s="199"/>
      <c r="L229" s="204"/>
      <c r="M229" s="205"/>
      <c r="N229" s="206"/>
      <c r="O229" s="206"/>
      <c r="P229" s="207">
        <f>SUM(P230:P231)</f>
        <v>0</v>
      </c>
      <c r="Q229" s="206"/>
      <c r="R229" s="207">
        <f>SUM(R230:R231)</f>
        <v>0</v>
      </c>
      <c r="S229" s="206"/>
      <c r="T229" s="208">
        <f>SUM(T230:T231)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09" t="s">
        <v>191</v>
      </c>
      <c r="AT229" s="210" t="s">
        <v>71</v>
      </c>
      <c r="AU229" s="210" t="s">
        <v>79</v>
      </c>
      <c r="AY229" s="209" t="s">
        <v>161</v>
      </c>
      <c r="BK229" s="211">
        <f>SUM(BK230:BK231)</f>
        <v>0</v>
      </c>
    </row>
    <row r="230" s="2" customFormat="1" ht="14.4" customHeight="1">
      <c r="A230" s="39"/>
      <c r="B230" s="40"/>
      <c r="C230" s="214" t="s">
        <v>447</v>
      </c>
      <c r="D230" s="214" t="s">
        <v>163</v>
      </c>
      <c r="E230" s="215" t="s">
        <v>448</v>
      </c>
      <c r="F230" s="216" t="s">
        <v>449</v>
      </c>
      <c r="G230" s="217" t="s">
        <v>342</v>
      </c>
      <c r="H230" s="218">
        <v>2</v>
      </c>
      <c r="I230" s="219"/>
      <c r="J230" s="220">
        <f>ROUND(I230*H230,2)</f>
        <v>0</v>
      </c>
      <c r="K230" s="216" t="s">
        <v>19</v>
      </c>
      <c r="L230" s="45"/>
      <c r="M230" s="221" t="s">
        <v>19</v>
      </c>
      <c r="N230" s="222" t="s">
        <v>43</v>
      </c>
      <c r="O230" s="85"/>
      <c r="P230" s="223">
        <f>O230*H230</f>
        <v>0</v>
      </c>
      <c r="Q230" s="223">
        <v>0</v>
      </c>
      <c r="R230" s="223">
        <f>Q230*H230</f>
        <v>0</v>
      </c>
      <c r="S230" s="223">
        <v>0</v>
      </c>
      <c r="T230" s="224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5" t="s">
        <v>450</v>
      </c>
      <c r="AT230" s="225" t="s">
        <v>163</v>
      </c>
      <c r="AU230" s="225" t="s">
        <v>81</v>
      </c>
      <c r="AY230" s="18" t="s">
        <v>161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8" t="s">
        <v>79</v>
      </c>
      <c r="BK230" s="226">
        <f>ROUND(I230*H230,2)</f>
        <v>0</v>
      </c>
      <c r="BL230" s="18" t="s">
        <v>450</v>
      </c>
      <c r="BM230" s="225" t="s">
        <v>1115</v>
      </c>
    </row>
    <row r="231" s="14" customFormat="1">
      <c r="A231" s="14"/>
      <c r="B231" s="242"/>
      <c r="C231" s="243"/>
      <c r="D231" s="227" t="s">
        <v>175</v>
      </c>
      <c r="E231" s="244" t="s">
        <v>19</v>
      </c>
      <c r="F231" s="245" t="s">
        <v>452</v>
      </c>
      <c r="G231" s="243"/>
      <c r="H231" s="246">
        <v>2</v>
      </c>
      <c r="I231" s="247"/>
      <c r="J231" s="243"/>
      <c r="K231" s="243"/>
      <c r="L231" s="248"/>
      <c r="M231" s="274"/>
      <c r="N231" s="275"/>
      <c r="O231" s="275"/>
      <c r="P231" s="275"/>
      <c r="Q231" s="275"/>
      <c r="R231" s="275"/>
      <c r="S231" s="275"/>
      <c r="T231" s="27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2" t="s">
        <v>175</v>
      </c>
      <c r="AU231" s="252" t="s">
        <v>81</v>
      </c>
      <c r="AV231" s="14" t="s">
        <v>81</v>
      </c>
      <c r="AW231" s="14" t="s">
        <v>33</v>
      </c>
      <c r="AX231" s="14" t="s">
        <v>79</v>
      </c>
      <c r="AY231" s="252" t="s">
        <v>161</v>
      </c>
    </row>
    <row r="232" s="2" customFormat="1" ht="6.96" customHeight="1">
      <c r="A232" s="39"/>
      <c r="B232" s="60"/>
      <c r="C232" s="61"/>
      <c r="D232" s="61"/>
      <c r="E232" s="61"/>
      <c r="F232" s="61"/>
      <c r="G232" s="61"/>
      <c r="H232" s="61"/>
      <c r="I232" s="61"/>
      <c r="J232" s="61"/>
      <c r="K232" s="61"/>
      <c r="L232" s="45"/>
      <c r="M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</row>
  </sheetData>
  <sheetProtection sheet="1" autoFilter="0" formatColumns="0" formatRows="0" objects="1" scenarios="1" spinCount="100000" saltValue="MhKxd9GBF6kXqPyxRaXU8JjCKOJ7HrzoAcQjBJpcwLoaA5OxhkqqvKoW/fRsBcGHqAiTwTw8x40OhY9jfwpFMw==" hashValue="VCCIqgafao3xIPLTwIM2NK5M7o0LmaCu9LKfW2jyfRlDkjrZMmYawI1W3naug9wZBpb64rkvgwEaY3kgtNYtLw==" algorithmName="SHA-512" password="DD30"/>
  <autoFilter ref="C93:K23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106</v>
      </c>
      <c r="AZ2" s="139" t="s">
        <v>113</v>
      </c>
      <c r="BA2" s="139" t="s">
        <v>114</v>
      </c>
      <c r="BB2" s="139" t="s">
        <v>19</v>
      </c>
      <c r="BC2" s="139" t="s">
        <v>1116</v>
      </c>
      <c r="BD2" s="139" t="s">
        <v>81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  <c r="AZ3" s="139" t="s">
        <v>116</v>
      </c>
      <c r="BA3" s="139" t="s">
        <v>117</v>
      </c>
      <c r="BB3" s="139" t="s">
        <v>19</v>
      </c>
      <c r="BC3" s="139" t="s">
        <v>1116</v>
      </c>
      <c r="BD3" s="139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  <c r="AZ4" s="139" t="s">
        <v>119</v>
      </c>
      <c r="BA4" s="139" t="s">
        <v>120</v>
      </c>
      <c r="BB4" s="139" t="s">
        <v>19</v>
      </c>
      <c r="BC4" s="139" t="s">
        <v>1117</v>
      </c>
      <c r="BD4" s="139" t="s">
        <v>81</v>
      </c>
    </row>
    <row r="5" s="1" customFormat="1" ht="6.96" customHeight="1">
      <c r="B5" s="21"/>
      <c r="L5" s="21"/>
      <c r="AZ5" s="139" t="s">
        <v>122</v>
      </c>
      <c r="BA5" s="139" t="s">
        <v>123</v>
      </c>
      <c r="BB5" s="139" t="s">
        <v>19</v>
      </c>
      <c r="BC5" s="139" t="s">
        <v>1118</v>
      </c>
      <c r="BD5" s="139" t="s">
        <v>81</v>
      </c>
    </row>
    <row r="6" s="1" customFormat="1" ht="12" customHeight="1">
      <c r="B6" s="21"/>
      <c r="D6" s="144" t="s">
        <v>16</v>
      </c>
      <c r="L6" s="21"/>
      <c r="AZ6" s="139" t="s">
        <v>125</v>
      </c>
      <c r="BA6" s="139" t="s">
        <v>126</v>
      </c>
      <c r="BB6" s="139" t="s">
        <v>19</v>
      </c>
      <c r="BC6" s="139" t="s">
        <v>1119</v>
      </c>
      <c r="BD6" s="139" t="s">
        <v>81</v>
      </c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1" customFormat="1" ht="12" customHeight="1">
      <c r="B8" s="21"/>
      <c r="D8" s="144" t="s">
        <v>127</v>
      </c>
      <c r="L8" s="21"/>
    </row>
    <row r="9" s="2" customFormat="1" ht="16.5" customHeight="1">
      <c r="A9" s="39"/>
      <c r="B9" s="45"/>
      <c r="C9" s="39"/>
      <c r="D9" s="39"/>
      <c r="E9" s="145" t="s">
        <v>699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4" t="s">
        <v>129</v>
      </c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7" t="s">
        <v>1120</v>
      </c>
      <c r="F11" s="39"/>
      <c r="G11" s="39"/>
      <c r="H11" s="39"/>
      <c r="I11" s="39"/>
      <c r="J11" s="39"/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4" t="s">
        <v>18</v>
      </c>
      <c r="E13" s="39"/>
      <c r="F13" s="134" t="s">
        <v>19</v>
      </c>
      <c r="G13" s="39"/>
      <c r="H13" s="39"/>
      <c r="I13" s="144" t="s">
        <v>20</v>
      </c>
      <c r="J13" s="134" t="s">
        <v>19</v>
      </c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21</v>
      </c>
      <c r="E14" s="39"/>
      <c r="F14" s="134" t="s">
        <v>22</v>
      </c>
      <c r="G14" s="39"/>
      <c r="H14" s="39"/>
      <c r="I14" s="144" t="s">
        <v>23</v>
      </c>
      <c r="J14" s="148" t="str">
        <f>'Rekapitulace stavby'!AN8</f>
        <v>14. 11. 2021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4" t="s">
        <v>25</v>
      </c>
      <c r="E16" s="39"/>
      <c r="F16" s="39"/>
      <c r="G16" s="39"/>
      <c r="H16" s="39"/>
      <c r="I16" s="144" t="s">
        <v>26</v>
      </c>
      <c r="J16" s="134" t="s">
        <v>19</v>
      </c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4" t="s">
        <v>28</v>
      </c>
      <c r="J17" s="134" t="s">
        <v>19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4" t="s">
        <v>29</v>
      </c>
      <c r="E19" s="39"/>
      <c r="F19" s="39"/>
      <c r="G19" s="39"/>
      <c r="H19" s="39"/>
      <c r="I19" s="144" t="s">
        <v>26</v>
      </c>
      <c r="J19" s="34" t="str">
        <f>'Rekapitulace stavby'!AN13</f>
        <v>Vyplň údaj</v>
      </c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4" t="s">
        <v>28</v>
      </c>
      <c r="J20" s="34" t="str">
        <f>'Rekapitulace stavby'!AN14</f>
        <v>Vyplň údaj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4" t="s">
        <v>31</v>
      </c>
      <c r="E22" s="39"/>
      <c r="F22" s="39"/>
      <c r="G22" s="39"/>
      <c r="H22" s="39"/>
      <c r="I22" s="144" t="s">
        <v>26</v>
      </c>
      <c r="J22" s="134" t="s">
        <v>19</v>
      </c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4" t="s">
        <v>28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4" t="s">
        <v>34</v>
      </c>
      <c r="E25" s="39"/>
      <c r="F25" s="39"/>
      <c r="G25" s="39"/>
      <c r="H25" s="39"/>
      <c r="I25" s="144" t="s">
        <v>26</v>
      </c>
      <c r="J25" s="134" t="s">
        <v>19</v>
      </c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4" t="s">
        <v>28</v>
      </c>
      <c r="J26" s="134" t="s">
        <v>19</v>
      </c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4" t="s">
        <v>36</v>
      </c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4" t="s">
        <v>38</v>
      </c>
      <c r="E32" s="39"/>
      <c r="F32" s="39"/>
      <c r="G32" s="39"/>
      <c r="H32" s="39"/>
      <c r="I32" s="39"/>
      <c r="J32" s="155">
        <f>ROUND(J90, 2)</f>
        <v>0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3"/>
      <c r="E33" s="153"/>
      <c r="F33" s="153"/>
      <c r="G33" s="153"/>
      <c r="H33" s="153"/>
      <c r="I33" s="153"/>
      <c r="J33" s="153"/>
      <c r="K33" s="153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6" t="s">
        <v>40</v>
      </c>
      <c r="G34" s="39"/>
      <c r="H34" s="39"/>
      <c r="I34" s="156" t="s">
        <v>39</v>
      </c>
      <c r="J34" s="156" t="s">
        <v>41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7" t="s">
        <v>42</v>
      </c>
      <c r="E35" s="144" t="s">
        <v>43</v>
      </c>
      <c r="F35" s="158">
        <f>ROUND((SUM(BE90:BE165)),  2)</f>
        <v>0</v>
      </c>
      <c r="G35" s="39"/>
      <c r="H35" s="39"/>
      <c r="I35" s="159">
        <v>0.20999999999999999</v>
      </c>
      <c r="J35" s="158">
        <f>ROUND(((SUM(BE90:BE165))*I35),  2)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4" t="s">
        <v>44</v>
      </c>
      <c r="F36" s="158">
        <f>ROUND((SUM(BF90:BF165)),  2)</f>
        <v>0</v>
      </c>
      <c r="G36" s="39"/>
      <c r="H36" s="39"/>
      <c r="I36" s="159">
        <v>0.14999999999999999</v>
      </c>
      <c r="J36" s="158">
        <f>ROUND(((SUM(BF90:BF165))*I36),  2)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45</v>
      </c>
      <c r="F37" s="158">
        <f>ROUND((SUM(BG90:BG165)),  2)</f>
        <v>0</v>
      </c>
      <c r="G37" s="39"/>
      <c r="H37" s="39"/>
      <c r="I37" s="159">
        <v>0.20999999999999999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4" t="s">
        <v>46</v>
      </c>
      <c r="F38" s="158">
        <f>ROUND((SUM(BH90:BH165)),  2)</f>
        <v>0</v>
      </c>
      <c r="G38" s="39"/>
      <c r="H38" s="39"/>
      <c r="I38" s="159">
        <v>0.14999999999999999</v>
      </c>
      <c r="J38" s="158">
        <f>0</f>
        <v>0</v>
      </c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4" t="s">
        <v>47</v>
      </c>
      <c r="F39" s="158">
        <f>ROUND((SUM(BI90:BI165)),  2)</f>
        <v>0</v>
      </c>
      <c r="G39" s="39"/>
      <c r="H39" s="39"/>
      <c r="I39" s="159">
        <v>0</v>
      </c>
      <c r="J39" s="158">
        <f>0</f>
        <v>0</v>
      </c>
      <c r="K39" s="39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131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26.25" customHeight="1">
      <c r="A50" s="39"/>
      <c r="B50" s="40"/>
      <c r="C50" s="41"/>
      <c r="D50" s="41"/>
      <c r="E50" s="171" t="str">
        <f>E7</f>
        <v>Brozany nad Ohří - rekonstrukci chodníku k fotbalovému hřišti vč. stabilizace pravobřežní břehové linie Mlýnského náhonu</v>
      </c>
      <c r="F50" s="33"/>
      <c r="G50" s="33"/>
      <c r="H50" s="33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127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1" t="s">
        <v>699</v>
      </c>
      <c r="F52" s="41"/>
      <c r="G52" s="41"/>
      <c r="H52" s="41"/>
      <c r="I52" s="41"/>
      <c r="J52" s="41"/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129</v>
      </c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 xml:space="preserve">SO 102.5 - Oprava LB opevnění  (ř. km 2,243 - 2,249)</v>
      </c>
      <c r="F54" s="41"/>
      <c r="G54" s="41"/>
      <c r="H54" s="41"/>
      <c r="I54" s="41"/>
      <c r="J54" s="41"/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Brozany nad Ohří</v>
      </c>
      <c r="G56" s="41"/>
      <c r="H56" s="41"/>
      <c r="I56" s="33" t="s">
        <v>23</v>
      </c>
      <c r="J56" s="73" t="str">
        <f>IF(J14="","",J14)</f>
        <v>14. 11. 2021</v>
      </c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25.65" customHeight="1">
      <c r="A58" s="39"/>
      <c r="B58" s="40"/>
      <c r="C58" s="33" t="s">
        <v>25</v>
      </c>
      <c r="D58" s="41"/>
      <c r="E58" s="41"/>
      <c r="F58" s="28" t="str">
        <f>E17</f>
        <v>Městys Brozany nad Ohří</v>
      </c>
      <c r="G58" s="41"/>
      <c r="H58" s="41"/>
      <c r="I58" s="33" t="s">
        <v>31</v>
      </c>
      <c r="J58" s="37" t="str">
        <f>E23</f>
        <v>AZ Consult spol. s r.o.</v>
      </c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Dagmar Sedláčková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2" t="s">
        <v>132</v>
      </c>
      <c r="D61" s="173"/>
      <c r="E61" s="173"/>
      <c r="F61" s="173"/>
      <c r="G61" s="173"/>
      <c r="H61" s="173"/>
      <c r="I61" s="173"/>
      <c r="J61" s="174" t="s">
        <v>133</v>
      </c>
      <c r="K61" s="173"/>
      <c r="L61" s="14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6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5" t="s">
        <v>70</v>
      </c>
      <c r="D63" s="41"/>
      <c r="E63" s="41"/>
      <c r="F63" s="41"/>
      <c r="G63" s="41"/>
      <c r="H63" s="41"/>
      <c r="I63" s="41"/>
      <c r="J63" s="103">
        <f>J90</f>
        <v>0</v>
      </c>
      <c r="K63" s="41"/>
      <c r="L63" s="1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134</v>
      </c>
    </row>
    <row r="64" s="9" customFormat="1" ht="24.96" customHeight="1">
      <c r="A64" s="9"/>
      <c r="B64" s="176"/>
      <c r="C64" s="177"/>
      <c r="D64" s="178" t="s">
        <v>135</v>
      </c>
      <c r="E64" s="179"/>
      <c r="F64" s="179"/>
      <c r="G64" s="179"/>
      <c r="H64" s="179"/>
      <c r="I64" s="179"/>
      <c r="J64" s="180">
        <f>J91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6"/>
      <c r="D65" s="183" t="s">
        <v>136</v>
      </c>
      <c r="E65" s="184"/>
      <c r="F65" s="184"/>
      <c r="G65" s="184"/>
      <c r="H65" s="184"/>
      <c r="I65" s="184"/>
      <c r="J65" s="185">
        <f>J92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138</v>
      </c>
      <c r="E66" s="184"/>
      <c r="F66" s="184"/>
      <c r="G66" s="184"/>
      <c r="H66" s="184"/>
      <c r="I66" s="184"/>
      <c r="J66" s="185">
        <f>J137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139</v>
      </c>
      <c r="E67" s="184"/>
      <c r="F67" s="184"/>
      <c r="G67" s="184"/>
      <c r="H67" s="184"/>
      <c r="I67" s="184"/>
      <c r="J67" s="185">
        <f>J159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6"/>
      <c r="D68" s="183" t="s">
        <v>143</v>
      </c>
      <c r="E68" s="184"/>
      <c r="F68" s="184"/>
      <c r="G68" s="184"/>
      <c r="H68" s="184"/>
      <c r="I68" s="184"/>
      <c r="J68" s="185">
        <f>J164</f>
        <v>0</v>
      </c>
      <c r="K68" s="126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46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4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4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146</v>
      </c>
      <c r="D75" s="41"/>
      <c r="E75" s="41"/>
      <c r="F75" s="41"/>
      <c r="G75" s="41"/>
      <c r="H75" s="41"/>
      <c r="I75" s="41"/>
      <c r="J75" s="41"/>
      <c r="K75" s="41"/>
      <c r="L75" s="14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4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4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6.25" customHeight="1">
      <c r="A78" s="39"/>
      <c r="B78" s="40"/>
      <c r="C78" s="41"/>
      <c r="D78" s="41"/>
      <c r="E78" s="171" t="str">
        <f>E7</f>
        <v>Brozany nad Ohří - rekonstrukci chodníku k fotbalovému hřišti vč. stabilizace pravobřežní břehové linie Mlýnského náhonu</v>
      </c>
      <c r="F78" s="33"/>
      <c r="G78" s="33"/>
      <c r="H78" s="33"/>
      <c r="I78" s="41"/>
      <c r="J78" s="41"/>
      <c r="K78" s="41"/>
      <c r="L78" s="14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" customFormat="1" ht="12" customHeight="1">
      <c r="B79" s="22"/>
      <c r="C79" s="33" t="s">
        <v>127</v>
      </c>
      <c r="D79" s="23"/>
      <c r="E79" s="23"/>
      <c r="F79" s="23"/>
      <c r="G79" s="23"/>
      <c r="H79" s="23"/>
      <c r="I79" s="23"/>
      <c r="J79" s="23"/>
      <c r="K79" s="23"/>
      <c r="L79" s="21"/>
    </row>
    <row r="80" s="2" customFormat="1" ht="16.5" customHeight="1">
      <c r="A80" s="39"/>
      <c r="B80" s="40"/>
      <c r="C80" s="41"/>
      <c r="D80" s="41"/>
      <c r="E80" s="171" t="s">
        <v>699</v>
      </c>
      <c r="F80" s="41"/>
      <c r="G80" s="41"/>
      <c r="H80" s="41"/>
      <c r="I80" s="41"/>
      <c r="J80" s="41"/>
      <c r="K80" s="41"/>
      <c r="L80" s="14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129</v>
      </c>
      <c r="D81" s="41"/>
      <c r="E81" s="41"/>
      <c r="F81" s="41"/>
      <c r="G81" s="41"/>
      <c r="H81" s="41"/>
      <c r="I81" s="41"/>
      <c r="J81" s="41"/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70" t="str">
        <f>E11</f>
        <v xml:space="preserve">SO 102.5 - Oprava LB opevnění  (ř. km 2,243 - 2,249)</v>
      </c>
      <c r="F82" s="41"/>
      <c r="G82" s="41"/>
      <c r="H82" s="41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4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21</v>
      </c>
      <c r="D84" s="41"/>
      <c r="E84" s="41"/>
      <c r="F84" s="28" t="str">
        <f>F14</f>
        <v>Brozany nad Ohří</v>
      </c>
      <c r="G84" s="41"/>
      <c r="H84" s="41"/>
      <c r="I84" s="33" t="s">
        <v>23</v>
      </c>
      <c r="J84" s="73" t="str">
        <f>IF(J14="","",J14)</f>
        <v>14. 11. 2021</v>
      </c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4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25.65" customHeight="1">
      <c r="A86" s="39"/>
      <c r="B86" s="40"/>
      <c r="C86" s="33" t="s">
        <v>25</v>
      </c>
      <c r="D86" s="41"/>
      <c r="E86" s="41"/>
      <c r="F86" s="28" t="str">
        <f>E17</f>
        <v>Městys Brozany nad Ohří</v>
      </c>
      <c r="G86" s="41"/>
      <c r="H86" s="41"/>
      <c r="I86" s="33" t="s">
        <v>31</v>
      </c>
      <c r="J86" s="37" t="str">
        <f>E23</f>
        <v>AZ Consult spol. s r.o.</v>
      </c>
      <c r="K86" s="41"/>
      <c r="L86" s="14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29</v>
      </c>
      <c r="D87" s="41"/>
      <c r="E87" s="41"/>
      <c r="F87" s="28" t="str">
        <f>IF(E20="","",E20)</f>
        <v>Vyplň údaj</v>
      </c>
      <c r="G87" s="41"/>
      <c r="H87" s="41"/>
      <c r="I87" s="33" t="s">
        <v>34</v>
      </c>
      <c r="J87" s="37" t="str">
        <f>E26</f>
        <v>Dagmar Sedláčková</v>
      </c>
      <c r="K87" s="41"/>
      <c r="L87" s="14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0.32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4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1" customFormat="1" ht="29.28" customHeight="1">
      <c r="A89" s="187"/>
      <c r="B89" s="188"/>
      <c r="C89" s="189" t="s">
        <v>147</v>
      </c>
      <c r="D89" s="190" t="s">
        <v>57</v>
      </c>
      <c r="E89" s="190" t="s">
        <v>53</v>
      </c>
      <c r="F89" s="190" t="s">
        <v>54</v>
      </c>
      <c r="G89" s="190" t="s">
        <v>148</v>
      </c>
      <c r="H89" s="190" t="s">
        <v>149</v>
      </c>
      <c r="I89" s="190" t="s">
        <v>150</v>
      </c>
      <c r="J89" s="190" t="s">
        <v>133</v>
      </c>
      <c r="K89" s="191" t="s">
        <v>151</v>
      </c>
      <c r="L89" s="192"/>
      <c r="M89" s="93" t="s">
        <v>19</v>
      </c>
      <c r="N89" s="94" t="s">
        <v>42</v>
      </c>
      <c r="O89" s="94" t="s">
        <v>152</v>
      </c>
      <c r="P89" s="94" t="s">
        <v>153</v>
      </c>
      <c r="Q89" s="94" t="s">
        <v>154</v>
      </c>
      <c r="R89" s="94" t="s">
        <v>155</v>
      </c>
      <c r="S89" s="94" t="s">
        <v>156</v>
      </c>
      <c r="T89" s="95" t="s">
        <v>157</v>
      </c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</row>
    <row r="90" s="2" customFormat="1" ht="22.8" customHeight="1">
      <c r="A90" s="39"/>
      <c r="B90" s="40"/>
      <c r="C90" s="100" t="s">
        <v>158</v>
      </c>
      <c r="D90" s="41"/>
      <c r="E90" s="41"/>
      <c r="F90" s="41"/>
      <c r="G90" s="41"/>
      <c r="H90" s="41"/>
      <c r="I90" s="41"/>
      <c r="J90" s="193">
        <f>BK90</f>
        <v>0</v>
      </c>
      <c r="K90" s="41"/>
      <c r="L90" s="45"/>
      <c r="M90" s="96"/>
      <c r="N90" s="194"/>
      <c r="O90" s="97"/>
      <c r="P90" s="195">
        <f>P91</f>
        <v>0</v>
      </c>
      <c r="Q90" s="97"/>
      <c r="R90" s="195">
        <f>R91</f>
        <v>39.620055640000004</v>
      </c>
      <c r="S90" s="97"/>
      <c r="T90" s="196">
        <f>T91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71</v>
      </c>
      <c r="AU90" s="18" t="s">
        <v>134</v>
      </c>
      <c r="BK90" s="197">
        <f>BK91</f>
        <v>0</v>
      </c>
    </row>
    <row r="91" s="12" customFormat="1" ht="25.92" customHeight="1">
      <c r="A91" s="12"/>
      <c r="B91" s="198"/>
      <c r="C91" s="199"/>
      <c r="D91" s="200" t="s">
        <v>71</v>
      </c>
      <c r="E91" s="201" t="s">
        <v>159</v>
      </c>
      <c r="F91" s="201" t="s">
        <v>160</v>
      </c>
      <c r="G91" s="199"/>
      <c r="H91" s="199"/>
      <c r="I91" s="202"/>
      <c r="J91" s="203">
        <f>BK91</f>
        <v>0</v>
      </c>
      <c r="K91" s="199"/>
      <c r="L91" s="204"/>
      <c r="M91" s="205"/>
      <c r="N91" s="206"/>
      <c r="O91" s="206"/>
      <c r="P91" s="207">
        <f>P92+P137+P159+P164</f>
        <v>0</v>
      </c>
      <c r="Q91" s="206"/>
      <c r="R91" s="207">
        <f>R92+R137+R159+R164</f>
        <v>39.620055640000004</v>
      </c>
      <c r="S91" s="206"/>
      <c r="T91" s="208">
        <f>T92+T137+T159+T164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9" t="s">
        <v>79</v>
      </c>
      <c r="AT91" s="210" t="s">
        <v>71</v>
      </c>
      <c r="AU91" s="210" t="s">
        <v>72</v>
      </c>
      <c r="AY91" s="209" t="s">
        <v>161</v>
      </c>
      <c r="BK91" s="211">
        <f>BK92+BK137+BK159+BK164</f>
        <v>0</v>
      </c>
    </row>
    <row r="92" s="12" customFormat="1" ht="22.8" customHeight="1">
      <c r="A92" s="12"/>
      <c r="B92" s="198"/>
      <c r="C92" s="199"/>
      <c r="D92" s="200" t="s">
        <v>71</v>
      </c>
      <c r="E92" s="212" t="s">
        <v>79</v>
      </c>
      <c r="F92" s="212" t="s">
        <v>162</v>
      </c>
      <c r="G92" s="199"/>
      <c r="H92" s="199"/>
      <c r="I92" s="202"/>
      <c r="J92" s="213">
        <f>BK92</f>
        <v>0</v>
      </c>
      <c r="K92" s="199"/>
      <c r="L92" s="204"/>
      <c r="M92" s="205"/>
      <c r="N92" s="206"/>
      <c r="O92" s="206"/>
      <c r="P92" s="207">
        <f>SUM(P93:P136)</f>
        <v>0</v>
      </c>
      <c r="Q92" s="206"/>
      <c r="R92" s="207">
        <f>SUM(R93:R136)</f>
        <v>25.387349999999998</v>
      </c>
      <c r="S92" s="206"/>
      <c r="T92" s="208">
        <f>SUM(T93:T136)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9" t="s">
        <v>79</v>
      </c>
      <c r="AT92" s="210" t="s">
        <v>71</v>
      </c>
      <c r="AU92" s="210" t="s">
        <v>79</v>
      </c>
      <c r="AY92" s="209" t="s">
        <v>161</v>
      </c>
      <c r="BK92" s="211">
        <f>SUM(BK93:BK136)</f>
        <v>0</v>
      </c>
    </row>
    <row r="93" s="2" customFormat="1" ht="24.15" customHeight="1">
      <c r="A93" s="39"/>
      <c r="B93" s="40"/>
      <c r="C93" s="214" t="s">
        <v>79</v>
      </c>
      <c r="D93" s="214" t="s">
        <v>163</v>
      </c>
      <c r="E93" s="215" t="s">
        <v>1121</v>
      </c>
      <c r="F93" s="216" t="s">
        <v>1122</v>
      </c>
      <c r="G93" s="217" t="s">
        <v>166</v>
      </c>
      <c r="H93" s="218">
        <v>1</v>
      </c>
      <c r="I93" s="219"/>
      <c r="J93" s="220">
        <f>ROUND(I93*H93,2)</f>
        <v>0</v>
      </c>
      <c r="K93" s="216" t="s">
        <v>19</v>
      </c>
      <c r="L93" s="45"/>
      <c r="M93" s="221" t="s">
        <v>19</v>
      </c>
      <c r="N93" s="222" t="s">
        <v>43</v>
      </c>
      <c r="O93" s="85"/>
      <c r="P93" s="223">
        <f>O93*H93</f>
        <v>0</v>
      </c>
      <c r="Q93" s="223">
        <v>18.976875</v>
      </c>
      <c r="R93" s="223">
        <f>Q93*H93</f>
        <v>18.976875</v>
      </c>
      <c r="S93" s="223">
        <v>0</v>
      </c>
      <c r="T93" s="224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25" t="s">
        <v>167</v>
      </c>
      <c r="AT93" s="225" t="s">
        <v>163</v>
      </c>
      <c r="AU93" s="225" t="s">
        <v>81</v>
      </c>
      <c r="AY93" s="18" t="s">
        <v>161</v>
      </c>
      <c r="BE93" s="226">
        <f>IF(N93="základní",J93,0)</f>
        <v>0</v>
      </c>
      <c r="BF93" s="226">
        <f>IF(N93="snížená",J93,0)</f>
        <v>0</v>
      </c>
      <c r="BG93" s="226">
        <f>IF(N93="zákl. přenesená",J93,0)</f>
        <v>0</v>
      </c>
      <c r="BH93" s="226">
        <f>IF(N93="sníž. přenesená",J93,0)</f>
        <v>0</v>
      </c>
      <c r="BI93" s="226">
        <f>IF(N93="nulová",J93,0)</f>
        <v>0</v>
      </c>
      <c r="BJ93" s="18" t="s">
        <v>79</v>
      </c>
      <c r="BK93" s="226">
        <f>ROUND(I93*H93,2)</f>
        <v>0</v>
      </c>
      <c r="BL93" s="18" t="s">
        <v>167</v>
      </c>
      <c r="BM93" s="225" t="s">
        <v>1123</v>
      </c>
    </row>
    <row r="94" s="2" customFormat="1">
      <c r="A94" s="39"/>
      <c r="B94" s="40"/>
      <c r="C94" s="41"/>
      <c r="D94" s="227" t="s">
        <v>169</v>
      </c>
      <c r="E94" s="41"/>
      <c r="F94" s="228" t="s">
        <v>170</v>
      </c>
      <c r="G94" s="41"/>
      <c r="H94" s="41"/>
      <c r="I94" s="229"/>
      <c r="J94" s="41"/>
      <c r="K94" s="41"/>
      <c r="L94" s="45"/>
      <c r="M94" s="230"/>
      <c r="N94" s="231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169</v>
      </c>
      <c r="AU94" s="18" t="s">
        <v>81</v>
      </c>
    </row>
    <row r="95" s="2" customFormat="1" ht="24.15" customHeight="1">
      <c r="A95" s="39"/>
      <c r="B95" s="40"/>
      <c r="C95" s="214" t="s">
        <v>81</v>
      </c>
      <c r="D95" s="214" t="s">
        <v>163</v>
      </c>
      <c r="E95" s="215" t="s">
        <v>171</v>
      </c>
      <c r="F95" s="216" t="s">
        <v>172</v>
      </c>
      <c r="G95" s="217" t="s">
        <v>173</v>
      </c>
      <c r="H95" s="218">
        <v>12.323</v>
      </c>
      <c r="I95" s="219"/>
      <c r="J95" s="220">
        <f>ROUND(I95*H95,2)</f>
        <v>0</v>
      </c>
      <c r="K95" s="216" t="s">
        <v>19</v>
      </c>
      <c r="L95" s="45"/>
      <c r="M95" s="221" t="s">
        <v>19</v>
      </c>
      <c r="N95" s="222" t="s">
        <v>43</v>
      </c>
      <c r="O95" s="85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25" t="s">
        <v>167</v>
      </c>
      <c r="AT95" s="225" t="s">
        <v>163</v>
      </c>
      <c r="AU95" s="225" t="s">
        <v>81</v>
      </c>
      <c r="AY95" s="18" t="s">
        <v>161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8" t="s">
        <v>79</v>
      </c>
      <c r="BK95" s="226">
        <f>ROUND(I95*H95,2)</f>
        <v>0</v>
      </c>
      <c r="BL95" s="18" t="s">
        <v>167</v>
      </c>
      <c r="BM95" s="225" t="s">
        <v>1124</v>
      </c>
    </row>
    <row r="96" s="13" customFormat="1">
      <c r="A96" s="13"/>
      <c r="B96" s="232"/>
      <c r="C96" s="233"/>
      <c r="D96" s="227" t="s">
        <v>175</v>
      </c>
      <c r="E96" s="234" t="s">
        <v>19</v>
      </c>
      <c r="F96" s="235" t="s">
        <v>176</v>
      </c>
      <c r="G96" s="233"/>
      <c r="H96" s="234" t="s">
        <v>19</v>
      </c>
      <c r="I96" s="236"/>
      <c r="J96" s="233"/>
      <c r="K96" s="233"/>
      <c r="L96" s="237"/>
      <c r="M96" s="238"/>
      <c r="N96" s="239"/>
      <c r="O96" s="239"/>
      <c r="P96" s="239"/>
      <c r="Q96" s="239"/>
      <c r="R96" s="239"/>
      <c r="S96" s="239"/>
      <c r="T96" s="240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1" t="s">
        <v>175</v>
      </c>
      <c r="AU96" s="241" t="s">
        <v>81</v>
      </c>
      <c r="AV96" s="13" t="s">
        <v>79</v>
      </c>
      <c r="AW96" s="13" t="s">
        <v>33</v>
      </c>
      <c r="AX96" s="13" t="s">
        <v>72</v>
      </c>
      <c r="AY96" s="241" t="s">
        <v>161</v>
      </c>
    </row>
    <row r="97" s="14" customFormat="1">
      <c r="A97" s="14"/>
      <c r="B97" s="242"/>
      <c r="C97" s="243"/>
      <c r="D97" s="227" t="s">
        <v>175</v>
      </c>
      <c r="E97" s="244" t="s">
        <v>113</v>
      </c>
      <c r="F97" s="245" t="s">
        <v>1125</v>
      </c>
      <c r="G97" s="243"/>
      <c r="H97" s="246">
        <v>12.323</v>
      </c>
      <c r="I97" s="247"/>
      <c r="J97" s="243"/>
      <c r="K97" s="243"/>
      <c r="L97" s="248"/>
      <c r="M97" s="249"/>
      <c r="N97" s="250"/>
      <c r="O97" s="250"/>
      <c r="P97" s="250"/>
      <c r="Q97" s="250"/>
      <c r="R97" s="250"/>
      <c r="S97" s="250"/>
      <c r="T97" s="251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2" t="s">
        <v>175</v>
      </c>
      <c r="AU97" s="252" t="s">
        <v>81</v>
      </c>
      <c r="AV97" s="14" t="s">
        <v>81</v>
      </c>
      <c r="AW97" s="14" t="s">
        <v>33</v>
      </c>
      <c r="AX97" s="14" t="s">
        <v>79</v>
      </c>
      <c r="AY97" s="252" t="s">
        <v>161</v>
      </c>
    </row>
    <row r="98" s="2" customFormat="1" ht="24.15" customHeight="1">
      <c r="A98" s="39"/>
      <c r="B98" s="40"/>
      <c r="C98" s="214" t="s">
        <v>178</v>
      </c>
      <c r="D98" s="214" t="s">
        <v>163</v>
      </c>
      <c r="E98" s="215" t="s">
        <v>179</v>
      </c>
      <c r="F98" s="216" t="s">
        <v>180</v>
      </c>
      <c r="G98" s="217" t="s">
        <v>173</v>
      </c>
      <c r="H98" s="218">
        <v>12.323</v>
      </c>
      <c r="I98" s="219"/>
      <c r="J98" s="220">
        <f>ROUND(I98*H98,2)</f>
        <v>0</v>
      </c>
      <c r="K98" s="216" t="s">
        <v>19</v>
      </c>
      <c r="L98" s="45"/>
      <c r="M98" s="221" t="s">
        <v>19</v>
      </c>
      <c r="N98" s="222" t="s">
        <v>43</v>
      </c>
      <c r="O98" s="85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5" t="s">
        <v>167</v>
      </c>
      <c r="AT98" s="225" t="s">
        <v>163</v>
      </c>
      <c r="AU98" s="225" t="s">
        <v>81</v>
      </c>
      <c r="AY98" s="18" t="s">
        <v>161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8" t="s">
        <v>79</v>
      </c>
      <c r="BK98" s="226">
        <f>ROUND(I98*H98,2)</f>
        <v>0</v>
      </c>
      <c r="BL98" s="18" t="s">
        <v>167</v>
      </c>
      <c r="BM98" s="225" t="s">
        <v>1126</v>
      </c>
    </row>
    <row r="99" s="14" customFormat="1">
      <c r="A99" s="14"/>
      <c r="B99" s="242"/>
      <c r="C99" s="243"/>
      <c r="D99" s="227" t="s">
        <v>175</v>
      </c>
      <c r="E99" s="244" t="s">
        <v>116</v>
      </c>
      <c r="F99" s="245" t="s">
        <v>1127</v>
      </c>
      <c r="G99" s="243"/>
      <c r="H99" s="246">
        <v>12.323</v>
      </c>
      <c r="I99" s="247"/>
      <c r="J99" s="243"/>
      <c r="K99" s="243"/>
      <c r="L99" s="248"/>
      <c r="M99" s="249"/>
      <c r="N99" s="250"/>
      <c r="O99" s="250"/>
      <c r="P99" s="250"/>
      <c r="Q99" s="250"/>
      <c r="R99" s="250"/>
      <c r="S99" s="250"/>
      <c r="T99" s="251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2" t="s">
        <v>175</v>
      </c>
      <c r="AU99" s="252" t="s">
        <v>81</v>
      </c>
      <c r="AV99" s="14" t="s">
        <v>81</v>
      </c>
      <c r="AW99" s="14" t="s">
        <v>33</v>
      </c>
      <c r="AX99" s="14" t="s">
        <v>79</v>
      </c>
      <c r="AY99" s="252" t="s">
        <v>161</v>
      </c>
    </row>
    <row r="100" s="2" customFormat="1" ht="37.8" customHeight="1">
      <c r="A100" s="39"/>
      <c r="B100" s="40"/>
      <c r="C100" s="214" t="s">
        <v>167</v>
      </c>
      <c r="D100" s="214" t="s">
        <v>163</v>
      </c>
      <c r="E100" s="215" t="s">
        <v>183</v>
      </c>
      <c r="F100" s="216" t="s">
        <v>184</v>
      </c>
      <c r="G100" s="217" t="s">
        <v>173</v>
      </c>
      <c r="H100" s="218">
        <v>27.149999999999999</v>
      </c>
      <c r="I100" s="219"/>
      <c r="J100" s="220">
        <f>ROUND(I100*H100,2)</f>
        <v>0</v>
      </c>
      <c r="K100" s="216" t="s">
        <v>185</v>
      </c>
      <c r="L100" s="45"/>
      <c r="M100" s="221" t="s">
        <v>19</v>
      </c>
      <c r="N100" s="222" t="s">
        <v>43</v>
      </c>
      <c r="O100" s="85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5" t="s">
        <v>167</v>
      </c>
      <c r="AT100" s="225" t="s">
        <v>163</v>
      </c>
      <c r="AU100" s="225" t="s">
        <v>81</v>
      </c>
      <c r="AY100" s="18" t="s">
        <v>161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8" t="s">
        <v>79</v>
      </c>
      <c r="BK100" s="226">
        <f>ROUND(I100*H100,2)</f>
        <v>0</v>
      </c>
      <c r="BL100" s="18" t="s">
        <v>167</v>
      </c>
      <c r="BM100" s="225" t="s">
        <v>1128</v>
      </c>
    </row>
    <row r="101" s="13" customFormat="1">
      <c r="A101" s="13"/>
      <c r="B101" s="232"/>
      <c r="C101" s="233"/>
      <c r="D101" s="227" t="s">
        <v>175</v>
      </c>
      <c r="E101" s="234" t="s">
        <v>19</v>
      </c>
      <c r="F101" s="235" t="s">
        <v>187</v>
      </c>
      <c r="G101" s="233"/>
      <c r="H101" s="234" t="s">
        <v>19</v>
      </c>
      <c r="I101" s="236"/>
      <c r="J101" s="233"/>
      <c r="K101" s="233"/>
      <c r="L101" s="237"/>
      <c r="M101" s="238"/>
      <c r="N101" s="239"/>
      <c r="O101" s="239"/>
      <c r="P101" s="239"/>
      <c r="Q101" s="239"/>
      <c r="R101" s="239"/>
      <c r="S101" s="239"/>
      <c r="T101" s="24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1" t="s">
        <v>175</v>
      </c>
      <c r="AU101" s="241" t="s">
        <v>81</v>
      </c>
      <c r="AV101" s="13" t="s">
        <v>79</v>
      </c>
      <c r="AW101" s="13" t="s">
        <v>33</v>
      </c>
      <c r="AX101" s="13" t="s">
        <v>72</v>
      </c>
      <c r="AY101" s="241" t="s">
        <v>161</v>
      </c>
    </row>
    <row r="102" s="14" customFormat="1">
      <c r="A102" s="14"/>
      <c r="B102" s="242"/>
      <c r="C102" s="243"/>
      <c r="D102" s="227" t="s">
        <v>175</v>
      </c>
      <c r="E102" s="244" t="s">
        <v>19</v>
      </c>
      <c r="F102" s="245" t="s">
        <v>188</v>
      </c>
      <c r="G102" s="243"/>
      <c r="H102" s="246">
        <v>26.602</v>
      </c>
      <c r="I102" s="247"/>
      <c r="J102" s="243"/>
      <c r="K102" s="243"/>
      <c r="L102" s="248"/>
      <c r="M102" s="249"/>
      <c r="N102" s="250"/>
      <c r="O102" s="250"/>
      <c r="P102" s="250"/>
      <c r="Q102" s="250"/>
      <c r="R102" s="250"/>
      <c r="S102" s="250"/>
      <c r="T102" s="251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2" t="s">
        <v>175</v>
      </c>
      <c r="AU102" s="252" t="s">
        <v>81</v>
      </c>
      <c r="AV102" s="14" t="s">
        <v>81</v>
      </c>
      <c r="AW102" s="14" t="s">
        <v>33</v>
      </c>
      <c r="AX102" s="14" t="s">
        <v>72</v>
      </c>
      <c r="AY102" s="252" t="s">
        <v>161</v>
      </c>
    </row>
    <row r="103" s="14" customFormat="1">
      <c r="A103" s="14"/>
      <c r="B103" s="242"/>
      <c r="C103" s="243"/>
      <c r="D103" s="227" t="s">
        <v>175</v>
      </c>
      <c r="E103" s="244" t="s">
        <v>19</v>
      </c>
      <c r="F103" s="245" t="s">
        <v>1129</v>
      </c>
      <c r="G103" s="243"/>
      <c r="H103" s="246">
        <v>0.54800000000000004</v>
      </c>
      <c r="I103" s="247"/>
      <c r="J103" s="243"/>
      <c r="K103" s="243"/>
      <c r="L103" s="248"/>
      <c r="M103" s="249"/>
      <c r="N103" s="250"/>
      <c r="O103" s="250"/>
      <c r="P103" s="250"/>
      <c r="Q103" s="250"/>
      <c r="R103" s="250"/>
      <c r="S103" s="250"/>
      <c r="T103" s="25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2" t="s">
        <v>175</v>
      </c>
      <c r="AU103" s="252" t="s">
        <v>81</v>
      </c>
      <c r="AV103" s="14" t="s">
        <v>81</v>
      </c>
      <c r="AW103" s="14" t="s">
        <v>33</v>
      </c>
      <c r="AX103" s="14" t="s">
        <v>72</v>
      </c>
      <c r="AY103" s="252" t="s">
        <v>161</v>
      </c>
    </row>
    <row r="104" s="15" customFormat="1">
      <c r="A104" s="15"/>
      <c r="B104" s="253"/>
      <c r="C104" s="254"/>
      <c r="D104" s="227" t="s">
        <v>175</v>
      </c>
      <c r="E104" s="255" t="s">
        <v>19</v>
      </c>
      <c r="F104" s="256" t="s">
        <v>190</v>
      </c>
      <c r="G104" s="254"/>
      <c r="H104" s="257">
        <v>27.149999999999999</v>
      </c>
      <c r="I104" s="258"/>
      <c r="J104" s="254"/>
      <c r="K104" s="254"/>
      <c r="L104" s="259"/>
      <c r="M104" s="260"/>
      <c r="N104" s="261"/>
      <c r="O104" s="261"/>
      <c r="P104" s="261"/>
      <c r="Q104" s="261"/>
      <c r="R104" s="261"/>
      <c r="S104" s="261"/>
      <c r="T104" s="262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3" t="s">
        <v>175</v>
      </c>
      <c r="AU104" s="263" t="s">
        <v>81</v>
      </c>
      <c r="AV104" s="15" t="s">
        <v>167</v>
      </c>
      <c r="AW104" s="15" t="s">
        <v>33</v>
      </c>
      <c r="AX104" s="15" t="s">
        <v>79</v>
      </c>
      <c r="AY104" s="263" t="s">
        <v>161</v>
      </c>
    </row>
    <row r="105" s="2" customFormat="1" ht="37.8" customHeight="1">
      <c r="A105" s="39"/>
      <c r="B105" s="40"/>
      <c r="C105" s="214" t="s">
        <v>191</v>
      </c>
      <c r="D105" s="214" t="s">
        <v>163</v>
      </c>
      <c r="E105" s="215" t="s">
        <v>192</v>
      </c>
      <c r="F105" s="216" t="s">
        <v>193</v>
      </c>
      <c r="G105" s="217" t="s">
        <v>173</v>
      </c>
      <c r="H105" s="218">
        <v>5.125</v>
      </c>
      <c r="I105" s="219"/>
      <c r="J105" s="220">
        <f>ROUND(I105*H105,2)</f>
        <v>0</v>
      </c>
      <c r="K105" s="216" t="s">
        <v>185</v>
      </c>
      <c r="L105" s="45"/>
      <c r="M105" s="221" t="s">
        <v>19</v>
      </c>
      <c r="N105" s="222" t="s">
        <v>43</v>
      </c>
      <c r="O105" s="85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5" t="s">
        <v>167</v>
      </c>
      <c r="AT105" s="225" t="s">
        <v>163</v>
      </c>
      <c r="AU105" s="225" t="s">
        <v>81</v>
      </c>
      <c r="AY105" s="18" t="s">
        <v>161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8" t="s">
        <v>79</v>
      </c>
      <c r="BK105" s="226">
        <f>ROUND(I105*H105,2)</f>
        <v>0</v>
      </c>
      <c r="BL105" s="18" t="s">
        <v>167</v>
      </c>
      <c r="BM105" s="225" t="s">
        <v>1130</v>
      </c>
    </row>
    <row r="106" s="13" customFormat="1">
      <c r="A106" s="13"/>
      <c r="B106" s="232"/>
      <c r="C106" s="233"/>
      <c r="D106" s="227" t="s">
        <v>175</v>
      </c>
      <c r="E106" s="234" t="s">
        <v>19</v>
      </c>
      <c r="F106" s="235" t="s">
        <v>195</v>
      </c>
      <c r="G106" s="233"/>
      <c r="H106" s="234" t="s">
        <v>19</v>
      </c>
      <c r="I106" s="236"/>
      <c r="J106" s="233"/>
      <c r="K106" s="233"/>
      <c r="L106" s="237"/>
      <c r="M106" s="238"/>
      <c r="N106" s="239"/>
      <c r="O106" s="239"/>
      <c r="P106" s="239"/>
      <c r="Q106" s="239"/>
      <c r="R106" s="239"/>
      <c r="S106" s="239"/>
      <c r="T106" s="24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1" t="s">
        <v>175</v>
      </c>
      <c r="AU106" s="241" t="s">
        <v>81</v>
      </c>
      <c r="AV106" s="13" t="s">
        <v>79</v>
      </c>
      <c r="AW106" s="13" t="s">
        <v>33</v>
      </c>
      <c r="AX106" s="13" t="s">
        <v>72</v>
      </c>
      <c r="AY106" s="241" t="s">
        <v>161</v>
      </c>
    </row>
    <row r="107" s="14" customFormat="1">
      <c r="A107" s="14"/>
      <c r="B107" s="242"/>
      <c r="C107" s="243"/>
      <c r="D107" s="227" t="s">
        <v>175</v>
      </c>
      <c r="E107" s="244" t="s">
        <v>19</v>
      </c>
      <c r="F107" s="245" t="s">
        <v>1131</v>
      </c>
      <c r="G107" s="243"/>
      <c r="H107" s="246">
        <v>5.125</v>
      </c>
      <c r="I107" s="247"/>
      <c r="J107" s="243"/>
      <c r="K107" s="243"/>
      <c r="L107" s="248"/>
      <c r="M107" s="249"/>
      <c r="N107" s="250"/>
      <c r="O107" s="250"/>
      <c r="P107" s="250"/>
      <c r="Q107" s="250"/>
      <c r="R107" s="250"/>
      <c r="S107" s="250"/>
      <c r="T107" s="25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2" t="s">
        <v>175</v>
      </c>
      <c r="AU107" s="252" t="s">
        <v>81</v>
      </c>
      <c r="AV107" s="14" t="s">
        <v>81</v>
      </c>
      <c r="AW107" s="14" t="s">
        <v>33</v>
      </c>
      <c r="AX107" s="14" t="s">
        <v>72</v>
      </c>
      <c r="AY107" s="252" t="s">
        <v>161</v>
      </c>
    </row>
    <row r="108" s="15" customFormat="1">
      <c r="A108" s="15"/>
      <c r="B108" s="253"/>
      <c r="C108" s="254"/>
      <c r="D108" s="227" t="s">
        <v>175</v>
      </c>
      <c r="E108" s="255" t="s">
        <v>122</v>
      </c>
      <c r="F108" s="256" t="s">
        <v>190</v>
      </c>
      <c r="G108" s="254"/>
      <c r="H108" s="257">
        <v>5.125</v>
      </c>
      <c r="I108" s="258"/>
      <c r="J108" s="254"/>
      <c r="K108" s="254"/>
      <c r="L108" s="259"/>
      <c r="M108" s="260"/>
      <c r="N108" s="261"/>
      <c r="O108" s="261"/>
      <c r="P108" s="261"/>
      <c r="Q108" s="261"/>
      <c r="R108" s="261"/>
      <c r="S108" s="261"/>
      <c r="T108" s="262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3" t="s">
        <v>175</v>
      </c>
      <c r="AU108" s="263" t="s">
        <v>81</v>
      </c>
      <c r="AV108" s="15" t="s">
        <v>167</v>
      </c>
      <c r="AW108" s="15" t="s">
        <v>33</v>
      </c>
      <c r="AX108" s="15" t="s">
        <v>79</v>
      </c>
      <c r="AY108" s="263" t="s">
        <v>161</v>
      </c>
    </row>
    <row r="109" s="2" customFormat="1" ht="37.8" customHeight="1">
      <c r="A109" s="39"/>
      <c r="B109" s="40"/>
      <c r="C109" s="214" t="s">
        <v>197</v>
      </c>
      <c r="D109" s="214" t="s">
        <v>163</v>
      </c>
      <c r="E109" s="215" t="s">
        <v>198</v>
      </c>
      <c r="F109" s="216" t="s">
        <v>199</v>
      </c>
      <c r="G109" s="217" t="s">
        <v>173</v>
      </c>
      <c r="H109" s="218">
        <v>51.25</v>
      </c>
      <c r="I109" s="219"/>
      <c r="J109" s="220">
        <f>ROUND(I109*H109,2)</f>
        <v>0</v>
      </c>
      <c r="K109" s="216" t="s">
        <v>185</v>
      </c>
      <c r="L109" s="45"/>
      <c r="M109" s="221" t="s">
        <v>19</v>
      </c>
      <c r="N109" s="222" t="s">
        <v>43</v>
      </c>
      <c r="O109" s="85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5" t="s">
        <v>167</v>
      </c>
      <c r="AT109" s="225" t="s">
        <v>163</v>
      </c>
      <c r="AU109" s="225" t="s">
        <v>81</v>
      </c>
      <c r="AY109" s="18" t="s">
        <v>161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8" t="s">
        <v>79</v>
      </c>
      <c r="BK109" s="226">
        <f>ROUND(I109*H109,2)</f>
        <v>0</v>
      </c>
      <c r="BL109" s="18" t="s">
        <v>167</v>
      </c>
      <c r="BM109" s="225" t="s">
        <v>1132</v>
      </c>
    </row>
    <row r="110" s="13" customFormat="1">
      <c r="A110" s="13"/>
      <c r="B110" s="232"/>
      <c r="C110" s="233"/>
      <c r="D110" s="227" t="s">
        <v>175</v>
      </c>
      <c r="E110" s="234" t="s">
        <v>19</v>
      </c>
      <c r="F110" s="235" t="s">
        <v>195</v>
      </c>
      <c r="G110" s="233"/>
      <c r="H110" s="234" t="s">
        <v>19</v>
      </c>
      <c r="I110" s="236"/>
      <c r="J110" s="233"/>
      <c r="K110" s="233"/>
      <c r="L110" s="237"/>
      <c r="M110" s="238"/>
      <c r="N110" s="239"/>
      <c r="O110" s="239"/>
      <c r="P110" s="239"/>
      <c r="Q110" s="239"/>
      <c r="R110" s="239"/>
      <c r="S110" s="239"/>
      <c r="T110" s="24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1" t="s">
        <v>175</v>
      </c>
      <c r="AU110" s="241" t="s">
        <v>81</v>
      </c>
      <c r="AV110" s="13" t="s">
        <v>79</v>
      </c>
      <c r="AW110" s="13" t="s">
        <v>33</v>
      </c>
      <c r="AX110" s="13" t="s">
        <v>72</v>
      </c>
      <c r="AY110" s="241" t="s">
        <v>161</v>
      </c>
    </row>
    <row r="111" s="14" customFormat="1">
      <c r="A111" s="14"/>
      <c r="B111" s="242"/>
      <c r="C111" s="243"/>
      <c r="D111" s="227" t="s">
        <v>175</v>
      </c>
      <c r="E111" s="244" t="s">
        <v>19</v>
      </c>
      <c r="F111" s="245" t="s">
        <v>1131</v>
      </c>
      <c r="G111" s="243"/>
      <c r="H111" s="246">
        <v>5.125</v>
      </c>
      <c r="I111" s="247"/>
      <c r="J111" s="243"/>
      <c r="K111" s="243"/>
      <c r="L111" s="248"/>
      <c r="M111" s="249"/>
      <c r="N111" s="250"/>
      <c r="O111" s="250"/>
      <c r="P111" s="250"/>
      <c r="Q111" s="250"/>
      <c r="R111" s="250"/>
      <c r="S111" s="250"/>
      <c r="T111" s="25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2" t="s">
        <v>175</v>
      </c>
      <c r="AU111" s="252" t="s">
        <v>81</v>
      </c>
      <c r="AV111" s="14" t="s">
        <v>81</v>
      </c>
      <c r="AW111" s="14" t="s">
        <v>33</v>
      </c>
      <c r="AX111" s="14" t="s">
        <v>72</v>
      </c>
      <c r="AY111" s="252" t="s">
        <v>161</v>
      </c>
    </row>
    <row r="112" s="15" customFormat="1">
      <c r="A112" s="15"/>
      <c r="B112" s="253"/>
      <c r="C112" s="254"/>
      <c r="D112" s="227" t="s">
        <v>175</v>
      </c>
      <c r="E112" s="255" t="s">
        <v>19</v>
      </c>
      <c r="F112" s="256" t="s">
        <v>190</v>
      </c>
      <c r="G112" s="254"/>
      <c r="H112" s="257">
        <v>5.125</v>
      </c>
      <c r="I112" s="258"/>
      <c r="J112" s="254"/>
      <c r="K112" s="254"/>
      <c r="L112" s="259"/>
      <c r="M112" s="260"/>
      <c r="N112" s="261"/>
      <c r="O112" s="261"/>
      <c r="P112" s="261"/>
      <c r="Q112" s="261"/>
      <c r="R112" s="261"/>
      <c r="S112" s="261"/>
      <c r="T112" s="262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3" t="s">
        <v>175</v>
      </c>
      <c r="AU112" s="263" t="s">
        <v>81</v>
      </c>
      <c r="AV112" s="15" t="s">
        <v>167</v>
      </c>
      <c r="AW112" s="15" t="s">
        <v>33</v>
      </c>
      <c r="AX112" s="15" t="s">
        <v>72</v>
      </c>
      <c r="AY112" s="263" t="s">
        <v>161</v>
      </c>
    </row>
    <row r="113" s="14" customFormat="1">
      <c r="A113" s="14"/>
      <c r="B113" s="242"/>
      <c r="C113" s="243"/>
      <c r="D113" s="227" t="s">
        <v>175</v>
      </c>
      <c r="E113" s="244" t="s">
        <v>19</v>
      </c>
      <c r="F113" s="245" t="s">
        <v>1133</v>
      </c>
      <c r="G113" s="243"/>
      <c r="H113" s="246">
        <v>51.25</v>
      </c>
      <c r="I113" s="247"/>
      <c r="J113" s="243"/>
      <c r="K113" s="243"/>
      <c r="L113" s="248"/>
      <c r="M113" s="249"/>
      <c r="N113" s="250"/>
      <c r="O113" s="250"/>
      <c r="P113" s="250"/>
      <c r="Q113" s="250"/>
      <c r="R113" s="250"/>
      <c r="S113" s="250"/>
      <c r="T113" s="25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2" t="s">
        <v>175</v>
      </c>
      <c r="AU113" s="252" t="s">
        <v>81</v>
      </c>
      <c r="AV113" s="14" t="s">
        <v>81</v>
      </c>
      <c r="AW113" s="14" t="s">
        <v>33</v>
      </c>
      <c r="AX113" s="14" t="s">
        <v>79</v>
      </c>
      <c r="AY113" s="252" t="s">
        <v>161</v>
      </c>
    </row>
    <row r="114" s="2" customFormat="1" ht="37.8" customHeight="1">
      <c r="A114" s="39"/>
      <c r="B114" s="40"/>
      <c r="C114" s="214" t="s">
        <v>202</v>
      </c>
      <c r="D114" s="214" t="s">
        <v>163</v>
      </c>
      <c r="E114" s="215" t="s">
        <v>203</v>
      </c>
      <c r="F114" s="216" t="s">
        <v>204</v>
      </c>
      <c r="G114" s="217" t="s">
        <v>173</v>
      </c>
      <c r="H114" s="218">
        <v>5.673</v>
      </c>
      <c r="I114" s="219"/>
      <c r="J114" s="220">
        <f>ROUND(I114*H114,2)</f>
        <v>0</v>
      </c>
      <c r="K114" s="216" t="s">
        <v>185</v>
      </c>
      <c r="L114" s="45"/>
      <c r="M114" s="221" t="s">
        <v>19</v>
      </c>
      <c r="N114" s="222" t="s">
        <v>43</v>
      </c>
      <c r="O114" s="85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5" t="s">
        <v>167</v>
      </c>
      <c r="AT114" s="225" t="s">
        <v>163</v>
      </c>
      <c r="AU114" s="225" t="s">
        <v>81</v>
      </c>
      <c r="AY114" s="18" t="s">
        <v>161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8" t="s">
        <v>79</v>
      </c>
      <c r="BK114" s="226">
        <f>ROUND(I114*H114,2)</f>
        <v>0</v>
      </c>
      <c r="BL114" s="18" t="s">
        <v>167</v>
      </c>
      <c r="BM114" s="225" t="s">
        <v>1134</v>
      </c>
    </row>
    <row r="115" s="14" customFormat="1">
      <c r="A115" s="14"/>
      <c r="B115" s="242"/>
      <c r="C115" s="243"/>
      <c r="D115" s="227" t="s">
        <v>175</v>
      </c>
      <c r="E115" s="244" t="s">
        <v>125</v>
      </c>
      <c r="F115" s="245" t="s">
        <v>949</v>
      </c>
      <c r="G115" s="243"/>
      <c r="H115" s="246">
        <v>5.673</v>
      </c>
      <c r="I115" s="247"/>
      <c r="J115" s="243"/>
      <c r="K115" s="243"/>
      <c r="L115" s="248"/>
      <c r="M115" s="249"/>
      <c r="N115" s="250"/>
      <c r="O115" s="250"/>
      <c r="P115" s="250"/>
      <c r="Q115" s="250"/>
      <c r="R115" s="250"/>
      <c r="S115" s="250"/>
      <c r="T115" s="25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2" t="s">
        <v>175</v>
      </c>
      <c r="AU115" s="252" t="s">
        <v>81</v>
      </c>
      <c r="AV115" s="14" t="s">
        <v>81</v>
      </c>
      <c r="AW115" s="14" t="s">
        <v>33</v>
      </c>
      <c r="AX115" s="14" t="s">
        <v>79</v>
      </c>
      <c r="AY115" s="252" t="s">
        <v>161</v>
      </c>
    </row>
    <row r="116" s="2" customFormat="1" ht="37.8" customHeight="1">
      <c r="A116" s="39"/>
      <c r="B116" s="40"/>
      <c r="C116" s="214" t="s">
        <v>207</v>
      </c>
      <c r="D116" s="214" t="s">
        <v>163</v>
      </c>
      <c r="E116" s="215" t="s">
        <v>208</v>
      </c>
      <c r="F116" s="216" t="s">
        <v>209</v>
      </c>
      <c r="G116" s="217" t="s">
        <v>173</v>
      </c>
      <c r="H116" s="218">
        <v>5.673</v>
      </c>
      <c r="I116" s="219"/>
      <c r="J116" s="220">
        <f>ROUND(I116*H116,2)</f>
        <v>0</v>
      </c>
      <c r="K116" s="216" t="s">
        <v>185</v>
      </c>
      <c r="L116" s="45"/>
      <c r="M116" s="221" t="s">
        <v>19</v>
      </c>
      <c r="N116" s="222" t="s">
        <v>43</v>
      </c>
      <c r="O116" s="85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5" t="s">
        <v>167</v>
      </c>
      <c r="AT116" s="225" t="s">
        <v>163</v>
      </c>
      <c r="AU116" s="225" t="s">
        <v>81</v>
      </c>
      <c r="AY116" s="18" t="s">
        <v>161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8" t="s">
        <v>79</v>
      </c>
      <c r="BK116" s="226">
        <f>ROUND(I116*H116,2)</f>
        <v>0</v>
      </c>
      <c r="BL116" s="18" t="s">
        <v>167</v>
      </c>
      <c r="BM116" s="225" t="s">
        <v>1135</v>
      </c>
    </row>
    <row r="117" s="14" customFormat="1">
      <c r="A117" s="14"/>
      <c r="B117" s="242"/>
      <c r="C117" s="243"/>
      <c r="D117" s="227" t="s">
        <v>175</v>
      </c>
      <c r="E117" s="244" t="s">
        <v>19</v>
      </c>
      <c r="F117" s="245" t="s">
        <v>949</v>
      </c>
      <c r="G117" s="243"/>
      <c r="H117" s="246">
        <v>5.673</v>
      </c>
      <c r="I117" s="247"/>
      <c r="J117" s="243"/>
      <c r="K117" s="243"/>
      <c r="L117" s="248"/>
      <c r="M117" s="249"/>
      <c r="N117" s="250"/>
      <c r="O117" s="250"/>
      <c r="P117" s="250"/>
      <c r="Q117" s="250"/>
      <c r="R117" s="250"/>
      <c r="S117" s="250"/>
      <c r="T117" s="251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2" t="s">
        <v>175</v>
      </c>
      <c r="AU117" s="252" t="s">
        <v>81</v>
      </c>
      <c r="AV117" s="14" t="s">
        <v>81</v>
      </c>
      <c r="AW117" s="14" t="s">
        <v>33</v>
      </c>
      <c r="AX117" s="14" t="s">
        <v>79</v>
      </c>
      <c r="AY117" s="252" t="s">
        <v>161</v>
      </c>
    </row>
    <row r="118" s="2" customFormat="1" ht="24.15" customHeight="1">
      <c r="A118" s="39"/>
      <c r="B118" s="40"/>
      <c r="C118" s="214" t="s">
        <v>211</v>
      </c>
      <c r="D118" s="214" t="s">
        <v>163</v>
      </c>
      <c r="E118" s="215" t="s">
        <v>212</v>
      </c>
      <c r="F118" s="216" t="s">
        <v>213</v>
      </c>
      <c r="G118" s="217" t="s">
        <v>173</v>
      </c>
      <c r="H118" s="218">
        <v>13.849</v>
      </c>
      <c r="I118" s="219"/>
      <c r="J118" s="220">
        <f>ROUND(I118*H118,2)</f>
        <v>0</v>
      </c>
      <c r="K118" s="216" t="s">
        <v>185</v>
      </c>
      <c r="L118" s="45"/>
      <c r="M118" s="221" t="s">
        <v>19</v>
      </c>
      <c r="N118" s="222" t="s">
        <v>43</v>
      </c>
      <c r="O118" s="85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25" t="s">
        <v>167</v>
      </c>
      <c r="AT118" s="225" t="s">
        <v>163</v>
      </c>
      <c r="AU118" s="225" t="s">
        <v>81</v>
      </c>
      <c r="AY118" s="18" t="s">
        <v>161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8" t="s">
        <v>79</v>
      </c>
      <c r="BK118" s="226">
        <f>ROUND(I118*H118,2)</f>
        <v>0</v>
      </c>
      <c r="BL118" s="18" t="s">
        <v>167</v>
      </c>
      <c r="BM118" s="225" t="s">
        <v>1136</v>
      </c>
    </row>
    <row r="119" s="13" customFormat="1">
      <c r="A119" s="13"/>
      <c r="B119" s="232"/>
      <c r="C119" s="233"/>
      <c r="D119" s="227" t="s">
        <v>175</v>
      </c>
      <c r="E119" s="234" t="s">
        <v>19</v>
      </c>
      <c r="F119" s="235" t="s">
        <v>215</v>
      </c>
      <c r="G119" s="233"/>
      <c r="H119" s="234" t="s">
        <v>19</v>
      </c>
      <c r="I119" s="236"/>
      <c r="J119" s="233"/>
      <c r="K119" s="233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175</v>
      </c>
      <c r="AU119" s="241" t="s">
        <v>81</v>
      </c>
      <c r="AV119" s="13" t="s">
        <v>79</v>
      </c>
      <c r="AW119" s="13" t="s">
        <v>33</v>
      </c>
      <c r="AX119" s="13" t="s">
        <v>72</v>
      </c>
      <c r="AY119" s="241" t="s">
        <v>161</v>
      </c>
    </row>
    <row r="120" s="14" customFormat="1">
      <c r="A120" s="14"/>
      <c r="B120" s="242"/>
      <c r="C120" s="243"/>
      <c r="D120" s="227" t="s">
        <v>175</v>
      </c>
      <c r="E120" s="244" t="s">
        <v>19</v>
      </c>
      <c r="F120" s="245" t="s">
        <v>119</v>
      </c>
      <c r="G120" s="243"/>
      <c r="H120" s="246">
        <v>13.301</v>
      </c>
      <c r="I120" s="247"/>
      <c r="J120" s="243"/>
      <c r="K120" s="243"/>
      <c r="L120" s="248"/>
      <c r="M120" s="249"/>
      <c r="N120" s="250"/>
      <c r="O120" s="250"/>
      <c r="P120" s="250"/>
      <c r="Q120" s="250"/>
      <c r="R120" s="250"/>
      <c r="S120" s="250"/>
      <c r="T120" s="25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2" t="s">
        <v>175</v>
      </c>
      <c r="AU120" s="252" t="s">
        <v>81</v>
      </c>
      <c r="AV120" s="14" t="s">
        <v>81</v>
      </c>
      <c r="AW120" s="14" t="s">
        <v>33</v>
      </c>
      <c r="AX120" s="14" t="s">
        <v>72</v>
      </c>
      <c r="AY120" s="252" t="s">
        <v>161</v>
      </c>
    </row>
    <row r="121" s="13" customFormat="1">
      <c r="A121" s="13"/>
      <c r="B121" s="232"/>
      <c r="C121" s="233"/>
      <c r="D121" s="227" t="s">
        <v>175</v>
      </c>
      <c r="E121" s="234" t="s">
        <v>19</v>
      </c>
      <c r="F121" s="235" t="s">
        <v>216</v>
      </c>
      <c r="G121" s="233"/>
      <c r="H121" s="234" t="s">
        <v>19</v>
      </c>
      <c r="I121" s="236"/>
      <c r="J121" s="233"/>
      <c r="K121" s="233"/>
      <c r="L121" s="237"/>
      <c r="M121" s="238"/>
      <c r="N121" s="239"/>
      <c r="O121" s="239"/>
      <c r="P121" s="239"/>
      <c r="Q121" s="239"/>
      <c r="R121" s="239"/>
      <c r="S121" s="239"/>
      <c r="T121" s="24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1" t="s">
        <v>175</v>
      </c>
      <c r="AU121" s="241" t="s">
        <v>81</v>
      </c>
      <c r="AV121" s="13" t="s">
        <v>79</v>
      </c>
      <c r="AW121" s="13" t="s">
        <v>33</v>
      </c>
      <c r="AX121" s="13" t="s">
        <v>72</v>
      </c>
      <c r="AY121" s="241" t="s">
        <v>161</v>
      </c>
    </row>
    <row r="122" s="14" customFormat="1">
      <c r="A122" s="14"/>
      <c r="B122" s="242"/>
      <c r="C122" s="243"/>
      <c r="D122" s="227" t="s">
        <v>175</v>
      </c>
      <c r="E122" s="244" t="s">
        <v>19</v>
      </c>
      <c r="F122" s="245" t="s">
        <v>1137</v>
      </c>
      <c r="G122" s="243"/>
      <c r="H122" s="246">
        <v>0.54800000000000004</v>
      </c>
      <c r="I122" s="247"/>
      <c r="J122" s="243"/>
      <c r="K122" s="243"/>
      <c r="L122" s="248"/>
      <c r="M122" s="249"/>
      <c r="N122" s="250"/>
      <c r="O122" s="250"/>
      <c r="P122" s="250"/>
      <c r="Q122" s="250"/>
      <c r="R122" s="250"/>
      <c r="S122" s="250"/>
      <c r="T122" s="25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2" t="s">
        <v>175</v>
      </c>
      <c r="AU122" s="252" t="s">
        <v>81</v>
      </c>
      <c r="AV122" s="14" t="s">
        <v>81</v>
      </c>
      <c r="AW122" s="14" t="s">
        <v>33</v>
      </c>
      <c r="AX122" s="14" t="s">
        <v>72</v>
      </c>
      <c r="AY122" s="252" t="s">
        <v>161</v>
      </c>
    </row>
    <row r="123" s="15" customFormat="1">
      <c r="A123" s="15"/>
      <c r="B123" s="253"/>
      <c r="C123" s="254"/>
      <c r="D123" s="227" t="s">
        <v>175</v>
      </c>
      <c r="E123" s="255" t="s">
        <v>19</v>
      </c>
      <c r="F123" s="256" t="s">
        <v>190</v>
      </c>
      <c r="G123" s="254"/>
      <c r="H123" s="257">
        <v>13.849</v>
      </c>
      <c r="I123" s="258"/>
      <c r="J123" s="254"/>
      <c r="K123" s="254"/>
      <c r="L123" s="259"/>
      <c r="M123" s="260"/>
      <c r="N123" s="261"/>
      <c r="O123" s="261"/>
      <c r="P123" s="261"/>
      <c r="Q123" s="261"/>
      <c r="R123" s="261"/>
      <c r="S123" s="261"/>
      <c r="T123" s="262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3" t="s">
        <v>175</v>
      </c>
      <c r="AU123" s="263" t="s">
        <v>81</v>
      </c>
      <c r="AV123" s="15" t="s">
        <v>167</v>
      </c>
      <c r="AW123" s="15" t="s">
        <v>33</v>
      </c>
      <c r="AX123" s="15" t="s">
        <v>79</v>
      </c>
      <c r="AY123" s="263" t="s">
        <v>161</v>
      </c>
    </row>
    <row r="124" s="2" customFormat="1" ht="24.15" customHeight="1">
      <c r="A124" s="39"/>
      <c r="B124" s="40"/>
      <c r="C124" s="214" t="s">
        <v>218</v>
      </c>
      <c r="D124" s="214" t="s">
        <v>163</v>
      </c>
      <c r="E124" s="215" t="s">
        <v>219</v>
      </c>
      <c r="F124" s="216" t="s">
        <v>220</v>
      </c>
      <c r="G124" s="217" t="s">
        <v>221</v>
      </c>
      <c r="H124" s="218">
        <v>21.596</v>
      </c>
      <c r="I124" s="219"/>
      <c r="J124" s="220">
        <f>ROUND(I124*H124,2)</f>
        <v>0</v>
      </c>
      <c r="K124" s="216" t="s">
        <v>19</v>
      </c>
      <c r="L124" s="45"/>
      <c r="M124" s="221" t="s">
        <v>19</v>
      </c>
      <c r="N124" s="222" t="s">
        <v>43</v>
      </c>
      <c r="O124" s="85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5" t="s">
        <v>167</v>
      </c>
      <c r="AT124" s="225" t="s">
        <v>163</v>
      </c>
      <c r="AU124" s="225" t="s">
        <v>81</v>
      </c>
      <c r="AY124" s="18" t="s">
        <v>161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8" t="s">
        <v>79</v>
      </c>
      <c r="BK124" s="226">
        <f>ROUND(I124*H124,2)</f>
        <v>0</v>
      </c>
      <c r="BL124" s="18" t="s">
        <v>167</v>
      </c>
      <c r="BM124" s="225" t="s">
        <v>1138</v>
      </c>
    </row>
    <row r="125" s="14" customFormat="1">
      <c r="A125" s="14"/>
      <c r="B125" s="242"/>
      <c r="C125" s="243"/>
      <c r="D125" s="227" t="s">
        <v>175</v>
      </c>
      <c r="E125" s="244" t="s">
        <v>19</v>
      </c>
      <c r="F125" s="245" t="s">
        <v>223</v>
      </c>
      <c r="G125" s="243"/>
      <c r="H125" s="246">
        <v>10.798</v>
      </c>
      <c r="I125" s="247"/>
      <c r="J125" s="243"/>
      <c r="K125" s="243"/>
      <c r="L125" s="248"/>
      <c r="M125" s="249"/>
      <c r="N125" s="250"/>
      <c r="O125" s="250"/>
      <c r="P125" s="250"/>
      <c r="Q125" s="250"/>
      <c r="R125" s="250"/>
      <c r="S125" s="250"/>
      <c r="T125" s="251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2" t="s">
        <v>175</v>
      </c>
      <c r="AU125" s="252" t="s">
        <v>81</v>
      </c>
      <c r="AV125" s="14" t="s">
        <v>81</v>
      </c>
      <c r="AW125" s="14" t="s">
        <v>33</v>
      </c>
      <c r="AX125" s="14" t="s">
        <v>72</v>
      </c>
      <c r="AY125" s="252" t="s">
        <v>161</v>
      </c>
    </row>
    <row r="126" s="14" customFormat="1">
      <c r="A126" s="14"/>
      <c r="B126" s="242"/>
      <c r="C126" s="243"/>
      <c r="D126" s="227" t="s">
        <v>175</v>
      </c>
      <c r="E126" s="244" t="s">
        <v>19</v>
      </c>
      <c r="F126" s="245" t="s">
        <v>1139</v>
      </c>
      <c r="G126" s="243"/>
      <c r="H126" s="246">
        <v>21.596</v>
      </c>
      <c r="I126" s="247"/>
      <c r="J126" s="243"/>
      <c r="K126" s="243"/>
      <c r="L126" s="248"/>
      <c r="M126" s="249"/>
      <c r="N126" s="250"/>
      <c r="O126" s="250"/>
      <c r="P126" s="250"/>
      <c r="Q126" s="250"/>
      <c r="R126" s="250"/>
      <c r="S126" s="250"/>
      <c r="T126" s="25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2" t="s">
        <v>175</v>
      </c>
      <c r="AU126" s="252" t="s">
        <v>81</v>
      </c>
      <c r="AV126" s="14" t="s">
        <v>81</v>
      </c>
      <c r="AW126" s="14" t="s">
        <v>33</v>
      </c>
      <c r="AX126" s="14" t="s">
        <v>79</v>
      </c>
      <c r="AY126" s="252" t="s">
        <v>161</v>
      </c>
    </row>
    <row r="127" s="2" customFormat="1" ht="24.15" customHeight="1">
      <c r="A127" s="39"/>
      <c r="B127" s="40"/>
      <c r="C127" s="214" t="s">
        <v>225</v>
      </c>
      <c r="D127" s="214" t="s">
        <v>163</v>
      </c>
      <c r="E127" s="215" t="s">
        <v>226</v>
      </c>
      <c r="F127" s="216" t="s">
        <v>227</v>
      </c>
      <c r="G127" s="217" t="s">
        <v>173</v>
      </c>
      <c r="H127" s="218">
        <v>13.301</v>
      </c>
      <c r="I127" s="219"/>
      <c r="J127" s="220">
        <f>ROUND(I127*H127,2)</f>
        <v>0</v>
      </c>
      <c r="K127" s="216" t="s">
        <v>185</v>
      </c>
      <c r="L127" s="45"/>
      <c r="M127" s="221" t="s">
        <v>19</v>
      </c>
      <c r="N127" s="222" t="s">
        <v>43</v>
      </c>
      <c r="O127" s="85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5" t="s">
        <v>167</v>
      </c>
      <c r="AT127" s="225" t="s">
        <v>163</v>
      </c>
      <c r="AU127" s="225" t="s">
        <v>81</v>
      </c>
      <c r="AY127" s="18" t="s">
        <v>161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8" t="s">
        <v>79</v>
      </c>
      <c r="BK127" s="226">
        <f>ROUND(I127*H127,2)</f>
        <v>0</v>
      </c>
      <c r="BL127" s="18" t="s">
        <v>167</v>
      </c>
      <c r="BM127" s="225" t="s">
        <v>1140</v>
      </c>
    </row>
    <row r="128" s="14" customFormat="1">
      <c r="A128" s="14"/>
      <c r="B128" s="242"/>
      <c r="C128" s="243"/>
      <c r="D128" s="227" t="s">
        <v>175</v>
      </c>
      <c r="E128" s="244" t="s">
        <v>119</v>
      </c>
      <c r="F128" s="245" t="s">
        <v>1141</v>
      </c>
      <c r="G128" s="243"/>
      <c r="H128" s="246">
        <v>13.301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175</v>
      </c>
      <c r="AU128" s="252" t="s">
        <v>81</v>
      </c>
      <c r="AV128" s="14" t="s">
        <v>81</v>
      </c>
      <c r="AW128" s="14" t="s">
        <v>33</v>
      </c>
      <c r="AX128" s="14" t="s">
        <v>79</v>
      </c>
      <c r="AY128" s="252" t="s">
        <v>161</v>
      </c>
    </row>
    <row r="129" s="2" customFormat="1" ht="24.15" customHeight="1">
      <c r="A129" s="39"/>
      <c r="B129" s="40"/>
      <c r="C129" s="214" t="s">
        <v>230</v>
      </c>
      <c r="D129" s="214" t="s">
        <v>163</v>
      </c>
      <c r="E129" s="215" t="s">
        <v>231</v>
      </c>
      <c r="F129" s="216" t="s">
        <v>232</v>
      </c>
      <c r="G129" s="217" t="s">
        <v>233</v>
      </c>
      <c r="H129" s="218">
        <v>23.739999999999998</v>
      </c>
      <c r="I129" s="219"/>
      <c r="J129" s="220">
        <f>ROUND(I129*H129,2)</f>
        <v>0</v>
      </c>
      <c r="K129" s="216" t="s">
        <v>185</v>
      </c>
      <c r="L129" s="45"/>
      <c r="M129" s="221" t="s">
        <v>19</v>
      </c>
      <c r="N129" s="222" t="s">
        <v>43</v>
      </c>
      <c r="O129" s="85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5" t="s">
        <v>167</v>
      </c>
      <c r="AT129" s="225" t="s">
        <v>163</v>
      </c>
      <c r="AU129" s="225" t="s">
        <v>81</v>
      </c>
      <c r="AY129" s="18" t="s">
        <v>161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8" t="s">
        <v>79</v>
      </c>
      <c r="BK129" s="226">
        <f>ROUND(I129*H129,2)</f>
        <v>0</v>
      </c>
      <c r="BL129" s="18" t="s">
        <v>167</v>
      </c>
      <c r="BM129" s="225" t="s">
        <v>1142</v>
      </c>
    </row>
    <row r="130" s="14" customFormat="1">
      <c r="A130" s="14"/>
      <c r="B130" s="242"/>
      <c r="C130" s="243"/>
      <c r="D130" s="227" t="s">
        <v>175</v>
      </c>
      <c r="E130" s="244" t="s">
        <v>19</v>
      </c>
      <c r="F130" s="245" t="s">
        <v>1143</v>
      </c>
      <c r="G130" s="243"/>
      <c r="H130" s="246">
        <v>23.739999999999998</v>
      </c>
      <c r="I130" s="247"/>
      <c r="J130" s="243"/>
      <c r="K130" s="243"/>
      <c r="L130" s="248"/>
      <c r="M130" s="249"/>
      <c r="N130" s="250"/>
      <c r="O130" s="250"/>
      <c r="P130" s="250"/>
      <c r="Q130" s="250"/>
      <c r="R130" s="250"/>
      <c r="S130" s="250"/>
      <c r="T130" s="25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2" t="s">
        <v>175</v>
      </c>
      <c r="AU130" s="252" t="s">
        <v>81</v>
      </c>
      <c r="AV130" s="14" t="s">
        <v>81</v>
      </c>
      <c r="AW130" s="14" t="s">
        <v>33</v>
      </c>
      <c r="AX130" s="14" t="s">
        <v>79</v>
      </c>
      <c r="AY130" s="252" t="s">
        <v>161</v>
      </c>
    </row>
    <row r="131" s="2" customFormat="1" ht="14.4" customHeight="1">
      <c r="A131" s="39"/>
      <c r="B131" s="40"/>
      <c r="C131" s="264" t="s">
        <v>236</v>
      </c>
      <c r="D131" s="264" t="s">
        <v>237</v>
      </c>
      <c r="E131" s="265" t="s">
        <v>238</v>
      </c>
      <c r="F131" s="266" t="s">
        <v>239</v>
      </c>
      <c r="G131" s="267" t="s">
        <v>221</v>
      </c>
      <c r="H131" s="268">
        <v>6.4100000000000001</v>
      </c>
      <c r="I131" s="269"/>
      <c r="J131" s="270">
        <f>ROUND(I131*H131,2)</f>
        <v>0</v>
      </c>
      <c r="K131" s="266" t="s">
        <v>185</v>
      </c>
      <c r="L131" s="271"/>
      <c r="M131" s="272" t="s">
        <v>19</v>
      </c>
      <c r="N131" s="273" t="s">
        <v>43</v>
      </c>
      <c r="O131" s="85"/>
      <c r="P131" s="223">
        <f>O131*H131</f>
        <v>0</v>
      </c>
      <c r="Q131" s="223">
        <v>1</v>
      </c>
      <c r="R131" s="223">
        <f>Q131*H131</f>
        <v>6.4100000000000001</v>
      </c>
      <c r="S131" s="223">
        <v>0</v>
      </c>
      <c r="T131" s="224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5" t="s">
        <v>207</v>
      </c>
      <c r="AT131" s="225" t="s">
        <v>237</v>
      </c>
      <c r="AU131" s="225" t="s">
        <v>81</v>
      </c>
      <c r="AY131" s="18" t="s">
        <v>161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8" t="s">
        <v>79</v>
      </c>
      <c r="BK131" s="226">
        <f>ROUND(I131*H131,2)</f>
        <v>0</v>
      </c>
      <c r="BL131" s="18" t="s">
        <v>167</v>
      </c>
      <c r="BM131" s="225" t="s">
        <v>1144</v>
      </c>
    </row>
    <row r="132" s="14" customFormat="1">
      <c r="A132" s="14"/>
      <c r="B132" s="242"/>
      <c r="C132" s="243"/>
      <c r="D132" s="227" t="s">
        <v>175</v>
      </c>
      <c r="E132" s="244" t="s">
        <v>19</v>
      </c>
      <c r="F132" s="245" t="s">
        <v>1145</v>
      </c>
      <c r="G132" s="243"/>
      <c r="H132" s="246">
        <v>3.5609999999999999</v>
      </c>
      <c r="I132" s="247"/>
      <c r="J132" s="243"/>
      <c r="K132" s="243"/>
      <c r="L132" s="248"/>
      <c r="M132" s="249"/>
      <c r="N132" s="250"/>
      <c r="O132" s="250"/>
      <c r="P132" s="250"/>
      <c r="Q132" s="250"/>
      <c r="R132" s="250"/>
      <c r="S132" s="250"/>
      <c r="T132" s="25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2" t="s">
        <v>175</v>
      </c>
      <c r="AU132" s="252" t="s">
        <v>81</v>
      </c>
      <c r="AV132" s="14" t="s">
        <v>81</v>
      </c>
      <c r="AW132" s="14" t="s">
        <v>33</v>
      </c>
      <c r="AX132" s="14" t="s">
        <v>72</v>
      </c>
      <c r="AY132" s="252" t="s">
        <v>161</v>
      </c>
    </row>
    <row r="133" s="14" customFormat="1">
      <c r="A133" s="14"/>
      <c r="B133" s="242"/>
      <c r="C133" s="243"/>
      <c r="D133" s="227" t="s">
        <v>175</v>
      </c>
      <c r="E133" s="244" t="s">
        <v>19</v>
      </c>
      <c r="F133" s="245" t="s">
        <v>1146</v>
      </c>
      <c r="G133" s="243"/>
      <c r="H133" s="246">
        <v>6.4100000000000001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2" t="s">
        <v>175</v>
      </c>
      <c r="AU133" s="252" t="s">
        <v>81</v>
      </c>
      <c r="AV133" s="14" t="s">
        <v>81</v>
      </c>
      <c r="AW133" s="14" t="s">
        <v>33</v>
      </c>
      <c r="AX133" s="14" t="s">
        <v>79</v>
      </c>
      <c r="AY133" s="252" t="s">
        <v>161</v>
      </c>
    </row>
    <row r="134" s="2" customFormat="1" ht="24.15" customHeight="1">
      <c r="A134" s="39"/>
      <c r="B134" s="40"/>
      <c r="C134" s="214" t="s">
        <v>243</v>
      </c>
      <c r="D134" s="214" t="s">
        <v>163</v>
      </c>
      <c r="E134" s="215" t="s">
        <v>244</v>
      </c>
      <c r="F134" s="216" t="s">
        <v>245</v>
      </c>
      <c r="G134" s="217" t="s">
        <v>233</v>
      </c>
      <c r="H134" s="218">
        <v>23.739999999999998</v>
      </c>
      <c r="I134" s="219"/>
      <c r="J134" s="220">
        <f>ROUND(I134*H134,2)</f>
        <v>0</v>
      </c>
      <c r="K134" s="216" t="s">
        <v>185</v>
      </c>
      <c r="L134" s="45"/>
      <c r="M134" s="221" t="s">
        <v>19</v>
      </c>
      <c r="N134" s="222" t="s">
        <v>43</v>
      </c>
      <c r="O134" s="85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5" t="s">
        <v>167</v>
      </c>
      <c r="AT134" s="225" t="s">
        <v>163</v>
      </c>
      <c r="AU134" s="225" t="s">
        <v>81</v>
      </c>
      <c r="AY134" s="18" t="s">
        <v>161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8" t="s">
        <v>79</v>
      </c>
      <c r="BK134" s="226">
        <f>ROUND(I134*H134,2)</f>
        <v>0</v>
      </c>
      <c r="BL134" s="18" t="s">
        <v>167</v>
      </c>
      <c r="BM134" s="225" t="s">
        <v>1147</v>
      </c>
    </row>
    <row r="135" s="2" customFormat="1" ht="14.4" customHeight="1">
      <c r="A135" s="39"/>
      <c r="B135" s="40"/>
      <c r="C135" s="264" t="s">
        <v>8</v>
      </c>
      <c r="D135" s="264" t="s">
        <v>237</v>
      </c>
      <c r="E135" s="265" t="s">
        <v>247</v>
      </c>
      <c r="F135" s="266" t="s">
        <v>248</v>
      </c>
      <c r="G135" s="267" t="s">
        <v>249</v>
      </c>
      <c r="H135" s="268">
        <v>0.47499999999999998</v>
      </c>
      <c r="I135" s="269"/>
      <c r="J135" s="270">
        <f>ROUND(I135*H135,2)</f>
        <v>0</v>
      </c>
      <c r="K135" s="266" t="s">
        <v>185</v>
      </c>
      <c r="L135" s="271"/>
      <c r="M135" s="272" t="s">
        <v>19</v>
      </c>
      <c r="N135" s="273" t="s">
        <v>43</v>
      </c>
      <c r="O135" s="85"/>
      <c r="P135" s="223">
        <f>O135*H135</f>
        <v>0</v>
      </c>
      <c r="Q135" s="223">
        <v>0.001</v>
      </c>
      <c r="R135" s="223">
        <f>Q135*H135</f>
        <v>0.000475</v>
      </c>
      <c r="S135" s="223">
        <v>0</v>
      </c>
      <c r="T135" s="22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5" t="s">
        <v>207</v>
      </c>
      <c r="AT135" s="225" t="s">
        <v>237</v>
      </c>
      <c r="AU135" s="225" t="s">
        <v>81</v>
      </c>
      <c r="AY135" s="18" t="s">
        <v>161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8" t="s">
        <v>79</v>
      </c>
      <c r="BK135" s="226">
        <f>ROUND(I135*H135,2)</f>
        <v>0</v>
      </c>
      <c r="BL135" s="18" t="s">
        <v>167</v>
      </c>
      <c r="BM135" s="225" t="s">
        <v>1148</v>
      </c>
    </row>
    <row r="136" s="14" customFormat="1">
      <c r="A136" s="14"/>
      <c r="B136" s="242"/>
      <c r="C136" s="243"/>
      <c r="D136" s="227" t="s">
        <v>175</v>
      </c>
      <c r="E136" s="244" t="s">
        <v>19</v>
      </c>
      <c r="F136" s="245" t="s">
        <v>1149</v>
      </c>
      <c r="G136" s="243"/>
      <c r="H136" s="246">
        <v>0.47499999999999998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2" t="s">
        <v>175</v>
      </c>
      <c r="AU136" s="252" t="s">
        <v>81</v>
      </c>
      <c r="AV136" s="14" t="s">
        <v>81</v>
      </c>
      <c r="AW136" s="14" t="s">
        <v>33</v>
      </c>
      <c r="AX136" s="14" t="s">
        <v>79</v>
      </c>
      <c r="AY136" s="252" t="s">
        <v>161</v>
      </c>
    </row>
    <row r="137" s="12" customFormat="1" ht="22.8" customHeight="1">
      <c r="A137" s="12"/>
      <c r="B137" s="198"/>
      <c r="C137" s="199"/>
      <c r="D137" s="200" t="s">
        <v>71</v>
      </c>
      <c r="E137" s="212" t="s">
        <v>178</v>
      </c>
      <c r="F137" s="212" t="s">
        <v>291</v>
      </c>
      <c r="G137" s="199"/>
      <c r="H137" s="199"/>
      <c r="I137" s="202"/>
      <c r="J137" s="213">
        <f>BK137</f>
        <v>0</v>
      </c>
      <c r="K137" s="199"/>
      <c r="L137" s="204"/>
      <c r="M137" s="205"/>
      <c r="N137" s="206"/>
      <c r="O137" s="206"/>
      <c r="P137" s="207">
        <f>SUM(P138:P158)</f>
        <v>0</v>
      </c>
      <c r="Q137" s="206"/>
      <c r="R137" s="207">
        <f>SUM(R138:R158)</f>
        <v>10.01618564</v>
      </c>
      <c r="S137" s="206"/>
      <c r="T137" s="208">
        <f>SUM(T138:T158)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9" t="s">
        <v>79</v>
      </c>
      <c r="AT137" s="210" t="s">
        <v>71</v>
      </c>
      <c r="AU137" s="210" t="s">
        <v>79</v>
      </c>
      <c r="AY137" s="209" t="s">
        <v>161</v>
      </c>
      <c r="BK137" s="211">
        <f>SUM(BK138:BK158)</f>
        <v>0</v>
      </c>
    </row>
    <row r="138" s="2" customFormat="1" ht="37.8" customHeight="1">
      <c r="A138" s="39"/>
      <c r="B138" s="40"/>
      <c r="C138" s="214" t="s">
        <v>253</v>
      </c>
      <c r="D138" s="214" t="s">
        <v>163</v>
      </c>
      <c r="E138" s="215" t="s">
        <v>293</v>
      </c>
      <c r="F138" s="216" t="s">
        <v>294</v>
      </c>
      <c r="G138" s="217" t="s">
        <v>173</v>
      </c>
      <c r="H138" s="218">
        <v>3.0640000000000001</v>
      </c>
      <c r="I138" s="219"/>
      <c r="J138" s="220">
        <f>ROUND(I138*H138,2)</f>
        <v>0</v>
      </c>
      <c r="K138" s="216" t="s">
        <v>185</v>
      </c>
      <c r="L138" s="45"/>
      <c r="M138" s="221" t="s">
        <v>19</v>
      </c>
      <c r="N138" s="222" t="s">
        <v>43</v>
      </c>
      <c r="O138" s="85"/>
      <c r="P138" s="223">
        <f>O138*H138</f>
        <v>0</v>
      </c>
      <c r="Q138" s="223">
        <v>3.11388</v>
      </c>
      <c r="R138" s="223">
        <f>Q138*H138</f>
        <v>9.5409283200000008</v>
      </c>
      <c r="S138" s="223">
        <v>0</v>
      </c>
      <c r="T138" s="224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5" t="s">
        <v>167</v>
      </c>
      <c r="AT138" s="225" t="s">
        <v>163</v>
      </c>
      <c r="AU138" s="225" t="s">
        <v>81</v>
      </c>
      <c r="AY138" s="18" t="s">
        <v>161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8" t="s">
        <v>79</v>
      </c>
      <c r="BK138" s="226">
        <f>ROUND(I138*H138,2)</f>
        <v>0</v>
      </c>
      <c r="BL138" s="18" t="s">
        <v>167</v>
      </c>
      <c r="BM138" s="225" t="s">
        <v>1150</v>
      </c>
    </row>
    <row r="139" s="13" customFormat="1">
      <c r="A139" s="13"/>
      <c r="B139" s="232"/>
      <c r="C139" s="233"/>
      <c r="D139" s="227" t="s">
        <v>175</v>
      </c>
      <c r="E139" s="234" t="s">
        <v>19</v>
      </c>
      <c r="F139" s="235" t="s">
        <v>296</v>
      </c>
      <c r="G139" s="233"/>
      <c r="H139" s="234" t="s">
        <v>19</v>
      </c>
      <c r="I139" s="236"/>
      <c r="J139" s="233"/>
      <c r="K139" s="233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175</v>
      </c>
      <c r="AU139" s="241" t="s">
        <v>81</v>
      </c>
      <c r="AV139" s="13" t="s">
        <v>79</v>
      </c>
      <c r="AW139" s="13" t="s">
        <v>33</v>
      </c>
      <c r="AX139" s="13" t="s">
        <v>72</v>
      </c>
      <c r="AY139" s="241" t="s">
        <v>161</v>
      </c>
    </row>
    <row r="140" s="14" customFormat="1">
      <c r="A140" s="14"/>
      <c r="B140" s="242"/>
      <c r="C140" s="243"/>
      <c r="D140" s="227" t="s">
        <v>175</v>
      </c>
      <c r="E140" s="244" t="s">
        <v>19</v>
      </c>
      <c r="F140" s="245" t="s">
        <v>1151</v>
      </c>
      <c r="G140" s="243"/>
      <c r="H140" s="246">
        <v>3.0640000000000001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2" t="s">
        <v>175</v>
      </c>
      <c r="AU140" s="252" t="s">
        <v>81</v>
      </c>
      <c r="AV140" s="14" t="s">
        <v>81</v>
      </c>
      <c r="AW140" s="14" t="s">
        <v>33</v>
      </c>
      <c r="AX140" s="14" t="s">
        <v>79</v>
      </c>
      <c r="AY140" s="252" t="s">
        <v>161</v>
      </c>
    </row>
    <row r="141" s="2" customFormat="1" ht="37.8" customHeight="1">
      <c r="A141" s="39"/>
      <c r="B141" s="40"/>
      <c r="C141" s="214" t="s">
        <v>258</v>
      </c>
      <c r="D141" s="214" t="s">
        <v>163</v>
      </c>
      <c r="E141" s="215" t="s">
        <v>299</v>
      </c>
      <c r="F141" s="216" t="s">
        <v>300</v>
      </c>
      <c r="G141" s="217" t="s">
        <v>173</v>
      </c>
      <c r="H141" s="218">
        <v>12.061999999999999</v>
      </c>
      <c r="I141" s="219"/>
      <c r="J141" s="220">
        <f>ROUND(I141*H141,2)</f>
        <v>0</v>
      </c>
      <c r="K141" s="216" t="s">
        <v>185</v>
      </c>
      <c r="L141" s="45"/>
      <c r="M141" s="221" t="s">
        <v>19</v>
      </c>
      <c r="N141" s="222" t="s">
        <v>43</v>
      </c>
      <c r="O141" s="85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25" t="s">
        <v>167</v>
      </c>
      <c r="AT141" s="225" t="s">
        <v>163</v>
      </c>
      <c r="AU141" s="225" t="s">
        <v>81</v>
      </c>
      <c r="AY141" s="18" t="s">
        <v>161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8" t="s">
        <v>79</v>
      </c>
      <c r="BK141" s="226">
        <f>ROUND(I141*H141,2)</f>
        <v>0</v>
      </c>
      <c r="BL141" s="18" t="s">
        <v>167</v>
      </c>
      <c r="BM141" s="225" t="s">
        <v>1152</v>
      </c>
    </row>
    <row r="142" s="13" customFormat="1">
      <c r="A142" s="13"/>
      <c r="B142" s="232"/>
      <c r="C142" s="233"/>
      <c r="D142" s="227" t="s">
        <v>175</v>
      </c>
      <c r="E142" s="234" t="s">
        <v>19</v>
      </c>
      <c r="F142" s="235" t="s">
        <v>302</v>
      </c>
      <c r="G142" s="233"/>
      <c r="H142" s="234" t="s">
        <v>19</v>
      </c>
      <c r="I142" s="236"/>
      <c r="J142" s="233"/>
      <c r="K142" s="233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175</v>
      </c>
      <c r="AU142" s="241" t="s">
        <v>81</v>
      </c>
      <c r="AV142" s="13" t="s">
        <v>79</v>
      </c>
      <c r="AW142" s="13" t="s">
        <v>33</v>
      </c>
      <c r="AX142" s="13" t="s">
        <v>72</v>
      </c>
      <c r="AY142" s="241" t="s">
        <v>161</v>
      </c>
    </row>
    <row r="143" s="14" customFormat="1">
      <c r="A143" s="14"/>
      <c r="B143" s="242"/>
      <c r="C143" s="243"/>
      <c r="D143" s="227" t="s">
        <v>175</v>
      </c>
      <c r="E143" s="244" t="s">
        <v>19</v>
      </c>
      <c r="F143" s="245" t="s">
        <v>1153</v>
      </c>
      <c r="G143" s="243"/>
      <c r="H143" s="246">
        <v>7.3680000000000003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2" t="s">
        <v>175</v>
      </c>
      <c r="AU143" s="252" t="s">
        <v>81</v>
      </c>
      <c r="AV143" s="14" t="s">
        <v>81</v>
      </c>
      <c r="AW143" s="14" t="s">
        <v>33</v>
      </c>
      <c r="AX143" s="14" t="s">
        <v>72</v>
      </c>
      <c r="AY143" s="252" t="s">
        <v>161</v>
      </c>
    </row>
    <row r="144" s="14" customFormat="1">
      <c r="A144" s="14"/>
      <c r="B144" s="242"/>
      <c r="C144" s="243"/>
      <c r="D144" s="227" t="s">
        <v>175</v>
      </c>
      <c r="E144" s="244" t="s">
        <v>19</v>
      </c>
      <c r="F144" s="245" t="s">
        <v>1154</v>
      </c>
      <c r="G144" s="243"/>
      <c r="H144" s="246">
        <v>4.694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2" t="s">
        <v>175</v>
      </c>
      <c r="AU144" s="252" t="s">
        <v>81</v>
      </c>
      <c r="AV144" s="14" t="s">
        <v>81</v>
      </c>
      <c r="AW144" s="14" t="s">
        <v>33</v>
      </c>
      <c r="AX144" s="14" t="s">
        <v>72</v>
      </c>
      <c r="AY144" s="252" t="s">
        <v>161</v>
      </c>
    </row>
    <row r="145" s="15" customFormat="1">
      <c r="A145" s="15"/>
      <c r="B145" s="253"/>
      <c r="C145" s="254"/>
      <c r="D145" s="227" t="s">
        <v>175</v>
      </c>
      <c r="E145" s="255" t="s">
        <v>19</v>
      </c>
      <c r="F145" s="256" t="s">
        <v>190</v>
      </c>
      <c r="G145" s="254"/>
      <c r="H145" s="257">
        <v>12.062000000000001</v>
      </c>
      <c r="I145" s="258"/>
      <c r="J145" s="254"/>
      <c r="K145" s="254"/>
      <c r="L145" s="259"/>
      <c r="M145" s="260"/>
      <c r="N145" s="261"/>
      <c r="O145" s="261"/>
      <c r="P145" s="261"/>
      <c r="Q145" s="261"/>
      <c r="R145" s="261"/>
      <c r="S145" s="261"/>
      <c r="T145" s="262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3" t="s">
        <v>175</v>
      </c>
      <c r="AU145" s="263" t="s">
        <v>81</v>
      </c>
      <c r="AV145" s="15" t="s">
        <v>167</v>
      </c>
      <c r="AW145" s="15" t="s">
        <v>33</v>
      </c>
      <c r="AX145" s="15" t="s">
        <v>79</v>
      </c>
      <c r="AY145" s="263" t="s">
        <v>161</v>
      </c>
    </row>
    <row r="146" s="2" customFormat="1" ht="37.8" customHeight="1">
      <c r="A146" s="39"/>
      <c r="B146" s="40"/>
      <c r="C146" s="214" t="s">
        <v>264</v>
      </c>
      <c r="D146" s="214" t="s">
        <v>163</v>
      </c>
      <c r="E146" s="215" t="s">
        <v>306</v>
      </c>
      <c r="F146" s="216" t="s">
        <v>307</v>
      </c>
      <c r="G146" s="217" t="s">
        <v>233</v>
      </c>
      <c r="H146" s="218">
        <v>16.91</v>
      </c>
      <c r="I146" s="219"/>
      <c r="J146" s="220">
        <f>ROUND(I146*H146,2)</f>
        <v>0</v>
      </c>
      <c r="K146" s="216" t="s">
        <v>185</v>
      </c>
      <c r="L146" s="45"/>
      <c r="M146" s="221" t="s">
        <v>19</v>
      </c>
      <c r="N146" s="222" t="s">
        <v>43</v>
      </c>
      <c r="O146" s="85"/>
      <c r="P146" s="223">
        <f>O146*H146</f>
        <v>0</v>
      </c>
      <c r="Q146" s="223">
        <v>0.00726</v>
      </c>
      <c r="R146" s="223">
        <f>Q146*H146</f>
        <v>0.1227666</v>
      </c>
      <c r="S146" s="223">
        <v>0</v>
      </c>
      <c r="T146" s="22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5" t="s">
        <v>167</v>
      </c>
      <c r="AT146" s="225" t="s">
        <v>163</v>
      </c>
      <c r="AU146" s="225" t="s">
        <v>81</v>
      </c>
      <c r="AY146" s="18" t="s">
        <v>161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8" t="s">
        <v>79</v>
      </c>
      <c r="BK146" s="226">
        <f>ROUND(I146*H146,2)</f>
        <v>0</v>
      </c>
      <c r="BL146" s="18" t="s">
        <v>167</v>
      </c>
      <c r="BM146" s="225" t="s">
        <v>1155</v>
      </c>
    </row>
    <row r="147" s="14" customFormat="1">
      <c r="A147" s="14"/>
      <c r="B147" s="242"/>
      <c r="C147" s="243"/>
      <c r="D147" s="227" t="s">
        <v>175</v>
      </c>
      <c r="E147" s="244" t="s">
        <v>19</v>
      </c>
      <c r="F147" s="245" t="s">
        <v>1156</v>
      </c>
      <c r="G147" s="243"/>
      <c r="H147" s="246">
        <v>9.4540000000000006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2" t="s">
        <v>175</v>
      </c>
      <c r="AU147" s="252" t="s">
        <v>81</v>
      </c>
      <c r="AV147" s="14" t="s">
        <v>81</v>
      </c>
      <c r="AW147" s="14" t="s">
        <v>33</v>
      </c>
      <c r="AX147" s="14" t="s">
        <v>72</v>
      </c>
      <c r="AY147" s="252" t="s">
        <v>161</v>
      </c>
    </row>
    <row r="148" s="14" customFormat="1">
      <c r="A148" s="14"/>
      <c r="B148" s="242"/>
      <c r="C148" s="243"/>
      <c r="D148" s="227" t="s">
        <v>175</v>
      </c>
      <c r="E148" s="244" t="s">
        <v>19</v>
      </c>
      <c r="F148" s="245" t="s">
        <v>1157</v>
      </c>
      <c r="G148" s="243"/>
      <c r="H148" s="246">
        <v>7.4560000000000004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2" t="s">
        <v>175</v>
      </c>
      <c r="AU148" s="252" t="s">
        <v>81</v>
      </c>
      <c r="AV148" s="14" t="s">
        <v>81</v>
      </c>
      <c r="AW148" s="14" t="s">
        <v>33</v>
      </c>
      <c r="AX148" s="14" t="s">
        <v>72</v>
      </c>
      <c r="AY148" s="252" t="s">
        <v>161</v>
      </c>
    </row>
    <row r="149" s="15" customFormat="1">
      <c r="A149" s="15"/>
      <c r="B149" s="253"/>
      <c r="C149" s="254"/>
      <c r="D149" s="227" t="s">
        <v>175</v>
      </c>
      <c r="E149" s="255" t="s">
        <v>19</v>
      </c>
      <c r="F149" s="256" t="s">
        <v>190</v>
      </c>
      <c r="G149" s="254"/>
      <c r="H149" s="257">
        <v>16.91</v>
      </c>
      <c r="I149" s="258"/>
      <c r="J149" s="254"/>
      <c r="K149" s="254"/>
      <c r="L149" s="259"/>
      <c r="M149" s="260"/>
      <c r="N149" s="261"/>
      <c r="O149" s="261"/>
      <c r="P149" s="261"/>
      <c r="Q149" s="261"/>
      <c r="R149" s="261"/>
      <c r="S149" s="261"/>
      <c r="T149" s="26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3" t="s">
        <v>175</v>
      </c>
      <c r="AU149" s="263" t="s">
        <v>81</v>
      </c>
      <c r="AV149" s="15" t="s">
        <v>167</v>
      </c>
      <c r="AW149" s="15" t="s">
        <v>33</v>
      </c>
      <c r="AX149" s="15" t="s">
        <v>79</v>
      </c>
      <c r="AY149" s="263" t="s">
        <v>161</v>
      </c>
    </row>
    <row r="150" s="2" customFormat="1" ht="37.8" customHeight="1">
      <c r="A150" s="39"/>
      <c r="B150" s="40"/>
      <c r="C150" s="214" t="s">
        <v>269</v>
      </c>
      <c r="D150" s="214" t="s">
        <v>163</v>
      </c>
      <c r="E150" s="215" t="s">
        <v>312</v>
      </c>
      <c r="F150" s="216" t="s">
        <v>313</v>
      </c>
      <c r="G150" s="217" t="s">
        <v>233</v>
      </c>
      <c r="H150" s="218">
        <v>16.91</v>
      </c>
      <c r="I150" s="219"/>
      <c r="J150" s="220">
        <f>ROUND(I150*H150,2)</f>
        <v>0</v>
      </c>
      <c r="K150" s="216" t="s">
        <v>185</v>
      </c>
      <c r="L150" s="45"/>
      <c r="M150" s="221" t="s">
        <v>19</v>
      </c>
      <c r="N150" s="222" t="s">
        <v>43</v>
      </c>
      <c r="O150" s="85"/>
      <c r="P150" s="223">
        <f>O150*H150</f>
        <v>0</v>
      </c>
      <c r="Q150" s="223">
        <v>0.00085999999999999998</v>
      </c>
      <c r="R150" s="223">
        <f>Q150*H150</f>
        <v>0.014542599999999999</v>
      </c>
      <c r="S150" s="223">
        <v>0</v>
      </c>
      <c r="T150" s="224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5" t="s">
        <v>167</v>
      </c>
      <c r="AT150" s="225" t="s">
        <v>163</v>
      </c>
      <c r="AU150" s="225" t="s">
        <v>81</v>
      </c>
      <c r="AY150" s="18" t="s">
        <v>161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8" t="s">
        <v>79</v>
      </c>
      <c r="BK150" s="226">
        <f>ROUND(I150*H150,2)</f>
        <v>0</v>
      </c>
      <c r="BL150" s="18" t="s">
        <v>167</v>
      </c>
      <c r="BM150" s="225" t="s">
        <v>1158</v>
      </c>
    </row>
    <row r="151" s="2" customFormat="1" ht="37.8" customHeight="1">
      <c r="A151" s="39"/>
      <c r="B151" s="40"/>
      <c r="C151" s="214" t="s">
        <v>275</v>
      </c>
      <c r="D151" s="214" t="s">
        <v>163</v>
      </c>
      <c r="E151" s="215" t="s">
        <v>316</v>
      </c>
      <c r="F151" s="216" t="s">
        <v>317</v>
      </c>
      <c r="G151" s="217" t="s">
        <v>221</v>
      </c>
      <c r="H151" s="218">
        <v>0.039</v>
      </c>
      <c r="I151" s="219"/>
      <c r="J151" s="220">
        <f>ROUND(I151*H151,2)</f>
        <v>0</v>
      </c>
      <c r="K151" s="216" t="s">
        <v>185</v>
      </c>
      <c r="L151" s="45"/>
      <c r="M151" s="221" t="s">
        <v>19</v>
      </c>
      <c r="N151" s="222" t="s">
        <v>43</v>
      </c>
      <c r="O151" s="85"/>
      <c r="P151" s="223">
        <f>O151*H151</f>
        <v>0</v>
      </c>
      <c r="Q151" s="223">
        <v>1.09528</v>
      </c>
      <c r="R151" s="223">
        <f>Q151*H151</f>
        <v>0.042715920000000004</v>
      </c>
      <c r="S151" s="223">
        <v>0</v>
      </c>
      <c r="T151" s="22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5" t="s">
        <v>167</v>
      </c>
      <c r="AT151" s="225" t="s">
        <v>163</v>
      </c>
      <c r="AU151" s="225" t="s">
        <v>81</v>
      </c>
      <c r="AY151" s="18" t="s">
        <v>161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8" t="s">
        <v>79</v>
      </c>
      <c r="BK151" s="226">
        <f>ROUND(I151*H151,2)</f>
        <v>0</v>
      </c>
      <c r="BL151" s="18" t="s">
        <v>167</v>
      </c>
      <c r="BM151" s="225" t="s">
        <v>1159</v>
      </c>
    </row>
    <row r="152" s="13" customFormat="1">
      <c r="A152" s="13"/>
      <c r="B152" s="232"/>
      <c r="C152" s="233"/>
      <c r="D152" s="227" t="s">
        <v>175</v>
      </c>
      <c r="E152" s="234" t="s">
        <v>19</v>
      </c>
      <c r="F152" s="235" t="s">
        <v>319</v>
      </c>
      <c r="G152" s="233"/>
      <c r="H152" s="234" t="s">
        <v>19</v>
      </c>
      <c r="I152" s="236"/>
      <c r="J152" s="233"/>
      <c r="K152" s="233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175</v>
      </c>
      <c r="AU152" s="241" t="s">
        <v>81</v>
      </c>
      <c r="AV152" s="13" t="s">
        <v>79</v>
      </c>
      <c r="AW152" s="13" t="s">
        <v>33</v>
      </c>
      <c r="AX152" s="13" t="s">
        <v>72</v>
      </c>
      <c r="AY152" s="241" t="s">
        <v>161</v>
      </c>
    </row>
    <row r="153" s="14" customFormat="1">
      <c r="A153" s="14"/>
      <c r="B153" s="242"/>
      <c r="C153" s="243"/>
      <c r="D153" s="227" t="s">
        <v>175</v>
      </c>
      <c r="E153" s="244" t="s">
        <v>19</v>
      </c>
      <c r="F153" s="245" t="s">
        <v>1160</v>
      </c>
      <c r="G153" s="243"/>
      <c r="H153" s="246">
        <v>0.039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175</v>
      </c>
      <c r="AU153" s="252" t="s">
        <v>81</v>
      </c>
      <c r="AV153" s="14" t="s">
        <v>81</v>
      </c>
      <c r="AW153" s="14" t="s">
        <v>33</v>
      </c>
      <c r="AX153" s="14" t="s">
        <v>72</v>
      </c>
      <c r="AY153" s="252" t="s">
        <v>161</v>
      </c>
    </row>
    <row r="154" s="15" customFormat="1">
      <c r="A154" s="15"/>
      <c r="B154" s="253"/>
      <c r="C154" s="254"/>
      <c r="D154" s="227" t="s">
        <v>175</v>
      </c>
      <c r="E154" s="255" t="s">
        <v>19</v>
      </c>
      <c r="F154" s="256" t="s">
        <v>190</v>
      </c>
      <c r="G154" s="254"/>
      <c r="H154" s="257">
        <v>0.039</v>
      </c>
      <c r="I154" s="258"/>
      <c r="J154" s="254"/>
      <c r="K154" s="254"/>
      <c r="L154" s="259"/>
      <c r="M154" s="260"/>
      <c r="N154" s="261"/>
      <c r="O154" s="261"/>
      <c r="P154" s="261"/>
      <c r="Q154" s="261"/>
      <c r="R154" s="261"/>
      <c r="S154" s="261"/>
      <c r="T154" s="262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3" t="s">
        <v>175</v>
      </c>
      <c r="AU154" s="263" t="s">
        <v>81</v>
      </c>
      <c r="AV154" s="15" t="s">
        <v>167</v>
      </c>
      <c r="AW154" s="15" t="s">
        <v>33</v>
      </c>
      <c r="AX154" s="15" t="s">
        <v>79</v>
      </c>
      <c r="AY154" s="263" t="s">
        <v>161</v>
      </c>
    </row>
    <row r="155" s="2" customFormat="1" ht="37.8" customHeight="1">
      <c r="A155" s="39"/>
      <c r="B155" s="40"/>
      <c r="C155" s="214" t="s">
        <v>7</v>
      </c>
      <c r="D155" s="214" t="s">
        <v>163</v>
      </c>
      <c r="E155" s="215" t="s">
        <v>322</v>
      </c>
      <c r="F155" s="216" t="s">
        <v>323</v>
      </c>
      <c r="G155" s="217" t="s">
        <v>221</v>
      </c>
      <c r="H155" s="218">
        <v>0.28399999999999997</v>
      </c>
      <c r="I155" s="219"/>
      <c r="J155" s="220">
        <f>ROUND(I155*H155,2)</f>
        <v>0</v>
      </c>
      <c r="K155" s="216" t="s">
        <v>185</v>
      </c>
      <c r="L155" s="45"/>
      <c r="M155" s="221" t="s">
        <v>19</v>
      </c>
      <c r="N155" s="222" t="s">
        <v>43</v>
      </c>
      <c r="O155" s="85"/>
      <c r="P155" s="223">
        <f>O155*H155</f>
        <v>0</v>
      </c>
      <c r="Q155" s="223">
        <v>1.03955</v>
      </c>
      <c r="R155" s="223">
        <f>Q155*H155</f>
        <v>0.29523219999999994</v>
      </c>
      <c r="S155" s="223">
        <v>0</v>
      </c>
      <c r="T155" s="22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5" t="s">
        <v>167</v>
      </c>
      <c r="AT155" s="225" t="s">
        <v>163</v>
      </c>
      <c r="AU155" s="225" t="s">
        <v>81</v>
      </c>
      <c r="AY155" s="18" t="s">
        <v>161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8" t="s">
        <v>79</v>
      </c>
      <c r="BK155" s="226">
        <f>ROUND(I155*H155,2)</f>
        <v>0</v>
      </c>
      <c r="BL155" s="18" t="s">
        <v>167</v>
      </c>
      <c r="BM155" s="225" t="s">
        <v>1161</v>
      </c>
    </row>
    <row r="156" s="14" customFormat="1">
      <c r="A156" s="14"/>
      <c r="B156" s="242"/>
      <c r="C156" s="243"/>
      <c r="D156" s="227" t="s">
        <v>175</v>
      </c>
      <c r="E156" s="244" t="s">
        <v>19</v>
      </c>
      <c r="F156" s="245" t="s">
        <v>1162</v>
      </c>
      <c r="G156" s="243"/>
      <c r="H156" s="246">
        <v>0.20599999999999999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175</v>
      </c>
      <c r="AU156" s="252" t="s">
        <v>81</v>
      </c>
      <c r="AV156" s="14" t="s">
        <v>81</v>
      </c>
      <c r="AW156" s="14" t="s">
        <v>33</v>
      </c>
      <c r="AX156" s="14" t="s">
        <v>72</v>
      </c>
      <c r="AY156" s="252" t="s">
        <v>161</v>
      </c>
    </row>
    <row r="157" s="14" customFormat="1">
      <c r="A157" s="14"/>
      <c r="B157" s="242"/>
      <c r="C157" s="243"/>
      <c r="D157" s="227" t="s">
        <v>175</v>
      </c>
      <c r="E157" s="244" t="s">
        <v>19</v>
      </c>
      <c r="F157" s="245" t="s">
        <v>1163</v>
      </c>
      <c r="G157" s="243"/>
      <c r="H157" s="246">
        <v>0.078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2" t="s">
        <v>175</v>
      </c>
      <c r="AU157" s="252" t="s">
        <v>81</v>
      </c>
      <c r="AV157" s="14" t="s">
        <v>81</v>
      </c>
      <c r="AW157" s="14" t="s">
        <v>33</v>
      </c>
      <c r="AX157" s="14" t="s">
        <v>72</v>
      </c>
      <c r="AY157" s="252" t="s">
        <v>161</v>
      </c>
    </row>
    <row r="158" s="15" customFormat="1">
      <c r="A158" s="15"/>
      <c r="B158" s="253"/>
      <c r="C158" s="254"/>
      <c r="D158" s="227" t="s">
        <v>175</v>
      </c>
      <c r="E158" s="255" t="s">
        <v>19</v>
      </c>
      <c r="F158" s="256" t="s">
        <v>190</v>
      </c>
      <c r="G158" s="254"/>
      <c r="H158" s="257">
        <v>0.28399999999999997</v>
      </c>
      <c r="I158" s="258"/>
      <c r="J158" s="254"/>
      <c r="K158" s="254"/>
      <c r="L158" s="259"/>
      <c r="M158" s="260"/>
      <c r="N158" s="261"/>
      <c r="O158" s="261"/>
      <c r="P158" s="261"/>
      <c r="Q158" s="261"/>
      <c r="R158" s="261"/>
      <c r="S158" s="261"/>
      <c r="T158" s="26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3" t="s">
        <v>175</v>
      </c>
      <c r="AU158" s="263" t="s">
        <v>81</v>
      </c>
      <c r="AV158" s="15" t="s">
        <v>167</v>
      </c>
      <c r="AW158" s="15" t="s">
        <v>33</v>
      </c>
      <c r="AX158" s="15" t="s">
        <v>79</v>
      </c>
      <c r="AY158" s="263" t="s">
        <v>161</v>
      </c>
    </row>
    <row r="159" s="12" customFormat="1" ht="22.8" customHeight="1">
      <c r="A159" s="12"/>
      <c r="B159" s="198"/>
      <c r="C159" s="199"/>
      <c r="D159" s="200" t="s">
        <v>71</v>
      </c>
      <c r="E159" s="212" t="s">
        <v>167</v>
      </c>
      <c r="F159" s="212" t="s">
        <v>327</v>
      </c>
      <c r="G159" s="199"/>
      <c r="H159" s="199"/>
      <c r="I159" s="202"/>
      <c r="J159" s="213">
        <f>BK159</f>
        <v>0</v>
      </c>
      <c r="K159" s="199"/>
      <c r="L159" s="204"/>
      <c r="M159" s="205"/>
      <c r="N159" s="206"/>
      <c r="O159" s="206"/>
      <c r="P159" s="207">
        <f>SUM(P160:P163)</f>
        <v>0</v>
      </c>
      <c r="Q159" s="206"/>
      <c r="R159" s="207">
        <f>SUM(R160:R163)</f>
        <v>4.21652</v>
      </c>
      <c r="S159" s="206"/>
      <c r="T159" s="208">
        <f>SUM(T160:T163)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9" t="s">
        <v>79</v>
      </c>
      <c r="AT159" s="210" t="s">
        <v>71</v>
      </c>
      <c r="AU159" s="210" t="s">
        <v>79</v>
      </c>
      <c r="AY159" s="209" t="s">
        <v>161</v>
      </c>
      <c r="BK159" s="211">
        <f>SUM(BK160:BK163)</f>
        <v>0</v>
      </c>
    </row>
    <row r="160" s="2" customFormat="1" ht="14.4" customHeight="1">
      <c r="A160" s="39"/>
      <c r="B160" s="40"/>
      <c r="C160" s="214" t="s">
        <v>284</v>
      </c>
      <c r="D160" s="214" t="s">
        <v>163</v>
      </c>
      <c r="E160" s="215" t="s">
        <v>329</v>
      </c>
      <c r="F160" s="216" t="s">
        <v>330</v>
      </c>
      <c r="G160" s="217" t="s">
        <v>233</v>
      </c>
      <c r="H160" s="218">
        <v>10.823</v>
      </c>
      <c r="I160" s="219"/>
      <c r="J160" s="220">
        <f>ROUND(I160*H160,2)</f>
        <v>0</v>
      </c>
      <c r="K160" s="216" t="s">
        <v>185</v>
      </c>
      <c r="L160" s="45"/>
      <c r="M160" s="221" t="s">
        <v>19</v>
      </c>
      <c r="N160" s="222" t="s">
        <v>43</v>
      </c>
      <c r="O160" s="85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5" t="s">
        <v>167</v>
      </c>
      <c r="AT160" s="225" t="s">
        <v>163</v>
      </c>
      <c r="AU160" s="225" t="s">
        <v>81</v>
      </c>
      <c r="AY160" s="18" t="s">
        <v>161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8" t="s">
        <v>79</v>
      </c>
      <c r="BK160" s="226">
        <f>ROUND(I160*H160,2)</f>
        <v>0</v>
      </c>
      <c r="BL160" s="18" t="s">
        <v>167</v>
      </c>
      <c r="BM160" s="225" t="s">
        <v>1164</v>
      </c>
    </row>
    <row r="161" s="14" customFormat="1">
      <c r="A161" s="14"/>
      <c r="B161" s="242"/>
      <c r="C161" s="243"/>
      <c r="D161" s="227" t="s">
        <v>175</v>
      </c>
      <c r="E161" s="244" t="s">
        <v>19</v>
      </c>
      <c r="F161" s="245" t="s">
        <v>1165</v>
      </c>
      <c r="G161" s="243"/>
      <c r="H161" s="246">
        <v>10.823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175</v>
      </c>
      <c r="AU161" s="252" t="s">
        <v>81</v>
      </c>
      <c r="AV161" s="14" t="s">
        <v>81</v>
      </c>
      <c r="AW161" s="14" t="s">
        <v>33</v>
      </c>
      <c r="AX161" s="14" t="s">
        <v>79</v>
      </c>
      <c r="AY161" s="252" t="s">
        <v>161</v>
      </c>
    </row>
    <row r="162" s="2" customFormat="1" ht="24.15" customHeight="1">
      <c r="A162" s="39"/>
      <c r="B162" s="40"/>
      <c r="C162" s="214" t="s">
        <v>292</v>
      </c>
      <c r="D162" s="214" t="s">
        <v>163</v>
      </c>
      <c r="E162" s="215" t="s">
        <v>334</v>
      </c>
      <c r="F162" s="216" t="s">
        <v>335</v>
      </c>
      <c r="G162" s="217" t="s">
        <v>173</v>
      </c>
      <c r="H162" s="218">
        <v>2.738</v>
      </c>
      <c r="I162" s="219"/>
      <c r="J162" s="220">
        <f>ROUND(I162*H162,2)</f>
        <v>0</v>
      </c>
      <c r="K162" s="216" t="s">
        <v>19</v>
      </c>
      <c r="L162" s="45"/>
      <c r="M162" s="221" t="s">
        <v>19</v>
      </c>
      <c r="N162" s="222" t="s">
        <v>43</v>
      </c>
      <c r="O162" s="85"/>
      <c r="P162" s="223">
        <f>O162*H162</f>
        <v>0</v>
      </c>
      <c r="Q162" s="223">
        <v>1.54</v>
      </c>
      <c r="R162" s="223">
        <f>Q162*H162</f>
        <v>4.21652</v>
      </c>
      <c r="S162" s="223">
        <v>0</v>
      </c>
      <c r="T162" s="224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5" t="s">
        <v>167</v>
      </c>
      <c r="AT162" s="225" t="s">
        <v>163</v>
      </c>
      <c r="AU162" s="225" t="s">
        <v>81</v>
      </c>
      <c r="AY162" s="18" t="s">
        <v>161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8" t="s">
        <v>79</v>
      </c>
      <c r="BK162" s="226">
        <f>ROUND(I162*H162,2)</f>
        <v>0</v>
      </c>
      <c r="BL162" s="18" t="s">
        <v>167</v>
      </c>
      <c r="BM162" s="225" t="s">
        <v>1166</v>
      </c>
    </row>
    <row r="163" s="14" customFormat="1">
      <c r="A163" s="14"/>
      <c r="B163" s="242"/>
      <c r="C163" s="243"/>
      <c r="D163" s="227" t="s">
        <v>175</v>
      </c>
      <c r="E163" s="244" t="s">
        <v>19</v>
      </c>
      <c r="F163" s="245" t="s">
        <v>1167</v>
      </c>
      <c r="G163" s="243"/>
      <c r="H163" s="246">
        <v>2.738</v>
      </c>
      <c r="I163" s="247"/>
      <c r="J163" s="243"/>
      <c r="K163" s="243"/>
      <c r="L163" s="248"/>
      <c r="M163" s="249"/>
      <c r="N163" s="250"/>
      <c r="O163" s="250"/>
      <c r="P163" s="250"/>
      <c r="Q163" s="250"/>
      <c r="R163" s="250"/>
      <c r="S163" s="250"/>
      <c r="T163" s="251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2" t="s">
        <v>175</v>
      </c>
      <c r="AU163" s="252" t="s">
        <v>81</v>
      </c>
      <c r="AV163" s="14" t="s">
        <v>81</v>
      </c>
      <c r="AW163" s="14" t="s">
        <v>33</v>
      </c>
      <c r="AX163" s="14" t="s">
        <v>79</v>
      </c>
      <c r="AY163" s="252" t="s">
        <v>161</v>
      </c>
    </row>
    <row r="164" s="12" customFormat="1" ht="22.8" customHeight="1">
      <c r="A164" s="12"/>
      <c r="B164" s="198"/>
      <c r="C164" s="199"/>
      <c r="D164" s="200" t="s">
        <v>71</v>
      </c>
      <c r="E164" s="212" t="s">
        <v>437</v>
      </c>
      <c r="F164" s="212" t="s">
        <v>438</v>
      </c>
      <c r="G164" s="199"/>
      <c r="H164" s="199"/>
      <c r="I164" s="202"/>
      <c r="J164" s="213">
        <f>BK164</f>
        <v>0</v>
      </c>
      <c r="K164" s="199"/>
      <c r="L164" s="204"/>
      <c r="M164" s="205"/>
      <c r="N164" s="206"/>
      <c r="O164" s="206"/>
      <c r="P164" s="207">
        <f>P165</f>
        <v>0</v>
      </c>
      <c r="Q164" s="206"/>
      <c r="R164" s="207">
        <f>R165</f>
        <v>0</v>
      </c>
      <c r="S164" s="206"/>
      <c r="T164" s="208">
        <f>T165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9" t="s">
        <v>79</v>
      </c>
      <c r="AT164" s="210" t="s">
        <v>71</v>
      </c>
      <c r="AU164" s="210" t="s">
        <v>79</v>
      </c>
      <c r="AY164" s="209" t="s">
        <v>161</v>
      </c>
      <c r="BK164" s="211">
        <f>BK165</f>
        <v>0</v>
      </c>
    </row>
    <row r="165" s="2" customFormat="1" ht="14.4" customHeight="1">
      <c r="A165" s="39"/>
      <c r="B165" s="40"/>
      <c r="C165" s="214" t="s">
        <v>298</v>
      </c>
      <c r="D165" s="214" t="s">
        <v>163</v>
      </c>
      <c r="E165" s="215" t="s">
        <v>440</v>
      </c>
      <c r="F165" s="216" t="s">
        <v>441</v>
      </c>
      <c r="G165" s="217" t="s">
        <v>221</v>
      </c>
      <c r="H165" s="218">
        <v>39.619999999999997</v>
      </c>
      <c r="I165" s="219"/>
      <c r="J165" s="220">
        <f>ROUND(I165*H165,2)</f>
        <v>0</v>
      </c>
      <c r="K165" s="216" t="s">
        <v>185</v>
      </c>
      <c r="L165" s="45"/>
      <c r="M165" s="277" t="s">
        <v>19</v>
      </c>
      <c r="N165" s="278" t="s">
        <v>43</v>
      </c>
      <c r="O165" s="279"/>
      <c r="P165" s="280">
        <f>O165*H165</f>
        <v>0</v>
      </c>
      <c r="Q165" s="280">
        <v>0</v>
      </c>
      <c r="R165" s="280">
        <f>Q165*H165</f>
        <v>0</v>
      </c>
      <c r="S165" s="280">
        <v>0</v>
      </c>
      <c r="T165" s="28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5" t="s">
        <v>167</v>
      </c>
      <c r="AT165" s="225" t="s">
        <v>163</v>
      </c>
      <c r="AU165" s="225" t="s">
        <v>81</v>
      </c>
      <c r="AY165" s="18" t="s">
        <v>161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8" t="s">
        <v>79</v>
      </c>
      <c r="BK165" s="226">
        <f>ROUND(I165*H165,2)</f>
        <v>0</v>
      </c>
      <c r="BL165" s="18" t="s">
        <v>167</v>
      </c>
      <c r="BM165" s="225" t="s">
        <v>1168</v>
      </c>
    </row>
    <row r="166" s="2" customFormat="1" ht="6.96" customHeight="1">
      <c r="A166" s="39"/>
      <c r="B166" s="60"/>
      <c r="C166" s="61"/>
      <c r="D166" s="61"/>
      <c r="E166" s="61"/>
      <c r="F166" s="61"/>
      <c r="G166" s="61"/>
      <c r="H166" s="61"/>
      <c r="I166" s="61"/>
      <c r="J166" s="61"/>
      <c r="K166" s="61"/>
      <c r="L166" s="45"/>
      <c r="M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</row>
  </sheetData>
  <sheetProtection sheet="1" autoFilter="0" formatColumns="0" formatRows="0" objects="1" scenarios="1" spinCount="100000" saltValue="cFHcSZUdqw5IRVpMbY2/e/7ts97zJY3R+u7Sj8Gf+akv7VPAqaFycUiInpGd6uz6BXR4KmJRMpEpBCBioSO8oA==" hashValue="n6F4bWDC8V3DNKXDG7ZOOYO+FLTzhovGlZOzyexwQSN+7nR3jknq1nCGrcZfDob+jYK9ae2+PVCw0+dHUu1AKg==" algorithmName="SHA-512" password="DD30"/>
  <autoFilter ref="C89:K16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8:H78"/>
    <mergeCell ref="E80:H80"/>
    <mergeCell ref="E82:H8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1"/>
      <c r="AT3" s="18" t="s">
        <v>81</v>
      </c>
    </row>
    <row r="4" s="1" customFormat="1" ht="24.96" customHeight="1">
      <c r="B4" s="21"/>
      <c r="D4" s="142" t="s">
        <v>118</v>
      </c>
      <c r="L4" s="21"/>
      <c r="M4" s="14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4" t="s">
        <v>16</v>
      </c>
      <c r="L6" s="21"/>
    </row>
    <row r="7" s="1" customFormat="1" ht="26.25" customHeight="1">
      <c r="B7" s="21"/>
      <c r="E7" s="145" t="str">
        <f>'Rekapitulace stavby'!K6</f>
        <v>Brozany nad Ohří - rekonstrukci chodníku k fotbalovému hřišti vč. stabilizace pravobřežní břehové linie Mlýnského náhonu</v>
      </c>
      <c r="F7" s="144"/>
      <c r="G7" s="144"/>
      <c r="H7" s="144"/>
      <c r="L7" s="21"/>
    </row>
    <row r="8" s="2" customFormat="1" ht="12" customHeight="1">
      <c r="A8" s="39"/>
      <c r="B8" s="45"/>
      <c r="C8" s="39"/>
      <c r="D8" s="144" t="s">
        <v>127</v>
      </c>
      <c r="E8" s="39"/>
      <c r="F8" s="39"/>
      <c r="G8" s="39"/>
      <c r="H8" s="39"/>
      <c r="I8" s="39"/>
      <c r="J8" s="39"/>
      <c r="K8" s="39"/>
      <c r="L8" s="14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7" t="s">
        <v>1169</v>
      </c>
      <c r="F9" s="39"/>
      <c r="G9" s="39"/>
      <c r="H9" s="39"/>
      <c r="I9" s="39"/>
      <c r="J9" s="39"/>
      <c r="K9" s="39"/>
      <c r="L9" s="1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4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4" t="s">
        <v>18</v>
      </c>
      <c r="E11" s="39"/>
      <c r="F11" s="134" t="s">
        <v>19</v>
      </c>
      <c r="G11" s="39"/>
      <c r="H11" s="39"/>
      <c r="I11" s="144" t="s">
        <v>20</v>
      </c>
      <c r="J11" s="134" t="s">
        <v>19</v>
      </c>
      <c r="K11" s="39"/>
      <c r="L11" s="1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4" t="s">
        <v>21</v>
      </c>
      <c r="E12" s="39"/>
      <c r="F12" s="134" t="s">
        <v>22</v>
      </c>
      <c r="G12" s="39"/>
      <c r="H12" s="39"/>
      <c r="I12" s="144" t="s">
        <v>23</v>
      </c>
      <c r="J12" s="148" t="str">
        <f>'Rekapitulace stavby'!AN8</f>
        <v>14. 11. 2021</v>
      </c>
      <c r="K12" s="39"/>
      <c r="L12" s="1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4" t="s">
        <v>25</v>
      </c>
      <c r="E14" s="39"/>
      <c r="F14" s="39"/>
      <c r="G14" s="39"/>
      <c r="H14" s="39"/>
      <c r="I14" s="144" t="s">
        <v>26</v>
      </c>
      <c r="J14" s="134" t="s">
        <v>19</v>
      </c>
      <c r="K14" s="39"/>
      <c r="L14" s="1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4" t="s">
        <v>27</v>
      </c>
      <c r="F15" s="39"/>
      <c r="G15" s="39"/>
      <c r="H15" s="39"/>
      <c r="I15" s="144" t="s">
        <v>28</v>
      </c>
      <c r="J15" s="134" t="s">
        <v>19</v>
      </c>
      <c r="K15" s="39"/>
      <c r="L15" s="1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4" t="s">
        <v>29</v>
      </c>
      <c r="E17" s="39"/>
      <c r="F17" s="39"/>
      <c r="G17" s="39"/>
      <c r="H17" s="39"/>
      <c r="I17" s="144" t="s">
        <v>26</v>
      </c>
      <c r="J17" s="34" t="str">
        <f>'Rekapitulace stavby'!AN13</f>
        <v>Vyplň údaj</v>
      </c>
      <c r="K17" s="39"/>
      <c r="L17" s="1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4"/>
      <c r="G18" s="134"/>
      <c r="H18" s="134"/>
      <c r="I18" s="144" t="s">
        <v>28</v>
      </c>
      <c r="J18" s="34" t="str">
        <f>'Rekapitulace stavby'!AN14</f>
        <v>Vyplň údaj</v>
      </c>
      <c r="K18" s="39"/>
      <c r="L18" s="1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4" t="s">
        <v>31</v>
      </c>
      <c r="E20" s="39"/>
      <c r="F20" s="39"/>
      <c r="G20" s="39"/>
      <c r="H20" s="39"/>
      <c r="I20" s="144" t="s">
        <v>26</v>
      </c>
      <c r="J20" s="134" t="s">
        <v>19</v>
      </c>
      <c r="K20" s="39"/>
      <c r="L20" s="1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4" t="s">
        <v>32</v>
      </c>
      <c r="F21" s="39"/>
      <c r="G21" s="39"/>
      <c r="H21" s="39"/>
      <c r="I21" s="144" t="s">
        <v>28</v>
      </c>
      <c r="J21" s="134" t="s">
        <v>19</v>
      </c>
      <c r="K21" s="39"/>
      <c r="L21" s="1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4" t="s">
        <v>34</v>
      </c>
      <c r="E23" s="39"/>
      <c r="F23" s="39"/>
      <c r="G23" s="39"/>
      <c r="H23" s="39"/>
      <c r="I23" s="144" t="s">
        <v>26</v>
      </c>
      <c r="J23" s="134" t="s">
        <v>19</v>
      </c>
      <c r="K23" s="39"/>
      <c r="L23" s="1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4" t="s">
        <v>35</v>
      </c>
      <c r="F24" s="39"/>
      <c r="G24" s="39"/>
      <c r="H24" s="39"/>
      <c r="I24" s="144" t="s">
        <v>28</v>
      </c>
      <c r="J24" s="134" t="s">
        <v>19</v>
      </c>
      <c r="K24" s="39"/>
      <c r="L24" s="1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4" t="s">
        <v>36</v>
      </c>
      <c r="E26" s="39"/>
      <c r="F26" s="39"/>
      <c r="G26" s="39"/>
      <c r="H26" s="39"/>
      <c r="I26" s="39"/>
      <c r="J26" s="39"/>
      <c r="K26" s="39"/>
      <c r="L26" s="1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3"/>
      <c r="E29" s="153"/>
      <c r="F29" s="153"/>
      <c r="G29" s="153"/>
      <c r="H29" s="153"/>
      <c r="I29" s="153"/>
      <c r="J29" s="153"/>
      <c r="K29" s="153"/>
      <c r="L29" s="14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4" t="s">
        <v>38</v>
      </c>
      <c r="E30" s="39"/>
      <c r="F30" s="39"/>
      <c r="G30" s="39"/>
      <c r="H30" s="39"/>
      <c r="I30" s="39"/>
      <c r="J30" s="155">
        <f>ROUND(J87, 2)</f>
        <v>0</v>
      </c>
      <c r="K30" s="39"/>
      <c r="L30" s="1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3"/>
      <c r="E31" s="153"/>
      <c r="F31" s="153"/>
      <c r="G31" s="153"/>
      <c r="H31" s="153"/>
      <c r="I31" s="153"/>
      <c r="J31" s="153"/>
      <c r="K31" s="153"/>
      <c r="L31" s="1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6" t="s">
        <v>40</v>
      </c>
      <c r="G32" s="39"/>
      <c r="H32" s="39"/>
      <c r="I32" s="156" t="s">
        <v>39</v>
      </c>
      <c r="J32" s="156" t="s">
        <v>41</v>
      </c>
      <c r="K32" s="39"/>
      <c r="L32" s="1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7" t="s">
        <v>42</v>
      </c>
      <c r="E33" s="144" t="s">
        <v>43</v>
      </c>
      <c r="F33" s="158">
        <f>ROUND((SUM(BE87:BE191)),  2)</f>
        <v>0</v>
      </c>
      <c r="G33" s="39"/>
      <c r="H33" s="39"/>
      <c r="I33" s="159">
        <v>0.20999999999999999</v>
      </c>
      <c r="J33" s="158">
        <f>ROUND(((SUM(BE87:BE191))*I33),  2)</f>
        <v>0</v>
      </c>
      <c r="K33" s="39"/>
      <c r="L33" s="1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4" t="s">
        <v>44</v>
      </c>
      <c r="F34" s="158">
        <f>ROUND((SUM(BF87:BF191)),  2)</f>
        <v>0</v>
      </c>
      <c r="G34" s="39"/>
      <c r="H34" s="39"/>
      <c r="I34" s="159">
        <v>0.14999999999999999</v>
      </c>
      <c r="J34" s="158">
        <f>ROUND(((SUM(BF87:BF191))*I34),  2)</f>
        <v>0</v>
      </c>
      <c r="K34" s="39"/>
      <c r="L34" s="1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4" t="s">
        <v>45</v>
      </c>
      <c r="F35" s="158">
        <f>ROUND((SUM(BG87:BG191)),  2)</f>
        <v>0</v>
      </c>
      <c r="G35" s="39"/>
      <c r="H35" s="39"/>
      <c r="I35" s="159">
        <v>0.20999999999999999</v>
      </c>
      <c r="J35" s="158">
        <f>0</f>
        <v>0</v>
      </c>
      <c r="K35" s="39"/>
      <c r="L35" s="1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4" t="s">
        <v>46</v>
      </c>
      <c r="F36" s="158">
        <f>ROUND((SUM(BH87:BH191)),  2)</f>
        <v>0</v>
      </c>
      <c r="G36" s="39"/>
      <c r="H36" s="39"/>
      <c r="I36" s="159">
        <v>0.14999999999999999</v>
      </c>
      <c r="J36" s="158">
        <f>0</f>
        <v>0</v>
      </c>
      <c r="K36" s="39"/>
      <c r="L36" s="1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4" t="s">
        <v>47</v>
      </c>
      <c r="F37" s="158">
        <f>ROUND((SUM(BI87:BI191)),  2)</f>
        <v>0</v>
      </c>
      <c r="G37" s="39"/>
      <c r="H37" s="39"/>
      <c r="I37" s="159">
        <v>0</v>
      </c>
      <c r="J37" s="158">
        <f>0</f>
        <v>0</v>
      </c>
      <c r="K37" s="39"/>
      <c r="L37" s="1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0"/>
      <c r="D39" s="161" t="s">
        <v>48</v>
      </c>
      <c r="E39" s="162"/>
      <c r="F39" s="162"/>
      <c r="G39" s="163" t="s">
        <v>49</v>
      </c>
      <c r="H39" s="164" t="s">
        <v>50</v>
      </c>
      <c r="I39" s="162"/>
      <c r="J39" s="165">
        <f>SUM(J30:J37)</f>
        <v>0</v>
      </c>
      <c r="K39" s="166"/>
      <c r="L39" s="14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131</v>
      </c>
      <c r="D45" s="41"/>
      <c r="E45" s="41"/>
      <c r="F45" s="41"/>
      <c r="G45" s="41"/>
      <c r="H45" s="41"/>
      <c r="I45" s="41"/>
      <c r="J45" s="41"/>
      <c r="K45" s="41"/>
      <c r="L45" s="14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71" t="str">
        <f>E7</f>
        <v>Brozany nad Ohří - rekonstrukci chodníku k fotbalovému hřišti vč. stabilizace pravobřežní břehové linie Mlýnského náhonu</v>
      </c>
      <c r="F48" s="33"/>
      <c r="G48" s="33"/>
      <c r="H48" s="33"/>
      <c r="I48" s="41"/>
      <c r="J48" s="41"/>
      <c r="K48" s="41"/>
      <c r="L48" s="1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127</v>
      </c>
      <c r="D49" s="41"/>
      <c r="E49" s="41"/>
      <c r="F49" s="41"/>
      <c r="G49" s="41"/>
      <c r="H49" s="41"/>
      <c r="I49" s="41"/>
      <c r="J49" s="41"/>
      <c r="K49" s="41"/>
      <c r="L49" s="1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103 - SO 103 – Rekonstrukce komunikace pro pěší v dl. 181 m</v>
      </c>
      <c r="F50" s="41"/>
      <c r="G50" s="41"/>
      <c r="H50" s="41"/>
      <c r="I50" s="41"/>
      <c r="J50" s="41"/>
      <c r="K50" s="41"/>
      <c r="L50" s="1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4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Brozany nad Ohří</v>
      </c>
      <c r="G52" s="41"/>
      <c r="H52" s="41"/>
      <c r="I52" s="33" t="s">
        <v>23</v>
      </c>
      <c r="J52" s="73" t="str">
        <f>IF(J12="","",J12)</f>
        <v>14. 11. 2021</v>
      </c>
      <c r="K52" s="41"/>
      <c r="L52" s="14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4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Městys Brozany nad Ohří</v>
      </c>
      <c r="G54" s="41"/>
      <c r="H54" s="41"/>
      <c r="I54" s="33" t="s">
        <v>31</v>
      </c>
      <c r="J54" s="37" t="str">
        <f>E21</f>
        <v>AZ Consult spol. s r.o.</v>
      </c>
      <c r="K54" s="41"/>
      <c r="L54" s="14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Dagmar Sedláčková</v>
      </c>
      <c r="K55" s="41"/>
      <c r="L55" s="14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4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72" t="s">
        <v>132</v>
      </c>
      <c r="D57" s="173"/>
      <c r="E57" s="173"/>
      <c r="F57" s="173"/>
      <c r="G57" s="173"/>
      <c r="H57" s="173"/>
      <c r="I57" s="173"/>
      <c r="J57" s="174" t="s">
        <v>133</v>
      </c>
      <c r="K57" s="173"/>
      <c r="L57" s="14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4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75" t="s">
        <v>70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4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134</v>
      </c>
    </row>
    <row r="60" s="9" customFormat="1" ht="24.96" customHeight="1">
      <c r="A60" s="9"/>
      <c r="B60" s="176"/>
      <c r="C60" s="177"/>
      <c r="D60" s="178" t="s">
        <v>135</v>
      </c>
      <c r="E60" s="179"/>
      <c r="F60" s="179"/>
      <c r="G60" s="179"/>
      <c r="H60" s="179"/>
      <c r="I60" s="179"/>
      <c r="J60" s="180">
        <f>J88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6"/>
      <c r="D61" s="183" t="s">
        <v>136</v>
      </c>
      <c r="E61" s="184"/>
      <c r="F61" s="184"/>
      <c r="G61" s="184"/>
      <c r="H61" s="184"/>
      <c r="I61" s="184"/>
      <c r="J61" s="185">
        <f>J89</f>
        <v>0</v>
      </c>
      <c r="K61" s="126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6"/>
      <c r="D62" s="183" t="s">
        <v>139</v>
      </c>
      <c r="E62" s="184"/>
      <c r="F62" s="184"/>
      <c r="G62" s="184"/>
      <c r="H62" s="184"/>
      <c r="I62" s="184"/>
      <c r="J62" s="185">
        <f>J127</f>
        <v>0</v>
      </c>
      <c r="K62" s="126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6"/>
      <c r="D63" s="183" t="s">
        <v>1170</v>
      </c>
      <c r="E63" s="184"/>
      <c r="F63" s="184"/>
      <c r="G63" s="184"/>
      <c r="H63" s="184"/>
      <c r="I63" s="184"/>
      <c r="J63" s="185">
        <f>J130</f>
        <v>0</v>
      </c>
      <c r="K63" s="126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6"/>
      <c r="D64" s="183" t="s">
        <v>140</v>
      </c>
      <c r="E64" s="184"/>
      <c r="F64" s="184"/>
      <c r="G64" s="184"/>
      <c r="H64" s="184"/>
      <c r="I64" s="184"/>
      <c r="J64" s="185">
        <f>J143</f>
        <v>0</v>
      </c>
      <c r="K64" s="126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26"/>
      <c r="D65" s="183" t="s">
        <v>1171</v>
      </c>
      <c r="E65" s="184"/>
      <c r="F65" s="184"/>
      <c r="G65" s="184"/>
      <c r="H65" s="184"/>
      <c r="I65" s="184"/>
      <c r="J65" s="185">
        <f>J148</f>
        <v>0</v>
      </c>
      <c r="K65" s="126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6"/>
      <c r="D66" s="183" t="s">
        <v>142</v>
      </c>
      <c r="E66" s="184"/>
      <c r="F66" s="184"/>
      <c r="G66" s="184"/>
      <c r="H66" s="184"/>
      <c r="I66" s="184"/>
      <c r="J66" s="185">
        <f>J169</f>
        <v>0</v>
      </c>
      <c r="K66" s="126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6"/>
      <c r="D67" s="183" t="s">
        <v>143</v>
      </c>
      <c r="E67" s="184"/>
      <c r="F67" s="184"/>
      <c r="G67" s="184"/>
      <c r="H67" s="184"/>
      <c r="I67" s="184"/>
      <c r="J67" s="185">
        <f>J190</f>
        <v>0</v>
      </c>
      <c r="K67" s="126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46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46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4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146</v>
      </c>
      <c r="D74" s="41"/>
      <c r="E74" s="41"/>
      <c r="F74" s="41"/>
      <c r="G74" s="41"/>
      <c r="H74" s="41"/>
      <c r="I74" s="41"/>
      <c r="J74" s="41"/>
      <c r="K74" s="41"/>
      <c r="L74" s="14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4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4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6.25" customHeight="1">
      <c r="A77" s="39"/>
      <c r="B77" s="40"/>
      <c r="C77" s="41"/>
      <c r="D77" s="41"/>
      <c r="E77" s="171" t="str">
        <f>E7</f>
        <v>Brozany nad Ohří - rekonstrukci chodníku k fotbalovému hřišti vč. stabilizace pravobřežní břehové linie Mlýnského náhonu</v>
      </c>
      <c r="F77" s="33"/>
      <c r="G77" s="33"/>
      <c r="H77" s="33"/>
      <c r="I77" s="41"/>
      <c r="J77" s="41"/>
      <c r="K77" s="41"/>
      <c r="L77" s="14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127</v>
      </c>
      <c r="D78" s="41"/>
      <c r="E78" s="41"/>
      <c r="F78" s="41"/>
      <c r="G78" s="41"/>
      <c r="H78" s="41"/>
      <c r="I78" s="41"/>
      <c r="J78" s="41"/>
      <c r="K78" s="41"/>
      <c r="L78" s="14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SO 103 - SO 103 – Rekonstrukce komunikace pro pěší v dl. 181 m</v>
      </c>
      <c r="F79" s="41"/>
      <c r="G79" s="41"/>
      <c r="H79" s="41"/>
      <c r="I79" s="41"/>
      <c r="J79" s="41"/>
      <c r="K79" s="41"/>
      <c r="L79" s="14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4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Brozany nad Ohří</v>
      </c>
      <c r="G81" s="41"/>
      <c r="H81" s="41"/>
      <c r="I81" s="33" t="s">
        <v>23</v>
      </c>
      <c r="J81" s="73" t="str">
        <f>IF(J12="","",J12)</f>
        <v>14. 11. 2021</v>
      </c>
      <c r="K81" s="41"/>
      <c r="L81" s="14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4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25.65" customHeight="1">
      <c r="A83" s="39"/>
      <c r="B83" s="40"/>
      <c r="C83" s="33" t="s">
        <v>25</v>
      </c>
      <c r="D83" s="41"/>
      <c r="E83" s="41"/>
      <c r="F83" s="28" t="str">
        <f>E15</f>
        <v>Městys Brozany nad Ohří</v>
      </c>
      <c r="G83" s="41"/>
      <c r="H83" s="41"/>
      <c r="I83" s="33" t="s">
        <v>31</v>
      </c>
      <c r="J83" s="37" t="str">
        <f>E21</f>
        <v>AZ Consult spol. s r.o.</v>
      </c>
      <c r="K83" s="41"/>
      <c r="L83" s="14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29</v>
      </c>
      <c r="D84" s="41"/>
      <c r="E84" s="41"/>
      <c r="F84" s="28" t="str">
        <f>IF(E18="","",E18)</f>
        <v>Vyplň údaj</v>
      </c>
      <c r="G84" s="41"/>
      <c r="H84" s="41"/>
      <c r="I84" s="33" t="s">
        <v>34</v>
      </c>
      <c r="J84" s="37" t="str">
        <f>E24</f>
        <v>Dagmar Sedláčková</v>
      </c>
      <c r="K84" s="41"/>
      <c r="L84" s="14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4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87"/>
      <c r="B86" s="188"/>
      <c r="C86" s="189" t="s">
        <v>147</v>
      </c>
      <c r="D86" s="190" t="s">
        <v>57</v>
      </c>
      <c r="E86" s="190" t="s">
        <v>53</v>
      </c>
      <c r="F86" s="190" t="s">
        <v>54</v>
      </c>
      <c r="G86" s="190" t="s">
        <v>148</v>
      </c>
      <c r="H86" s="190" t="s">
        <v>149</v>
      </c>
      <c r="I86" s="190" t="s">
        <v>150</v>
      </c>
      <c r="J86" s="190" t="s">
        <v>133</v>
      </c>
      <c r="K86" s="191" t="s">
        <v>151</v>
      </c>
      <c r="L86" s="192"/>
      <c r="M86" s="93" t="s">
        <v>19</v>
      </c>
      <c r="N86" s="94" t="s">
        <v>42</v>
      </c>
      <c r="O86" s="94" t="s">
        <v>152</v>
      </c>
      <c r="P86" s="94" t="s">
        <v>153</v>
      </c>
      <c r="Q86" s="94" t="s">
        <v>154</v>
      </c>
      <c r="R86" s="94" t="s">
        <v>155</v>
      </c>
      <c r="S86" s="94" t="s">
        <v>156</v>
      </c>
      <c r="T86" s="95" t="s">
        <v>157</v>
      </c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</row>
    <row r="87" s="2" customFormat="1" ht="22.8" customHeight="1">
      <c r="A87" s="39"/>
      <c r="B87" s="40"/>
      <c r="C87" s="100" t="s">
        <v>158</v>
      </c>
      <c r="D87" s="41"/>
      <c r="E87" s="41"/>
      <c r="F87" s="41"/>
      <c r="G87" s="41"/>
      <c r="H87" s="41"/>
      <c r="I87" s="41"/>
      <c r="J87" s="193">
        <f>BK87</f>
        <v>0</v>
      </c>
      <c r="K87" s="41"/>
      <c r="L87" s="45"/>
      <c r="M87" s="96"/>
      <c r="N87" s="194"/>
      <c r="O87" s="97"/>
      <c r="P87" s="195">
        <f>P88</f>
        <v>0</v>
      </c>
      <c r="Q87" s="97"/>
      <c r="R87" s="195">
        <f>R88</f>
        <v>257.93129931999999</v>
      </c>
      <c r="S87" s="97"/>
      <c r="T87" s="196">
        <f>T88</f>
        <v>168.12419999999997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71</v>
      </c>
      <c r="AU87" s="18" t="s">
        <v>134</v>
      </c>
      <c r="BK87" s="197">
        <f>BK88</f>
        <v>0</v>
      </c>
    </row>
    <row r="88" s="12" customFormat="1" ht="25.92" customHeight="1">
      <c r="A88" s="12"/>
      <c r="B88" s="198"/>
      <c r="C88" s="199"/>
      <c r="D88" s="200" t="s">
        <v>71</v>
      </c>
      <c r="E88" s="201" t="s">
        <v>159</v>
      </c>
      <c r="F88" s="201" t="s">
        <v>160</v>
      </c>
      <c r="G88" s="199"/>
      <c r="H88" s="199"/>
      <c r="I88" s="202"/>
      <c r="J88" s="203">
        <f>BK88</f>
        <v>0</v>
      </c>
      <c r="K88" s="199"/>
      <c r="L88" s="204"/>
      <c r="M88" s="205"/>
      <c r="N88" s="206"/>
      <c r="O88" s="206"/>
      <c r="P88" s="207">
        <f>P89+P127+P130+P143+P148+P169+P190</f>
        <v>0</v>
      </c>
      <c r="Q88" s="206"/>
      <c r="R88" s="207">
        <f>R89+R127+R130+R143+R148+R169+R190</f>
        <v>257.93129931999999</v>
      </c>
      <c r="S88" s="206"/>
      <c r="T88" s="208">
        <f>T89+T127+T130+T143+T148+T169+T190</f>
        <v>168.12419999999997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9" t="s">
        <v>79</v>
      </c>
      <c r="AT88" s="210" t="s">
        <v>71</v>
      </c>
      <c r="AU88" s="210" t="s">
        <v>72</v>
      </c>
      <c r="AY88" s="209" t="s">
        <v>161</v>
      </c>
      <c r="BK88" s="211">
        <f>BK89+BK127+BK130+BK143+BK148+BK169+BK190</f>
        <v>0</v>
      </c>
    </row>
    <row r="89" s="12" customFormat="1" ht="22.8" customHeight="1">
      <c r="A89" s="12"/>
      <c r="B89" s="198"/>
      <c r="C89" s="199"/>
      <c r="D89" s="200" t="s">
        <v>71</v>
      </c>
      <c r="E89" s="212" t="s">
        <v>79</v>
      </c>
      <c r="F89" s="212" t="s">
        <v>162</v>
      </c>
      <c r="G89" s="199"/>
      <c r="H89" s="199"/>
      <c r="I89" s="202"/>
      <c r="J89" s="213">
        <f>BK89</f>
        <v>0</v>
      </c>
      <c r="K89" s="199"/>
      <c r="L89" s="204"/>
      <c r="M89" s="205"/>
      <c r="N89" s="206"/>
      <c r="O89" s="206"/>
      <c r="P89" s="207">
        <f>SUM(P90:P126)</f>
        <v>0</v>
      </c>
      <c r="Q89" s="206"/>
      <c r="R89" s="207">
        <f>SUM(R90:R126)</f>
        <v>1.1200000000000001</v>
      </c>
      <c r="S89" s="206"/>
      <c r="T89" s="208">
        <f>SUM(T90:T126)</f>
        <v>166.06619999999998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9" t="s">
        <v>79</v>
      </c>
      <c r="AT89" s="210" t="s">
        <v>71</v>
      </c>
      <c r="AU89" s="210" t="s">
        <v>79</v>
      </c>
      <c r="AY89" s="209" t="s">
        <v>161</v>
      </c>
      <c r="BK89" s="211">
        <f>SUM(BK90:BK126)</f>
        <v>0</v>
      </c>
    </row>
    <row r="90" s="2" customFormat="1" ht="24.15" customHeight="1">
      <c r="A90" s="39"/>
      <c r="B90" s="40"/>
      <c r="C90" s="214" t="s">
        <v>79</v>
      </c>
      <c r="D90" s="214" t="s">
        <v>163</v>
      </c>
      <c r="E90" s="215" t="s">
        <v>1172</v>
      </c>
      <c r="F90" s="216" t="s">
        <v>1173</v>
      </c>
      <c r="G90" s="217" t="s">
        <v>233</v>
      </c>
      <c r="H90" s="218">
        <v>341.69999999999999</v>
      </c>
      <c r="I90" s="219"/>
      <c r="J90" s="220">
        <f>ROUND(I90*H90,2)</f>
        <v>0</v>
      </c>
      <c r="K90" s="216" t="s">
        <v>185</v>
      </c>
      <c r="L90" s="45"/>
      <c r="M90" s="221" t="s">
        <v>19</v>
      </c>
      <c r="N90" s="222" t="s">
        <v>43</v>
      </c>
      <c r="O90" s="85"/>
      <c r="P90" s="223">
        <f>O90*H90</f>
        <v>0</v>
      </c>
      <c r="Q90" s="223">
        <v>0</v>
      </c>
      <c r="R90" s="223">
        <f>Q90*H90</f>
        <v>0</v>
      </c>
      <c r="S90" s="223">
        <v>0.28999999999999998</v>
      </c>
      <c r="T90" s="224">
        <f>S90*H90</f>
        <v>99.092999999999989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25" t="s">
        <v>167</v>
      </c>
      <c r="AT90" s="225" t="s">
        <v>163</v>
      </c>
      <c r="AU90" s="225" t="s">
        <v>81</v>
      </c>
      <c r="AY90" s="18" t="s">
        <v>161</v>
      </c>
      <c r="BE90" s="226">
        <f>IF(N90="základní",J90,0)</f>
        <v>0</v>
      </c>
      <c r="BF90" s="226">
        <f>IF(N90="snížená",J90,0)</f>
        <v>0</v>
      </c>
      <c r="BG90" s="226">
        <f>IF(N90="zákl. přenesená",J90,0)</f>
        <v>0</v>
      </c>
      <c r="BH90" s="226">
        <f>IF(N90="sníž. přenesená",J90,0)</f>
        <v>0</v>
      </c>
      <c r="BI90" s="226">
        <f>IF(N90="nulová",J90,0)</f>
        <v>0</v>
      </c>
      <c r="BJ90" s="18" t="s">
        <v>79</v>
      </c>
      <c r="BK90" s="226">
        <f>ROUND(I90*H90,2)</f>
        <v>0</v>
      </c>
      <c r="BL90" s="18" t="s">
        <v>167</v>
      </c>
      <c r="BM90" s="225" t="s">
        <v>1174</v>
      </c>
    </row>
    <row r="91" s="13" customFormat="1">
      <c r="A91" s="13"/>
      <c r="B91" s="232"/>
      <c r="C91" s="233"/>
      <c r="D91" s="227" t="s">
        <v>175</v>
      </c>
      <c r="E91" s="234" t="s">
        <v>19</v>
      </c>
      <c r="F91" s="235" t="s">
        <v>1175</v>
      </c>
      <c r="G91" s="233"/>
      <c r="H91" s="234" t="s">
        <v>19</v>
      </c>
      <c r="I91" s="236"/>
      <c r="J91" s="233"/>
      <c r="K91" s="233"/>
      <c r="L91" s="237"/>
      <c r="M91" s="238"/>
      <c r="N91" s="239"/>
      <c r="O91" s="239"/>
      <c r="P91" s="239"/>
      <c r="Q91" s="239"/>
      <c r="R91" s="239"/>
      <c r="S91" s="239"/>
      <c r="T91" s="240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41" t="s">
        <v>175</v>
      </c>
      <c r="AU91" s="241" t="s">
        <v>81</v>
      </c>
      <c r="AV91" s="13" t="s">
        <v>79</v>
      </c>
      <c r="AW91" s="13" t="s">
        <v>33</v>
      </c>
      <c r="AX91" s="13" t="s">
        <v>72</v>
      </c>
      <c r="AY91" s="241" t="s">
        <v>161</v>
      </c>
    </row>
    <row r="92" s="14" customFormat="1">
      <c r="A92" s="14"/>
      <c r="B92" s="242"/>
      <c r="C92" s="243"/>
      <c r="D92" s="227" t="s">
        <v>175</v>
      </c>
      <c r="E92" s="244" t="s">
        <v>19</v>
      </c>
      <c r="F92" s="245" t="s">
        <v>1176</v>
      </c>
      <c r="G92" s="243"/>
      <c r="H92" s="246">
        <v>341.69999999999999</v>
      </c>
      <c r="I92" s="247"/>
      <c r="J92" s="243"/>
      <c r="K92" s="243"/>
      <c r="L92" s="248"/>
      <c r="M92" s="249"/>
      <c r="N92" s="250"/>
      <c r="O92" s="250"/>
      <c r="P92" s="250"/>
      <c r="Q92" s="250"/>
      <c r="R92" s="250"/>
      <c r="S92" s="250"/>
      <c r="T92" s="251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52" t="s">
        <v>175</v>
      </c>
      <c r="AU92" s="252" t="s">
        <v>81</v>
      </c>
      <c r="AV92" s="14" t="s">
        <v>81</v>
      </c>
      <c r="AW92" s="14" t="s">
        <v>33</v>
      </c>
      <c r="AX92" s="14" t="s">
        <v>79</v>
      </c>
      <c r="AY92" s="252" t="s">
        <v>161</v>
      </c>
    </row>
    <row r="93" s="2" customFormat="1" ht="24.15" customHeight="1">
      <c r="A93" s="39"/>
      <c r="B93" s="40"/>
      <c r="C93" s="214" t="s">
        <v>81</v>
      </c>
      <c r="D93" s="214" t="s">
        <v>163</v>
      </c>
      <c r="E93" s="215" t="s">
        <v>1177</v>
      </c>
      <c r="F93" s="216" t="s">
        <v>1178</v>
      </c>
      <c r="G93" s="217" t="s">
        <v>233</v>
      </c>
      <c r="H93" s="218">
        <v>683.39999999999998</v>
      </c>
      <c r="I93" s="219"/>
      <c r="J93" s="220">
        <f>ROUND(I93*H93,2)</f>
        <v>0</v>
      </c>
      <c r="K93" s="216" t="s">
        <v>185</v>
      </c>
      <c r="L93" s="45"/>
      <c r="M93" s="221" t="s">
        <v>19</v>
      </c>
      <c r="N93" s="222" t="s">
        <v>43</v>
      </c>
      <c r="O93" s="85"/>
      <c r="P93" s="223">
        <f>O93*H93</f>
        <v>0</v>
      </c>
      <c r="Q93" s="223">
        <v>0</v>
      </c>
      <c r="R93" s="223">
        <f>Q93*H93</f>
        <v>0</v>
      </c>
      <c r="S93" s="223">
        <v>0.098000000000000004</v>
      </c>
      <c r="T93" s="224">
        <f>S93*H93</f>
        <v>66.973200000000006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25" t="s">
        <v>167</v>
      </c>
      <c r="AT93" s="225" t="s">
        <v>163</v>
      </c>
      <c r="AU93" s="225" t="s">
        <v>81</v>
      </c>
      <c r="AY93" s="18" t="s">
        <v>161</v>
      </c>
      <c r="BE93" s="226">
        <f>IF(N93="základní",J93,0)</f>
        <v>0</v>
      </c>
      <c r="BF93" s="226">
        <f>IF(N93="snížená",J93,0)</f>
        <v>0</v>
      </c>
      <c r="BG93" s="226">
        <f>IF(N93="zákl. přenesená",J93,0)</f>
        <v>0</v>
      </c>
      <c r="BH93" s="226">
        <f>IF(N93="sníž. přenesená",J93,0)</f>
        <v>0</v>
      </c>
      <c r="BI93" s="226">
        <f>IF(N93="nulová",J93,0)</f>
        <v>0</v>
      </c>
      <c r="BJ93" s="18" t="s">
        <v>79</v>
      </c>
      <c r="BK93" s="226">
        <f>ROUND(I93*H93,2)</f>
        <v>0</v>
      </c>
      <c r="BL93" s="18" t="s">
        <v>167</v>
      </c>
      <c r="BM93" s="225" t="s">
        <v>1179</v>
      </c>
    </row>
    <row r="94" s="13" customFormat="1">
      <c r="A94" s="13"/>
      <c r="B94" s="232"/>
      <c r="C94" s="233"/>
      <c r="D94" s="227" t="s">
        <v>175</v>
      </c>
      <c r="E94" s="234" t="s">
        <v>19</v>
      </c>
      <c r="F94" s="235" t="s">
        <v>1175</v>
      </c>
      <c r="G94" s="233"/>
      <c r="H94" s="234" t="s">
        <v>19</v>
      </c>
      <c r="I94" s="236"/>
      <c r="J94" s="233"/>
      <c r="K94" s="233"/>
      <c r="L94" s="237"/>
      <c r="M94" s="238"/>
      <c r="N94" s="239"/>
      <c r="O94" s="239"/>
      <c r="P94" s="239"/>
      <c r="Q94" s="239"/>
      <c r="R94" s="239"/>
      <c r="S94" s="239"/>
      <c r="T94" s="240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1" t="s">
        <v>175</v>
      </c>
      <c r="AU94" s="241" t="s">
        <v>81</v>
      </c>
      <c r="AV94" s="13" t="s">
        <v>79</v>
      </c>
      <c r="AW94" s="13" t="s">
        <v>33</v>
      </c>
      <c r="AX94" s="13" t="s">
        <v>72</v>
      </c>
      <c r="AY94" s="241" t="s">
        <v>161</v>
      </c>
    </row>
    <row r="95" s="14" customFormat="1">
      <c r="A95" s="14"/>
      <c r="B95" s="242"/>
      <c r="C95" s="243"/>
      <c r="D95" s="227" t="s">
        <v>175</v>
      </c>
      <c r="E95" s="244" t="s">
        <v>19</v>
      </c>
      <c r="F95" s="245" t="s">
        <v>1180</v>
      </c>
      <c r="G95" s="243"/>
      <c r="H95" s="246">
        <v>341.69999999999999</v>
      </c>
      <c r="I95" s="247"/>
      <c r="J95" s="243"/>
      <c r="K95" s="243"/>
      <c r="L95" s="248"/>
      <c r="M95" s="249"/>
      <c r="N95" s="250"/>
      <c r="O95" s="250"/>
      <c r="P95" s="250"/>
      <c r="Q95" s="250"/>
      <c r="R95" s="250"/>
      <c r="S95" s="250"/>
      <c r="T95" s="251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2" t="s">
        <v>175</v>
      </c>
      <c r="AU95" s="252" t="s">
        <v>81</v>
      </c>
      <c r="AV95" s="14" t="s">
        <v>81</v>
      </c>
      <c r="AW95" s="14" t="s">
        <v>33</v>
      </c>
      <c r="AX95" s="14" t="s">
        <v>72</v>
      </c>
      <c r="AY95" s="252" t="s">
        <v>161</v>
      </c>
    </row>
    <row r="96" s="14" customFormat="1">
      <c r="A96" s="14"/>
      <c r="B96" s="242"/>
      <c r="C96" s="243"/>
      <c r="D96" s="227" t="s">
        <v>175</v>
      </c>
      <c r="E96" s="244" t="s">
        <v>19</v>
      </c>
      <c r="F96" s="245" t="s">
        <v>1181</v>
      </c>
      <c r="G96" s="243"/>
      <c r="H96" s="246">
        <v>341.69999999999999</v>
      </c>
      <c r="I96" s="247"/>
      <c r="J96" s="243"/>
      <c r="K96" s="243"/>
      <c r="L96" s="248"/>
      <c r="M96" s="249"/>
      <c r="N96" s="250"/>
      <c r="O96" s="250"/>
      <c r="P96" s="250"/>
      <c r="Q96" s="250"/>
      <c r="R96" s="250"/>
      <c r="S96" s="250"/>
      <c r="T96" s="251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52" t="s">
        <v>175</v>
      </c>
      <c r="AU96" s="252" t="s">
        <v>81</v>
      </c>
      <c r="AV96" s="14" t="s">
        <v>81</v>
      </c>
      <c r="AW96" s="14" t="s">
        <v>33</v>
      </c>
      <c r="AX96" s="14" t="s">
        <v>72</v>
      </c>
      <c r="AY96" s="252" t="s">
        <v>161</v>
      </c>
    </row>
    <row r="97" s="15" customFormat="1">
      <c r="A97" s="15"/>
      <c r="B97" s="253"/>
      <c r="C97" s="254"/>
      <c r="D97" s="227" t="s">
        <v>175</v>
      </c>
      <c r="E97" s="255" t="s">
        <v>19</v>
      </c>
      <c r="F97" s="256" t="s">
        <v>190</v>
      </c>
      <c r="G97" s="254"/>
      <c r="H97" s="257">
        <v>683.39999999999998</v>
      </c>
      <c r="I97" s="258"/>
      <c r="J97" s="254"/>
      <c r="K97" s="254"/>
      <c r="L97" s="259"/>
      <c r="M97" s="260"/>
      <c r="N97" s="261"/>
      <c r="O97" s="261"/>
      <c r="P97" s="261"/>
      <c r="Q97" s="261"/>
      <c r="R97" s="261"/>
      <c r="S97" s="261"/>
      <c r="T97" s="262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63" t="s">
        <v>175</v>
      </c>
      <c r="AU97" s="263" t="s">
        <v>81</v>
      </c>
      <c r="AV97" s="15" t="s">
        <v>167</v>
      </c>
      <c r="AW97" s="15" t="s">
        <v>33</v>
      </c>
      <c r="AX97" s="15" t="s">
        <v>79</v>
      </c>
      <c r="AY97" s="263" t="s">
        <v>161</v>
      </c>
    </row>
    <row r="98" s="2" customFormat="1" ht="14.4" customHeight="1">
      <c r="A98" s="39"/>
      <c r="B98" s="40"/>
      <c r="C98" s="214" t="s">
        <v>178</v>
      </c>
      <c r="D98" s="214" t="s">
        <v>163</v>
      </c>
      <c r="E98" s="215" t="s">
        <v>1182</v>
      </c>
      <c r="F98" s="216" t="s">
        <v>1183</v>
      </c>
      <c r="G98" s="217" t="s">
        <v>173</v>
      </c>
      <c r="H98" s="218">
        <v>3.3799999999999999</v>
      </c>
      <c r="I98" s="219"/>
      <c r="J98" s="220">
        <f>ROUND(I98*H98,2)</f>
        <v>0</v>
      </c>
      <c r="K98" s="216" t="s">
        <v>185</v>
      </c>
      <c r="L98" s="45"/>
      <c r="M98" s="221" t="s">
        <v>19</v>
      </c>
      <c r="N98" s="222" t="s">
        <v>43</v>
      </c>
      <c r="O98" s="85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5" t="s">
        <v>167</v>
      </c>
      <c r="AT98" s="225" t="s">
        <v>163</v>
      </c>
      <c r="AU98" s="225" t="s">
        <v>81</v>
      </c>
      <c r="AY98" s="18" t="s">
        <v>161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8" t="s">
        <v>79</v>
      </c>
      <c r="BK98" s="226">
        <f>ROUND(I98*H98,2)</f>
        <v>0</v>
      </c>
      <c r="BL98" s="18" t="s">
        <v>167</v>
      </c>
      <c r="BM98" s="225" t="s">
        <v>1184</v>
      </c>
    </row>
    <row r="99" s="13" customFormat="1">
      <c r="A99" s="13"/>
      <c r="B99" s="232"/>
      <c r="C99" s="233"/>
      <c r="D99" s="227" t="s">
        <v>175</v>
      </c>
      <c r="E99" s="234" t="s">
        <v>19</v>
      </c>
      <c r="F99" s="235" t="s">
        <v>1185</v>
      </c>
      <c r="G99" s="233"/>
      <c r="H99" s="234" t="s">
        <v>19</v>
      </c>
      <c r="I99" s="236"/>
      <c r="J99" s="233"/>
      <c r="K99" s="233"/>
      <c r="L99" s="237"/>
      <c r="M99" s="238"/>
      <c r="N99" s="239"/>
      <c r="O99" s="239"/>
      <c r="P99" s="239"/>
      <c r="Q99" s="239"/>
      <c r="R99" s="239"/>
      <c r="S99" s="239"/>
      <c r="T99" s="24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1" t="s">
        <v>175</v>
      </c>
      <c r="AU99" s="241" t="s">
        <v>81</v>
      </c>
      <c r="AV99" s="13" t="s">
        <v>79</v>
      </c>
      <c r="AW99" s="13" t="s">
        <v>33</v>
      </c>
      <c r="AX99" s="13" t="s">
        <v>72</v>
      </c>
      <c r="AY99" s="241" t="s">
        <v>161</v>
      </c>
    </row>
    <row r="100" s="13" customFormat="1">
      <c r="A100" s="13"/>
      <c r="B100" s="232"/>
      <c r="C100" s="233"/>
      <c r="D100" s="227" t="s">
        <v>175</v>
      </c>
      <c r="E100" s="234" t="s">
        <v>19</v>
      </c>
      <c r="F100" s="235" t="s">
        <v>1186</v>
      </c>
      <c r="G100" s="233"/>
      <c r="H100" s="234" t="s">
        <v>19</v>
      </c>
      <c r="I100" s="236"/>
      <c r="J100" s="233"/>
      <c r="K100" s="233"/>
      <c r="L100" s="237"/>
      <c r="M100" s="238"/>
      <c r="N100" s="239"/>
      <c r="O100" s="239"/>
      <c r="P100" s="239"/>
      <c r="Q100" s="239"/>
      <c r="R100" s="239"/>
      <c r="S100" s="239"/>
      <c r="T100" s="24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1" t="s">
        <v>175</v>
      </c>
      <c r="AU100" s="241" t="s">
        <v>81</v>
      </c>
      <c r="AV100" s="13" t="s">
        <v>79</v>
      </c>
      <c r="AW100" s="13" t="s">
        <v>33</v>
      </c>
      <c r="AX100" s="13" t="s">
        <v>72</v>
      </c>
      <c r="AY100" s="241" t="s">
        <v>161</v>
      </c>
    </row>
    <row r="101" s="14" customFormat="1">
      <c r="A101" s="14"/>
      <c r="B101" s="242"/>
      <c r="C101" s="243"/>
      <c r="D101" s="227" t="s">
        <v>175</v>
      </c>
      <c r="E101" s="244" t="s">
        <v>19</v>
      </c>
      <c r="F101" s="245" t="s">
        <v>1187</v>
      </c>
      <c r="G101" s="243"/>
      <c r="H101" s="246">
        <v>2.0299999999999998</v>
      </c>
      <c r="I101" s="247"/>
      <c r="J101" s="243"/>
      <c r="K101" s="243"/>
      <c r="L101" s="248"/>
      <c r="M101" s="249"/>
      <c r="N101" s="250"/>
      <c r="O101" s="250"/>
      <c r="P101" s="250"/>
      <c r="Q101" s="250"/>
      <c r="R101" s="250"/>
      <c r="S101" s="250"/>
      <c r="T101" s="251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2" t="s">
        <v>175</v>
      </c>
      <c r="AU101" s="252" t="s">
        <v>81</v>
      </c>
      <c r="AV101" s="14" t="s">
        <v>81</v>
      </c>
      <c r="AW101" s="14" t="s">
        <v>33</v>
      </c>
      <c r="AX101" s="14" t="s">
        <v>72</v>
      </c>
      <c r="AY101" s="252" t="s">
        <v>161</v>
      </c>
    </row>
    <row r="102" s="13" customFormat="1">
      <c r="A102" s="13"/>
      <c r="B102" s="232"/>
      <c r="C102" s="233"/>
      <c r="D102" s="227" t="s">
        <v>175</v>
      </c>
      <c r="E102" s="234" t="s">
        <v>19</v>
      </c>
      <c r="F102" s="235" t="s">
        <v>1188</v>
      </c>
      <c r="G102" s="233"/>
      <c r="H102" s="234" t="s">
        <v>19</v>
      </c>
      <c r="I102" s="236"/>
      <c r="J102" s="233"/>
      <c r="K102" s="233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175</v>
      </c>
      <c r="AU102" s="241" t="s">
        <v>81</v>
      </c>
      <c r="AV102" s="13" t="s">
        <v>79</v>
      </c>
      <c r="AW102" s="13" t="s">
        <v>33</v>
      </c>
      <c r="AX102" s="13" t="s">
        <v>72</v>
      </c>
      <c r="AY102" s="241" t="s">
        <v>161</v>
      </c>
    </row>
    <row r="103" s="14" customFormat="1">
      <c r="A103" s="14"/>
      <c r="B103" s="242"/>
      <c r="C103" s="243"/>
      <c r="D103" s="227" t="s">
        <v>175</v>
      </c>
      <c r="E103" s="244" t="s">
        <v>19</v>
      </c>
      <c r="F103" s="245" t="s">
        <v>1189</v>
      </c>
      <c r="G103" s="243"/>
      <c r="H103" s="246">
        <v>1.3500000000000001</v>
      </c>
      <c r="I103" s="247"/>
      <c r="J103" s="243"/>
      <c r="K103" s="243"/>
      <c r="L103" s="248"/>
      <c r="M103" s="249"/>
      <c r="N103" s="250"/>
      <c r="O103" s="250"/>
      <c r="P103" s="250"/>
      <c r="Q103" s="250"/>
      <c r="R103" s="250"/>
      <c r="S103" s="250"/>
      <c r="T103" s="25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2" t="s">
        <v>175</v>
      </c>
      <c r="AU103" s="252" t="s">
        <v>81</v>
      </c>
      <c r="AV103" s="14" t="s">
        <v>81</v>
      </c>
      <c r="AW103" s="14" t="s">
        <v>33</v>
      </c>
      <c r="AX103" s="14" t="s">
        <v>72</v>
      </c>
      <c r="AY103" s="252" t="s">
        <v>161</v>
      </c>
    </row>
    <row r="104" s="15" customFormat="1">
      <c r="A104" s="15"/>
      <c r="B104" s="253"/>
      <c r="C104" s="254"/>
      <c r="D104" s="227" t="s">
        <v>175</v>
      </c>
      <c r="E104" s="255" t="s">
        <v>19</v>
      </c>
      <c r="F104" s="256" t="s">
        <v>190</v>
      </c>
      <c r="G104" s="254"/>
      <c r="H104" s="257">
        <v>3.3799999999999999</v>
      </c>
      <c r="I104" s="258"/>
      <c r="J104" s="254"/>
      <c r="K104" s="254"/>
      <c r="L104" s="259"/>
      <c r="M104" s="260"/>
      <c r="N104" s="261"/>
      <c r="O104" s="261"/>
      <c r="P104" s="261"/>
      <c r="Q104" s="261"/>
      <c r="R104" s="261"/>
      <c r="S104" s="261"/>
      <c r="T104" s="262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3" t="s">
        <v>175</v>
      </c>
      <c r="AU104" s="263" t="s">
        <v>81</v>
      </c>
      <c r="AV104" s="15" t="s">
        <v>167</v>
      </c>
      <c r="AW104" s="15" t="s">
        <v>33</v>
      </c>
      <c r="AX104" s="15" t="s">
        <v>79</v>
      </c>
      <c r="AY104" s="263" t="s">
        <v>161</v>
      </c>
    </row>
    <row r="105" s="2" customFormat="1" ht="14.4" customHeight="1">
      <c r="A105" s="39"/>
      <c r="B105" s="40"/>
      <c r="C105" s="214" t="s">
        <v>167</v>
      </c>
      <c r="D105" s="214" t="s">
        <v>163</v>
      </c>
      <c r="E105" s="215" t="s">
        <v>1190</v>
      </c>
      <c r="F105" s="216" t="s">
        <v>1191</v>
      </c>
      <c r="G105" s="217" t="s">
        <v>173</v>
      </c>
      <c r="H105" s="218">
        <v>3.3799999999999999</v>
      </c>
      <c r="I105" s="219"/>
      <c r="J105" s="220">
        <f>ROUND(I105*H105,2)</f>
        <v>0</v>
      </c>
      <c r="K105" s="216" t="s">
        <v>185</v>
      </c>
      <c r="L105" s="45"/>
      <c r="M105" s="221" t="s">
        <v>19</v>
      </c>
      <c r="N105" s="222" t="s">
        <v>43</v>
      </c>
      <c r="O105" s="85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5" t="s">
        <v>167</v>
      </c>
      <c r="AT105" s="225" t="s">
        <v>163</v>
      </c>
      <c r="AU105" s="225" t="s">
        <v>81</v>
      </c>
      <c r="AY105" s="18" t="s">
        <v>161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8" t="s">
        <v>79</v>
      </c>
      <c r="BK105" s="226">
        <f>ROUND(I105*H105,2)</f>
        <v>0</v>
      </c>
      <c r="BL105" s="18" t="s">
        <v>167</v>
      </c>
      <c r="BM105" s="225" t="s">
        <v>1192</v>
      </c>
    </row>
    <row r="106" s="13" customFormat="1">
      <c r="A106" s="13"/>
      <c r="B106" s="232"/>
      <c r="C106" s="233"/>
      <c r="D106" s="227" t="s">
        <v>175</v>
      </c>
      <c r="E106" s="234" t="s">
        <v>19</v>
      </c>
      <c r="F106" s="235" t="s">
        <v>1185</v>
      </c>
      <c r="G106" s="233"/>
      <c r="H106" s="234" t="s">
        <v>19</v>
      </c>
      <c r="I106" s="236"/>
      <c r="J106" s="233"/>
      <c r="K106" s="233"/>
      <c r="L106" s="237"/>
      <c r="M106" s="238"/>
      <c r="N106" s="239"/>
      <c r="O106" s="239"/>
      <c r="P106" s="239"/>
      <c r="Q106" s="239"/>
      <c r="R106" s="239"/>
      <c r="S106" s="239"/>
      <c r="T106" s="24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1" t="s">
        <v>175</v>
      </c>
      <c r="AU106" s="241" t="s">
        <v>81</v>
      </c>
      <c r="AV106" s="13" t="s">
        <v>79</v>
      </c>
      <c r="AW106" s="13" t="s">
        <v>33</v>
      </c>
      <c r="AX106" s="13" t="s">
        <v>72</v>
      </c>
      <c r="AY106" s="241" t="s">
        <v>161</v>
      </c>
    </row>
    <row r="107" s="13" customFormat="1">
      <c r="A107" s="13"/>
      <c r="B107" s="232"/>
      <c r="C107" s="233"/>
      <c r="D107" s="227" t="s">
        <v>175</v>
      </c>
      <c r="E107" s="234" t="s">
        <v>19</v>
      </c>
      <c r="F107" s="235" t="s">
        <v>1186</v>
      </c>
      <c r="G107" s="233"/>
      <c r="H107" s="234" t="s">
        <v>19</v>
      </c>
      <c r="I107" s="236"/>
      <c r="J107" s="233"/>
      <c r="K107" s="233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175</v>
      </c>
      <c r="AU107" s="241" t="s">
        <v>81</v>
      </c>
      <c r="AV107" s="13" t="s">
        <v>79</v>
      </c>
      <c r="AW107" s="13" t="s">
        <v>33</v>
      </c>
      <c r="AX107" s="13" t="s">
        <v>72</v>
      </c>
      <c r="AY107" s="241" t="s">
        <v>161</v>
      </c>
    </row>
    <row r="108" s="14" customFormat="1">
      <c r="A108" s="14"/>
      <c r="B108" s="242"/>
      <c r="C108" s="243"/>
      <c r="D108" s="227" t="s">
        <v>175</v>
      </c>
      <c r="E108" s="244" t="s">
        <v>19</v>
      </c>
      <c r="F108" s="245" t="s">
        <v>1187</v>
      </c>
      <c r="G108" s="243"/>
      <c r="H108" s="246">
        <v>2.0299999999999998</v>
      </c>
      <c r="I108" s="247"/>
      <c r="J108" s="243"/>
      <c r="K108" s="243"/>
      <c r="L108" s="248"/>
      <c r="M108" s="249"/>
      <c r="N108" s="250"/>
      <c r="O108" s="250"/>
      <c r="P108" s="250"/>
      <c r="Q108" s="250"/>
      <c r="R108" s="250"/>
      <c r="S108" s="250"/>
      <c r="T108" s="25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2" t="s">
        <v>175</v>
      </c>
      <c r="AU108" s="252" t="s">
        <v>81</v>
      </c>
      <c r="AV108" s="14" t="s">
        <v>81</v>
      </c>
      <c r="AW108" s="14" t="s">
        <v>33</v>
      </c>
      <c r="AX108" s="14" t="s">
        <v>72</v>
      </c>
      <c r="AY108" s="252" t="s">
        <v>161</v>
      </c>
    </row>
    <row r="109" s="13" customFormat="1">
      <c r="A109" s="13"/>
      <c r="B109" s="232"/>
      <c r="C109" s="233"/>
      <c r="D109" s="227" t="s">
        <v>175</v>
      </c>
      <c r="E109" s="234" t="s">
        <v>19</v>
      </c>
      <c r="F109" s="235" t="s">
        <v>1188</v>
      </c>
      <c r="G109" s="233"/>
      <c r="H109" s="234" t="s">
        <v>19</v>
      </c>
      <c r="I109" s="236"/>
      <c r="J109" s="233"/>
      <c r="K109" s="233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175</v>
      </c>
      <c r="AU109" s="241" t="s">
        <v>81</v>
      </c>
      <c r="AV109" s="13" t="s">
        <v>79</v>
      </c>
      <c r="AW109" s="13" t="s">
        <v>33</v>
      </c>
      <c r="AX109" s="13" t="s">
        <v>72</v>
      </c>
      <c r="AY109" s="241" t="s">
        <v>161</v>
      </c>
    </row>
    <row r="110" s="14" customFormat="1">
      <c r="A110" s="14"/>
      <c r="B110" s="242"/>
      <c r="C110" s="243"/>
      <c r="D110" s="227" t="s">
        <v>175</v>
      </c>
      <c r="E110" s="244" t="s">
        <v>19</v>
      </c>
      <c r="F110" s="245" t="s">
        <v>1189</v>
      </c>
      <c r="G110" s="243"/>
      <c r="H110" s="246">
        <v>1.3500000000000001</v>
      </c>
      <c r="I110" s="247"/>
      <c r="J110" s="243"/>
      <c r="K110" s="243"/>
      <c r="L110" s="248"/>
      <c r="M110" s="249"/>
      <c r="N110" s="250"/>
      <c r="O110" s="250"/>
      <c r="P110" s="250"/>
      <c r="Q110" s="250"/>
      <c r="R110" s="250"/>
      <c r="S110" s="250"/>
      <c r="T110" s="251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2" t="s">
        <v>175</v>
      </c>
      <c r="AU110" s="252" t="s">
        <v>81</v>
      </c>
      <c r="AV110" s="14" t="s">
        <v>81</v>
      </c>
      <c r="AW110" s="14" t="s">
        <v>33</v>
      </c>
      <c r="AX110" s="14" t="s">
        <v>72</v>
      </c>
      <c r="AY110" s="252" t="s">
        <v>161</v>
      </c>
    </row>
    <row r="111" s="15" customFormat="1">
      <c r="A111" s="15"/>
      <c r="B111" s="253"/>
      <c r="C111" s="254"/>
      <c r="D111" s="227" t="s">
        <v>175</v>
      </c>
      <c r="E111" s="255" t="s">
        <v>19</v>
      </c>
      <c r="F111" s="256" t="s">
        <v>190</v>
      </c>
      <c r="G111" s="254"/>
      <c r="H111" s="257">
        <v>3.3799999999999999</v>
      </c>
      <c r="I111" s="258"/>
      <c r="J111" s="254"/>
      <c r="K111" s="254"/>
      <c r="L111" s="259"/>
      <c r="M111" s="260"/>
      <c r="N111" s="261"/>
      <c r="O111" s="261"/>
      <c r="P111" s="261"/>
      <c r="Q111" s="261"/>
      <c r="R111" s="261"/>
      <c r="S111" s="261"/>
      <c r="T111" s="262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63" t="s">
        <v>175</v>
      </c>
      <c r="AU111" s="263" t="s">
        <v>81</v>
      </c>
      <c r="AV111" s="15" t="s">
        <v>167</v>
      </c>
      <c r="AW111" s="15" t="s">
        <v>33</v>
      </c>
      <c r="AX111" s="15" t="s">
        <v>79</v>
      </c>
      <c r="AY111" s="263" t="s">
        <v>161</v>
      </c>
    </row>
    <row r="112" s="2" customFormat="1" ht="24.15" customHeight="1">
      <c r="A112" s="39"/>
      <c r="B112" s="40"/>
      <c r="C112" s="214" t="s">
        <v>191</v>
      </c>
      <c r="D112" s="214" t="s">
        <v>163</v>
      </c>
      <c r="E112" s="215" t="s">
        <v>1193</v>
      </c>
      <c r="F112" s="216" t="s">
        <v>1194</v>
      </c>
      <c r="G112" s="217" t="s">
        <v>173</v>
      </c>
      <c r="H112" s="218">
        <v>0.83999999999999997</v>
      </c>
      <c r="I112" s="219"/>
      <c r="J112" s="220">
        <f>ROUND(I112*H112,2)</f>
        <v>0</v>
      </c>
      <c r="K112" s="216" t="s">
        <v>185</v>
      </c>
      <c r="L112" s="45"/>
      <c r="M112" s="221" t="s">
        <v>19</v>
      </c>
      <c r="N112" s="222" t="s">
        <v>43</v>
      </c>
      <c r="O112" s="85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5" t="s">
        <v>167</v>
      </c>
      <c r="AT112" s="225" t="s">
        <v>163</v>
      </c>
      <c r="AU112" s="225" t="s">
        <v>81</v>
      </c>
      <c r="AY112" s="18" t="s">
        <v>161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8" t="s">
        <v>79</v>
      </c>
      <c r="BK112" s="226">
        <f>ROUND(I112*H112,2)</f>
        <v>0</v>
      </c>
      <c r="BL112" s="18" t="s">
        <v>167</v>
      </c>
      <c r="BM112" s="225" t="s">
        <v>1195</v>
      </c>
    </row>
    <row r="113" s="14" customFormat="1">
      <c r="A113" s="14"/>
      <c r="B113" s="242"/>
      <c r="C113" s="243"/>
      <c r="D113" s="227" t="s">
        <v>175</v>
      </c>
      <c r="E113" s="244" t="s">
        <v>19</v>
      </c>
      <c r="F113" s="245" t="s">
        <v>1196</v>
      </c>
      <c r="G113" s="243"/>
      <c r="H113" s="246">
        <v>0.83999999999999997</v>
      </c>
      <c r="I113" s="247"/>
      <c r="J113" s="243"/>
      <c r="K113" s="243"/>
      <c r="L113" s="248"/>
      <c r="M113" s="249"/>
      <c r="N113" s="250"/>
      <c r="O113" s="250"/>
      <c r="P113" s="250"/>
      <c r="Q113" s="250"/>
      <c r="R113" s="250"/>
      <c r="S113" s="250"/>
      <c r="T113" s="25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2" t="s">
        <v>175</v>
      </c>
      <c r="AU113" s="252" t="s">
        <v>81</v>
      </c>
      <c r="AV113" s="14" t="s">
        <v>81</v>
      </c>
      <c r="AW113" s="14" t="s">
        <v>33</v>
      </c>
      <c r="AX113" s="14" t="s">
        <v>79</v>
      </c>
      <c r="AY113" s="252" t="s">
        <v>161</v>
      </c>
    </row>
    <row r="114" s="2" customFormat="1" ht="37.8" customHeight="1">
      <c r="A114" s="39"/>
      <c r="B114" s="40"/>
      <c r="C114" s="214" t="s">
        <v>197</v>
      </c>
      <c r="D114" s="214" t="s">
        <v>163</v>
      </c>
      <c r="E114" s="215" t="s">
        <v>192</v>
      </c>
      <c r="F114" s="216" t="s">
        <v>193</v>
      </c>
      <c r="G114" s="217" t="s">
        <v>173</v>
      </c>
      <c r="H114" s="218">
        <v>3.3799999999999999</v>
      </c>
      <c r="I114" s="219"/>
      <c r="J114" s="220">
        <f>ROUND(I114*H114,2)</f>
        <v>0</v>
      </c>
      <c r="K114" s="216" t="s">
        <v>185</v>
      </c>
      <c r="L114" s="45"/>
      <c r="M114" s="221" t="s">
        <v>19</v>
      </c>
      <c r="N114" s="222" t="s">
        <v>43</v>
      </c>
      <c r="O114" s="85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5" t="s">
        <v>167</v>
      </c>
      <c r="AT114" s="225" t="s">
        <v>163</v>
      </c>
      <c r="AU114" s="225" t="s">
        <v>81</v>
      </c>
      <c r="AY114" s="18" t="s">
        <v>161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8" t="s">
        <v>79</v>
      </c>
      <c r="BK114" s="226">
        <f>ROUND(I114*H114,2)</f>
        <v>0</v>
      </c>
      <c r="BL114" s="18" t="s">
        <v>167</v>
      </c>
      <c r="BM114" s="225" t="s">
        <v>1197</v>
      </c>
    </row>
    <row r="115" s="14" customFormat="1">
      <c r="A115" s="14"/>
      <c r="B115" s="242"/>
      <c r="C115" s="243"/>
      <c r="D115" s="227" t="s">
        <v>175</v>
      </c>
      <c r="E115" s="244" t="s">
        <v>19</v>
      </c>
      <c r="F115" s="245" t="s">
        <v>1198</v>
      </c>
      <c r="G115" s="243"/>
      <c r="H115" s="246">
        <v>3.3799999999999999</v>
      </c>
      <c r="I115" s="247"/>
      <c r="J115" s="243"/>
      <c r="K115" s="243"/>
      <c r="L115" s="248"/>
      <c r="M115" s="249"/>
      <c r="N115" s="250"/>
      <c r="O115" s="250"/>
      <c r="P115" s="250"/>
      <c r="Q115" s="250"/>
      <c r="R115" s="250"/>
      <c r="S115" s="250"/>
      <c r="T115" s="25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2" t="s">
        <v>175</v>
      </c>
      <c r="AU115" s="252" t="s">
        <v>81</v>
      </c>
      <c r="AV115" s="14" t="s">
        <v>81</v>
      </c>
      <c r="AW115" s="14" t="s">
        <v>33</v>
      </c>
      <c r="AX115" s="14" t="s">
        <v>79</v>
      </c>
      <c r="AY115" s="252" t="s">
        <v>161</v>
      </c>
    </row>
    <row r="116" s="2" customFormat="1" ht="37.8" customHeight="1">
      <c r="A116" s="39"/>
      <c r="B116" s="40"/>
      <c r="C116" s="214" t="s">
        <v>202</v>
      </c>
      <c r="D116" s="214" t="s">
        <v>163</v>
      </c>
      <c r="E116" s="215" t="s">
        <v>203</v>
      </c>
      <c r="F116" s="216" t="s">
        <v>204</v>
      </c>
      <c r="G116" s="217" t="s">
        <v>173</v>
      </c>
      <c r="H116" s="218">
        <v>4.2199999999999998</v>
      </c>
      <c r="I116" s="219"/>
      <c r="J116" s="220">
        <f>ROUND(I116*H116,2)</f>
        <v>0</v>
      </c>
      <c r="K116" s="216" t="s">
        <v>185</v>
      </c>
      <c r="L116" s="45"/>
      <c r="M116" s="221" t="s">
        <v>19</v>
      </c>
      <c r="N116" s="222" t="s">
        <v>43</v>
      </c>
      <c r="O116" s="85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5" t="s">
        <v>167</v>
      </c>
      <c r="AT116" s="225" t="s">
        <v>163</v>
      </c>
      <c r="AU116" s="225" t="s">
        <v>81</v>
      </c>
      <c r="AY116" s="18" t="s">
        <v>161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8" t="s">
        <v>79</v>
      </c>
      <c r="BK116" s="226">
        <f>ROUND(I116*H116,2)</f>
        <v>0</v>
      </c>
      <c r="BL116" s="18" t="s">
        <v>167</v>
      </c>
      <c r="BM116" s="225" t="s">
        <v>1199</v>
      </c>
    </row>
    <row r="117" s="14" customFormat="1">
      <c r="A117" s="14"/>
      <c r="B117" s="242"/>
      <c r="C117" s="243"/>
      <c r="D117" s="227" t="s">
        <v>175</v>
      </c>
      <c r="E117" s="244" t="s">
        <v>19</v>
      </c>
      <c r="F117" s="245" t="s">
        <v>1198</v>
      </c>
      <c r="G117" s="243"/>
      <c r="H117" s="246">
        <v>3.3799999999999999</v>
      </c>
      <c r="I117" s="247"/>
      <c r="J117" s="243"/>
      <c r="K117" s="243"/>
      <c r="L117" s="248"/>
      <c r="M117" s="249"/>
      <c r="N117" s="250"/>
      <c r="O117" s="250"/>
      <c r="P117" s="250"/>
      <c r="Q117" s="250"/>
      <c r="R117" s="250"/>
      <c r="S117" s="250"/>
      <c r="T117" s="251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2" t="s">
        <v>175</v>
      </c>
      <c r="AU117" s="252" t="s">
        <v>81</v>
      </c>
      <c r="AV117" s="14" t="s">
        <v>81</v>
      </c>
      <c r="AW117" s="14" t="s">
        <v>33</v>
      </c>
      <c r="AX117" s="14" t="s">
        <v>72</v>
      </c>
      <c r="AY117" s="252" t="s">
        <v>161</v>
      </c>
    </row>
    <row r="118" s="14" customFormat="1">
      <c r="A118" s="14"/>
      <c r="B118" s="242"/>
      <c r="C118" s="243"/>
      <c r="D118" s="227" t="s">
        <v>175</v>
      </c>
      <c r="E118" s="244" t="s">
        <v>19</v>
      </c>
      <c r="F118" s="245" t="s">
        <v>1200</v>
      </c>
      <c r="G118" s="243"/>
      <c r="H118" s="246">
        <v>0.83999999999999997</v>
      </c>
      <c r="I118" s="247"/>
      <c r="J118" s="243"/>
      <c r="K118" s="243"/>
      <c r="L118" s="248"/>
      <c r="M118" s="249"/>
      <c r="N118" s="250"/>
      <c r="O118" s="250"/>
      <c r="P118" s="250"/>
      <c r="Q118" s="250"/>
      <c r="R118" s="250"/>
      <c r="S118" s="250"/>
      <c r="T118" s="251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2" t="s">
        <v>175</v>
      </c>
      <c r="AU118" s="252" t="s">
        <v>81</v>
      </c>
      <c r="AV118" s="14" t="s">
        <v>81</v>
      </c>
      <c r="AW118" s="14" t="s">
        <v>33</v>
      </c>
      <c r="AX118" s="14" t="s">
        <v>72</v>
      </c>
      <c r="AY118" s="252" t="s">
        <v>161</v>
      </c>
    </row>
    <row r="119" s="15" customFormat="1">
      <c r="A119" s="15"/>
      <c r="B119" s="253"/>
      <c r="C119" s="254"/>
      <c r="D119" s="227" t="s">
        <v>175</v>
      </c>
      <c r="E119" s="255" t="s">
        <v>19</v>
      </c>
      <c r="F119" s="256" t="s">
        <v>190</v>
      </c>
      <c r="G119" s="254"/>
      <c r="H119" s="257">
        <v>4.2199999999999998</v>
      </c>
      <c r="I119" s="258"/>
      <c r="J119" s="254"/>
      <c r="K119" s="254"/>
      <c r="L119" s="259"/>
      <c r="M119" s="260"/>
      <c r="N119" s="261"/>
      <c r="O119" s="261"/>
      <c r="P119" s="261"/>
      <c r="Q119" s="261"/>
      <c r="R119" s="261"/>
      <c r="S119" s="261"/>
      <c r="T119" s="262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3" t="s">
        <v>175</v>
      </c>
      <c r="AU119" s="263" t="s">
        <v>81</v>
      </c>
      <c r="AV119" s="15" t="s">
        <v>167</v>
      </c>
      <c r="AW119" s="15" t="s">
        <v>33</v>
      </c>
      <c r="AX119" s="15" t="s">
        <v>79</v>
      </c>
      <c r="AY119" s="263" t="s">
        <v>161</v>
      </c>
    </row>
    <row r="120" s="2" customFormat="1" ht="24.15" customHeight="1">
      <c r="A120" s="39"/>
      <c r="B120" s="40"/>
      <c r="C120" s="214" t="s">
        <v>207</v>
      </c>
      <c r="D120" s="214" t="s">
        <v>163</v>
      </c>
      <c r="E120" s="215" t="s">
        <v>219</v>
      </c>
      <c r="F120" s="216" t="s">
        <v>220</v>
      </c>
      <c r="G120" s="217" t="s">
        <v>221</v>
      </c>
      <c r="H120" s="218">
        <v>13.68</v>
      </c>
      <c r="I120" s="219"/>
      <c r="J120" s="220">
        <f>ROUND(I120*H120,2)</f>
        <v>0</v>
      </c>
      <c r="K120" s="216" t="s">
        <v>19</v>
      </c>
      <c r="L120" s="45"/>
      <c r="M120" s="221" t="s">
        <v>19</v>
      </c>
      <c r="N120" s="222" t="s">
        <v>43</v>
      </c>
      <c r="O120" s="85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5" t="s">
        <v>167</v>
      </c>
      <c r="AT120" s="225" t="s">
        <v>163</v>
      </c>
      <c r="AU120" s="225" t="s">
        <v>81</v>
      </c>
      <c r="AY120" s="18" t="s">
        <v>161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8" t="s">
        <v>79</v>
      </c>
      <c r="BK120" s="226">
        <f>ROUND(I120*H120,2)</f>
        <v>0</v>
      </c>
      <c r="BL120" s="18" t="s">
        <v>167</v>
      </c>
      <c r="BM120" s="225" t="s">
        <v>1201</v>
      </c>
    </row>
    <row r="121" s="14" customFormat="1">
      <c r="A121" s="14"/>
      <c r="B121" s="242"/>
      <c r="C121" s="243"/>
      <c r="D121" s="227" t="s">
        <v>175</v>
      </c>
      <c r="E121" s="244" t="s">
        <v>19</v>
      </c>
      <c r="F121" s="245" t="s">
        <v>1202</v>
      </c>
      <c r="G121" s="243"/>
      <c r="H121" s="246">
        <v>7.5999999999999996</v>
      </c>
      <c r="I121" s="247"/>
      <c r="J121" s="243"/>
      <c r="K121" s="243"/>
      <c r="L121" s="248"/>
      <c r="M121" s="249"/>
      <c r="N121" s="250"/>
      <c r="O121" s="250"/>
      <c r="P121" s="250"/>
      <c r="Q121" s="250"/>
      <c r="R121" s="250"/>
      <c r="S121" s="250"/>
      <c r="T121" s="251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2" t="s">
        <v>175</v>
      </c>
      <c r="AU121" s="252" t="s">
        <v>81</v>
      </c>
      <c r="AV121" s="14" t="s">
        <v>81</v>
      </c>
      <c r="AW121" s="14" t="s">
        <v>33</v>
      </c>
      <c r="AX121" s="14" t="s">
        <v>72</v>
      </c>
      <c r="AY121" s="252" t="s">
        <v>161</v>
      </c>
    </row>
    <row r="122" s="14" customFormat="1">
      <c r="A122" s="14"/>
      <c r="B122" s="242"/>
      <c r="C122" s="243"/>
      <c r="D122" s="227" t="s">
        <v>175</v>
      </c>
      <c r="E122" s="244" t="s">
        <v>19</v>
      </c>
      <c r="F122" s="245" t="s">
        <v>1203</v>
      </c>
      <c r="G122" s="243"/>
      <c r="H122" s="246">
        <v>13.68</v>
      </c>
      <c r="I122" s="247"/>
      <c r="J122" s="243"/>
      <c r="K122" s="243"/>
      <c r="L122" s="248"/>
      <c r="M122" s="249"/>
      <c r="N122" s="250"/>
      <c r="O122" s="250"/>
      <c r="P122" s="250"/>
      <c r="Q122" s="250"/>
      <c r="R122" s="250"/>
      <c r="S122" s="250"/>
      <c r="T122" s="25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2" t="s">
        <v>175</v>
      </c>
      <c r="AU122" s="252" t="s">
        <v>81</v>
      </c>
      <c r="AV122" s="14" t="s">
        <v>81</v>
      </c>
      <c r="AW122" s="14" t="s">
        <v>33</v>
      </c>
      <c r="AX122" s="14" t="s">
        <v>79</v>
      </c>
      <c r="AY122" s="252" t="s">
        <v>161</v>
      </c>
    </row>
    <row r="123" s="2" customFormat="1" ht="37.8" customHeight="1">
      <c r="A123" s="39"/>
      <c r="B123" s="40"/>
      <c r="C123" s="214" t="s">
        <v>211</v>
      </c>
      <c r="D123" s="214" t="s">
        <v>163</v>
      </c>
      <c r="E123" s="215" t="s">
        <v>1204</v>
      </c>
      <c r="F123" s="216" t="s">
        <v>1205</v>
      </c>
      <c r="G123" s="217" t="s">
        <v>173</v>
      </c>
      <c r="H123" s="218">
        <v>0.56000000000000005</v>
      </c>
      <c r="I123" s="219"/>
      <c r="J123" s="220">
        <f>ROUND(I123*H123,2)</f>
        <v>0</v>
      </c>
      <c r="K123" s="216" t="s">
        <v>185</v>
      </c>
      <c r="L123" s="45"/>
      <c r="M123" s="221" t="s">
        <v>19</v>
      </c>
      <c r="N123" s="222" t="s">
        <v>43</v>
      </c>
      <c r="O123" s="85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5" t="s">
        <v>167</v>
      </c>
      <c r="AT123" s="225" t="s">
        <v>163</v>
      </c>
      <c r="AU123" s="225" t="s">
        <v>81</v>
      </c>
      <c r="AY123" s="18" t="s">
        <v>161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8" t="s">
        <v>79</v>
      </c>
      <c r="BK123" s="226">
        <f>ROUND(I123*H123,2)</f>
        <v>0</v>
      </c>
      <c r="BL123" s="18" t="s">
        <v>167</v>
      </c>
      <c r="BM123" s="225" t="s">
        <v>1206</v>
      </c>
    </row>
    <row r="124" s="14" customFormat="1">
      <c r="A124" s="14"/>
      <c r="B124" s="242"/>
      <c r="C124" s="243"/>
      <c r="D124" s="227" t="s">
        <v>175</v>
      </c>
      <c r="E124" s="244" t="s">
        <v>19</v>
      </c>
      <c r="F124" s="245" t="s">
        <v>1207</v>
      </c>
      <c r="G124" s="243"/>
      <c r="H124" s="246">
        <v>0.56000000000000005</v>
      </c>
      <c r="I124" s="247"/>
      <c r="J124" s="243"/>
      <c r="K124" s="243"/>
      <c r="L124" s="248"/>
      <c r="M124" s="249"/>
      <c r="N124" s="250"/>
      <c r="O124" s="250"/>
      <c r="P124" s="250"/>
      <c r="Q124" s="250"/>
      <c r="R124" s="250"/>
      <c r="S124" s="250"/>
      <c r="T124" s="25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2" t="s">
        <v>175</v>
      </c>
      <c r="AU124" s="252" t="s">
        <v>81</v>
      </c>
      <c r="AV124" s="14" t="s">
        <v>81</v>
      </c>
      <c r="AW124" s="14" t="s">
        <v>33</v>
      </c>
      <c r="AX124" s="14" t="s">
        <v>79</v>
      </c>
      <c r="AY124" s="252" t="s">
        <v>161</v>
      </c>
    </row>
    <row r="125" s="2" customFormat="1" ht="14.4" customHeight="1">
      <c r="A125" s="39"/>
      <c r="B125" s="40"/>
      <c r="C125" s="264" t="s">
        <v>218</v>
      </c>
      <c r="D125" s="264" t="s">
        <v>237</v>
      </c>
      <c r="E125" s="265" t="s">
        <v>1208</v>
      </c>
      <c r="F125" s="266" t="s">
        <v>1209</v>
      </c>
      <c r="G125" s="267" t="s">
        <v>221</v>
      </c>
      <c r="H125" s="268">
        <v>1.1200000000000001</v>
      </c>
      <c r="I125" s="269"/>
      <c r="J125" s="270">
        <f>ROUND(I125*H125,2)</f>
        <v>0</v>
      </c>
      <c r="K125" s="266" t="s">
        <v>185</v>
      </c>
      <c r="L125" s="271"/>
      <c r="M125" s="272" t="s">
        <v>19</v>
      </c>
      <c r="N125" s="273" t="s">
        <v>43</v>
      </c>
      <c r="O125" s="85"/>
      <c r="P125" s="223">
        <f>O125*H125</f>
        <v>0</v>
      </c>
      <c r="Q125" s="223">
        <v>1</v>
      </c>
      <c r="R125" s="223">
        <f>Q125*H125</f>
        <v>1.1200000000000001</v>
      </c>
      <c r="S125" s="223">
        <v>0</v>
      </c>
      <c r="T125" s="22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5" t="s">
        <v>207</v>
      </c>
      <c r="AT125" s="225" t="s">
        <v>237</v>
      </c>
      <c r="AU125" s="225" t="s">
        <v>81</v>
      </c>
      <c r="AY125" s="18" t="s">
        <v>161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8" t="s">
        <v>79</v>
      </c>
      <c r="BK125" s="226">
        <f>ROUND(I125*H125,2)</f>
        <v>0</v>
      </c>
      <c r="BL125" s="18" t="s">
        <v>167</v>
      </c>
      <c r="BM125" s="225" t="s">
        <v>1210</v>
      </c>
    </row>
    <row r="126" s="14" customFormat="1">
      <c r="A126" s="14"/>
      <c r="B126" s="242"/>
      <c r="C126" s="243"/>
      <c r="D126" s="227" t="s">
        <v>175</v>
      </c>
      <c r="E126" s="244" t="s">
        <v>19</v>
      </c>
      <c r="F126" s="245" t="s">
        <v>1211</v>
      </c>
      <c r="G126" s="243"/>
      <c r="H126" s="246">
        <v>1.1200000000000001</v>
      </c>
      <c r="I126" s="247"/>
      <c r="J126" s="243"/>
      <c r="K126" s="243"/>
      <c r="L126" s="248"/>
      <c r="M126" s="249"/>
      <c r="N126" s="250"/>
      <c r="O126" s="250"/>
      <c r="P126" s="250"/>
      <c r="Q126" s="250"/>
      <c r="R126" s="250"/>
      <c r="S126" s="250"/>
      <c r="T126" s="25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2" t="s">
        <v>175</v>
      </c>
      <c r="AU126" s="252" t="s">
        <v>81</v>
      </c>
      <c r="AV126" s="14" t="s">
        <v>81</v>
      </c>
      <c r="AW126" s="14" t="s">
        <v>33</v>
      </c>
      <c r="AX126" s="14" t="s">
        <v>79</v>
      </c>
      <c r="AY126" s="252" t="s">
        <v>161</v>
      </c>
    </row>
    <row r="127" s="12" customFormat="1" ht="22.8" customHeight="1">
      <c r="A127" s="12"/>
      <c r="B127" s="198"/>
      <c r="C127" s="199"/>
      <c r="D127" s="200" t="s">
        <v>71</v>
      </c>
      <c r="E127" s="212" t="s">
        <v>167</v>
      </c>
      <c r="F127" s="212" t="s">
        <v>327</v>
      </c>
      <c r="G127" s="199"/>
      <c r="H127" s="199"/>
      <c r="I127" s="202"/>
      <c r="J127" s="213">
        <f>BK127</f>
        <v>0</v>
      </c>
      <c r="K127" s="199"/>
      <c r="L127" s="204"/>
      <c r="M127" s="205"/>
      <c r="N127" s="206"/>
      <c r="O127" s="206"/>
      <c r="P127" s="207">
        <f>SUM(P128:P129)</f>
        <v>0</v>
      </c>
      <c r="Q127" s="206"/>
      <c r="R127" s="207">
        <f>SUM(R128:R129)</f>
        <v>0</v>
      </c>
      <c r="S127" s="206"/>
      <c r="T127" s="208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9" t="s">
        <v>79</v>
      </c>
      <c r="AT127" s="210" t="s">
        <v>71</v>
      </c>
      <c r="AU127" s="210" t="s">
        <v>79</v>
      </c>
      <c r="AY127" s="209" t="s">
        <v>161</v>
      </c>
      <c r="BK127" s="211">
        <f>SUM(BK128:BK129)</f>
        <v>0</v>
      </c>
    </row>
    <row r="128" s="2" customFormat="1" ht="14.4" customHeight="1">
      <c r="A128" s="39"/>
      <c r="B128" s="40"/>
      <c r="C128" s="214" t="s">
        <v>225</v>
      </c>
      <c r="D128" s="214" t="s">
        <v>163</v>
      </c>
      <c r="E128" s="215" t="s">
        <v>1212</v>
      </c>
      <c r="F128" s="216" t="s">
        <v>1213</v>
      </c>
      <c r="G128" s="217" t="s">
        <v>173</v>
      </c>
      <c r="H128" s="218">
        <v>0.28000000000000003</v>
      </c>
      <c r="I128" s="219"/>
      <c r="J128" s="220">
        <f>ROUND(I128*H128,2)</f>
        <v>0</v>
      </c>
      <c r="K128" s="216" t="s">
        <v>185</v>
      </c>
      <c r="L128" s="45"/>
      <c r="M128" s="221" t="s">
        <v>19</v>
      </c>
      <c r="N128" s="222" t="s">
        <v>43</v>
      </c>
      <c r="O128" s="85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5" t="s">
        <v>167</v>
      </c>
      <c r="AT128" s="225" t="s">
        <v>163</v>
      </c>
      <c r="AU128" s="225" t="s">
        <v>81</v>
      </c>
      <c r="AY128" s="18" t="s">
        <v>161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8" t="s">
        <v>79</v>
      </c>
      <c r="BK128" s="226">
        <f>ROUND(I128*H128,2)</f>
        <v>0</v>
      </c>
      <c r="BL128" s="18" t="s">
        <v>167</v>
      </c>
      <c r="BM128" s="225" t="s">
        <v>1214</v>
      </c>
    </row>
    <row r="129" s="14" customFormat="1">
      <c r="A129" s="14"/>
      <c r="B129" s="242"/>
      <c r="C129" s="243"/>
      <c r="D129" s="227" t="s">
        <v>175</v>
      </c>
      <c r="E129" s="244" t="s">
        <v>19</v>
      </c>
      <c r="F129" s="245" t="s">
        <v>1215</v>
      </c>
      <c r="G129" s="243"/>
      <c r="H129" s="246">
        <v>0.28000000000000003</v>
      </c>
      <c r="I129" s="247"/>
      <c r="J129" s="243"/>
      <c r="K129" s="243"/>
      <c r="L129" s="248"/>
      <c r="M129" s="249"/>
      <c r="N129" s="250"/>
      <c r="O129" s="250"/>
      <c r="P129" s="250"/>
      <c r="Q129" s="250"/>
      <c r="R129" s="250"/>
      <c r="S129" s="250"/>
      <c r="T129" s="251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2" t="s">
        <v>175</v>
      </c>
      <c r="AU129" s="252" t="s">
        <v>81</v>
      </c>
      <c r="AV129" s="14" t="s">
        <v>81</v>
      </c>
      <c r="AW129" s="14" t="s">
        <v>33</v>
      </c>
      <c r="AX129" s="14" t="s">
        <v>79</v>
      </c>
      <c r="AY129" s="252" t="s">
        <v>161</v>
      </c>
    </row>
    <row r="130" s="12" customFormat="1" ht="22.8" customHeight="1">
      <c r="A130" s="12"/>
      <c r="B130" s="198"/>
      <c r="C130" s="199"/>
      <c r="D130" s="200" t="s">
        <v>71</v>
      </c>
      <c r="E130" s="212" t="s">
        <v>191</v>
      </c>
      <c r="F130" s="212" t="s">
        <v>1216</v>
      </c>
      <c r="G130" s="199"/>
      <c r="H130" s="199"/>
      <c r="I130" s="202"/>
      <c r="J130" s="213">
        <f>BK130</f>
        <v>0</v>
      </c>
      <c r="K130" s="199"/>
      <c r="L130" s="204"/>
      <c r="M130" s="205"/>
      <c r="N130" s="206"/>
      <c r="O130" s="206"/>
      <c r="P130" s="207">
        <f>SUM(P131:P142)</f>
        <v>0</v>
      </c>
      <c r="Q130" s="206"/>
      <c r="R130" s="207">
        <f>SUM(R131:R142)</f>
        <v>208.28305999999998</v>
      </c>
      <c r="S130" s="206"/>
      <c r="T130" s="208">
        <f>SUM(T131:T142)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9" t="s">
        <v>79</v>
      </c>
      <c r="AT130" s="210" t="s">
        <v>71</v>
      </c>
      <c r="AU130" s="210" t="s">
        <v>79</v>
      </c>
      <c r="AY130" s="209" t="s">
        <v>161</v>
      </c>
      <c r="BK130" s="211">
        <f>SUM(BK131:BK142)</f>
        <v>0</v>
      </c>
    </row>
    <row r="131" s="2" customFormat="1" ht="14.4" customHeight="1">
      <c r="A131" s="39"/>
      <c r="B131" s="40"/>
      <c r="C131" s="214" t="s">
        <v>230</v>
      </c>
      <c r="D131" s="214" t="s">
        <v>163</v>
      </c>
      <c r="E131" s="215" t="s">
        <v>1217</v>
      </c>
      <c r="F131" s="216" t="s">
        <v>1218</v>
      </c>
      <c r="G131" s="217" t="s">
        <v>233</v>
      </c>
      <c r="H131" s="218">
        <v>367.69999999999999</v>
      </c>
      <c r="I131" s="219"/>
      <c r="J131" s="220">
        <f>ROUND(I131*H131,2)</f>
        <v>0</v>
      </c>
      <c r="K131" s="216" t="s">
        <v>19</v>
      </c>
      <c r="L131" s="45"/>
      <c r="M131" s="221" t="s">
        <v>19</v>
      </c>
      <c r="N131" s="222" t="s">
        <v>43</v>
      </c>
      <c r="O131" s="85"/>
      <c r="P131" s="223">
        <f>O131*H131</f>
        <v>0</v>
      </c>
      <c r="Q131" s="223">
        <v>0.34499999999999997</v>
      </c>
      <c r="R131" s="223">
        <f>Q131*H131</f>
        <v>126.85649999999998</v>
      </c>
      <c r="S131" s="223">
        <v>0</v>
      </c>
      <c r="T131" s="224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5" t="s">
        <v>167</v>
      </c>
      <c r="AT131" s="225" t="s">
        <v>163</v>
      </c>
      <c r="AU131" s="225" t="s">
        <v>81</v>
      </c>
      <c r="AY131" s="18" t="s">
        <v>161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8" t="s">
        <v>79</v>
      </c>
      <c r="BK131" s="226">
        <f>ROUND(I131*H131,2)</f>
        <v>0</v>
      </c>
      <c r="BL131" s="18" t="s">
        <v>167</v>
      </c>
      <c r="BM131" s="225" t="s">
        <v>1219</v>
      </c>
    </row>
    <row r="132" s="13" customFormat="1">
      <c r="A132" s="13"/>
      <c r="B132" s="232"/>
      <c r="C132" s="233"/>
      <c r="D132" s="227" t="s">
        <v>175</v>
      </c>
      <c r="E132" s="234" t="s">
        <v>19</v>
      </c>
      <c r="F132" s="235" t="s">
        <v>1220</v>
      </c>
      <c r="G132" s="233"/>
      <c r="H132" s="234" t="s">
        <v>19</v>
      </c>
      <c r="I132" s="236"/>
      <c r="J132" s="233"/>
      <c r="K132" s="233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175</v>
      </c>
      <c r="AU132" s="241" t="s">
        <v>81</v>
      </c>
      <c r="AV132" s="13" t="s">
        <v>79</v>
      </c>
      <c r="AW132" s="13" t="s">
        <v>33</v>
      </c>
      <c r="AX132" s="13" t="s">
        <v>72</v>
      </c>
      <c r="AY132" s="241" t="s">
        <v>161</v>
      </c>
    </row>
    <row r="133" s="13" customFormat="1">
      <c r="A133" s="13"/>
      <c r="B133" s="232"/>
      <c r="C133" s="233"/>
      <c r="D133" s="227" t="s">
        <v>175</v>
      </c>
      <c r="E133" s="234" t="s">
        <v>19</v>
      </c>
      <c r="F133" s="235" t="s">
        <v>1221</v>
      </c>
      <c r="G133" s="233"/>
      <c r="H133" s="234" t="s">
        <v>19</v>
      </c>
      <c r="I133" s="236"/>
      <c r="J133" s="233"/>
      <c r="K133" s="233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175</v>
      </c>
      <c r="AU133" s="241" t="s">
        <v>81</v>
      </c>
      <c r="AV133" s="13" t="s">
        <v>79</v>
      </c>
      <c r="AW133" s="13" t="s">
        <v>33</v>
      </c>
      <c r="AX133" s="13" t="s">
        <v>72</v>
      </c>
      <c r="AY133" s="241" t="s">
        <v>161</v>
      </c>
    </row>
    <row r="134" s="14" customFormat="1">
      <c r="A134" s="14"/>
      <c r="B134" s="242"/>
      <c r="C134" s="243"/>
      <c r="D134" s="227" t="s">
        <v>175</v>
      </c>
      <c r="E134" s="244" t="s">
        <v>19</v>
      </c>
      <c r="F134" s="245" t="s">
        <v>1222</v>
      </c>
      <c r="G134" s="243"/>
      <c r="H134" s="246">
        <v>367.69999999999999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175</v>
      </c>
      <c r="AU134" s="252" t="s">
        <v>81</v>
      </c>
      <c r="AV134" s="14" t="s">
        <v>81</v>
      </c>
      <c r="AW134" s="14" t="s">
        <v>33</v>
      </c>
      <c r="AX134" s="14" t="s">
        <v>79</v>
      </c>
      <c r="AY134" s="252" t="s">
        <v>161</v>
      </c>
    </row>
    <row r="135" s="2" customFormat="1" ht="37.8" customHeight="1">
      <c r="A135" s="39"/>
      <c r="B135" s="40"/>
      <c r="C135" s="214" t="s">
        <v>236</v>
      </c>
      <c r="D135" s="214" t="s">
        <v>163</v>
      </c>
      <c r="E135" s="215" t="s">
        <v>1223</v>
      </c>
      <c r="F135" s="216" t="s">
        <v>1224</v>
      </c>
      <c r="G135" s="217" t="s">
        <v>233</v>
      </c>
      <c r="H135" s="218">
        <v>376</v>
      </c>
      <c r="I135" s="219"/>
      <c r="J135" s="220">
        <f>ROUND(I135*H135,2)</f>
        <v>0</v>
      </c>
      <c r="K135" s="216" t="s">
        <v>185</v>
      </c>
      <c r="L135" s="45"/>
      <c r="M135" s="221" t="s">
        <v>19</v>
      </c>
      <c r="N135" s="222" t="s">
        <v>43</v>
      </c>
      <c r="O135" s="85"/>
      <c r="P135" s="223">
        <f>O135*H135</f>
        <v>0</v>
      </c>
      <c r="Q135" s="223">
        <v>0.084250000000000005</v>
      </c>
      <c r="R135" s="223">
        <f>Q135*H135</f>
        <v>31.678000000000001</v>
      </c>
      <c r="S135" s="223">
        <v>0</v>
      </c>
      <c r="T135" s="22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5" t="s">
        <v>167</v>
      </c>
      <c r="AT135" s="225" t="s">
        <v>163</v>
      </c>
      <c r="AU135" s="225" t="s">
        <v>81</v>
      </c>
      <c r="AY135" s="18" t="s">
        <v>161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8" t="s">
        <v>79</v>
      </c>
      <c r="BK135" s="226">
        <f>ROUND(I135*H135,2)</f>
        <v>0</v>
      </c>
      <c r="BL135" s="18" t="s">
        <v>167</v>
      </c>
      <c r="BM135" s="225" t="s">
        <v>1225</v>
      </c>
    </row>
    <row r="136" s="13" customFormat="1">
      <c r="A136" s="13"/>
      <c r="B136" s="232"/>
      <c r="C136" s="233"/>
      <c r="D136" s="227" t="s">
        <v>175</v>
      </c>
      <c r="E136" s="234" t="s">
        <v>19</v>
      </c>
      <c r="F136" s="235" t="s">
        <v>1220</v>
      </c>
      <c r="G136" s="233"/>
      <c r="H136" s="234" t="s">
        <v>19</v>
      </c>
      <c r="I136" s="236"/>
      <c r="J136" s="233"/>
      <c r="K136" s="233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175</v>
      </c>
      <c r="AU136" s="241" t="s">
        <v>81</v>
      </c>
      <c r="AV136" s="13" t="s">
        <v>79</v>
      </c>
      <c r="AW136" s="13" t="s">
        <v>33</v>
      </c>
      <c r="AX136" s="13" t="s">
        <v>72</v>
      </c>
      <c r="AY136" s="241" t="s">
        <v>161</v>
      </c>
    </row>
    <row r="137" s="13" customFormat="1">
      <c r="A137" s="13"/>
      <c r="B137" s="232"/>
      <c r="C137" s="233"/>
      <c r="D137" s="227" t="s">
        <v>175</v>
      </c>
      <c r="E137" s="234" t="s">
        <v>19</v>
      </c>
      <c r="F137" s="235" t="s">
        <v>1221</v>
      </c>
      <c r="G137" s="233"/>
      <c r="H137" s="234" t="s">
        <v>19</v>
      </c>
      <c r="I137" s="236"/>
      <c r="J137" s="233"/>
      <c r="K137" s="233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175</v>
      </c>
      <c r="AU137" s="241" t="s">
        <v>81</v>
      </c>
      <c r="AV137" s="13" t="s">
        <v>79</v>
      </c>
      <c r="AW137" s="13" t="s">
        <v>33</v>
      </c>
      <c r="AX137" s="13" t="s">
        <v>72</v>
      </c>
      <c r="AY137" s="241" t="s">
        <v>161</v>
      </c>
    </row>
    <row r="138" s="14" customFormat="1">
      <c r="A138" s="14"/>
      <c r="B138" s="242"/>
      <c r="C138" s="243"/>
      <c r="D138" s="227" t="s">
        <v>175</v>
      </c>
      <c r="E138" s="244" t="s">
        <v>19</v>
      </c>
      <c r="F138" s="245" t="s">
        <v>1226</v>
      </c>
      <c r="G138" s="243"/>
      <c r="H138" s="246">
        <v>376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2" t="s">
        <v>175</v>
      </c>
      <c r="AU138" s="252" t="s">
        <v>81</v>
      </c>
      <c r="AV138" s="14" t="s">
        <v>81</v>
      </c>
      <c r="AW138" s="14" t="s">
        <v>33</v>
      </c>
      <c r="AX138" s="14" t="s">
        <v>79</v>
      </c>
      <c r="AY138" s="252" t="s">
        <v>161</v>
      </c>
    </row>
    <row r="139" s="2" customFormat="1" ht="14.4" customHeight="1">
      <c r="A139" s="39"/>
      <c r="B139" s="40"/>
      <c r="C139" s="264" t="s">
        <v>243</v>
      </c>
      <c r="D139" s="264" t="s">
        <v>237</v>
      </c>
      <c r="E139" s="265" t="s">
        <v>1227</v>
      </c>
      <c r="F139" s="266" t="s">
        <v>1228</v>
      </c>
      <c r="G139" s="267" t="s">
        <v>233</v>
      </c>
      <c r="H139" s="268">
        <v>379.75999999999999</v>
      </c>
      <c r="I139" s="269"/>
      <c r="J139" s="270">
        <f>ROUND(I139*H139,2)</f>
        <v>0</v>
      </c>
      <c r="K139" s="266" t="s">
        <v>185</v>
      </c>
      <c r="L139" s="271"/>
      <c r="M139" s="272" t="s">
        <v>19</v>
      </c>
      <c r="N139" s="273" t="s">
        <v>43</v>
      </c>
      <c r="O139" s="85"/>
      <c r="P139" s="223">
        <f>O139*H139</f>
        <v>0</v>
      </c>
      <c r="Q139" s="223">
        <v>0.13100000000000001</v>
      </c>
      <c r="R139" s="223">
        <f>Q139*H139</f>
        <v>49.748559999999998</v>
      </c>
      <c r="S139" s="223">
        <v>0</v>
      </c>
      <c r="T139" s="224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5" t="s">
        <v>207</v>
      </c>
      <c r="AT139" s="225" t="s">
        <v>237</v>
      </c>
      <c r="AU139" s="225" t="s">
        <v>81</v>
      </c>
      <c r="AY139" s="18" t="s">
        <v>161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8" t="s">
        <v>79</v>
      </c>
      <c r="BK139" s="226">
        <f>ROUND(I139*H139,2)</f>
        <v>0</v>
      </c>
      <c r="BL139" s="18" t="s">
        <v>167</v>
      </c>
      <c r="BM139" s="225" t="s">
        <v>1229</v>
      </c>
    </row>
    <row r="140" s="13" customFormat="1">
      <c r="A140" s="13"/>
      <c r="B140" s="232"/>
      <c r="C140" s="233"/>
      <c r="D140" s="227" t="s">
        <v>175</v>
      </c>
      <c r="E140" s="234" t="s">
        <v>19</v>
      </c>
      <c r="F140" s="235" t="s">
        <v>1221</v>
      </c>
      <c r="G140" s="233"/>
      <c r="H140" s="234" t="s">
        <v>19</v>
      </c>
      <c r="I140" s="236"/>
      <c r="J140" s="233"/>
      <c r="K140" s="233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175</v>
      </c>
      <c r="AU140" s="241" t="s">
        <v>81</v>
      </c>
      <c r="AV140" s="13" t="s">
        <v>79</v>
      </c>
      <c r="AW140" s="13" t="s">
        <v>33</v>
      </c>
      <c r="AX140" s="13" t="s">
        <v>72</v>
      </c>
      <c r="AY140" s="241" t="s">
        <v>161</v>
      </c>
    </row>
    <row r="141" s="14" customFormat="1">
      <c r="A141" s="14"/>
      <c r="B141" s="242"/>
      <c r="C141" s="243"/>
      <c r="D141" s="227" t="s">
        <v>175</v>
      </c>
      <c r="E141" s="244" t="s">
        <v>19</v>
      </c>
      <c r="F141" s="245" t="s">
        <v>1226</v>
      </c>
      <c r="G141" s="243"/>
      <c r="H141" s="246">
        <v>376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2" t="s">
        <v>175</v>
      </c>
      <c r="AU141" s="252" t="s">
        <v>81</v>
      </c>
      <c r="AV141" s="14" t="s">
        <v>81</v>
      </c>
      <c r="AW141" s="14" t="s">
        <v>33</v>
      </c>
      <c r="AX141" s="14" t="s">
        <v>72</v>
      </c>
      <c r="AY141" s="252" t="s">
        <v>161</v>
      </c>
    </row>
    <row r="142" s="14" customFormat="1">
      <c r="A142" s="14"/>
      <c r="B142" s="242"/>
      <c r="C142" s="243"/>
      <c r="D142" s="227" t="s">
        <v>175</v>
      </c>
      <c r="E142" s="244" t="s">
        <v>19</v>
      </c>
      <c r="F142" s="245" t="s">
        <v>1230</v>
      </c>
      <c r="G142" s="243"/>
      <c r="H142" s="246">
        <v>379.75999999999999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175</v>
      </c>
      <c r="AU142" s="252" t="s">
        <v>81</v>
      </c>
      <c r="AV142" s="14" t="s">
        <v>81</v>
      </c>
      <c r="AW142" s="14" t="s">
        <v>33</v>
      </c>
      <c r="AX142" s="14" t="s">
        <v>79</v>
      </c>
      <c r="AY142" s="252" t="s">
        <v>161</v>
      </c>
    </row>
    <row r="143" s="12" customFormat="1" ht="22.8" customHeight="1">
      <c r="A143" s="12"/>
      <c r="B143" s="198"/>
      <c r="C143" s="199"/>
      <c r="D143" s="200" t="s">
        <v>71</v>
      </c>
      <c r="E143" s="212" t="s">
        <v>207</v>
      </c>
      <c r="F143" s="212" t="s">
        <v>338</v>
      </c>
      <c r="G143" s="199"/>
      <c r="H143" s="199"/>
      <c r="I143" s="202"/>
      <c r="J143" s="213">
        <f>BK143</f>
        <v>0</v>
      </c>
      <c r="K143" s="199"/>
      <c r="L143" s="204"/>
      <c r="M143" s="205"/>
      <c r="N143" s="206"/>
      <c r="O143" s="206"/>
      <c r="P143" s="207">
        <f>SUM(P144:P147)</f>
        <v>0</v>
      </c>
      <c r="Q143" s="206"/>
      <c r="R143" s="207">
        <f>SUM(R144:R147)</f>
        <v>0.0060400000000000002</v>
      </c>
      <c r="S143" s="206"/>
      <c r="T143" s="208">
        <f>SUM(T144:T147)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9" t="s">
        <v>79</v>
      </c>
      <c r="AT143" s="210" t="s">
        <v>71</v>
      </c>
      <c r="AU143" s="210" t="s">
        <v>79</v>
      </c>
      <c r="AY143" s="209" t="s">
        <v>161</v>
      </c>
      <c r="BK143" s="211">
        <f>SUM(BK144:BK147)</f>
        <v>0</v>
      </c>
    </row>
    <row r="144" s="2" customFormat="1" ht="24.15" customHeight="1">
      <c r="A144" s="39"/>
      <c r="B144" s="40"/>
      <c r="C144" s="214" t="s">
        <v>8</v>
      </c>
      <c r="D144" s="214" t="s">
        <v>163</v>
      </c>
      <c r="E144" s="215" t="s">
        <v>1231</v>
      </c>
      <c r="F144" s="216" t="s">
        <v>1232</v>
      </c>
      <c r="G144" s="217" t="s">
        <v>278</v>
      </c>
      <c r="H144" s="218">
        <v>4</v>
      </c>
      <c r="I144" s="219"/>
      <c r="J144" s="220">
        <f>ROUND(I144*H144,2)</f>
        <v>0</v>
      </c>
      <c r="K144" s="216" t="s">
        <v>185</v>
      </c>
      <c r="L144" s="45"/>
      <c r="M144" s="221" t="s">
        <v>19</v>
      </c>
      <c r="N144" s="222" t="s">
        <v>43</v>
      </c>
      <c r="O144" s="85"/>
      <c r="P144" s="223">
        <f>O144*H144</f>
        <v>0</v>
      </c>
      <c r="Q144" s="223">
        <v>0.0014400000000000001</v>
      </c>
      <c r="R144" s="223">
        <f>Q144*H144</f>
        <v>0.0057600000000000004</v>
      </c>
      <c r="S144" s="223">
        <v>0</v>
      </c>
      <c r="T144" s="22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5" t="s">
        <v>167</v>
      </c>
      <c r="AT144" s="225" t="s">
        <v>163</v>
      </c>
      <c r="AU144" s="225" t="s">
        <v>81</v>
      </c>
      <c r="AY144" s="18" t="s">
        <v>161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8" t="s">
        <v>79</v>
      </c>
      <c r="BK144" s="226">
        <f>ROUND(I144*H144,2)</f>
        <v>0</v>
      </c>
      <c r="BL144" s="18" t="s">
        <v>167</v>
      </c>
      <c r="BM144" s="225" t="s">
        <v>1233</v>
      </c>
    </row>
    <row r="145" s="13" customFormat="1">
      <c r="A145" s="13"/>
      <c r="B145" s="232"/>
      <c r="C145" s="233"/>
      <c r="D145" s="227" t="s">
        <v>175</v>
      </c>
      <c r="E145" s="234" t="s">
        <v>19</v>
      </c>
      <c r="F145" s="235" t="s">
        <v>1234</v>
      </c>
      <c r="G145" s="233"/>
      <c r="H145" s="234" t="s">
        <v>19</v>
      </c>
      <c r="I145" s="236"/>
      <c r="J145" s="233"/>
      <c r="K145" s="233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175</v>
      </c>
      <c r="AU145" s="241" t="s">
        <v>81</v>
      </c>
      <c r="AV145" s="13" t="s">
        <v>79</v>
      </c>
      <c r="AW145" s="13" t="s">
        <v>33</v>
      </c>
      <c r="AX145" s="13" t="s">
        <v>72</v>
      </c>
      <c r="AY145" s="241" t="s">
        <v>161</v>
      </c>
    </row>
    <row r="146" s="14" customFormat="1">
      <c r="A146" s="14"/>
      <c r="B146" s="242"/>
      <c r="C146" s="243"/>
      <c r="D146" s="227" t="s">
        <v>175</v>
      </c>
      <c r="E146" s="244" t="s">
        <v>19</v>
      </c>
      <c r="F146" s="245" t="s">
        <v>1235</v>
      </c>
      <c r="G146" s="243"/>
      <c r="H146" s="246">
        <v>4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175</v>
      </c>
      <c r="AU146" s="252" t="s">
        <v>81</v>
      </c>
      <c r="AV146" s="14" t="s">
        <v>81</v>
      </c>
      <c r="AW146" s="14" t="s">
        <v>33</v>
      </c>
      <c r="AX146" s="14" t="s">
        <v>79</v>
      </c>
      <c r="AY146" s="252" t="s">
        <v>161</v>
      </c>
    </row>
    <row r="147" s="2" customFormat="1" ht="14.4" customHeight="1">
      <c r="A147" s="39"/>
      <c r="B147" s="40"/>
      <c r="C147" s="214" t="s">
        <v>253</v>
      </c>
      <c r="D147" s="214" t="s">
        <v>163</v>
      </c>
      <c r="E147" s="215" t="s">
        <v>1236</v>
      </c>
      <c r="F147" s="216" t="s">
        <v>1237</v>
      </c>
      <c r="G147" s="217" t="s">
        <v>278</v>
      </c>
      <c r="H147" s="218">
        <v>4</v>
      </c>
      <c r="I147" s="219"/>
      <c r="J147" s="220">
        <f>ROUND(I147*H147,2)</f>
        <v>0</v>
      </c>
      <c r="K147" s="216" t="s">
        <v>185</v>
      </c>
      <c r="L147" s="45"/>
      <c r="M147" s="221" t="s">
        <v>19</v>
      </c>
      <c r="N147" s="222" t="s">
        <v>43</v>
      </c>
      <c r="O147" s="85"/>
      <c r="P147" s="223">
        <f>O147*H147</f>
        <v>0</v>
      </c>
      <c r="Q147" s="223">
        <v>6.9999999999999994E-05</v>
      </c>
      <c r="R147" s="223">
        <f>Q147*H147</f>
        <v>0.00027999999999999998</v>
      </c>
      <c r="S147" s="223">
        <v>0</v>
      </c>
      <c r="T147" s="224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5" t="s">
        <v>167</v>
      </c>
      <c r="AT147" s="225" t="s">
        <v>163</v>
      </c>
      <c r="AU147" s="225" t="s">
        <v>81</v>
      </c>
      <c r="AY147" s="18" t="s">
        <v>161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8" t="s">
        <v>79</v>
      </c>
      <c r="BK147" s="226">
        <f>ROUND(I147*H147,2)</f>
        <v>0</v>
      </c>
      <c r="BL147" s="18" t="s">
        <v>167</v>
      </c>
      <c r="BM147" s="225" t="s">
        <v>1238</v>
      </c>
    </row>
    <row r="148" s="12" customFormat="1" ht="22.8" customHeight="1">
      <c r="A148" s="12"/>
      <c r="B148" s="198"/>
      <c r="C148" s="199"/>
      <c r="D148" s="200" t="s">
        <v>71</v>
      </c>
      <c r="E148" s="212" t="s">
        <v>211</v>
      </c>
      <c r="F148" s="212" t="s">
        <v>1239</v>
      </c>
      <c r="G148" s="199"/>
      <c r="H148" s="199"/>
      <c r="I148" s="202"/>
      <c r="J148" s="213">
        <f>BK148</f>
        <v>0</v>
      </c>
      <c r="K148" s="199"/>
      <c r="L148" s="204"/>
      <c r="M148" s="205"/>
      <c r="N148" s="206"/>
      <c r="O148" s="206"/>
      <c r="P148" s="207">
        <f>SUM(P149:P168)</f>
        <v>0</v>
      </c>
      <c r="Q148" s="206"/>
      <c r="R148" s="207">
        <f>SUM(R149:R168)</f>
        <v>48.522199319999991</v>
      </c>
      <c r="S148" s="206"/>
      <c r="T148" s="208">
        <f>SUM(T149:T168)</f>
        <v>2.0579999999999998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9" t="s">
        <v>79</v>
      </c>
      <c r="AT148" s="210" t="s">
        <v>71</v>
      </c>
      <c r="AU148" s="210" t="s">
        <v>79</v>
      </c>
      <c r="AY148" s="209" t="s">
        <v>161</v>
      </c>
      <c r="BK148" s="211">
        <f>SUM(BK149:BK168)</f>
        <v>0</v>
      </c>
    </row>
    <row r="149" s="2" customFormat="1" ht="24.15" customHeight="1">
      <c r="A149" s="39"/>
      <c r="B149" s="40"/>
      <c r="C149" s="214" t="s">
        <v>258</v>
      </c>
      <c r="D149" s="214" t="s">
        <v>163</v>
      </c>
      <c r="E149" s="215" t="s">
        <v>1240</v>
      </c>
      <c r="F149" s="216" t="s">
        <v>1241</v>
      </c>
      <c r="G149" s="217" t="s">
        <v>278</v>
      </c>
      <c r="H149" s="218">
        <v>136.69999999999999</v>
      </c>
      <c r="I149" s="219"/>
      <c r="J149" s="220">
        <f>ROUND(I149*H149,2)</f>
        <v>0</v>
      </c>
      <c r="K149" s="216" t="s">
        <v>19</v>
      </c>
      <c r="L149" s="45"/>
      <c r="M149" s="221" t="s">
        <v>19</v>
      </c>
      <c r="N149" s="222" t="s">
        <v>43</v>
      </c>
      <c r="O149" s="85"/>
      <c r="P149" s="223">
        <f>O149*H149</f>
        <v>0</v>
      </c>
      <c r="Q149" s="223">
        <v>0.14041960000000001</v>
      </c>
      <c r="R149" s="223">
        <f>Q149*H149</f>
        <v>19.195359319999998</v>
      </c>
      <c r="S149" s="223">
        <v>0</v>
      </c>
      <c r="T149" s="224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5" t="s">
        <v>167</v>
      </c>
      <c r="AT149" s="225" t="s">
        <v>163</v>
      </c>
      <c r="AU149" s="225" t="s">
        <v>81</v>
      </c>
      <c r="AY149" s="18" t="s">
        <v>161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8" t="s">
        <v>79</v>
      </c>
      <c r="BK149" s="226">
        <f>ROUND(I149*H149,2)</f>
        <v>0</v>
      </c>
      <c r="BL149" s="18" t="s">
        <v>167</v>
      </c>
      <c r="BM149" s="225" t="s">
        <v>1242</v>
      </c>
    </row>
    <row r="150" s="13" customFormat="1">
      <c r="A150" s="13"/>
      <c r="B150" s="232"/>
      <c r="C150" s="233"/>
      <c r="D150" s="227" t="s">
        <v>175</v>
      </c>
      <c r="E150" s="234" t="s">
        <v>19</v>
      </c>
      <c r="F150" s="235" t="s">
        <v>1243</v>
      </c>
      <c r="G150" s="233"/>
      <c r="H150" s="234" t="s">
        <v>19</v>
      </c>
      <c r="I150" s="236"/>
      <c r="J150" s="233"/>
      <c r="K150" s="233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175</v>
      </c>
      <c r="AU150" s="241" t="s">
        <v>81</v>
      </c>
      <c r="AV150" s="13" t="s">
        <v>79</v>
      </c>
      <c r="AW150" s="13" t="s">
        <v>33</v>
      </c>
      <c r="AX150" s="13" t="s">
        <v>72</v>
      </c>
      <c r="AY150" s="241" t="s">
        <v>161</v>
      </c>
    </row>
    <row r="151" s="14" customFormat="1">
      <c r="A151" s="14"/>
      <c r="B151" s="242"/>
      <c r="C151" s="243"/>
      <c r="D151" s="227" t="s">
        <v>175</v>
      </c>
      <c r="E151" s="244" t="s">
        <v>19</v>
      </c>
      <c r="F151" s="245" t="s">
        <v>1244</v>
      </c>
      <c r="G151" s="243"/>
      <c r="H151" s="246">
        <v>136.69999999999999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2" t="s">
        <v>175</v>
      </c>
      <c r="AU151" s="252" t="s">
        <v>81</v>
      </c>
      <c r="AV151" s="14" t="s">
        <v>81</v>
      </c>
      <c r="AW151" s="14" t="s">
        <v>33</v>
      </c>
      <c r="AX151" s="14" t="s">
        <v>79</v>
      </c>
      <c r="AY151" s="252" t="s">
        <v>161</v>
      </c>
    </row>
    <row r="152" s="2" customFormat="1" ht="14.4" customHeight="1">
      <c r="A152" s="39"/>
      <c r="B152" s="40"/>
      <c r="C152" s="264" t="s">
        <v>264</v>
      </c>
      <c r="D152" s="264" t="s">
        <v>237</v>
      </c>
      <c r="E152" s="265" t="s">
        <v>1245</v>
      </c>
      <c r="F152" s="266" t="s">
        <v>1246</v>
      </c>
      <c r="G152" s="267" t="s">
        <v>278</v>
      </c>
      <c r="H152" s="268">
        <v>136.69999999999999</v>
      </c>
      <c r="I152" s="269"/>
      <c r="J152" s="270">
        <f>ROUND(I152*H152,2)</f>
        <v>0</v>
      </c>
      <c r="K152" s="266" t="s">
        <v>185</v>
      </c>
      <c r="L152" s="271"/>
      <c r="M152" s="272" t="s">
        <v>19</v>
      </c>
      <c r="N152" s="273" t="s">
        <v>43</v>
      </c>
      <c r="O152" s="85"/>
      <c r="P152" s="223">
        <f>O152*H152</f>
        <v>0</v>
      </c>
      <c r="Q152" s="223">
        <v>0.028000000000000001</v>
      </c>
      <c r="R152" s="223">
        <f>Q152*H152</f>
        <v>3.8275999999999999</v>
      </c>
      <c r="S152" s="223">
        <v>0</v>
      </c>
      <c r="T152" s="22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5" t="s">
        <v>207</v>
      </c>
      <c r="AT152" s="225" t="s">
        <v>237</v>
      </c>
      <c r="AU152" s="225" t="s">
        <v>81</v>
      </c>
      <c r="AY152" s="18" t="s">
        <v>161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8" t="s">
        <v>79</v>
      </c>
      <c r="BK152" s="226">
        <f>ROUND(I152*H152,2)</f>
        <v>0</v>
      </c>
      <c r="BL152" s="18" t="s">
        <v>167</v>
      </c>
      <c r="BM152" s="225" t="s">
        <v>1247</v>
      </c>
    </row>
    <row r="153" s="14" customFormat="1">
      <c r="A153" s="14"/>
      <c r="B153" s="242"/>
      <c r="C153" s="243"/>
      <c r="D153" s="227" t="s">
        <v>175</v>
      </c>
      <c r="E153" s="244" t="s">
        <v>19</v>
      </c>
      <c r="F153" s="245" t="s">
        <v>1244</v>
      </c>
      <c r="G153" s="243"/>
      <c r="H153" s="246">
        <v>136.69999999999999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175</v>
      </c>
      <c r="AU153" s="252" t="s">
        <v>81</v>
      </c>
      <c r="AV153" s="14" t="s">
        <v>81</v>
      </c>
      <c r="AW153" s="14" t="s">
        <v>33</v>
      </c>
      <c r="AX153" s="14" t="s">
        <v>79</v>
      </c>
      <c r="AY153" s="252" t="s">
        <v>161</v>
      </c>
    </row>
    <row r="154" s="2" customFormat="1" ht="14.4" customHeight="1">
      <c r="A154" s="39"/>
      <c r="B154" s="40"/>
      <c r="C154" s="214" t="s">
        <v>269</v>
      </c>
      <c r="D154" s="214" t="s">
        <v>163</v>
      </c>
      <c r="E154" s="215" t="s">
        <v>1248</v>
      </c>
      <c r="F154" s="216" t="s">
        <v>1249</v>
      </c>
      <c r="G154" s="217" t="s">
        <v>278</v>
      </c>
      <c r="H154" s="218">
        <v>83</v>
      </c>
      <c r="I154" s="219"/>
      <c r="J154" s="220">
        <f>ROUND(I154*H154,2)</f>
        <v>0</v>
      </c>
      <c r="K154" s="216" t="s">
        <v>185</v>
      </c>
      <c r="L154" s="45"/>
      <c r="M154" s="221" t="s">
        <v>19</v>
      </c>
      <c r="N154" s="222" t="s">
        <v>43</v>
      </c>
      <c r="O154" s="85"/>
      <c r="P154" s="223">
        <f>O154*H154</f>
        <v>0</v>
      </c>
      <c r="Q154" s="223">
        <v>0.29221000000000003</v>
      </c>
      <c r="R154" s="223">
        <f>Q154*H154</f>
        <v>24.253430000000002</v>
      </c>
      <c r="S154" s="223">
        <v>0</v>
      </c>
      <c r="T154" s="224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5" t="s">
        <v>167</v>
      </c>
      <c r="AT154" s="225" t="s">
        <v>163</v>
      </c>
      <c r="AU154" s="225" t="s">
        <v>81</v>
      </c>
      <c r="AY154" s="18" t="s">
        <v>161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8" t="s">
        <v>79</v>
      </c>
      <c r="BK154" s="226">
        <f>ROUND(I154*H154,2)</f>
        <v>0</v>
      </c>
      <c r="BL154" s="18" t="s">
        <v>167</v>
      </c>
      <c r="BM154" s="225" t="s">
        <v>1250</v>
      </c>
    </row>
    <row r="155" s="14" customFormat="1">
      <c r="A155" s="14"/>
      <c r="B155" s="242"/>
      <c r="C155" s="243"/>
      <c r="D155" s="227" t="s">
        <v>175</v>
      </c>
      <c r="E155" s="244" t="s">
        <v>19</v>
      </c>
      <c r="F155" s="245" t="s">
        <v>1251</v>
      </c>
      <c r="G155" s="243"/>
      <c r="H155" s="246">
        <v>83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2" t="s">
        <v>175</v>
      </c>
      <c r="AU155" s="252" t="s">
        <v>81</v>
      </c>
      <c r="AV155" s="14" t="s">
        <v>81</v>
      </c>
      <c r="AW155" s="14" t="s">
        <v>33</v>
      </c>
      <c r="AX155" s="14" t="s">
        <v>79</v>
      </c>
      <c r="AY155" s="252" t="s">
        <v>161</v>
      </c>
    </row>
    <row r="156" s="2" customFormat="1" ht="14.4" customHeight="1">
      <c r="A156" s="39"/>
      <c r="B156" s="40"/>
      <c r="C156" s="264" t="s">
        <v>275</v>
      </c>
      <c r="D156" s="264" t="s">
        <v>237</v>
      </c>
      <c r="E156" s="265" t="s">
        <v>1252</v>
      </c>
      <c r="F156" s="266" t="s">
        <v>1253</v>
      </c>
      <c r="G156" s="267" t="s">
        <v>342</v>
      </c>
      <c r="H156" s="268">
        <v>82</v>
      </c>
      <c r="I156" s="269"/>
      <c r="J156" s="270">
        <f>ROUND(I156*H156,2)</f>
        <v>0</v>
      </c>
      <c r="K156" s="266" t="s">
        <v>19</v>
      </c>
      <c r="L156" s="271"/>
      <c r="M156" s="272" t="s">
        <v>19</v>
      </c>
      <c r="N156" s="273" t="s">
        <v>43</v>
      </c>
      <c r="O156" s="85"/>
      <c r="P156" s="223">
        <f>O156*H156</f>
        <v>0</v>
      </c>
      <c r="Q156" s="223">
        <v>0.012500000000000001</v>
      </c>
      <c r="R156" s="223">
        <f>Q156*H156</f>
        <v>1.0250000000000001</v>
      </c>
      <c r="S156" s="223">
        <v>0</v>
      </c>
      <c r="T156" s="22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5" t="s">
        <v>207</v>
      </c>
      <c r="AT156" s="225" t="s">
        <v>237</v>
      </c>
      <c r="AU156" s="225" t="s">
        <v>81</v>
      </c>
      <c r="AY156" s="18" t="s">
        <v>161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8" t="s">
        <v>79</v>
      </c>
      <c r="BK156" s="226">
        <f>ROUND(I156*H156,2)</f>
        <v>0</v>
      </c>
      <c r="BL156" s="18" t="s">
        <v>167</v>
      </c>
      <c r="BM156" s="225" t="s">
        <v>1254</v>
      </c>
    </row>
    <row r="157" s="2" customFormat="1" ht="14.4" customHeight="1">
      <c r="A157" s="39"/>
      <c r="B157" s="40"/>
      <c r="C157" s="264" t="s">
        <v>7</v>
      </c>
      <c r="D157" s="264" t="s">
        <v>237</v>
      </c>
      <c r="E157" s="265" t="s">
        <v>1255</v>
      </c>
      <c r="F157" s="266" t="s">
        <v>1256</v>
      </c>
      <c r="G157" s="267" t="s">
        <v>342</v>
      </c>
      <c r="H157" s="268">
        <v>1</v>
      </c>
      <c r="I157" s="269"/>
      <c r="J157" s="270">
        <f>ROUND(I157*H157,2)</f>
        <v>0</v>
      </c>
      <c r="K157" s="266" t="s">
        <v>19</v>
      </c>
      <c r="L157" s="271"/>
      <c r="M157" s="272" t="s">
        <v>19</v>
      </c>
      <c r="N157" s="273" t="s">
        <v>43</v>
      </c>
      <c r="O157" s="85"/>
      <c r="P157" s="223">
        <f>O157*H157</f>
        <v>0</v>
      </c>
      <c r="Q157" s="223">
        <v>0.0077000000000000002</v>
      </c>
      <c r="R157" s="223">
        <f>Q157*H157</f>
        <v>0.0077000000000000002</v>
      </c>
      <c r="S157" s="223">
        <v>0</v>
      </c>
      <c r="T157" s="224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5" t="s">
        <v>207</v>
      </c>
      <c r="AT157" s="225" t="s">
        <v>237</v>
      </c>
      <c r="AU157" s="225" t="s">
        <v>81</v>
      </c>
      <c r="AY157" s="18" t="s">
        <v>161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8" t="s">
        <v>79</v>
      </c>
      <c r="BK157" s="226">
        <f>ROUND(I157*H157,2)</f>
        <v>0</v>
      </c>
      <c r="BL157" s="18" t="s">
        <v>167</v>
      </c>
      <c r="BM157" s="225" t="s">
        <v>1257</v>
      </c>
    </row>
    <row r="158" s="2" customFormat="1" ht="14.4" customHeight="1">
      <c r="A158" s="39"/>
      <c r="B158" s="40"/>
      <c r="C158" s="264" t="s">
        <v>284</v>
      </c>
      <c r="D158" s="264" t="s">
        <v>237</v>
      </c>
      <c r="E158" s="265" t="s">
        <v>1258</v>
      </c>
      <c r="F158" s="266" t="s">
        <v>1259</v>
      </c>
      <c r="G158" s="267" t="s">
        <v>342</v>
      </c>
      <c r="H158" s="268">
        <v>1</v>
      </c>
      <c r="I158" s="269"/>
      <c r="J158" s="270">
        <f>ROUND(I158*H158,2)</f>
        <v>0</v>
      </c>
      <c r="K158" s="266" t="s">
        <v>19</v>
      </c>
      <c r="L158" s="271"/>
      <c r="M158" s="272" t="s">
        <v>19</v>
      </c>
      <c r="N158" s="273" t="s">
        <v>43</v>
      </c>
      <c r="O158" s="85"/>
      <c r="P158" s="223">
        <f>O158*H158</f>
        <v>0</v>
      </c>
      <c r="Q158" s="223">
        <v>0.021899999999999999</v>
      </c>
      <c r="R158" s="223">
        <f>Q158*H158</f>
        <v>0.021899999999999999</v>
      </c>
      <c r="S158" s="223">
        <v>0</v>
      </c>
      <c r="T158" s="22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5" t="s">
        <v>207</v>
      </c>
      <c r="AT158" s="225" t="s">
        <v>237</v>
      </c>
      <c r="AU158" s="225" t="s">
        <v>81</v>
      </c>
      <c r="AY158" s="18" t="s">
        <v>161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8" t="s">
        <v>79</v>
      </c>
      <c r="BK158" s="226">
        <f>ROUND(I158*H158,2)</f>
        <v>0</v>
      </c>
      <c r="BL158" s="18" t="s">
        <v>167</v>
      </c>
      <c r="BM158" s="225" t="s">
        <v>1260</v>
      </c>
    </row>
    <row r="159" s="14" customFormat="1">
      <c r="A159" s="14"/>
      <c r="B159" s="242"/>
      <c r="C159" s="243"/>
      <c r="D159" s="227" t="s">
        <v>175</v>
      </c>
      <c r="E159" s="244" t="s">
        <v>19</v>
      </c>
      <c r="F159" s="245" t="s">
        <v>1261</v>
      </c>
      <c r="G159" s="243"/>
      <c r="H159" s="246">
        <v>1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2" t="s">
        <v>175</v>
      </c>
      <c r="AU159" s="252" t="s">
        <v>81</v>
      </c>
      <c r="AV159" s="14" t="s">
        <v>81</v>
      </c>
      <c r="AW159" s="14" t="s">
        <v>33</v>
      </c>
      <c r="AX159" s="14" t="s">
        <v>79</v>
      </c>
      <c r="AY159" s="252" t="s">
        <v>161</v>
      </c>
    </row>
    <row r="160" s="2" customFormat="1" ht="14.4" customHeight="1">
      <c r="A160" s="39"/>
      <c r="B160" s="40"/>
      <c r="C160" s="264" t="s">
        <v>292</v>
      </c>
      <c r="D160" s="264" t="s">
        <v>237</v>
      </c>
      <c r="E160" s="265" t="s">
        <v>1262</v>
      </c>
      <c r="F160" s="266" t="s">
        <v>1263</v>
      </c>
      <c r="G160" s="267" t="s">
        <v>342</v>
      </c>
      <c r="H160" s="268">
        <v>1</v>
      </c>
      <c r="I160" s="269"/>
      <c r="J160" s="270">
        <f>ROUND(I160*H160,2)</f>
        <v>0</v>
      </c>
      <c r="K160" s="266" t="s">
        <v>19</v>
      </c>
      <c r="L160" s="271"/>
      <c r="M160" s="272" t="s">
        <v>19</v>
      </c>
      <c r="N160" s="273" t="s">
        <v>43</v>
      </c>
      <c r="O160" s="85"/>
      <c r="P160" s="223">
        <f>O160*H160</f>
        <v>0</v>
      </c>
      <c r="Q160" s="223">
        <v>0.00059999999999999995</v>
      </c>
      <c r="R160" s="223">
        <f>Q160*H160</f>
        <v>0.00059999999999999995</v>
      </c>
      <c r="S160" s="223">
        <v>0</v>
      </c>
      <c r="T160" s="22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5" t="s">
        <v>207</v>
      </c>
      <c r="AT160" s="225" t="s">
        <v>237</v>
      </c>
      <c r="AU160" s="225" t="s">
        <v>81</v>
      </c>
      <c r="AY160" s="18" t="s">
        <v>161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8" t="s">
        <v>79</v>
      </c>
      <c r="BK160" s="226">
        <f>ROUND(I160*H160,2)</f>
        <v>0</v>
      </c>
      <c r="BL160" s="18" t="s">
        <v>167</v>
      </c>
      <c r="BM160" s="225" t="s">
        <v>1264</v>
      </c>
    </row>
    <row r="161" s="14" customFormat="1">
      <c r="A161" s="14"/>
      <c r="B161" s="242"/>
      <c r="C161" s="243"/>
      <c r="D161" s="227" t="s">
        <v>175</v>
      </c>
      <c r="E161" s="244" t="s">
        <v>19</v>
      </c>
      <c r="F161" s="245" t="s">
        <v>1265</v>
      </c>
      <c r="G161" s="243"/>
      <c r="H161" s="246">
        <v>1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175</v>
      </c>
      <c r="AU161" s="252" t="s">
        <v>81</v>
      </c>
      <c r="AV161" s="14" t="s">
        <v>81</v>
      </c>
      <c r="AW161" s="14" t="s">
        <v>33</v>
      </c>
      <c r="AX161" s="14" t="s">
        <v>79</v>
      </c>
      <c r="AY161" s="252" t="s">
        <v>161</v>
      </c>
    </row>
    <row r="162" s="2" customFormat="1" ht="14.4" customHeight="1">
      <c r="A162" s="39"/>
      <c r="B162" s="40"/>
      <c r="C162" s="264" t="s">
        <v>298</v>
      </c>
      <c r="D162" s="264" t="s">
        <v>237</v>
      </c>
      <c r="E162" s="265" t="s">
        <v>1266</v>
      </c>
      <c r="F162" s="266" t="s">
        <v>1267</v>
      </c>
      <c r="G162" s="267" t="s">
        <v>342</v>
      </c>
      <c r="H162" s="268">
        <v>83</v>
      </c>
      <c r="I162" s="269"/>
      <c r="J162" s="270">
        <f>ROUND(I162*H162,2)</f>
        <v>0</v>
      </c>
      <c r="K162" s="266" t="s">
        <v>19</v>
      </c>
      <c r="L162" s="271"/>
      <c r="M162" s="272" t="s">
        <v>19</v>
      </c>
      <c r="N162" s="273" t="s">
        <v>43</v>
      </c>
      <c r="O162" s="85"/>
      <c r="P162" s="223">
        <f>O162*H162</f>
        <v>0</v>
      </c>
      <c r="Q162" s="223">
        <v>0.00215</v>
      </c>
      <c r="R162" s="223">
        <f>Q162*H162</f>
        <v>0.17845</v>
      </c>
      <c r="S162" s="223">
        <v>0</v>
      </c>
      <c r="T162" s="224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5" t="s">
        <v>207</v>
      </c>
      <c r="AT162" s="225" t="s">
        <v>237</v>
      </c>
      <c r="AU162" s="225" t="s">
        <v>81</v>
      </c>
      <c r="AY162" s="18" t="s">
        <v>161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8" t="s">
        <v>79</v>
      </c>
      <c r="BK162" s="226">
        <f>ROUND(I162*H162,2)</f>
        <v>0</v>
      </c>
      <c r="BL162" s="18" t="s">
        <v>167</v>
      </c>
      <c r="BM162" s="225" t="s">
        <v>1268</v>
      </c>
    </row>
    <row r="163" s="2" customFormat="1" ht="14.4" customHeight="1">
      <c r="A163" s="39"/>
      <c r="B163" s="40"/>
      <c r="C163" s="264" t="s">
        <v>305</v>
      </c>
      <c r="D163" s="264" t="s">
        <v>237</v>
      </c>
      <c r="E163" s="265" t="s">
        <v>1269</v>
      </c>
      <c r="F163" s="266" t="s">
        <v>1270</v>
      </c>
      <c r="G163" s="267" t="s">
        <v>342</v>
      </c>
      <c r="H163" s="268">
        <v>2</v>
      </c>
      <c r="I163" s="269"/>
      <c r="J163" s="270">
        <f>ROUND(I163*H163,2)</f>
        <v>0</v>
      </c>
      <c r="K163" s="266" t="s">
        <v>19</v>
      </c>
      <c r="L163" s="271"/>
      <c r="M163" s="272" t="s">
        <v>19</v>
      </c>
      <c r="N163" s="273" t="s">
        <v>43</v>
      </c>
      <c r="O163" s="85"/>
      <c r="P163" s="223">
        <f>O163*H163</f>
        <v>0</v>
      </c>
      <c r="Q163" s="223">
        <v>0.0011000000000000001</v>
      </c>
      <c r="R163" s="223">
        <f>Q163*H163</f>
        <v>0.0022000000000000001</v>
      </c>
      <c r="S163" s="223">
        <v>0</v>
      </c>
      <c r="T163" s="224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5" t="s">
        <v>207</v>
      </c>
      <c r="AT163" s="225" t="s">
        <v>237</v>
      </c>
      <c r="AU163" s="225" t="s">
        <v>81</v>
      </c>
      <c r="AY163" s="18" t="s">
        <v>161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8" t="s">
        <v>79</v>
      </c>
      <c r="BK163" s="226">
        <f>ROUND(I163*H163,2)</f>
        <v>0</v>
      </c>
      <c r="BL163" s="18" t="s">
        <v>167</v>
      </c>
      <c r="BM163" s="225" t="s">
        <v>1271</v>
      </c>
    </row>
    <row r="164" s="2" customFormat="1" ht="14.4" customHeight="1">
      <c r="A164" s="39"/>
      <c r="B164" s="40"/>
      <c r="C164" s="264" t="s">
        <v>311</v>
      </c>
      <c r="D164" s="264" t="s">
        <v>237</v>
      </c>
      <c r="E164" s="265" t="s">
        <v>1272</v>
      </c>
      <c r="F164" s="266" t="s">
        <v>1273</v>
      </c>
      <c r="G164" s="267" t="s">
        <v>342</v>
      </c>
      <c r="H164" s="268">
        <v>166</v>
      </c>
      <c r="I164" s="269"/>
      <c r="J164" s="270">
        <f>ROUND(I164*H164,2)</f>
        <v>0</v>
      </c>
      <c r="K164" s="266" t="s">
        <v>19</v>
      </c>
      <c r="L164" s="271"/>
      <c r="M164" s="272" t="s">
        <v>19</v>
      </c>
      <c r="N164" s="273" t="s">
        <v>43</v>
      </c>
      <c r="O164" s="85"/>
      <c r="P164" s="223">
        <f>O164*H164</f>
        <v>0</v>
      </c>
      <c r="Q164" s="223">
        <v>6.0000000000000002E-05</v>
      </c>
      <c r="R164" s="223">
        <f>Q164*H164</f>
        <v>0.0099600000000000001</v>
      </c>
      <c r="S164" s="223">
        <v>0</v>
      </c>
      <c r="T164" s="224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5" t="s">
        <v>207</v>
      </c>
      <c r="AT164" s="225" t="s">
        <v>237</v>
      </c>
      <c r="AU164" s="225" t="s">
        <v>81</v>
      </c>
      <c r="AY164" s="18" t="s">
        <v>161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8" t="s">
        <v>79</v>
      </c>
      <c r="BK164" s="226">
        <f>ROUND(I164*H164,2)</f>
        <v>0</v>
      </c>
      <c r="BL164" s="18" t="s">
        <v>167</v>
      </c>
      <c r="BM164" s="225" t="s">
        <v>1274</v>
      </c>
    </row>
    <row r="165" s="14" customFormat="1">
      <c r="A165" s="14"/>
      <c r="B165" s="242"/>
      <c r="C165" s="243"/>
      <c r="D165" s="227" t="s">
        <v>175</v>
      </c>
      <c r="E165" s="244" t="s">
        <v>19</v>
      </c>
      <c r="F165" s="245" t="s">
        <v>1275</v>
      </c>
      <c r="G165" s="243"/>
      <c r="H165" s="246">
        <v>166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2" t="s">
        <v>175</v>
      </c>
      <c r="AU165" s="252" t="s">
        <v>81</v>
      </c>
      <c r="AV165" s="14" t="s">
        <v>81</v>
      </c>
      <c r="AW165" s="14" t="s">
        <v>33</v>
      </c>
      <c r="AX165" s="14" t="s">
        <v>79</v>
      </c>
      <c r="AY165" s="252" t="s">
        <v>161</v>
      </c>
    </row>
    <row r="166" s="2" customFormat="1" ht="14.4" customHeight="1">
      <c r="A166" s="39"/>
      <c r="B166" s="40"/>
      <c r="C166" s="214" t="s">
        <v>315</v>
      </c>
      <c r="D166" s="214" t="s">
        <v>163</v>
      </c>
      <c r="E166" s="215" t="s">
        <v>1276</v>
      </c>
      <c r="F166" s="216" t="s">
        <v>1277</v>
      </c>
      <c r="G166" s="217" t="s">
        <v>233</v>
      </c>
      <c r="H166" s="218">
        <v>8.4000000000000004</v>
      </c>
      <c r="I166" s="219"/>
      <c r="J166" s="220">
        <f>ROUND(I166*H166,2)</f>
        <v>0</v>
      </c>
      <c r="K166" s="216" t="s">
        <v>185</v>
      </c>
      <c r="L166" s="45"/>
      <c r="M166" s="221" t="s">
        <v>19</v>
      </c>
      <c r="N166" s="222" t="s">
        <v>43</v>
      </c>
      <c r="O166" s="85"/>
      <c r="P166" s="223">
        <f>O166*H166</f>
        <v>0</v>
      </c>
      <c r="Q166" s="223">
        <v>0</v>
      </c>
      <c r="R166" s="223">
        <f>Q166*H166</f>
        <v>0</v>
      </c>
      <c r="S166" s="223">
        <v>0.245</v>
      </c>
      <c r="T166" s="224">
        <f>S166*H166</f>
        <v>2.0579999999999998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5" t="s">
        <v>167</v>
      </c>
      <c r="AT166" s="225" t="s">
        <v>163</v>
      </c>
      <c r="AU166" s="225" t="s">
        <v>81</v>
      </c>
      <c r="AY166" s="18" t="s">
        <v>161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8" t="s">
        <v>79</v>
      </c>
      <c r="BK166" s="226">
        <f>ROUND(I166*H166,2)</f>
        <v>0</v>
      </c>
      <c r="BL166" s="18" t="s">
        <v>167</v>
      </c>
      <c r="BM166" s="225" t="s">
        <v>1278</v>
      </c>
    </row>
    <row r="167" s="13" customFormat="1">
      <c r="A167" s="13"/>
      <c r="B167" s="232"/>
      <c r="C167" s="233"/>
      <c r="D167" s="227" t="s">
        <v>175</v>
      </c>
      <c r="E167" s="234" t="s">
        <v>19</v>
      </c>
      <c r="F167" s="235" t="s">
        <v>1279</v>
      </c>
      <c r="G167" s="233"/>
      <c r="H167" s="234" t="s">
        <v>19</v>
      </c>
      <c r="I167" s="236"/>
      <c r="J167" s="233"/>
      <c r="K167" s="233"/>
      <c r="L167" s="237"/>
      <c r="M167" s="238"/>
      <c r="N167" s="239"/>
      <c r="O167" s="239"/>
      <c r="P167" s="239"/>
      <c r="Q167" s="239"/>
      <c r="R167" s="239"/>
      <c r="S167" s="239"/>
      <c r="T167" s="24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1" t="s">
        <v>175</v>
      </c>
      <c r="AU167" s="241" t="s">
        <v>81</v>
      </c>
      <c r="AV167" s="13" t="s">
        <v>79</v>
      </c>
      <c r="AW167" s="13" t="s">
        <v>33</v>
      </c>
      <c r="AX167" s="13" t="s">
        <v>72</v>
      </c>
      <c r="AY167" s="241" t="s">
        <v>161</v>
      </c>
    </row>
    <row r="168" s="14" customFormat="1">
      <c r="A168" s="14"/>
      <c r="B168" s="242"/>
      <c r="C168" s="243"/>
      <c r="D168" s="227" t="s">
        <v>175</v>
      </c>
      <c r="E168" s="244" t="s">
        <v>19</v>
      </c>
      <c r="F168" s="245" t="s">
        <v>1280</v>
      </c>
      <c r="G168" s="243"/>
      <c r="H168" s="246">
        <v>8.4000000000000004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2" t="s">
        <v>175</v>
      </c>
      <c r="AU168" s="252" t="s">
        <v>81</v>
      </c>
      <c r="AV168" s="14" t="s">
        <v>81</v>
      </c>
      <c r="AW168" s="14" t="s">
        <v>33</v>
      </c>
      <c r="AX168" s="14" t="s">
        <v>79</v>
      </c>
      <c r="AY168" s="252" t="s">
        <v>161</v>
      </c>
    </row>
    <row r="169" s="12" customFormat="1" ht="22.8" customHeight="1">
      <c r="A169" s="12"/>
      <c r="B169" s="198"/>
      <c r="C169" s="199"/>
      <c r="D169" s="200" t="s">
        <v>71</v>
      </c>
      <c r="E169" s="212" t="s">
        <v>406</v>
      </c>
      <c r="F169" s="212" t="s">
        <v>407</v>
      </c>
      <c r="G169" s="199"/>
      <c r="H169" s="199"/>
      <c r="I169" s="202"/>
      <c r="J169" s="213">
        <f>BK169</f>
        <v>0</v>
      </c>
      <c r="K169" s="199"/>
      <c r="L169" s="204"/>
      <c r="M169" s="205"/>
      <c r="N169" s="206"/>
      <c r="O169" s="206"/>
      <c r="P169" s="207">
        <f>SUM(P170:P189)</f>
        <v>0</v>
      </c>
      <c r="Q169" s="206"/>
      <c r="R169" s="207">
        <f>SUM(R170:R189)</f>
        <v>0</v>
      </c>
      <c r="S169" s="206"/>
      <c r="T169" s="208">
        <f>SUM(T170:T189)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9" t="s">
        <v>79</v>
      </c>
      <c r="AT169" s="210" t="s">
        <v>71</v>
      </c>
      <c r="AU169" s="210" t="s">
        <v>79</v>
      </c>
      <c r="AY169" s="209" t="s">
        <v>161</v>
      </c>
      <c r="BK169" s="211">
        <f>SUM(BK170:BK189)</f>
        <v>0</v>
      </c>
    </row>
    <row r="170" s="2" customFormat="1" ht="24.15" customHeight="1">
      <c r="A170" s="39"/>
      <c r="B170" s="40"/>
      <c r="C170" s="214" t="s">
        <v>321</v>
      </c>
      <c r="D170" s="214" t="s">
        <v>163</v>
      </c>
      <c r="E170" s="215" t="s">
        <v>1281</v>
      </c>
      <c r="F170" s="216" t="s">
        <v>1282</v>
      </c>
      <c r="G170" s="217" t="s">
        <v>221</v>
      </c>
      <c r="H170" s="218">
        <v>99.093000000000004</v>
      </c>
      <c r="I170" s="219"/>
      <c r="J170" s="220">
        <f>ROUND(I170*H170,2)</f>
        <v>0</v>
      </c>
      <c r="K170" s="216" t="s">
        <v>185</v>
      </c>
      <c r="L170" s="45"/>
      <c r="M170" s="221" t="s">
        <v>19</v>
      </c>
      <c r="N170" s="222" t="s">
        <v>43</v>
      </c>
      <c r="O170" s="85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5" t="s">
        <v>167</v>
      </c>
      <c r="AT170" s="225" t="s">
        <v>163</v>
      </c>
      <c r="AU170" s="225" t="s">
        <v>81</v>
      </c>
      <c r="AY170" s="18" t="s">
        <v>161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8" t="s">
        <v>79</v>
      </c>
      <c r="BK170" s="226">
        <f>ROUND(I170*H170,2)</f>
        <v>0</v>
      </c>
      <c r="BL170" s="18" t="s">
        <v>167</v>
      </c>
      <c r="BM170" s="225" t="s">
        <v>1283</v>
      </c>
    </row>
    <row r="171" s="14" customFormat="1">
      <c r="A171" s="14"/>
      <c r="B171" s="242"/>
      <c r="C171" s="243"/>
      <c r="D171" s="227" t="s">
        <v>175</v>
      </c>
      <c r="E171" s="244" t="s">
        <v>19</v>
      </c>
      <c r="F171" s="245" t="s">
        <v>1284</v>
      </c>
      <c r="G171" s="243"/>
      <c r="H171" s="246">
        <v>99.093000000000004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2" t="s">
        <v>175</v>
      </c>
      <c r="AU171" s="252" t="s">
        <v>81</v>
      </c>
      <c r="AV171" s="14" t="s">
        <v>81</v>
      </c>
      <c r="AW171" s="14" t="s">
        <v>33</v>
      </c>
      <c r="AX171" s="14" t="s">
        <v>79</v>
      </c>
      <c r="AY171" s="252" t="s">
        <v>161</v>
      </c>
    </row>
    <row r="172" s="2" customFormat="1" ht="24.15" customHeight="1">
      <c r="A172" s="39"/>
      <c r="B172" s="40"/>
      <c r="C172" s="214" t="s">
        <v>328</v>
      </c>
      <c r="D172" s="214" t="s">
        <v>163</v>
      </c>
      <c r="E172" s="215" t="s">
        <v>1285</v>
      </c>
      <c r="F172" s="216" t="s">
        <v>1286</v>
      </c>
      <c r="G172" s="217" t="s">
        <v>221</v>
      </c>
      <c r="H172" s="218">
        <v>891.83699999999999</v>
      </c>
      <c r="I172" s="219"/>
      <c r="J172" s="220">
        <f>ROUND(I172*H172,2)</f>
        <v>0</v>
      </c>
      <c r="K172" s="216" t="s">
        <v>185</v>
      </c>
      <c r="L172" s="45"/>
      <c r="M172" s="221" t="s">
        <v>19</v>
      </c>
      <c r="N172" s="222" t="s">
        <v>43</v>
      </c>
      <c r="O172" s="85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5" t="s">
        <v>167</v>
      </c>
      <c r="AT172" s="225" t="s">
        <v>163</v>
      </c>
      <c r="AU172" s="225" t="s">
        <v>81</v>
      </c>
      <c r="AY172" s="18" t="s">
        <v>161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8" t="s">
        <v>79</v>
      </c>
      <c r="BK172" s="226">
        <f>ROUND(I172*H172,2)</f>
        <v>0</v>
      </c>
      <c r="BL172" s="18" t="s">
        <v>167</v>
      </c>
      <c r="BM172" s="225" t="s">
        <v>1287</v>
      </c>
    </row>
    <row r="173" s="14" customFormat="1">
      <c r="A173" s="14"/>
      <c r="B173" s="242"/>
      <c r="C173" s="243"/>
      <c r="D173" s="227" t="s">
        <v>175</v>
      </c>
      <c r="E173" s="244" t="s">
        <v>19</v>
      </c>
      <c r="F173" s="245" t="s">
        <v>1284</v>
      </c>
      <c r="G173" s="243"/>
      <c r="H173" s="246">
        <v>99.093000000000004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175</v>
      </c>
      <c r="AU173" s="252" t="s">
        <v>81</v>
      </c>
      <c r="AV173" s="14" t="s">
        <v>81</v>
      </c>
      <c r="AW173" s="14" t="s">
        <v>33</v>
      </c>
      <c r="AX173" s="14" t="s">
        <v>72</v>
      </c>
      <c r="AY173" s="252" t="s">
        <v>161</v>
      </c>
    </row>
    <row r="174" s="14" customFormat="1">
      <c r="A174" s="14"/>
      <c r="B174" s="242"/>
      <c r="C174" s="243"/>
      <c r="D174" s="227" t="s">
        <v>175</v>
      </c>
      <c r="E174" s="244" t="s">
        <v>19</v>
      </c>
      <c r="F174" s="245" t="s">
        <v>1288</v>
      </c>
      <c r="G174" s="243"/>
      <c r="H174" s="246">
        <v>891.83699999999999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2" t="s">
        <v>175</v>
      </c>
      <c r="AU174" s="252" t="s">
        <v>81</v>
      </c>
      <c r="AV174" s="14" t="s">
        <v>81</v>
      </c>
      <c r="AW174" s="14" t="s">
        <v>33</v>
      </c>
      <c r="AX174" s="14" t="s">
        <v>79</v>
      </c>
      <c r="AY174" s="252" t="s">
        <v>161</v>
      </c>
    </row>
    <row r="175" s="2" customFormat="1" ht="24.15" customHeight="1">
      <c r="A175" s="39"/>
      <c r="B175" s="40"/>
      <c r="C175" s="214" t="s">
        <v>333</v>
      </c>
      <c r="D175" s="214" t="s">
        <v>163</v>
      </c>
      <c r="E175" s="215" t="s">
        <v>1289</v>
      </c>
      <c r="F175" s="216" t="s">
        <v>1290</v>
      </c>
      <c r="G175" s="217" t="s">
        <v>221</v>
      </c>
      <c r="H175" s="218">
        <v>69.031000000000006</v>
      </c>
      <c r="I175" s="219"/>
      <c r="J175" s="220">
        <f>ROUND(I175*H175,2)</f>
        <v>0</v>
      </c>
      <c r="K175" s="216" t="s">
        <v>185</v>
      </c>
      <c r="L175" s="45"/>
      <c r="M175" s="221" t="s">
        <v>19</v>
      </c>
      <c r="N175" s="222" t="s">
        <v>43</v>
      </c>
      <c r="O175" s="85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5" t="s">
        <v>167</v>
      </c>
      <c r="AT175" s="225" t="s">
        <v>163</v>
      </c>
      <c r="AU175" s="225" t="s">
        <v>81</v>
      </c>
      <c r="AY175" s="18" t="s">
        <v>161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8" t="s">
        <v>79</v>
      </c>
      <c r="BK175" s="226">
        <f>ROUND(I175*H175,2)</f>
        <v>0</v>
      </c>
      <c r="BL175" s="18" t="s">
        <v>167</v>
      </c>
      <c r="BM175" s="225" t="s">
        <v>1291</v>
      </c>
    </row>
    <row r="176" s="14" customFormat="1">
      <c r="A176" s="14"/>
      <c r="B176" s="242"/>
      <c r="C176" s="243"/>
      <c r="D176" s="227" t="s">
        <v>175</v>
      </c>
      <c r="E176" s="244" t="s">
        <v>19</v>
      </c>
      <c r="F176" s="245" t="s">
        <v>1292</v>
      </c>
      <c r="G176" s="243"/>
      <c r="H176" s="246">
        <v>66.972999999999999</v>
      </c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2" t="s">
        <v>175</v>
      </c>
      <c r="AU176" s="252" t="s">
        <v>81</v>
      </c>
      <c r="AV176" s="14" t="s">
        <v>81</v>
      </c>
      <c r="AW176" s="14" t="s">
        <v>33</v>
      </c>
      <c r="AX176" s="14" t="s">
        <v>72</v>
      </c>
      <c r="AY176" s="252" t="s">
        <v>161</v>
      </c>
    </row>
    <row r="177" s="14" customFormat="1">
      <c r="A177" s="14"/>
      <c r="B177" s="242"/>
      <c r="C177" s="243"/>
      <c r="D177" s="227" t="s">
        <v>175</v>
      </c>
      <c r="E177" s="244" t="s">
        <v>19</v>
      </c>
      <c r="F177" s="245" t="s">
        <v>1293</v>
      </c>
      <c r="G177" s="243"/>
      <c r="H177" s="246">
        <v>2.0579999999999998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175</v>
      </c>
      <c r="AU177" s="252" t="s">
        <v>81</v>
      </c>
      <c r="AV177" s="14" t="s">
        <v>81</v>
      </c>
      <c r="AW177" s="14" t="s">
        <v>33</v>
      </c>
      <c r="AX177" s="14" t="s">
        <v>72</v>
      </c>
      <c r="AY177" s="252" t="s">
        <v>161</v>
      </c>
    </row>
    <row r="178" s="15" customFormat="1">
      <c r="A178" s="15"/>
      <c r="B178" s="253"/>
      <c r="C178" s="254"/>
      <c r="D178" s="227" t="s">
        <v>175</v>
      </c>
      <c r="E178" s="255" t="s">
        <v>19</v>
      </c>
      <c r="F178" s="256" t="s">
        <v>190</v>
      </c>
      <c r="G178" s="254"/>
      <c r="H178" s="257">
        <v>69.031000000000006</v>
      </c>
      <c r="I178" s="258"/>
      <c r="J178" s="254"/>
      <c r="K178" s="254"/>
      <c r="L178" s="259"/>
      <c r="M178" s="260"/>
      <c r="N178" s="261"/>
      <c r="O178" s="261"/>
      <c r="P178" s="261"/>
      <c r="Q178" s="261"/>
      <c r="R178" s="261"/>
      <c r="S178" s="261"/>
      <c r="T178" s="262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3" t="s">
        <v>175</v>
      </c>
      <c r="AU178" s="263" t="s">
        <v>81</v>
      </c>
      <c r="AV178" s="15" t="s">
        <v>167</v>
      </c>
      <c r="AW178" s="15" t="s">
        <v>33</v>
      </c>
      <c r="AX178" s="15" t="s">
        <v>79</v>
      </c>
      <c r="AY178" s="263" t="s">
        <v>161</v>
      </c>
    </row>
    <row r="179" s="2" customFormat="1" ht="24.15" customHeight="1">
      <c r="A179" s="39"/>
      <c r="B179" s="40"/>
      <c r="C179" s="214" t="s">
        <v>339</v>
      </c>
      <c r="D179" s="214" t="s">
        <v>163</v>
      </c>
      <c r="E179" s="215" t="s">
        <v>1294</v>
      </c>
      <c r="F179" s="216" t="s">
        <v>1286</v>
      </c>
      <c r="G179" s="217" t="s">
        <v>221</v>
      </c>
      <c r="H179" s="218">
        <v>621.279</v>
      </c>
      <c r="I179" s="219"/>
      <c r="J179" s="220">
        <f>ROUND(I179*H179,2)</f>
        <v>0</v>
      </c>
      <c r="K179" s="216" t="s">
        <v>185</v>
      </c>
      <c r="L179" s="45"/>
      <c r="M179" s="221" t="s">
        <v>19</v>
      </c>
      <c r="N179" s="222" t="s">
        <v>43</v>
      </c>
      <c r="O179" s="85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5" t="s">
        <v>167</v>
      </c>
      <c r="AT179" s="225" t="s">
        <v>163</v>
      </c>
      <c r="AU179" s="225" t="s">
        <v>81</v>
      </c>
      <c r="AY179" s="18" t="s">
        <v>161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8" t="s">
        <v>79</v>
      </c>
      <c r="BK179" s="226">
        <f>ROUND(I179*H179,2)</f>
        <v>0</v>
      </c>
      <c r="BL179" s="18" t="s">
        <v>167</v>
      </c>
      <c r="BM179" s="225" t="s">
        <v>1295</v>
      </c>
    </row>
    <row r="180" s="14" customFormat="1">
      <c r="A180" s="14"/>
      <c r="B180" s="242"/>
      <c r="C180" s="243"/>
      <c r="D180" s="227" t="s">
        <v>175</v>
      </c>
      <c r="E180" s="244" t="s">
        <v>19</v>
      </c>
      <c r="F180" s="245" t="s">
        <v>1292</v>
      </c>
      <c r="G180" s="243"/>
      <c r="H180" s="246">
        <v>66.972999999999999</v>
      </c>
      <c r="I180" s="247"/>
      <c r="J180" s="243"/>
      <c r="K180" s="243"/>
      <c r="L180" s="248"/>
      <c r="M180" s="249"/>
      <c r="N180" s="250"/>
      <c r="O180" s="250"/>
      <c r="P180" s="250"/>
      <c r="Q180" s="250"/>
      <c r="R180" s="250"/>
      <c r="S180" s="250"/>
      <c r="T180" s="25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2" t="s">
        <v>175</v>
      </c>
      <c r="AU180" s="252" t="s">
        <v>81</v>
      </c>
      <c r="AV180" s="14" t="s">
        <v>81</v>
      </c>
      <c r="AW180" s="14" t="s">
        <v>33</v>
      </c>
      <c r="AX180" s="14" t="s">
        <v>72</v>
      </c>
      <c r="AY180" s="252" t="s">
        <v>161</v>
      </c>
    </row>
    <row r="181" s="14" customFormat="1">
      <c r="A181" s="14"/>
      <c r="B181" s="242"/>
      <c r="C181" s="243"/>
      <c r="D181" s="227" t="s">
        <v>175</v>
      </c>
      <c r="E181" s="244" t="s">
        <v>19</v>
      </c>
      <c r="F181" s="245" t="s">
        <v>1293</v>
      </c>
      <c r="G181" s="243"/>
      <c r="H181" s="246">
        <v>2.0579999999999998</v>
      </c>
      <c r="I181" s="247"/>
      <c r="J181" s="243"/>
      <c r="K181" s="243"/>
      <c r="L181" s="248"/>
      <c r="M181" s="249"/>
      <c r="N181" s="250"/>
      <c r="O181" s="250"/>
      <c r="P181" s="250"/>
      <c r="Q181" s="250"/>
      <c r="R181" s="250"/>
      <c r="S181" s="250"/>
      <c r="T181" s="25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2" t="s">
        <v>175</v>
      </c>
      <c r="AU181" s="252" t="s">
        <v>81</v>
      </c>
      <c r="AV181" s="14" t="s">
        <v>81</v>
      </c>
      <c r="AW181" s="14" t="s">
        <v>33</v>
      </c>
      <c r="AX181" s="14" t="s">
        <v>72</v>
      </c>
      <c r="AY181" s="252" t="s">
        <v>161</v>
      </c>
    </row>
    <row r="182" s="15" customFormat="1">
      <c r="A182" s="15"/>
      <c r="B182" s="253"/>
      <c r="C182" s="254"/>
      <c r="D182" s="227" t="s">
        <v>175</v>
      </c>
      <c r="E182" s="255" t="s">
        <v>19</v>
      </c>
      <c r="F182" s="256" t="s">
        <v>190</v>
      </c>
      <c r="G182" s="254"/>
      <c r="H182" s="257">
        <v>69.031000000000006</v>
      </c>
      <c r="I182" s="258"/>
      <c r="J182" s="254"/>
      <c r="K182" s="254"/>
      <c r="L182" s="259"/>
      <c r="M182" s="260"/>
      <c r="N182" s="261"/>
      <c r="O182" s="261"/>
      <c r="P182" s="261"/>
      <c r="Q182" s="261"/>
      <c r="R182" s="261"/>
      <c r="S182" s="261"/>
      <c r="T182" s="26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3" t="s">
        <v>175</v>
      </c>
      <c r="AU182" s="263" t="s">
        <v>81</v>
      </c>
      <c r="AV182" s="15" t="s">
        <v>167</v>
      </c>
      <c r="AW182" s="15" t="s">
        <v>33</v>
      </c>
      <c r="AX182" s="15" t="s">
        <v>72</v>
      </c>
      <c r="AY182" s="263" t="s">
        <v>161</v>
      </c>
    </row>
    <row r="183" s="14" customFormat="1">
      <c r="A183" s="14"/>
      <c r="B183" s="242"/>
      <c r="C183" s="243"/>
      <c r="D183" s="227" t="s">
        <v>175</v>
      </c>
      <c r="E183" s="244" t="s">
        <v>19</v>
      </c>
      <c r="F183" s="245" t="s">
        <v>1296</v>
      </c>
      <c r="G183" s="243"/>
      <c r="H183" s="246">
        <v>621.279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2" t="s">
        <v>175</v>
      </c>
      <c r="AU183" s="252" t="s">
        <v>81</v>
      </c>
      <c r="AV183" s="14" t="s">
        <v>81</v>
      </c>
      <c r="AW183" s="14" t="s">
        <v>33</v>
      </c>
      <c r="AX183" s="14" t="s">
        <v>79</v>
      </c>
      <c r="AY183" s="252" t="s">
        <v>161</v>
      </c>
    </row>
    <row r="184" s="2" customFormat="1" ht="24.15" customHeight="1">
      <c r="A184" s="39"/>
      <c r="B184" s="40"/>
      <c r="C184" s="214" t="s">
        <v>344</v>
      </c>
      <c r="D184" s="214" t="s">
        <v>163</v>
      </c>
      <c r="E184" s="215" t="s">
        <v>1297</v>
      </c>
      <c r="F184" s="216" t="s">
        <v>1298</v>
      </c>
      <c r="G184" s="217" t="s">
        <v>221</v>
      </c>
      <c r="H184" s="218">
        <v>2.0579999999999998</v>
      </c>
      <c r="I184" s="219"/>
      <c r="J184" s="220">
        <f>ROUND(I184*H184,2)</f>
        <v>0</v>
      </c>
      <c r="K184" s="216" t="s">
        <v>19</v>
      </c>
      <c r="L184" s="45"/>
      <c r="M184" s="221" t="s">
        <v>19</v>
      </c>
      <c r="N184" s="222" t="s">
        <v>43</v>
      </c>
      <c r="O184" s="85"/>
      <c r="P184" s="223">
        <f>O184*H184</f>
        <v>0</v>
      </c>
      <c r="Q184" s="223">
        <v>0</v>
      </c>
      <c r="R184" s="223">
        <f>Q184*H184</f>
        <v>0</v>
      </c>
      <c r="S184" s="223">
        <v>0</v>
      </c>
      <c r="T184" s="224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5" t="s">
        <v>167</v>
      </c>
      <c r="AT184" s="225" t="s">
        <v>163</v>
      </c>
      <c r="AU184" s="225" t="s">
        <v>81</v>
      </c>
      <c r="AY184" s="18" t="s">
        <v>161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8" t="s">
        <v>79</v>
      </c>
      <c r="BK184" s="226">
        <f>ROUND(I184*H184,2)</f>
        <v>0</v>
      </c>
      <c r="BL184" s="18" t="s">
        <v>167</v>
      </c>
      <c r="BM184" s="225" t="s">
        <v>1299</v>
      </c>
    </row>
    <row r="185" s="14" customFormat="1">
      <c r="A185" s="14"/>
      <c r="B185" s="242"/>
      <c r="C185" s="243"/>
      <c r="D185" s="227" t="s">
        <v>175</v>
      </c>
      <c r="E185" s="244" t="s">
        <v>19</v>
      </c>
      <c r="F185" s="245" t="s">
        <v>1293</v>
      </c>
      <c r="G185" s="243"/>
      <c r="H185" s="246">
        <v>2.0579999999999998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175</v>
      </c>
      <c r="AU185" s="252" t="s">
        <v>81</v>
      </c>
      <c r="AV185" s="14" t="s">
        <v>81</v>
      </c>
      <c r="AW185" s="14" t="s">
        <v>33</v>
      </c>
      <c r="AX185" s="14" t="s">
        <v>79</v>
      </c>
      <c r="AY185" s="252" t="s">
        <v>161</v>
      </c>
    </row>
    <row r="186" s="2" customFormat="1" ht="24.15" customHeight="1">
      <c r="A186" s="39"/>
      <c r="B186" s="40"/>
      <c r="C186" s="214" t="s">
        <v>349</v>
      </c>
      <c r="D186" s="214" t="s">
        <v>163</v>
      </c>
      <c r="E186" s="215" t="s">
        <v>1300</v>
      </c>
      <c r="F186" s="216" t="s">
        <v>1301</v>
      </c>
      <c r="G186" s="217" t="s">
        <v>221</v>
      </c>
      <c r="H186" s="218">
        <v>66.972999999999999</v>
      </c>
      <c r="I186" s="219"/>
      <c r="J186" s="220">
        <f>ROUND(I186*H186,2)</f>
        <v>0</v>
      </c>
      <c r="K186" s="216" t="s">
        <v>19</v>
      </c>
      <c r="L186" s="45"/>
      <c r="M186" s="221" t="s">
        <v>19</v>
      </c>
      <c r="N186" s="222" t="s">
        <v>43</v>
      </c>
      <c r="O186" s="85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5" t="s">
        <v>167</v>
      </c>
      <c r="AT186" s="225" t="s">
        <v>163</v>
      </c>
      <c r="AU186" s="225" t="s">
        <v>81</v>
      </c>
      <c r="AY186" s="18" t="s">
        <v>161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8" t="s">
        <v>79</v>
      </c>
      <c r="BK186" s="226">
        <f>ROUND(I186*H186,2)</f>
        <v>0</v>
      </c>
      <c r="BL186" s="18" t="s">
        <v>167</v>
      </c>
      <c r="BM186" s="225" t="s">
        <v>1302</v>
      </c>
    </row>
    <row r="187" s="14" customFormat="1">
      <c r="A187" s="14"/>
      <c r="B187" s="242"/>
      <c r="C187" s="243"/>
      <c r="D187" s="227" t="s">
        <v>175</v>
      </c>
      <c r="E187" s="244" t="s">
        <v>19</v>
      </c>
      <c r="F187" s="245" t="s">
        <v>1292</v>
      </c>
      <c r="G187" s="243"/>
      <c r="H187" s="246">
        <v>66.972999999999999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1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2" t="s">
        <v>175</v>
      </c>
      <c r="AU187" s="252" t="s">
        <v>81</v>
      </c>
      <c r="AV187" s="14" t="s">
        <v>81</v>
      </c>
      <c r="AW187" s="14" t="s">
        <v>33</v>
      </c>
      <c r="AX187" s="14" t="s">
        <v>79</v>
      </c>
      <c r="AY187" s="252" t="s">
        <v>161</v>
      </c>
    </row>
    <row r="188" s="2" customFormat="1" ht="24.15" customHeight="1">
      <c r="A188" s="39"/>
      <c r="B188" s="40"/>
      <c r="C188" s="214" t="s">
        <v>353</v>
      </c>
      <c r="D188" s="214" t="s">
        <v>163</v>
      </c>
      <c r="E188" s="215" t="s">
        <v>1303</v>
      </c>
      <c r="F188" s="216" t="s">
        <v>220</v>
      </c>
      <c r="G188" s="217" t="s">
        <v>221</v>
      </c>
      <c r="H188" s="218">
        <v>99.093000000000004</v>
      </c>
      <c r="I188" s="219"/>
      <c r="J188" s="220">
        <f>ROUND(I188*H188,2)</f>
        <v>0</v>
      </c>
      <c r="K188" s="216" t="s">
        <v>19</v>
      </c>
      <c r="L188" s="45"/>
      <c r="M188" s="221" t="s">
        <v>19</v>
      </c>
      <c r="N188" s="222" t="s">
        <v>43</v>
      </c>
      <c r="O188" s="85"/>
      <c r="P188" s="223">
        <f>O188*H188</f>
        <v>0</v>
      </c>
      <c r="Q188" s="223">
        <v>0</v>
      </c>
      <c r="R188" s="223">
        <f>Q188*H188</f>
        <v>0</v>
      </c>
      <c r="S188" s="223">
        <v>0</v>
      </c>
      <c r="T188" s="224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5" t="s">
        <v>167</v>
      </c>
      <c r="AT188" s="225" t="s">
        <v>163</v>
      </c>
      <c r="AU188" s="225" t="s">
        <v>81</v>
      </c>
      <c r="AY188" s="18" t="s">
        <v>161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8" t="s">
        <v>79</v>
      </c>
      <c r="BK188" s="226">
        <f>ROUND(I188*H188,2)</f>
        <v>0</v>
      </c>
      <c r="BL188" s="18" t="s">
        <v>167</v>
      </c>
      <c r="BM188" s="225" t="s">
        <v>1304</v>
      </c>
    </row>
    <row r="189" s="14" customFormat="1">
      <c r="A189" s="14"/>
      <c r="B189" s="242"/>
      <c r="C189" s="243"/>
      <c r="D189" s="227" t="s">
        <v>175</v>
      </c>
      <c r="E189" s="244" t="s">
        <v>19</v>
      </c>
      <c r="F189" s="245" t="s">
        <v>1284</v>
      </c>
      <c r="G189" s="243"/>
      <c r="H189" s="246">
        <v>99.093000000000004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175</v>
      </c>
      <c r="AU189" s="252" t="s">
        <v>81</v>
      </c>
      <c r="AV189" s="14" t="s">
        <v>81</v>
      </c>
      <c r="AW189" s="14" t="s">
        <v>33</v>
      </c>
      <c r="AX189" s="14" t="s">
        <v>79</v>
      </c>
      <c r="AY189" s="252" t="s">
        <v>161</v>
      </c>
    </row>
    <row r="190" s="12" customFormat="1" ht="22.8" customHeight="1">
      <c r="A190" s="12"/>
      <c r="B190" s="198"/>
      <c r="C190" s="199"/>
      <c r="D190" s="200" t="s">
        <v>71</v>
      </c>
      <c r="E190" s="212" t="s">
        <v>437</v>
      </c>
      <c r="F190" s="212" t="s">
        <v>438</v>
      </c>
      <c r="G190" s="199"/>
      <c r="H190" s="199"/>
      <c r="I190" s="202"/>
      <c r="J190" s="213">
        <f>BK190</f>
        <v>0</v>
      </c>
      <c r="K190" s="199"/>
      <c r="L190" s="204"/>
      <c r="M190" s="205"/>
      <c r="N190" s="206"/>
      <c r="O190" s="206"/>
      <c r="P190" s="207">
        <f>P191</f>
        <v>0</v>
      </c>
      <c r="Q190" s="206"/>
      <c r="R190" s="207">
        <f>R191</f>
        <v>0</v>
      </c>
      <c r="S190" s="206"/>
      <c r="T190" s="208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9" t="s">
        <v>79</v>
      </c>
      <c r="AT190" s="210" t="s">
        <v>71</v>
      </c>
      <c r="AU190" s="210" t="s">
        <v>79</v>
      </c>
      <c r="AY190" s="209" t="s">
        <v>161</v>
      </c>
      <c r="BK190" s="211">
        <f>BK191</f>
        <v>0</v>
      </c>
    </row>
    <row r="191" s="2" customFormat="1" ht="24.15" customHeight="1">
      <c r="A191" s="39"/>
      <c r="B191" s="40"/>
      <c r="C191" s="214" t="s">
        <v>357</v>
      </c>
      <c r="D191" s="214" t="s">
        <v>163</v>
      </c>
      <c r="E191" s="215" t="s">
        <v>1305</v>
      </c>
      <c r="F191" s="216" t="s">
        <v>1306</v>
      </c>
      <c r="G191" s="217" t="s">
        <v>221</v>
      </c>
      <c r="H191" s="218">
        <v>257.93099999999998</v>
      </c>
      <c r="I191" s="219"/>
      <c r="J191" s="220">
        <f>ROUND(I191*H191,2)</f>
        <v>0</v>
      </c>
      <c r="K191" s="216" t="s">
        <v>185</v>
      </c>
      <c r="L191" s="45"/>
      <c r="M191" s="277" t="s">
        <v>19</v>
      </c>
      <c r="N191" s="278" t="s">
        <v>43</v>
      </c>
      <c r="O191" s="279"/>
      <c r="P191" s="280">
        <f>O191*H191</f>
        <v>0</v>
      </c>
      <c r="Q191" s="280">
        <v>0</v>
      </c>
      <c r="R191" s="280">
        <f>Q191*H191</f>
        <v>0</v>
      </c>
      <c r="S191" s="280">
        <v>0</v>
      </c>
      <c r="T191" s="28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5" t="s">
        <v>167</v>
      </c>
      <c r="AT191" s="225" t="s">
        <v>163</v>
      </c>
      <c r="AU191" s="225" t="s">
        <v>81</v>
      </c>
      <c r="AY191" s="18" t="s">
        <v>161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8" t="s">
        <v>79</v>
      </c>
      <c r="BK191" s="226">
        <f>ROUND(I191*H191,2)</f>
        <v>0</v>
      </c>
      <c r="BL191" s="18" t="s">
        <v>167</v>
      </c>
      <c r="BM191" s="225" t="s">
        <v>1307</v>
      </c>
    </row>
    <row r="192" s="2" customFormat="1" ht="6.96" customHeight="1">
      <c r="A192" s="39"/>
      <c r="B192" s="60"/>
      <c r="C192" s="61"/>
      <c r="D192" s="61"/>
      <c r="E192" s="61"/>
      <c r="F192" s="61"/>
      <c r="G192" s="61"/>
      <c r="H192" s="61"/>
      <c r="I192" s="61"/>
      <c r="J192" s="61"/>
      <c r="K192" s="61"/>
      <c r="L192" s="45"/>
      <c r="M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</row>
  </sheetData>
  <sheetProtection sheet="1" autoFilter="0" formatColumns="0" formatRows="0" objects="1" scenarios="1" spinCount="100000" saltValue="t8RmZpl25vSEffmsW+XaF8JCGwQjapVzdR/7oHGk5BmjvOoRrl0JQ+eKEgYNyVeOTzG0KCWlrPz/W7JOmMUK7A==" hashValue="ZgeZWLvxwVTp+7NeCqEeFeZ2v4Y3EHlMTrAzUQsf4vPuwk2pQL15Os1IuFDci51WLBSkFCUHQYs+JfZrT7A0SQ==" algorithmName="SHA-512" password="DD30"/>
  <autoFilter ref="C86:K191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2021-12-16T14:12:42Z</dcterms:created>
  <dcterms:modified xsi:type="dcterms:W3CDTF">2021-12-16T14:13:01Z</dcterms:modified>
</cp:coreProperties>
</file>