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ocuments\Zastup\Doprava\povrchy\OpatreniDubecDubecek\Opatreni_Dubecek\Rozpocet\"/>
    </mc:Choice>
  </mc:AlternateContent>
  <xr:revisionPtr revIDLastSave="0" documentId="13_ncr:1_{B47B8B8B-5638-49D6-BE03-D42501E471EF}" xr6:coauthVersionLast="47" xr6:coauthVersionMax="47" xr10:uidLastSave="{00000000-0000-0000-0000-000000000000}"/>
  <bookViews>
    <workbookView xWindow="-120" yWindow="-120" windowWidth="15600" windowHeight="18525" firstSheet="4" activeTab="4" xr2:uid="{00000000-000D-0000-FFFF-FFFF00000000}"/>
  </bookViews>
  <sheets>
    <sheet name="Rekapitulace stavby" sheetId="1" r:id="rId1"/>
    <sheet name="SO 000 - Zařízení staveniště" sheetId="2" r:id="rId2"/>
    <sheet name="SO 100 - Opatření č.1 - D..." sheetId="3" r:id="rId3"/>
    <sheet name="SO 101 - Opatření č.2 - A..." sheetId="4" r:id="rId4"/>
    <sheet name="SO 102 - Opatření č.3 - Ü..." sheetId="5" r:id="rId5"/>
    <sheet name="SO 103 - Opatření č.4 - Ü..." sheetId="6" r:id="rId6"/>
    <sheet name="SO 104 - Opatření č.5 - Ü..." sheetId="7" r:id="rId7"/>
    <sheet name="SO 400 - Opatření č.6 - V..." sheetId="8" r:id="rId8"/>
    <sheet name="SO 401 - Opatření č.7 - D..." sheetId="9" r:id="rId9"/>
    <sheet name="Pokyny pro vyplnění" sheetId="10" r:id="rId10"/>
  </sheets>
  <definedNames>
    <definedName name="_xlnm._FilterDatabase" localSheetId="1" hidden="1">'SO 000 - Zařízení staveniště'!$C$81:$K$91</definedName>
    <definedName name="_xlnm._FilterDatabase" localSheetId="2" hidden="1">'SO 100 - Opatření č.1 - D...'!$C$87:$K$318</definedName>
    <definedName name="_xlnm._FilterDatabase" localSheetId="3" hidden="1">'SO 101 - Opatření č.2 - A...'!$C$86:$K$235</definedName>
    <definedName name="_xlnm._FilterDatabase" localSheetId="4" hidden="1">'SO 102 - Opatření č.3 - Ü...'!$C$87:$K$253</definedName>
    <definedName name="_xlnm._FilterDatabase" localSheetId="5" hidden="1">'SO 103 - Opatření č.4 - Ü...'!$C$87:$K$284</definedName>
    <definedName name="_xlnm._FilterDatabase" localSheetId="6" hidden="1">'SO 104 - Opatření č.5 - Ü...'!$C$85:$K$337</definedName>
    <definedName name="_xlnm._FilterDatabase" localSheetId="7" hidden="1">'SO 400 - Opatření č.6 - V...'!$C$83:$K$160</definedName>
    <definedName name="_xlnm._FilterDatabase" localSheetId="8" hidden="1">'SO 401 - Opatření č.7 - D...'!$C$83:$K$113</definedName>
    <definedName name="_xlnm.Print_Titles" localSheetId="0">'Rekapitulace stavby'!$52:$52</definedName>
    <definedName name="_xlnm.Print_Titles" localSheetId="1">'SO 000 - Zařízení staveniště'!$81:$81</definedName>
    <definedName name="_xlnm.Print_Titles" localSheetId="2">'SO 100 - Opatření č.1 - D...'!$87:$87</definedName>
    <definedName name="_xlnm.Print_Titles" localSheetId="3">'SO 101 - Opatření č.2 - A...'!$86:$86</definedName>
    <definedName name="_xlnm.Print_Titles" localSheetId="4">'SO 102 - Opatření č.3 - Ü...'!$87:$87</definedName>
    <definedName name="_xlnm.Print_Titles" localSheetId="5">'SO 103 - Opatření č.4 - Ü...'!$87:$87</definedName>
    <definedName name="_xlnm.Print_Titles" localSheetId="6">'SO 104 - Opatření č.5 - Ü...'!$85:$85</definedName>
    <definedName name="_xlnm.Print_Titles" localSheetId="7">'SO 400 - Opatření č.6 - V...'!$83:$83</definedName>
    <definedName name="_xlnm.Print_Titles" localSheetId="8">'SO 401 - Opatření č.7 - D...'!$83:$83</definedName>
    <definedName name="_xlnm.Print_Area" localSheetId="9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stavby'!$C$42:$AQ$63</definedName>
    <definedName name="_xlnm.Print_Area" localSheetId="1">'SO 000 - Zařízení staveniště'!$C$4:$J$39,'SO 000 - Zařízení staveniště'!$C$45:$J$63,'SO 000 - Zařízení staveniště'!$C$69:$K$91</definedName>
    <definedName name="_xlnm.Print_Area" localSheetId="2">'SO 100 - Opatření č.1 - D...'!$C$4:$J$39,'SO 100 - Opatření č.1 - D...'!$C$45:$J$69,'SO 100 - Opatření č.1 - D...'!$C$75:$K$318</definedName>
    <definedName name="_xlnm.Print_Area" localSheetId="3">'SO 101 - Opatření č.2 - A...'!$C$4:$J$39,'SO 101 - Opatření č.2 - A...'!$C$45:$J$68,'SO 101 - Opatření č.2 - A...'!$C$74:$K$235</definedName>
    <definedName name="_xlnm.Print_Area" localSheetId="4">'SO 102 - Opatření č.3 - Ü...'!$C$4:$J$39,'SO 102 - Opatření č.3 - Ü...'!$C$45:$J$69,'SO 102 - Opatření č.3 - Ü...'!$C$75:$K$253</definedName>
    <definedName name="_xlnm.Print_Area" localSheetId="5">'SO 103 - Opatření č.4 - Ü...'!$C$4:$J$39,'SO 103 - Opatření č.4 - Ü...'!$C$45:$J$69,'SO 103 - Opatření č.4 - Ü...'!$C$75:$K$284</definedName>
    <definedName name="_xlnm.Print_Area" localSheetId="6">'SO 104 - Opatření č.5 - Ü...'!$C$4:$J$39,'SO 104 - Opatření č.5 - Ü...'!$C$45:$J$67,'SO 104 - Opatření č.5 - Ü...'!$C$73:$K$337</definedName>
    <definedName name="_xlnm.Print_Area" localSheetId="7">'SO 400 - Opatření č.6 - V...'!$C$4:$J$39,'SO 400 - Opatření č.6 - V...'!$C$45:$J$65,'SO 400 - Opatření č.6 - V...'!$C$71:$K$160</definedName>
    <definedName name="_xlnm.Print_Area" localSheetId="8">'SO 401 - Opatření č.7 - D...'!$C$4:$J$39,'SO 401 - Opatření č.7 - D...'!$C$45:$J$65,'SO 401 - Opatření č.7 - D...'!$C$71:$K$113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62" i="1" s="1"/>
  <c r="J35" i="9"/>
  <c r="AX62" i="1"/>
  <c r="BI113" i="9"/>
  <c r="BH113" i="9"/>
  <c r="BG113" i="9"/>
  <c r="BF113" i="9"/>
  <c r="T113" i="9"/>
  <c r="R113" i="9"/>
  <c r="P113" i="9"/>
  <c r="BI112" i="9"/>
  <c r="BH112" i="9"/>
  <c r="BG112" i="9"/>
  <c r="BF112" i="9"/>
  <c r="T112" i="9"/>
  <c r="R112" i="9"/>
  <c r="P112" i="9"/>
  <c r="BI111" i="9"/>
  <c r="BH111" i="9"/>
  <c r="BG111" i="9"/>
  <c r="BF111" i="9"/>
  <c r="T111" i="9"/>
  <c r="R111" i="9"/>
  <c r="P111" i="9"/>
  <c r="BI110" i="9"/>
  <c r="BH110" i="9"/>
  <c r="BG110" i="9"/>
  <c r="BF110" i="9"/>
  <c r="T110" i="9"/>
  <c r="R110" i="9"/>
  <c r="P110" i="9"/>
  <c r="BI109" i="9"/>
  <c r="BH109" i="9"/>
  <c r="BG109" i="9"/>
  <c r="BF109" i="9"/>
  <c r="T109" i="9"/>
  <c r="R109" i="9"/>
  <c r="P109" i="9"/>
  <c r="BI108" i="9"/>
  <c r="BH108" i="9"/>
  <c r="BG108" i="9"/>
  <c r="BF108" i="9"/>
  <c r="T108" i="9"/>
  <c r="R108" i="9"/>
  <c r="P108" i="9"/>
  <c r="BI106" i="9"/>
  <c r="BH106" i="9"/>
  <c r="BG106" i="9"/>
  <c r="BF106" i="9"/>
  <c r="T106" i="9"/>
  <c r="R106" i="9"/>
  <c r="P106" i="9"/>
  <c r="BI105" i="9"/>
  <c r="BH105" i="9"/>
  <c r="BG105" i="9"/>
  <c r="BF105" i="9"/>
  <c r="T105" i="9"/>
  <c r="R105" i="9"/>
  <c r="P105" i="9"/>
  <c r="BI103" i="9"/>
  <c r="BH103" i="9"/>
  <c r="BG103" i="9"/>
  <c r="BF103" i="9"/>
  <c r="T103" i="9"/>
  <c r="R103" i="9"/>
  <c r="P103" i="9"/>
  <c r="BI101" i="9"/>
  <c r="BH101" i="9"/>
  <c r="BG101" i="9"/>
  <c r="BF101" i="9"/>
  <c r="T101" i="9"/>
  <c r="R101" i="9"/>
  <c r="P101" i="9"/>
  <c r="BI99" i="9"/>
  <c r="BH99" i="9"/>
  <c r="BG99" i="9"/>
  <c r="BF99" i="9"/>
  <c r="T99" i="9"/>
  <c r="R99" i="9"/>
  <c r="P99" i="9"/>
  <c r="BI95" i="9"/>
  <c r="BH95" i="9"/>
  <c r="BG95" i="9"/>
  <c r="BF95" i="9"/>
  <c r="T95" i="9"/>
  <c r="R95" i="9"/>
  <c r="P95" i="9"/>
  <c r="BI93" i="9"/>
  <c r="BH93" i="9"/>
  <c r="BG93" i="9"/>
  <c r="BF93" i="9"/>
  <c r="T93" i="9"/>
  <c r="R93" i="9"/>
  <c r="P93" i="9"/>
  <c r="BI91" i="9"/>
  <c r="BH91" i="9"/>
  <c r="BG91" i="9"/>
  <c r="BF91" i="9"/>
  <c r="T91" i="9"/>
  <c r="R91" i="9"/>
  <c r="P91" i="9"/>
  <c r="BI89" i="9"/>
  <c r="BH89" i="9"/>
  <c r="BG89" i="9"/>
  <c r="BF89" i="9"/>
  <c r="T89" i="9"/>
  <c r="R89" i="9"/>
  <c r="P89" i="9"/>
  <c r="BI87" i="9"/>
  <c r="BH87" i="9"/>
  <c r="BG87" i="9"/>
  <c r="BF87" i="9"/>
  <c r="T87" i="9"/>
  <c r="R87" i="9"/>
  <c r="P87" i="9"/>
  <c r="F78" i="9"/>
  <c r="E76" i="9"/>
  <c r="F52" i="9"/>
  <c r="E50" i="9"/>
  <c r="J24" i="9"/>
  <c r="E24" i="9"/>
  <c r="J55" i="9" s="1"/>
  <c r="J23" i="9"/>
  <c r="J21" i="9"/>
  <c r="E21" i="9"/>
  <c r="J80" i="9"/>
  <c r="J20" i="9"/>
  <c r="J18" i="9"/>
  <c r="E18" i="9"/>
  <c r="F55" i="9" s="1"/>
  <c r="J17" i="9"/>
  <c r="J15" i="9"/>
  <c r="E15" i="9"/>
  <c r="F80" i="9" s="1"/>
  <c r="J14" i="9"/>
  <c r="J12" i="9"/>
  <c r="J52" i="9"/>
  <c r="E7" i="9"/>
  <c r="E74" i="9"/>
  <c r="J37" i="8"/>
  <c r="J36" i="8"/>
  <c r="AY61" i="1"/>
  <c r="J35" i="8"/>
  <c r="AX61" i="1" s="1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7" i="8"/>
  <c r="BH137" i="8"/>
  <c r="BG137" i="8"/>
  <c r="BF137" i="8"/>
  <c r="T137" i="8"/>
  <c r="R137" i="8"/>
  <c r="P137" i="8"/>
  <c r="BI135" i="8"/>
  <c r="BH135" i="8"/>
  <c r="BG135" i="8"/>
  <c r="BF135" i="8"/>
  <c r="T135" i="8"/>
  <c r="R135" i="8"/>
  <c r="P135" i="8"/>
  <c r="BI133" i="8"/>
  <c r="BH133" i="8"/>
  <c r="BG133" i="8"/>
  <c r="BF133" i="8"/>
  <c r="T133" i="8"/>
  <c r="R133" i="8"/>
  <c r="P133" i="8"/>
  <c r="BI131" i="8"/>
  <c r="BH131" i="8"/>
  <c r="BG131" i="8"/>
  <c r="BF131" i="8"/>
  <c r="T131" i="8"/>
  <c r="R131" i="8"/>
  <c r="P131" i="8"/>
  <c r="BI129" i="8"/>
  <c r="BH129" i="8"/>
  <c r="BG129" i="8"/>
  <c r="BF129" i="8"/>
  <c r="T129" i="8"/>
  <c r="R129" i="8"/>
  <c r="P129" i="8"/>
  <c r="BI127" i="8"/>
  <c r="BH127" i="8"/>
  <c r="BG127" i="8"/>
  <c r="BF127" i="8"/>
  <c r="T127" i="8"/>
  <c r="R127" i="8"/>
  <c r="P127" i="8"/>
  <c r="BI125" i="8"/>
  <c r="BH125" i="8"/>
  <c r="BG125" i="8"/>
  <c r="BF125" i="8"/>
  <c r="T125" i="8"/>
  <c r="R125" i="8"/>
  <c r="P125" i="8"/>
  <c r="BI123" i="8"/>
  <c r="BH123" i="8"/>
  <c r="BG123" i="8"/>
  <c r="BF123" i="8"/>
  <c r="T123" i="8"/>
  <c r="R123" i="8"/>
  <c r="P123" i="8"/>
  <c r="BI121" i="8"/>
  <c r="BH121" i="8"/>
  <c r="BG121" i="8"/>
  <c r="BF121" i="8"/>
  <c r="T121" i="8"/>
  <c r="R121" i="8"/>
  <c r="P121" i="8"/>
  <c r="BI119" i="8"/>
  <c r="BH119" i="8"/>
  <c r="BG119" i="8"/>
  <c r="BF119" i="8"/>
  <c r="T119" i="8"/>
  <c r="R119" i="8"/>
  <c r="P119" i="8"/>
  <c r="BI117" i="8"/>
  <c r="BH117" i="8"/>
  <c r="BG117" i="8"/>
  <c r="BF117" i="8"/>
  <c r="T117" i="8"/>
  <c r="R117" i="8"/>
  <c r="P117" i="8"/>
  <c r="BI115" i="8"/>
  <c r="BH115" i="8"/>
  <c r="BG115" i="8"/>
  <c r="BF115" i="8"/>
  <c r="T115" i="8"/>
  <c r="R115" i="8"/>
  <c r="P115" i="8"/>
  <c r="BI113" i="8"/>
  <c r="BH113" i="8"/>
  <c r="BG113" i="8"/>
  <c r="BF113" i="8"/>
  <c r="T113" i="8"/>
  <c r="R113" i="8"/>
  <c r="P113" i="8"/>
  <c r="BI111" i="8"/>
  <c r="BH111" i="8"/>
  <c r="BG111" i="8"/>
  <c r="BF111" i="8"/>
  <c r="T111" i="8"/>
  <c r="R111" i="8"/>
  <c r="P111" i="8"/>
  <c r="BI109" i="8"/>
  <c r="BH109" i="8"/>
  <c r="BG109" i="8"/>
  <c r="BF109" i="8"/>
  <c r="T109" i="8"/>
  <c r="R109" i="8"/>
  <c r="P109" i="8"/>
  <c r="BI107" i="8"/>
  <c r="BH107" i="8"/>
  <c r="BG107" i="8"/>
  <c r="BF107" i="8"/>
  <c r="T107" i="8"/>
  <c r="R107" i="8"/>
  <c r="P107" i="8"/>
  <c r="BI105" i="8"/>
  <c r="BH105" i="8"/>
  <c r="BG105" i="8"/>
  <c r="BF105" i="8"/>
  <c r="T105" i="8"/>
  <c r="R105" i="8"/>
  <c r="P105" i="8"/>
  <c r="BI103" i="8"/>
  <c r="BH103" i="8"/>
  <c r="BG103" i="8"/>
  <c r="BF103" i="8"/>
  <c r="T103" i="8"/>
  <c r="R103" i="8"/>
  <c r="P103" i="8"/>
  <c r="BI101" i="8"/>
  <c r="BH101" i="8"/>
  <c r="BG101" i="8"/>
  <c r="BF101" i="8"/>
  <c r="T101" i="8"/>
  <c r="R101" i="8"/>
  <c r="P101" i="8"/>
  <c r="BI97" i="8"/>
  <c r="BH97" i="8"/>
  <c r="BG97" i="8"/>
  <c r="BF97" i="8"/>
  <c r="T97" i="8"/>
  <c r="R97" i="8"/>
  <c r="P97" i="8"/>
  <c r="BI95" i="8"/>
  <c r="BH95" i="8"/>
  <c r="BG95" i="8"/>
  <c r="BF95" i="8"/>
  <c r="T95" i="8"/>
  <c r="R95" i="8"/>
  <c r="P95" i="8"/>
  <c r="BI93" i="8"/>
  <c r="BH93" i="8"/>
  <c r="BG93" i="8"/>
  <c r="BF93" i="8"/>
  <c r="T93" i="8"/>
  <c r="R93" i="8"/>
  <c r="P93" i="8"/>
  <c r="BI91" i="8"/>
  <c r="BH91" i="8"/>
  <c r="BG91" i="8"/>
  <c r="BF91" i="8"/>
  <c r="T91" i="8"/>
  <c r="R91" i="8"/>
  <c r="P91" i="8"/>
  <c r="BI89" i="8"/>
  <c r="BH89" i="8"/>
  <c r="BG89" i="8"/>
  <c r="BF89" i="8"/>
  <c r="T89" i="8"/>
  <c r="R89" i="8"/>
  <c r="P89" i="8"/>
  <c r="BI87" i="8"/>
  <c r="BH87" i="8"/>
  <c r="BG87" i="8"/>
  <c r="BF87" i="8"/>
  <c r="T87" i="8"/>
  <c r="R87" i="8"/>
  <c r="P87" i="8"/>
  <c r="F78" i="8"/>
  <c r="E76" i="8"/>
  <c r="F52" i="8"/>
  <c r="E50" i="8"/>
  <c r="J24" i="8"/>
  <c r="E24" i="8"/>
  <c r="J81" i="8"/>
  <c r="J23" i="8"/>
  <c r="J21" i="8"/>
  <c r="E21" i="8"/>
  <c r="J54" i="8"/>
  <c r="J20" i="8"/>
  <c r="J18" i="8"/>
  <c r="E18" i="8"/>
  <c r="F81" i="8" s="1"/>
  <c r="J17" i="8"/>
  <c r="J15" i="8"/>
  <c r="E15" i="8"/>
  <c r="F54" i="8" s="1"/>
  <c r="J14" i="8"/>
  <c r="J12" i="8"/>
  <c r="J78" i="8" s="1"/>
  <c r="E7" i="8"/>
  <c r="E48" i="8" s="1"/>
  <c r="J37" i="7"/>
  <c r="J36" i="7"/>
  <c r="AY60" i="1"/>
  <c r="J35" i="7"/>
  <c r="AX60" i="1" s="1"/>
  <c r="BI336" i="7"/>
  <c r="BH336" i="7"/>
  <c r="BG336" i="7"/>
  <c r="BF336" i="7"/>
  <c r="T336" i="7"/>
  <c r="T335" i="7"/>
  <c r="R336" i="7"/>
  <c r="R335" i="7"/>
  <c r="P336" i="7"/>
  <c r="P335" i="7"/>
  <c r="BI328" i="7"/>
  <c r="BH328" i="7"/>
  <c r="BG328" i="7"/>
  <c r="BF328" i="7"/>
  <c r="T328" i="7"/>
  <c r="R328" i="7"/>
  <c r="P328" i="7"/>
  <c r="BI323" i="7"/>
  <c r="BH323" i="7"/>
  <c r="BG323" i="7"/>
  <c r="BF323" i="7"/>
  <c r="T323" i="7"/>
  <c r="R323" i="7"/>
  <c r="P323" i="7"/>
  <c r="BI320" i="7"/>
  <c r="BH320" i="7"/>
  <c r="BG320" i="7"/>
  <c r="BF320" i="7"/>
  <c r="T320" i="7"/>
  <c r="R320" i="7"/>
  <c r="P320" i="7"/>
  <c r="BI317" i="7"/>
  <c r="BH317" i="7"/>
  <c r="BG317" i="7"/>
  <c r="BF317" i="7"/>
  <c r="T317" i="7"/>
  <c r="R317" i="7"/>
  <c r="P317" i="7"/>
  <c r="BI312" i="7"/>
  <c r="BH312" i="7"/>
  <c r="BG312" i="7"/>
  <c r="BF312" i="7"/>
  <c r="T312" i="7"/>
  <c r="R312" i="7"/>
  <c r="P312" i="7"/>
  <c r="BI309" i="7"/>
  <c r="BH309" i="7"/>
  <c r="BG309" i="7"/>
  <c r="BF309" i="7"/>
  <c r="T309" i="7"/>
  <c r="R309" i="7"/>
  <c r="P309" i="7"/>
  <c r="BI301" i="7"/>
  <c r="BH301" i="7"/>
  <c r="BG301" i="7"/>
  <c r="BF301" i="7"/>
  <c r="T301" i="7"/>
  <c r="R301" i="7"/>
  <c r="P301" i="7"/>
  <c r="BI298" i="7"/>
  <c r="BH298" i="7"/>
  <c r="BG298" i="7"/>
  <c r="BF298" i="7"/>
  <c r="T298" i="7"/>
  <c r="R298" i="7"/>
  <c r="P298" i="7"/>
  <c r="BI296" i="7"/>
  <c r="BH296" i="7"/>
  <c r="BG296" i="7"/>
  <c r="BF296" i="7"/>
  <c r="T296" i="7"/>
  <c r="R296" i="7"/>
  <c r="P296" i="7"/>
  <c r="BI293" i="7"/>
  <c r="BH293" i="7"/>
  <c r="BG293" i="7"/>
  <c r="BF293" i="7"/>
  <c r="T293" i="7"/>
  <c r="R293" i="7"/>
  <c r="P293" i="7"/>
  <c r="BI291" i="7"/>
  <c r="BH291" i="7"/>
  <c r="BG291" i="7"/>
  <c r="BF291" i="7"/>
  <c r="T291" i="7"/>
  <c r="R291" i="7"/>
  <c r="P291" i="7"/>
  <c r="BI289" i="7"/>
  <c r="BH289" i="7"/>
  <c r="BG289" i="7"/>
  <c r="BF289" i="7"/>
  <c r="T289" i="7"/>
  <c r="R289" i="7"/>
  <c r="P289" i="7"/>
  <c r="BI287" i="7"/>
  <c r="BH287" i="7"/>
  <c r="BG287" i="7"/>
  <c r="BF287" i="7"/>
  <c r="T287" i="7"/>
  <c r="R287" i="7"/>
  <c r="P287" i="7"/>
  <c r="BI285" i="7"/>
  <c r="BH285" i="7"/>
  <c r="BG285" i="7"/>
  <c r="BF285" i="7"/>
  <c r="T285" i="7"/>
  <c r="R285" i="7"/>
  <c r="P285" i="7"/>
  <c r="BI283" i="7"/>
  <c r="BH283" i="7"/>
  <c r="BG283" i="7"/>
  <c r="BF283" i="7"/>
  <c r="T283" i="7"/>
  <c r="R283" i="7"/>
  <c r="P283" i="7"/>
  <c r="BI280" i="7"/>
  <c r="BH280" i="7"/>
  <c r="BG280" i="7"/>
  <c r="BF280" i="7"/>
  <c r="T280" i="7"/>
  <c r="R280" i="7"/>
  <c r="P280" i="7"/>
  <c r="BI278" i="7"/>
  <c r="BH278" i="7"/>
  <c r="BG278" i="7"/>
  <c r="BF278" i="7"/>
  <c r="T278" i="7"/>
  <c r="R278" i="7"/>
  <c r="P278" i="7"/>
  <c r="BI275" i="7"/>
  <c r="BH275" i="7"/>
  <c r="BG275" i="7"/>
  <c r="BF275" i="7"/>
  <c r="T275" i="7"/>
  <c r="R275" i="7"/>
  <c r="P275" i="7"/>
  <c r="BI273" i="7"/>
  <c r="BH273" i="7"/>
  <c r="BG273" i="7"/>
  <c r="BF273" i="7"/>
  <c r="T273" i="7"/>
  <c r="R273" i="7"/>
  <c r="P273" i="7"/>
  <c r="BI271" i="7"/>
  <c r="BH271" i="7"/>
  <c r="BG271" i="7"/>
  <c r="BF271" i="7"/>
  <c r="T271" i="7"/>
  <c r="R271" i="7"/>
  <c r="P271" i="7"/>
  <c r="BI269" i="7"/>
  <c r="BH269" i="7"/>
  <c r="BG269" i="7"/>
  <c r="BF269" i="7"/>
  <c r="T269" i="7"/>
  <c r="R269" i="7"/>
  <c r="P269" i="7"/>
  <c r="BI266" i="7"/>
  <c r="BH266" i="7"/>
  <c r="BG266" i="7"/>
  <c r="BF266" i="7"/>
  <c r="T266" i="7"/>
  <c r="R266" i="7"/>
  <c r="P266" i="7"/>
  <c r="BI263" i="7"/>
  <c r="BH263" i="7"/>
  <c r="BG263" i="7"/>
  <c r="BF263" i="7"/>
  <c r="T263" i="7"/>
  <c r="R263" i="7"/>
  <c r="P263" i="7"/>
  <c r="BI260" i="7"/>
  <c r="BH260" i="7"/>
  <c r="BG260" i="7"/>
  <c r="BF260" i="7"/>
  <c r="T260" i="7"/>
  <c r="R260" i="7"/>
  <c r="P260" i="7"/>
  <c r="BI259" i="7"/>
  <c r="BH259" i="7"/>
  <c r="BG259" i="7"/>
  <c r="BF259" i="7"/>
  <c r="T259" i="7"/>
  <c r="R259" i="7"/>
  <c r="P259" i="7"/>
  <c r="BI257" i="7"/>
  <c r="BH257" i="7"/>
  <c r="BG257" i="7"/>
  <c r="BF257" i="7"/>
  <c r="T257" i="7"/>
  <c r="R257" i="7"/>
  <c r="P257" i="7"/>
  <c r="BI255" i="7"/>
  <c r="BH255" i="7"/>
  <c r="BG255" i="7"/>
  <c r="BF255" i="7"/>
  <c r="T255" i="7"/>
  <c r="R255" i="7"/>
  <c r="P255" i="7"/>
  <c r="BI254" i="7"/>
  <c r="BH254" i="7"/>
  <c r="BG254" i="7"/>
  <c r="BF254" i="7"/>
  <c r="T254" i="7"/>
  <c r="R254" i="7"/>
  <c r="P254" i="7"/>
  <c r="BI252" i="7"/>
  <c r="BH252" i="7"/>
  <c r="BG252" i="7"/>
  <c r="BF252" i="7"/>
  <c r="T252" i="7"/>
  <c r="R252" i="7"/>
  <c r="P252" i="7"/>
  <c r="BI251" i="7"/>
  <c r="BH251" i="7"/>
  <c r="BG251" i="7"/>
  <c r="BF251" i="7"/>
  <c r="T251" i="7"/>
  <c r="R251" i="7"/>
  <c r="P251" i="7"/>
  <c r="BI249" i="7"/>
  <c r="BH249" i="7"/>
  <c r="BG249" i="7"/>
  <c r="BF249" i="7"/>
  <c r="T249" i="7"/>
  <c r="R249" i="7"/>
  <c r="P249" i="7"/>
  <c r="BI248" i="7"/>
  <c r="BH248" i="7"/>
  <c r="BG248" i="7"/>
  <c r="BF248" i="7"/>
  <c r="T248" i="7"/>
  <c r="R248" i="7"/>
  <c r="P248" i="7"/>
  <c r="BI246" i="7"/>
  <c r="BH246" i="7"/>
  <c r="BG246" i="7"/>
  <c r="BF246" i="7"/>
  <c r="T246" i="7"/>
  <c r="R246" i="7"/>
  <c r="P246" i="7"/>
  <c r="BI245" i="7"/>
  <c r="BH245" i="7"/>
  <c r="BG245" i="7"/>
  <c r="BF245" i="7"/>
  <c r="T245" i="7"/>
  <c r="R245" i="7"/>
  <c r="P245" i="7"/>
  <c r="BI243" i="7"/>
  <c r="BH243" i="7"/>
  <c r="BG243" i="7"/>
  <c r="BF243" i="7"/>
  <c r="T243" i="7"/>
  <c r="R243" i="7"/>
  <c r="P243" i="7"/>
  <c r="BI242" i="7"/>
  <c r="BH242" i="7"/>
  <c r="BG242" i="7"/>
  <c r="BF242" i="7"/>
  <c r="T242" i="7"/>
  <c r="R242" i="7"/>
  <c r="P242" i="7"/>
  <c r="BI240" i="7"/>
  <c r="BH240" i="7"/>
  <c r="BG240" i="7"/>
  <c r="BF240" i="7"/>
  <c r="T240" i="7"/>
  <c r="R240" i="7"/>
  <c r="P240" i="7"/>
  <c r="BI239" i="7"/>
  <c r="BH239" i="7"/>
  <c r="BG239" i="7"/>
  <c r="BF239" i="7"/>
  <c r="T239" i="7"/>
  <c r="R239" i="7"/>
  <c r="P239" i="7"/>
  <c r="BI237" i="7"/>
  <c r="BH237" i="7"/>
  <c r="BG237" i="7"/>
  <c r="BF237" i="7"/>
  <c r="T237" i="7"/>
  <c r="R237" i="7"/>
  <c r="P237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33" i="7"/>
  <c r="BH233" i="7"/>
  <c r="BG233" i="7"/>
  <c r="BF233" i="7"/>
  <c r="T233" i="7"/>
  <c r="R233" i="7"/>
  <c r="P233" i="7"/>
  <c r="BI231" i="7"/>
  <c r="BH231" i="7"/>
  <c r="BG231" i="7"/>
  <c r="BF231" i="7"/>
  <c r="T231" i="7"/>
  <c r="R231" i="7"/>
  <c r="P231" i="7"/>
  <c r="BI229" i="7"/>
  <c r="BH229" i="7"/>
  <c r="BG229" i="7"/>
  <c r="BF229" i="7"/>
  <c r="T229" i="7"/>
  <c r="R229" i="7"/>
  <c r="P229" i="7"/>
  <c r="BI226" i="7"/>
  <c r="BH226" i="7"/>
  <c r="BG226" i="7"/>
  <c r="BF226" i="7"/>
  <c r="T226" i="7"/>
  <c r="R226" i="7"/>
  <c r="P226" i="7"/>
  <c r="BI224" i="7"/>
  <c r="BH224" i="7"/>
  <c r="BG224" i="7"/>
  <c r="BF224" i="7"/>
  <c r="T224" i="7"/>
  <c r="R224" i="7"/>
  <c r="P224" i="7"/>
  <c r="BI220" i="7"/>
  <c r="BH220" i="7"/>
  <c r="BG220" i="7"/>
  <c r="BF220" i="7"/>
  <c r="T220" i="7"/>
  <c r="R220" i="7"/>
  <c r="P220" i="7"/>
  <c r="BI218" i="7"/>
  <c r="BH218" i="7"/>
  <c r="BG218" i="7"/>
  <c r="BF218" i="7"/>
  <c r="T218" i="7"/>
  <c r="R218" i="7"/>
  <c r="P218" i="7"/>
  <c r="BI215" i="7"/>
  <c r="BH215" i="7"/>
  <c r="BG215" i="7"/>
  <c r="BF215" i="7"/>
  <c r="T215" i="7"/>
  <c r="R215" i="7"/>
  <c r="P215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7" i="7"/>
  <c r="BH207" i="7"/>
  <c r="BG207" i="7"/>
  <c r="BF207" i="7"/>
  <c r="T207" i="7"/>
  <c r="R207" i="7"/>
  <c r="P207" i="7"/>
  <c r="BI204" i="7"/>
  <c r="BH204" i="7"/>
  <c r="BG204" i="7"/>
  <c r="BF204" i="7"/>
  <c r="T204" i="7"/>
  <c r="R204" i="7"/>
  <c r="P204" i="7"/>
  <c r="BI201" i="7"/>
  <c r="BH201" i="7"/>
  <c r="BG201" i="7"/>
  <c r="BF201" i="7"/>
  <c r="T201" i="7"/>
  <c r="R201" i="7"/>
  <c r="P201" i="7"/>
  <c r="BI197" i="7"/>
  <c r="BH197" i="7"/>
  <c r="BG197" i="7"/>
  <c r="BF197" i="7"/>
  <c r="T197" i="7"/>
  <c r="R197" i="7"/>
  <c r="P197" i="7"/>
  <c r="BI194" i="7"/>
  <c r="BH194" i="7"/>
  <c r="BG194" i="7"/>
  <c r="BF194" i="7"/>
  <c r="T194" i="7"/>
  <c r="R194" i="7"/>
  <c r="P194" i="7"/>
  <c r="BI191" i="7"/>
  <c r="BH191" i="7"/>
  <c r="BG191" i="7"/>
  <c r="BF191" i="7"/>
  <c r="T191" i="7"/>
  <c r="R191" i="7"/>
  <c r="P191" i="7"/>
  <c r="BI188" i="7"/>
  <c r="BH188" i="7"/>
  <c r="BG188" i="7"/>
  <c r="BF188" i="7"/>
  <c r="T188" i="7"/>
  <c r="R188" i="7"/>
  <c r="P188" i="7"/>
  <c r="BI184" i="7"/>
  <c r="BH184" i="7"/>
  <c r="BG184" i="7"/>
  <c r="BF184" i="7"/>
  <c r="T184" i="7"/>
  <c r="R184" i="7"/>
  <c r="P184" i="7"/>
  <c r="BI179" i="7"/>
  <c r="BH179" i="7"/>
  <c r="BG179" i="7"/>
  <c r="BF179" i="7"/>
  <c r="T179" i="7"/>
  <c r="R179" i="7"/>
  <c r="P179" i="7"/>
  <c r="BI175" i="7"/>
  <c r="BH175" i="7"/>
  <c r="BG175" i="7"/>
  <c r="BF175" i="7"/>
  <c r="T175" i="7"/>
  <c r="R175" i="7"/>
  <c r="P175" i="7"/>
  <c r="BI172" i="7"/>
  <c r="BH172" i="7"/>
  <c r="BG172" i="7"/>
  <c r="BF172" i="7"/>
  <c r="T172" i="7"/>
  <c r="R172" i="7"/>
  <c r="P172" i="7"/>
  <c r="BI170" i="7"/>
  <c r="BH170" i="7"/>
  <c r="BG170" i="7"/>
  <c r="BF170" i="7"/>
  <c r="T170" i="7"/>
  <c r="R170" i="7"/>
  <c r="P170" i="7"/>
  <c r="BI167" i="7"/>
  <c r="BH167" i="7"/>
  <c r="BG167" i="7"/>
  <c r="BF167" i="7"/>
  <c r="T167" i="7"/>
  <c r="R167" i="7"/>
  <c r="P167" i="7"/>
  <c r="BI165" i="7"/>
  <c r="BH165" i="7"/>
  <c r="BG165" i="7"/>
  <c r="BF165" i="7"/>
  <c r="T165" i="7"/>
  <c r="R165" i="7"/>
  <c r="P165" i="7"/>
  <c r="BI163" i="7"/>
  <c r="BH163" i="7"/>
  <c r="BG163" i="7"/>
  <c r="BF163" i="7"/>
  <c r="T163" i="7"/>
  <c r="R163" i="7"/>
  <c r="P163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7" i="7"/>
  <c r="BH157" i="7"/>
  <c r="BG157" i="7"/>
  <c r="BF157" i="7"/>
  <c r="T157" i="7"/>
  <c r="R157" i="7"/>
  <c r="P157" i="7"/>
  <c r="BI155" i="7"/>
  <c r="BH155" i="7"/>
  <c r="BG155" i="7"/>
  <c r="BF155" i="7"/>
  <c r="T155" i="7"/>
  <c r="R155" i="7"/>
  <c r="P155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7" i="7"/>
  <c r="BH147" i="7"/>
  <c r="BG147" i="7"/>
  <c r="BF147" i="7"/>
  <c r="T147" i="7"/>
  <c r="R147" i="7"/>
  <c r="P147" i="7"/>
  <c r="BI143" i="7"/>
  <c r="BH143" i="7"/>
  <c r="BG143" i="7"/>
  <c r="BF143" i="7"/>
  <c r="T143" i="7"/>
  <c r="R143" i="7"/>
  <c r="P143" i="7"/>
  <c r="BI140" i="7"/>
  <c r="BH140" i="7"/>
  <c r="BG140" i="7"/>
  <c r="BF140" i="7"/>
  <c r="T140" i="7"/>
  <c r="R140" i="7"/>
  <c r="P140" i="7"/>
  <c r="BI137" i="7"/>
  <c r="BH137" i="7"/>
  <c r="BG137" i="7"/>
  <c r="BF137" i="7"/>
  <c r="T137" i="7"/>
  <c r="R137" i="7"/>
  <c r="P137" i="7"/>
  <c r="BI133" i="7"/>
  <c r="BH133" i="7"/>
  <c r="BG133" i="7"/>
  <c r="BF133" i="7"/>
  <c r="T133" i="7"/>
  <c r="R133" i="7"/>
  <c r="P133" i="7"/>
  <c r="BI130" i="7"/>
  <c r="BH130" i="7"/>
  <c r="BG130" i="7"/>
  <c r="BF130" i="7"/>
  <c r="T130" i="7"/>
  <c r="R130" i="7"/>
  <c r="P130" i="7"/>
  <c r="BI128" i="7"/>
  <c r="BH128" i="7"/>
  <c r="BG128" i="7"/>
  <c r="BF128" i="7"/>
  <c r="T128" i="7"/>
  <c r="R128" i="7"/>
  <c r="P128" i="7"/>
  <c r="BI126" i="7"/>
  <c r="BH126" i="7"/>
  <c r="BG126" i="7"/>
  <c r="BF126" i="7"/>
  <c r="T126" i="7"/>
  <c r="R126" i="7"/>
  <c r="P126" i="7"/>
  <c r="BI123" i="7"/>
  <c r="BH123" i="7"/>
  <c r="BG123" i="7"/>
  <c r="BF123" i="7"/>
  <c r="T123" i="7"/>
  <c r="R123" i="7"/>
  <c r="P123" i="7"/>
  <c r="BI121" i="7"/>
  <c r="BH121" i="7"/>
  <c r="BG121" i="7"/>
  <c r="BF121" i="7"/>
  <c r="T121" i="7"/>
  <c r="R121" i="7"/>
  <c r="P121" i="7"/>
  <c r="BI118" i="7"/>
  <c r="BH118" i="7"/>
  <c r="BG118" i="7"/>
  <c r="BF118" i="7"/>
  <c r="T118" i="7"/>
  <c r="R118" i="7"/>
  <c r="P118" i="7"/>
  <c r="BI115" i="7"/>
  <c r="BH115" i="7"/>
  <c r="BG115" i="7"/>
  <c r="BF115" i="7"/>
  <c r="T115" i="7"/>
  <c r="R115" i="7"/>
  <c r="P115" i="7"/>
  <c r="BI112" i="7"/>
  <c r="BH112" i="7"/>
  <c r="BG112" i="7"/>
  <c r="BF112" i="7"/>
  <c r="T112" i="7"/>
  <c r="R112" i="7"/>
  <c r="P112" i="7"/>
  <c r="BI110" i="7"/>
  <c r="BH110" i="7"/>
  <c r="BG110" i="7"/>
  <c r="BF110" i="7"/>
  <c r="T110" i="7"/>
  <c r="R110" i="7"/>
  <c r="P110" i="7"/>
  <c r="BI107" i="7"/>
  <c r="BH107" i="7"/>
  <c r="BG107" i="7"/>
  <c r="BF107" i="7"/>
  <c r="T107" i="7"/>
  <c r="R107" i="7"/>
  <c r="P107" i="7"/>
  <c r="BI103" i="7"/>
  <c r="BH103" i="7"/>
  <c r="BG103" i="7"/>
  <c r="BF103" i="7"/>
  <c r="T103" i="7"/>
  <c r="R103" i="7"/>
  <c r="P103" i="7"/>
  <c r="BI100" i="7"/>
  <c r="BH100" i="7"/>
  <c r="BG100" i="7"/>
  <c r="BF100" i="7"/>
  <c r="T100" i="7"/>
  <c r="R100" i="7"/>
  <c r="P100" i="7"/>
  <c r="BI97" i="7"/>
  <c r="BH97" i="7"/>
  <c r="BG97" i="7"/>
  <c r="BF97" i="7"/>
  <c r="T97" i="7"/>
  <c r="R97" i="7"/>
  <c r="P97" i="7"/>
  <c r="BI95" i="7"/>
  <c r="BH95" i="7"/>
  <c r="BG95" i="7"/>
  <c r="BF95" i="7"/>
  <c r="T95" i="7"/>
  <c r="R95" i="7"/>
  <c r="P95" i="7"/>
  <c r="BI92" i="7"/>
  <c r="BH92" i="7"/>
  <c r="BG92" i="7"/>
  <c r="BF92" i="7"/>
  <c r="T92" i="7"/>
  <c r="R92" i="7"/>
  <c r="P92" i="7"/>
  <c r="BI89" i="7"/>
  <c r="BH89" i="7"/>
  <c r="BG89" i="7"/>
  <c r="BF89" i="7"/>
  <c r="T89" i="7"/>
  <c r="R89" i="7"/>
  <c r="P89" i="7"/>
  <c r="J83" i="7"/>
  <c r="J82" i="7"/>
  <c r="F82" i="7"/>
  <c r="F80" i="7"/>
  <c r="E78" i="7"/>
  <c r="J55" i="7"/>
  <c r="J54" i="7"/>
  <c r="F54" i="7"/>
  <c r="F52" i="7"/>
  <c r="E50" i="7"/>
  <c r="J18" i="7"/>
  <c r="E18" i="7"/>
  <c r="F83" i="7" s="1"/>
  <c r="J17" i="7"/>
  <c r="J12" i="7"/>
  <c r="J80" i="7" s="1"/>
  <c r="E7" i="7"/>
  <c r="E48" i="7" s="1"/>
  <c r="J37" i="6"/>
  <c r="J36" i="6"/>
  <c r="AY59" i="1"/>
  <c r="J35" i="6"/>
  <c r="AX59" i="1"/>
  <c r="BI283" i="6"/>
  <c r="BH283" i="6"/>
  <c r="BG283" i="6"/>
  <c r="BF283" i="6"/>
  <c r="T283" i="6"/>
  <c r="R283" i="6"/>
  <c r="P283" i="6"/>
  <c r="BI281" i="6"/>
  <c r="BH281" i="6"/>
  <c r="BG281" i="6"/>
  <c r="BF281" i="6"/>
  <c r="T281" i="6"/>
  <c r="R281" i="6"/>
  <c r="P281" i="6"/>
  <c r="BI278" i="6"/>
  <c r="BH278" i="6"/>
  <c r="BG278" i="6"/>
  <c r="BF278" i="6"/>
  <c r="T278" i="6"/>
  <c r="R278" i="6"/>
  <c r="P278" i="6"/>
  <c r="BI276" i="6"/>
  <c r="BH276" i="6"/>
  <c r="BG276" i="6"/>
  <c r="BF276" i="6"/>
  <c r="T276" i="6"/>
  <c r="R276" i="6"/>
  <c r="P276" i="6"/>
  <c r="BI273" i="6"/>
  <c r="BH273" i="6"/>
  <c r="BG273" i="6"/>
  <c r="BF273" i="6"/>
  <c r="T273" i="6"/>
  <c r="R273" i="6"/>
  <c r="P273" i="6"/>
  <c r="BI270" i="6"/>
  <c r="BH270" i="6"/>
  <c r="BG270" i="6"/>
  <c r="BF270" i="6"/>
  <c r="T270" i="6"/>
  <c r="R270" i="6"/>
  <c r="P270" i="6"/>
  <c r="BI267" i="6"/>
  <c r="BH267" i="6"/>
  <c r="BG267" i="6"/>
  <c r="BF267" i="6"/>
  <c r="T267" i="6"/>
  <c r="R267" i="6"/>
  <c r="P267" i="6"/>
  <c r="BI262" i="6"/>
  <c r="BH262" i="6"/>
  <c r="BG262" i="6"/>
  <c r="BF262" i="6"/>
  <c r="T262" i="6"/>
  <c r="R262" i="6"/>
  <c r="P262" i="6"/>
  <c r="BI258" i="6"/>
  <c r="BH258" i="6"/>
  <c r="BG258" i="6"/>
  <c r="BF258" i="6"/>
  <c r="T258" i="6"/>
  <c r="R258" i="6"/>
  <c r="P258" i="6"/>
  <c r="BI256" i="6"/>
  <c r="BH256" i="6"/>
  <c r="BG256" i="6"/>
  <c r="BF256" i="6"/>
  <c r="T256" i="6"/>
  <c r="R256" i="6"/>
  <c r="P256" i="6"/>
  <c r="BI252" i="6"/>
  <c r="BH252" i="6"/>
  <c r="BG252" i="6"/>
  <c r="BF252" i="6"/>
  <c r="T252" i="6"/>
  <c r="T251" i="6"/>
  <c r="R252" i="6"/>
  <c r="R251" i="6"/>
  <c r="P252" i="6"/>
  <c r="P251" i="6"/>
  <c r="BI246" i="6"/>
  <c r="BH246" i="6"/>
  <c r="BG246" i="6"/>
  <c r="BF246" i="6"/>
  <c r="T246" i="6"/>
  <c r="R246" i="6"/>
  <c r="P246" i="6"/>
  <c r="BI243" i="6"/>
  <c r="BH243" i="6"/>
  <c r="BG243" i="6"/>
  <c r="BF243" i="6"/>
  <c r="T243" i="6"/>
  <c r="R243" i="6"/>
  <c r="P243" i="6"/>
  <c r="BI240" i="6"/>
  <c r="BH240" i="6"/>
  <c r="BG240" i="6"/>
  <c r="BF240" i="6"/>
  <c r="T240" i="6"/>
  <c r="R240" i="6"/>
  <c r="P240" i="6"/>
  <c r="BI237" i="6"/>
  <c r="BH237" i="6"/>
  <c r="BG237" i="6"/>
  <c r="BF237" i="6"/>
  <c r="T237" i="6"/>
  <c r="R237" i="6"/>
  <c r="P237" i="6"/>
  <c r="BI233" i="6"/>
  <c r="BH233" i="6"/>
  <c r="BG233" i="6"/>
  <c r="BF233" i="6"/>
  <c r="T233" i="6"/>
  <c r="R233" i="6"/>
  <c r="P233" i="6"/>
  <c r="BI230" i="6"/>
  <c r="BH230" i="6"/>
  <c r="BG230" i="6"/>
  <c r="BF230" i="6"/>
  <c r="T230" i="6"/>
  <c r="R230" i="6"/>
  <c r="P230" i="6"/>
  <c r="BI225" i="6"/>
  <c r="BH225" i="6"/>
  <c r="BG225" i="6"/>
  <c r="BF225" i="6"/>
  <c r="T225" i="6"/>
  <c r="R225" i="6"/>
  <c r="P225" i="6"/>
  <c r="BI221" i="6"/>
  <c r="BH221" i="6"/>
  <c r="BG221" i="6"/>
  <c r="BF221" i="6"/>
  <c r="T221" i="6"/>
  <c r="R221" i="6"/>
  <c r="P221" i="6"/>
  <c r="BI219" i="6"/>
  <c r="BH219" i="6"/>
  <c r="BG219" i="6"/>
  <c r="BF219" i="6"/>
  <c r="T219" i="6"/>
  <c r="R219" i="6"/>
  <c r="P219" i="6"/>
  <c r="BI217" i="6"/>
  <c r="BH217" i="6"/>
  <c r="BG217" i="6"/>
  <c r="BF217" i="6"/>
  <c r="T217" i="6"/>
  <c r="R217" i="6"/>
  <c r="P217" i="6"/>
  <c r="BI215" i="6"/>
  <c r="BH215" i="6"/>
  <c r="BG215" i="6"/>
  <c r="BF215" i="6"/>
  <c r="T215" i="6"/>
  <c r="R215" i="6"/>
  <c r="P215" i="6"/>
  <c r="BI213" i="6"/>
  <c r="BH213" i="6"/>
  <c r="BG213" i="6"/>
  <c r="BF213" i="6"/>
  <c r="T213" i="6"/>
  <c r="R213" i="6"/>
  <c r="P213" i="6"/>
  <c r="BI211" i="6"/>
  <c r="BH211" i="6"/>
  <c r="BG211" i="6"/>
  <c r="BF211" i="6"/>
  <c r="T211" i="6"/>
  <c r="R211" i="6"/>
  <c r="P211" i="6"/>
  <c r="BI209" i="6"/>
  <c r="BH209" i="6"/>
  <c r="BG209" i="6"/>
  <c r="BF209" i="6"/>
  <c r="T209" i="6"/>
  <c r="R209" i="6"/>
  <c r="P209" i="6"/>
  <c r="BI207" i="6"/>
  <c r="BH207" i="6"/>
  <c r="BG207" i="6"/>
  <c r="BF207" i="6"/>
  <c r="T207" i="6"/>
  <c r="R207" i="6"/>
  <c r="P207" i="6"/>
  <c r="BI205" i="6"/>
  <c r="BH205" i="6"/>
  <c r="BG205" i="6"/>
  <c r="BF205" i="6"/>
  <c r="T205" i="6"/>
  <c r="R205" i="6"/>
  <c r="P205" i="6"/>
  <c r="BI203" i="6"/>
  <c r="BH203" i="6"/>
  <c r="BG203" i="6"/>
  <c r="BF203" i="6"/>
  <c r="T203" i="6"/>
  <c r="R203" i="6"/>
  <c r="P203" i="6"/>
  <c r="BI198" i="6"/>
  <c r="BH198" i="6"/>
  <c r="BG198" i="6"/>
  <c r="BF198" i="6"/>
  <c r="T198" i="6"/>
  <c r="R198" i="6"/>
  <c r="P198" i="6"/>
  <c r="BI196" i="6"/>
  <c r="BH196" i="6"/>
  <c r="BG196" i="6"/>
  <c r="BF196" i="6"/>
  <c r="T196" i="6"/>
  <c r="R196" i="6"/>
  <c r="P196" i="6"/>
  <c r="BI193" i="6"/>
  <c r="BH193" i="6"/>
  <c r="BG193" i="6"/>
  <c r="BF193" i="6"/>
  <c r="T193" i="6"/>
  <c r="R193" i="6"/>
  <c r="P193" i="6"/>
  <c r="BI192" i="6"/>
  <c r="BH192" i="6"/>
  <c r="BG192" i="6"/>
  <c r="BF192" i="6"/>
  <c r="T192" i="6"/>
  <c r="R192" i="6"/>
  <c r="P192" i="6"/>
  <c r="BI191" i="6"/>
  <c r="BH191" i="6"/>
  <c r="BG191" i="6"/>
  <c r="BF191" i="6"/>
  <c r="T191" i="6"/>
  <c r="R191" i="6"/>
  <c r="P191" i="6"/>
  <c r="BI188" i="6"/>
  <c r="BH188" i="6"/>
  <c r="BG188" i="6"/>
  <c r="BF188" i="6"/>
  <c r="T188" i="6"/>
  <c r="R188" i="6"/>
  <c r="P188" i="6"/>
  <c r="BI185" i="6"/>
  <c r="BH185" i="6"/>
  <c r="BG185" i="6"/>
  <c r="BF185" i="6"/>
  <c r="T185" i="6"/>
  <c r="R185" i="6"/>
  <c r="P185" i="6"/>
  <c r="BI183" i="6"/>
  <c r="BH183" i="6"/>
  <c r="BG183" i="6"/>
  <c r="BF183" i="6"/>
  <c r="T183" i="6"/>
  <c r="R183" i="6"/>
  <c r="P183" i="6"/>
  <c r="BI181" i="6"/>
  <c r="BH181" i="6"/>
  <c r="BG181" i="6"/>
  <c r="BF181" i="6"/>
  <c r="T181" i="6"/>
  <c r="R181" i="6"/>
  <c r="P181" i="6"/>
  <c r="BI177" i="6"/>
  <c r="BH177" i="6"/>
  <c r="BG177" i="6"/>
  <c r="BF177" i="6"/>
  <c r="T177" i="6"/>
  <c r="R177" i="6"/>
  <c r="P177" i="6"/>
  <c r="BI174" i="6"/>
  <c r="BH174" i="6"/>
  <c r="BG174" i="6"/>
  <c r="BF174" i="6"/>
  <c r="T174" i="6"/>
  <c r="R174" i="6"/>
  <c r="P174" i="6"/>
  <c r="BI171" i="6"/>
  <c r="BH171" i="6"/>
  <c r="BG171" i="6"/>
  <c r="BF171" i="6"/>
  <c r="T171" i="6"/>
  <c r="R171" i="6"/>
  <c r="P171" i="6"/>
  <c r="BI168" i="6"/>
  <c r="BH168" i="6"/>
  <c r="BG168" i="6"/>
  <c r="BF168" i="6"/>
  <c r="T168" i="6"/>
  <c r="R168" i="6"/>
  <c r="P168" i="6"/>
  <c r="BI163" i="6"/>
  <c r="BH163" i="6"/>
  <c r="BG163" i="6"/>
  <c r="BF163" i="6"/>
  <c r="T163" i="6"/>
  <c r="R163" i="6"/>
  <c r="P163" i="6"/>
  <c r="BI160" i="6"/>
  <c r="BH160" i="6"/>
  <c r="BG160" i="6"/>
  <c r="BF160" i="6"/>
  <c r="T160" i="6"/>
  <c r="R160" i="6"/>
  <c r="P160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49" i="6"/>
  <c r="BH149" i="6"/>
  <c r="BG149" i="6"/>
  <c r="BF149" i="6"/>
  <c r="T149" i="6"/>
  <c r="R149" i="6"/>
  <c r="P149" i="6"/>
  <c r="BI145" i="6"/>
  <c r="BH145" i="6"/>
  <c r="BG145" i="6"/>
  <c r="BF145" i="6"/>
  <c r="T145" i="6"/>
  <c r="R145" i="6"/>
  <c r="P145" i="6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8" i="6"/>
  <c r="BH138" i="6"/>
  <c r="BG138" i="6"/>
  <c r="BF138" i="6"/>
  <c r="T138" i="6"/>
  <c r="R138" i="6"/>
  <c r="P138" i="6"/>
  <c r="BI136" i="6"/>
  <c r="BH136" i="6"/>
  <c r="BG136" i="6"/>
  <c r="BF136" i="6"/>
  <c r="T136" i="6"/>
  <c r="R136" i="6"/>
  <c r="P136" i="6"/>
  <c r="BI134" i="6"/>
  <c r="BH134" i="6"/>
  <c r="BG134" i="6"/>
  <c r="BF134" i="6"/>
  <c r="T134" i="6"/>
  <c r="R134" i="6"/>
  <c r="P134" i="6"/>
  <c r="BI132" i="6"/>
  <c r="BH132" i="6"/>
  <c r="BG132" i="6"/>
  <c r="BF132" i="6"/>
  <c r="T132" i="6"/>
  <c r="R132" i="6"/>
  <c r="P132" i="6"/>
  <c r="BI130" i="6"/>
  <c r="BH130" i="6"/>
  <c r="BG130" i="6"/>
  <c r="BF130" i="6"/>
  <c r="T130" i="6"/>
  <c r="R130" i="6"/>
  <c r="P130" i="6"/>
  <c r="BI128" i="6"/>
  <c r="BH128" i="6"/>
  <c r="BG128" i="6"/>
  <c r="BF128" i="6"/>
  <c r="T128" i="6"/>
  <c r="R128" i="6"/>
  <c r="P128" i="6"/>
  <c r="BI126" i="6"/>
  <c r="BH126" i="6"/>
  <c r="BG126" i="6"/>
  <c r="BF126" i="6"/>
  <c r="T126" i="6"/>
  <c r="R126" i="6"/>
  <c r="P126" i="6"/>
  <c r="BI124" i="6"/>
  <c r="BH124" i="6"/>
  <c r="BG124" i="6"/>
  <c r="BF124" i="6"/>
  <c r="T124" i="6"/>
  <c r="R124" i="6"/>
  <c r="P124" i="6"/>
  <c r="BI122" i="6"/>
  <c r="BH122" i="6"/>
  <c r="BG122" i="6"/>
  <c r="BF122" i="6"/>
  <c r="T122" i="6"/>
  <c r="R122" i="6"/>
  <c r="P122" i="6"/>
  <c r="BI119" i="6"/>
  <c r="BH119" i="6"/>
  <c r="BG119" i="6"/>
  <c r="BF119" i="6"/>
  <c r="T119" i="6"/>
  <c r="R119" i="6"/>
  <c r="P119" i="6"/>
  <c r="BI116" i="6"/>
  <c r="BH116" i="6"/>
  <c r="BG116" i="6"/>
  <c r="BF116" i="6"/>
  <c r="T116" i="6"/>
  <c r="R116" i="6"/>
  <c r="P116" i="6"/>
  <c r="BI112" i="6"/>
  <c r="BH112" i="6"/>
  <c r="BG112" i="6"/>
  <c r="BF112" i="6"/>
  <c r="T112" i="6"/>
  <c r="R112" i="6"/>
  <c r="P112" i="6"/>
  <c r="BI108" i="6"/>
  <c r="BH108" i="6"/>
  <c r="BG108" i="6"/>
  <c r="BF108" i="6"/>
  <c r="T108" i="6"/>
  <c r="R108" i="6"/>
  <c r="P108" i="6"/>
  <c r="BI106" i="6"/>
  <c r="BH106" i="6"/>
  <c r="BG106" i="6"/>
  <c r="BF106" i="6"/>
  <c r="T106" i="6"/>
  <c r="R106" i="6"/>
  <c r="P106" i="6"/>
  <c r="BI103" i="6"/>
  <c r="BH103" i="6"/>
  <c r="BG103" i="6"/>
  <c r="BF103" i="6"/>
  <c r="T103" i="6"/>
  <c r="R103" i="6"/>
  <c r="P103" i="6"/>
  <c r="BI100" i="6"/>
  <c r="BH100" i="6"/>
  <c r="BG100" i="6"/>
  <c r="BF100" i="6"/>
  <c r="T100" i="6"/>
  <c r="R100" i="6"/>
  <c r="P100" i="6"/>
  <c r="BI97" i="6"/>
  <c r="BH97" i="6"/>
  <c r="BG97" i="6"/>
  <c r="BF97" i="6"/>
  <c r="T97" i="6"/>
  <c r="R97" i="6"/>
  <c r="P97" i="6"/>
  <c r="BI94" i="6"/>
  <c r="BH94" i="6"/>
  <c r="BG94" i="6"/>
  <c r="BF94" i="6"/>
  <c r="T94" i="6"/>
  <c r="R94" i="6"/>
  <c r="P94" i="6"/>
  <c r="BI91" i="6"/>
  <c r="BH91" i="6"/>
  <c r="BG91" i="6"/>
  <c r="BF91" i="6"/>
  <c r="T91" i="6"/>
  <c r="R91" i="6"/>
  <c r="P91" i="6"/>
  <c r="J85" i="6"/>
  <c r="J84" i="6"/>
  <c r="F84" i="6"/>
  <c r="F82" i="6"/>
  <c r="E80" i="6"/>
  <c r="J55" i="6"/>
  <c r="J54" i="6"/>
  <c r="F54" i="6"/>
  <c r="F52" i="6"/>
  <c r="E50" i="6"/>
  <c r="J18" i="6"/>
  <c r="E18" i="6"/>
  <c r="F85" i="6" s="1"/>
  <c r="J17" i="6"/>
  <c r="J12" i="6"/>
  <c r="J52" i="6"/>
  <c r="E7" i="6"/>
  <c r="E78" i="6" s="1"/>
  <c r="J37" i="5"/>
  <c r="J36" i="5"/>
  <c r="AY58" i="1" s="1"/>
  <c r="J35" i="5"/>
  <c r="AX58" i="1" s="1"/>
  <c r="BI252" i="5"/>
  <c r="BH252" i="5"/>
  <c r="BG252" i="5"/>
  <c r="BF252" i="5"/>
  <c r="T252" i="5"/>
  <c r="R252" i="5"/>
  <c r="P252" i="5"/>
  <c r="BI250" i="5"/>
  <c r="BH250" i="5"/>
  <c r="BG250" i="5"/>
  <c r="BF250" i="5"/>
  <c r="T250" i="5"/>
  <c r="R250" i="5"/>
  <c r="P250" i="5"/>
  <c r="BI247" i="5"/>
  <c r="BH247" i="5"/>
  <c r="BG247" i="5"/>
  <c r="BF247" i="5"/>
  <c r="T247" i="5"/>
  <c r="R247" i="5"/>
  <c r="P247" i="5"/>
  <c r="BI245" i="5"/>
  <c r="BH245" i="5"/>
  <c r="BG245" i="5"/>
  <c r="BF245" i="5"/>
  <c r="T245" i="5"/>
  <c r="R245" i="5"/>
  <c r="P245" i="5"/>
  <c r="BI242" i="5"/>
  <c r="BH242" i="5"/>
  <c r="BG242" i="5"/>
  <c r="BF242" i="5"/>
  <c r="T242" i="5"/>
  <c r="R242" i="5"/>
  <c r="P242" i="5"/>
  <c r="BI239" i="5"/>
  <c r="BH239" i="5"/>
  <c r="BG239" i="5"/>
  <c r="BF239" i="5"/>
  <c r="T239" i="5"/>
  <c r="R239" i="5"/>
  <c r="P239" i="5"/>
  <c r="BI236" i="5"/>
  <c r="BH236" i="5"/>
  <c r="BG236" i="5"/>
  <c r="BF236" i="5"/>
  <c r="T236" i="5"/>
  <c r="R236" i="5"/>
  <c r="P236" i="5"/>
  <c r="BI231" i="5"/>
  <c r="BH231" i="5"/>
  <c r="BG231" i="5"/>
  <c r="BF231" i="5"/>
  <c r="T231" i="5"/>
  <c r="R231" i="5"/>
  <c r="P231" i="5"/>
  <c r="BI227" i="5"/>
  <c r="BH227" i="5"/>
  <c r="BG227" i="5"/>
  <c r="BF227" i="5"/>
  <c r="T227" i="5"/>
  <c r="R227" i="5"/>
  <c r="P227" i="5"/>
  <c r="BI225" i="5"/>
  <c r="BH225" i="5"/>
  <c r="BG225" i="5"/>
  <c r="BF225" i="5"/>
  <c r="T225" i="5"/>
  <c r="R225" i="5"/>
  <c r="P225" i="5"/>
  <c r="BI221" i="5"/>
  <c r="BH221" i="5"/>
  <c r="BG221" i="5"/>
  <c r="BF221" i="5"/>
  <c r="T221" i="5"/>
  <c r="T220" i="5" s="1"/>
  <c r="R221" i="5"/>
  <c r="R220" i="5" s="1"/>
  <c r="P221" i="5"/>
  <c r="P220" i="5" s="1"/>
  <c r="BI216" i="5"/>
  <c r="BH216" i="5"/>
  <c r="BG216" i="5"/>
  <c r="BF216" i="5"/>
  <c r="T216" i="5"/>
  <c r="R216" i="5"/>
  <c r="P216" i="5"/>
  <c r="BI212" i="5"/>
  <c r="BH212" i="5"/>
  <c r="BG212" i="5"/>
  <c r="BF212" i="5"/>
  <c r="T212" i="5"/>
  <c r="R212" i="5"/>
  <c r="P212" i="5"/>
  <c r="BI209" i="5"/>
  <c r="BH209" i="5"/>
  <c r="BG209" i="5"/>
  <c r="BF209" i="5"/>
  <c r="T209" i="5"/>
  <c r="R209" i="5"/>
  <c r="P209" i="5"/>
  <c r="BI206" i="5"/>
  <c r="BH206" i="5"/>
  <c r="BG206" i="5"/>
  <c r="BF206" i="5"/>
  <c r="T206" i="5"/>
  <c r="R206" i="5"/>
  <c r="P206" i="5"/>
  <c r="BI203" i="5"/>
  <c r="BH203" i="5"/>
  <c r="BG203" i="5"/>
  <c r="BF203" i="5"/>
  <c r="T203" i="5"/>
  <c r="R203" i="5"/>
  <c r="P203" i="5"/>
  <c r="BI200" i="5"/>
  <c r="BH200" i="5"/>
  <c r="BG200" i="5"/>
  <c r="BF200" i="5"/>
  <c r="T200" i="5"/>
  <c r="R200" i="5"/>
  <c r="P200" i="5"/>
  <c r="BI194" i="5"/>
  <c r="BH194" i="5"/>
  <c r="BG194" i="5"/>
  <c r="BF194" i="5"/>
  <c r="T194" i="5"/>
  <c r="R194" i="5"/>
  <c r="P194" i="5"/>
  <c r="BI191" i="5"/>
  <c r="BH191" i="5"/>
  <c r="BG191" i="5"/>
  <c r="BF191" i="5"/>
  <c r="T191" i="5"/>
  <c r="R191" i="5"/>
  <c r="P191" i="5"/>
  <c r="BI189" i="5"/>
  <c r="BH189" i="5"/>
  <c r="BG189" i="5"/>
  <c r="BF189" i="5"/>
  <c r="T189" i="5"/>
  <c r="R189" i="5"/>
  <c r="P189" i="5"/>
  <c r="BI187" i="5"/>
  <c r="BH187" i="5"/>
  <c r="BG187" i="5"/>
  <c r="BF187" i="5"/>
  <c r="T187" i="5"/>
  <c r="R187" i="5"/>
  <c r="P187" i="5"/>
  <c r="BI185" i="5"/>
  <c r="BH185" i="5"/>
  <c r="BG185" i="5"/>
  <c r="BF185" i="5"/>
  <c r="T185" i="5"/>
  <c r="R185" i="5"/>
  <c r="P185" i="5"/>
  <c r="BI183" i="5"/>
  <c r="BH183" i="5"/>
  <c r="BG183" i="5"/>
  <c r="BF183" i="5"/>
  <c r="T183" i="5"/>
  <c r="R183" i="5"/>
  <c r="P183" i="5"/>
  <c r="BI181" i="5"/>
  <c r="BH181" i="5"/>
  <c r="BG181" i="5"/>
  <c r="BF181" i="5"/>
  <c r="T181" i="5"/>
  <c r="R181" i="5"/>
  <c r="P181" i="5"/>
  <c r="BI179" i="5"/>
  <c r="BH179" i="5"/>
  <c r="BG179" i="5"/>
  <c r="BF179" i="5"/>
  <c r="T179" i="5"/>
  <c r="R179" i="5"/>
  <c r="P179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1" i="5"/>
  <c r="BH171" i="5"/>
  <c r="BG171" i="5"/>
  <c r="BF171" i="5"/>
  <c r="T171" i="5"/>
  <c r="R171" i="5"/>
  <c r="P171" i="5"/>
  <c r="BI168" i="5"/>
  <c r="BH168" i="5"/>
  <c r="BG168" i="5"/>
  <c r="BF168" i="5"/>
  <c r="T168" i="5"/>
  <c r="R168" i="5"/>
  <c r="P168" i="5"/>
  <c r="BI165" i="5"/>
  <c r="BH165" i="5"/>
  <c r="BG165" i="5"/>
  <c r="BF165" i="5"/>
  <c r="T165" i="5"/>
  <c r="R165" i="5"/>
  <c r="P165" i="5"/>
  <c r="BI162" i="5"/>
  <c r="BH162" i="5"/>
  <c r="BG162" i="5"/>
  <c r="BF162" i="5"/>
  <c r="T162" i="5"/>
  <c r="R162" i="5"/>
  <c r="P162" i="5"/>
  <c r="BI159" i="5"/>
  <c r="BH159" i="5"/>
  <c r="BG159" i="5"/>
  <c r="BF159" i="5"/>
  <c r="T159" i="5"/>
  <c r="R159" i="5"/>
  <c r="P159" i="5"/>
  <c r="BI157" i="5"/>
  <c r="BH157" i="5"/>
  <c r="BG157" i="5"/>
  <c r="BF157" i="5"/>
  <c r="T157" i="5"/>
  <c r="R157" i="5"/>
  <c r="P157" i="5"/>
  <c r="BI155" i="5"/>
  <c r="BH155" i="5"/>
  <c r="BG155" i="5"/>
  <c r="BF155" i="5"/>
  <c r="T155" i="5"/>
  <c r="R155" i="5"/>
  <c r="P155" i="5"/>
  <c r="BI151" i="5"/>
  <c r="BH151" i="5"/>
  <c r="BG151" i="5"/>
  <c r="BF151" i="5"/>
  <c r="T151" i="5"/>
  <c r="R151" i="5"/>
  <c r="P151" i="5"/>
  <c r="BI146" i="5"/>
  <c r="BH146" i="5"/>
  <c r="BG146" i="5"/>
  <c r="BF146" i="5"/>
  <c r="T146" i="5"/>
  <c r="R146" i="5"/>
  <c r="P146" i="5"/>
  <c r="BI142" i="5"/>
  <c r="BH142" i="5"/>
  <c r="BG142" i="5"/>
  <c r="BF142" i="5"/>
  <c r="T142" i="5"/>
  <c r="R142" i="5"/>
  <c r="P142" i="5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0" i="5"/>
  <c r="BH130" i="5"/>
  <c r="BG130" i="5"/>
  <c r="BF130" i="5"/>
  <c r="T130" i="5"/>
  <c r="R130" i="5"/>
  <c r="P130" i="5"/>
  <c r="BI128" i="5"/>
  <c r="BH128" i="5"/>
  <c r="BG128" i="5"/>
  <c r="BF128" i="5"/>
  <c r="T128" i="5"/>
  <c r="R128" i="5"/>
  <c r="P128" i="5"/>
  <c r="BI126" i="5"/>
  <c r="BH126" i="5"/>
  <c r="BG126" i="5"/>
  <c r="BF126" i="5"/>
  <c r="T126" i="5"/>
  <c r="R126" i="5"/>
  <c r="P126" i="5"/>
  <c r="BI124" i="5"/>
  <c r="BH124" i="5"/>
  <c r="BG124" i="5"/>
  <c r="BF124" i="5"/>
  <c r="T124" i="5"/>
  <c r="R124" i="5"/>
  <c r="P124" i="5"/>
  <c r="BI122" i="5"/>
  <c r="BH122" i="5"/>
  <c r="BG122" i="5"/>
  <c r="BF122" i="5"/>
  <c r="T122" i="5"/>
  <c r="R122" i="5"/>
  <c r="P122" i="5"/>
  <c r="BI120" i="5"/>
  <c r="BH120" i="5"/>
  <c r="BG120" i="5"/>
  <c r="BF120" i="5"/>
  <c r="T120" i="5"/>
  <c r="R120" i="5"/>
  <c r="P120" i="5"/>
  <c r="BI118" i="5"/>
  <c r="BH118" i="5"/>
  <c r="BG118" i="5"/>
  <c r="BF118" i="5"/>
  <c r="T118" i="5"/>
  <c r="R118" i="5"/>
  <c r="P118" i="5"/>
  <c r="BI115" i="5"/>
  <c r="BH115" i="5"/>
  <c r="BG115" i="5"/>
  <c r="BF115" i="5"/>
  <c r="T115" i="5"/>
  <c r="R115" i="5"/>
  <c r="P115" i="5"/>
  <c r="BI112" i="5"/>
  <c r="BH112" i="5"/>
  <c r="BG112" i="5"/>
  <c r="BF112" i="5"/>
  <c r="T112" i="5"/>
  <c r="R112" i="5"/>
  <c r="P112" i="5"/>
  <c r="BI108" i="5"/>
  <c r="BH108" i="5"/>
  <c r="BG108" i="5"/>
  <c r="BF108" i="5"/>
  <c r="T108" i="5"/>
  <c r="R108" i="5"/>
  <c r="P108" i="5"/>
  <c r="BI106" i="5"/>
  <c r="BH106" i="5"/>
  <c r="BG106" i="5"/>
  <c r="BF106" i="5"/>
  <c r="T106" i="5"/>
  <c r="R106" i="5"/>
  <c r="P106" i="5"/>
  <c r="BI103" i="5"/>
  <c r="BH103" i="5"/>
  <c r="BG103" i="5"/>
  <c r="BF103" i="5"/>
  <c r="T103" i="5"/>
  <c r="R103" i="5"/>
  <c r="P103" i="5"/>
  <c r="BI100" i="5"/>
  <c r="BH100" i="5"/>
  <c r="BG100" i="5"/>
  <c r="BF100" i="5"/>
  <c r="T100" i="5"/>
  <c r="R100" i="5"/>
  <c r="P100" i="5"/>
  <c r="BI97" i="5"/>
  <c r="BH97" i="5"/>
  <c r="BG97" i="5"/>
  <c r="BF97" i="5"/>
  <c r="T97" i="5"/>
  <c r="R97" i="5"/>
  <c r="P97" i="5"/>
  <c r="BI94" i="5"/>
  <c r="BH94" i="5"/>
  <c r="BG94" i="5"/>
  <c r="BF94" i="5"/>
  <c r="T94" i="5"/>
  <c r="R94" i="5"/>
  <c r="P94" i="5"/>
  <c r="BI91" i="5"/>
  <c r="BH91" i="5"/>
  <c r="BG91" i="5"/>
  <c r="BF91" i="5"/>
  <c r="T91" i="5"/>
  <c r="R91" i="5"/>
  <c r="P91" i="5"/>
  <c r="J85" i="5"/>
  <c r="J84" i="5"/>
  <c r="F84" i="5"/>
  <c r="F82" i="5"/>
  <c r="E80" i="5"/>
  <c r="J55" i="5"/>
  <c r="J54" i="5"/>
  <c r="F54" i="5"/>
  <c r="F52" i="5"/>
  <c r="E50" i="5"/>
  <c r="J18" i="5"/>
  <c r="E18" i="5"/>
  <c r="F85" i="5" s="1"/>
  <c r="J17" i="5"/>
  <c r="J12" i="5"/>
  <c r="J82" i="5"/>
  <c r="E7" i="5"/>
  <c r="E48" i="5"/>
  <c r="J37" i="4"/>
  <c r="J36" i="4"/>
  <c r="AY57" i="1"/>
  <c r="J35" i="4"/>
  <c r="AX57" i="1" s="1"/>
  <c r="BI234" i="4"/>
  <c r="BH234" i="4"/>
  <c r="BG234" i="4"/>
  <c r="BF234" i="4"/>
  <c r="T234" i="4"/>
  <c r="R234" i="4"/>
  <c r="P234" i="4"/>
  <c r="BI232" i="4"/>
  <c r="BH232" i="4"/>
  <c r="BG232" i="4"/>
  <c r="BF232" i="4"/>
  <c r="T232" i="4"/>
  <c r="R232" i="4"/>
  <c r="P232" i="4"/>
  <c r="BI229" i="4"/>
  <c r="BH229" i="4"/>
  <c r="BG229" i="4"/>
  <c r="BF229" i="4"/>
  <c r="T229" i="4"/>
  <c r="R229" i="4"/>
  <c r="P229" i="4"/>
  <c r="BI227" i="4"/>
  <c r="BH227" i="4"/>
  <c r="BG227" i="4"/>
  <c r="BF227" i="4"/>
  <c r="T227" i="4"/>
  <c r="R227" i="4"/>
  <c r="P227" i="4"/>
  <c r="BI224" i="4"/>
  <c r="BH224" i="4"/>
  <c r="BG224" i="4"/>
  <c r="BF224" i="4"/>
  <c r="T224" i="4"/>
  <c r="R224" i="4"/>
  <c r="P224" i="4"/>
  <c r="BI221" i="4"/>
  <c r="BH221" i="4"/>
  <c r="BG221" i="4"/>
  <c r="BF221" i="4"/>
  <c r="T221" i="4"/>
  <c r="R221" i="4"/>
  <c r="P221" i="4"/>
  <c r="BI218" i="4"/>
  <c r="BH218" i="4"/>
  <c r="BG218" i="4"/>
  <c r="BF218" i="4"/>
  <c r="T218" i="4"/>
  <c r="R218" i="4"/>
  <c r="P218" i="4"/>
  <c r="BI213" i="4"/>
  <c r="BH213" i="4"/>
  <c r="BG213" i="4"/>
  <c r="BF213" i="4"/>
  <c r="T213" i="4"/>
  <c r="R213" i="4"/>
  <c r="P213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3" i="4"/>
  <c r="BH203" i="4"/>
  <c r="BG203" i="4"/>
  <c r="BF203" i="4"/>
  <c r="T203" i="4"/>
  <c r="T202" i="4" s="1"/>
  <c r="R203" i="4"/>
  <c r="R202" i="4"/>
  <c r="P203" i="4"/>
  <c r="P202" i="4" s="1"/>
  <c r="BI199" i="4"/>
  <c r="BH199" i="4"/>
  <c r="BG199" i="4"/>
  <c r="BF199" i="4"/>
  <c r="T199" i="4"/>
  <c r="R199" i="4"/>
  <c r="P199" i="4"/>
  <c r="BI196" i="4"/>
  <c r="BH196" i="4"/>
  <c r="BG196" i="4"/>
  <c r="BF196" i="4"/>
  <c r="T196" i="4"/>
  <c r="R196" i="4"/>
  <c r="P196" i="4"/>
  <c r="BI193" i="4"/>
  <c r="BH193" i="4"/>
  <c r="BG193" i="4"/>
  <c r="BF193" i="4"/>
  <c r="T193" i="4"/>
  <c r="R193" i="4"/>
  <c r="P193" i="4"/>
  <c r="BI190" i="4"/>
  <c r="BH190" i="4"/>
  <c r="BG190" i="4"/>
  <c r="BF190" i="4"/>
  <c r="T190" i="4"/>
  <c r="R190" i="4"/>
  <c r="P190" i="4"/>
  <c r="BI187" i="4"/>
  <c r="BH187" i="4"/>
  <c r="BG187" i="4"/>
  <c r="BF187" i="4"/>
  <c r="T187" i="4"/>
  <c r="R187" i="4"/>
  <c r="P187" i="4"/>
  <c r="BI184" i="4"/>
  <c r="BH184" i="4"/>
  <c r="BG184" i="4"/>
  <c r="BF184" i="4"/>
  <c r="T184" i="4"/>
  <c r="R184" i="4"/>
  <c r="P184" i="4"/>
  <c r="BI180" i="4"/>
  <c r="BH180" i="4"/>
  <c r="BG180" i="4"/>
  <c r="BF180" i="4"/>
  <c r="T180" i="4"/>
  <c r="R180" i="4"/>
  <c r="P180" i="4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R175" i="4"/>
  <c r="P175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69" i="4"/>
  <c r="BH169" i="4"/>
  <c r="BG169" i="4"/>
  <c r="BF169" i="4"/>
  <c r="T169" i="4"/>
  <c r="R169" i="4"/>
  <c r="P169" i="4"/>
  <c r="BI167" i="4"/>
  <c r="BH167" i="4"/>
  <c r="BG167" i="4"/>
  <c r="BF167" i="4"/>
  <c r="T167" i="4"/>
  <c r="R167" i="4"/>
  <c r="P167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49" i="4"/>
  <c r="BH149" i="4"/>
  <c r="BG149" i="4"/>
  <c r="BF149" i="4"/>
  <c r="T149" i="4"/>
  <c r="R149" i="4"/>
  <c r="P149" i="4"/>
  <c r="BI144" i="4"/>
  <c r="BH144" i="4"/>
  <c r="BG144" i="4"/>
  <c r="BF144" i="4"/>
  <c r="T144" i="4"/>
  <c r="R144" i="4"/>
  <c r="P144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6" i="4"/>
  <c r="BH126" i="4"/>
  <c r="BG126" i="4"/>
  <c r="BF126" i="4"/>
  <c r="T126" i="4"/>
  <c r="R126" i="4"/>
  <c r="P126" i="4"/>
  <c r="BI124" i="4"/>
  <c r="BH124" i="4"/>
  <c r="BG124" i="4"/>
  <c r="BF124" i="4"/>
  <c r="T124" i="4"/>
  <c r="R124" i="4"/>
  <c r="P124" i="4"/>
  <c r="BI122" i="4"/>
  <c r="BH122" i="4"/>
  <c r="BG122" i="4"/>
  <c r="BF122" i="4"/>
  <c r="T122" i="4"/>
  <c r="R122" i="4"/>
  <c r="P122" i="4"/>
  <c r="BI120" i="4"/>
  <c r="BH120" i="4"/>
  <c r="BG120" i="4"/>
  <c r="BF120" i="4"/>
  <c r="T120" i="4"/>
  <c r="R120" i="4"/>
  <c r="P120" i="4"/>
  <c r="BI118" i="4"/>
  <c r="BH118" i="4"/>
  <c r="BG118" i="4"/>
  <c r="BF118" i="4"/>
  <c r="T118" i="4"/>
  <c r="R118" i="4"/>
  <c r="P118" i="4"/>
  <c r="BI116" i="4"/>
  <c r="BH116" i="4"/>
  <c r="BG116" i="4"/>
  <c r="BF116" i="4"/>
  <c r="T116" i="4"/>
  <c r="R116" i="4"/>
  <c r="P116" i="4"/>
  <c r="BI113" i="4"/>
  <c r="BH113" i="4"/>
  <c r="BG113" i="4"/>
  <c r="BF113" i="4"/>
  <c r="T113" i="4"/>
  <c r="R113" i="4"/>
  <c r="P113" i="4"/>
  <c r="BI110" i="4"/>
  <c r="BH110" i="4"/>
  <c r="BG110" i="4"/>
  <c r="BF110" i="4"/>
  <c r="T110" i="4"/>
  <c r="R110" i="4"/>
  <c r="P110" i="4"/>
  <c r="BI108" i="4"/>
  <c r="BH108" i="4"/>
  <c r="BG108" i="4"/>
  <c r="BF108" i="4"/>
  <c r="T108" i="4"/>
  <c r="R108" i="4"/>
  <c r="P108" i="4"/>
  <c r="BI104" i="4"/>
  <c r="BH104" i="4"/>
  <c r="BG104" i="4"/>
  <c r="BF104" i="4"/>
  <c r="T104" i="4"/>
  <c r="R104" i="4"/>
  <c r="P104" i="4"/>
  <c r="BI102" i="4"/>
  <c r="BH102" i="4"/>
  <c r="BG102" i="4"/>
  <c r="BF102" i="4"/>
  <c r="T102" i="4"/>
  <c r="R102" i="4"/>
  <c r="P102" i="4"/>
  <c r="BI99" i="4"/>
  <c r="BH99" i="4"/>
  <c r="BG99" i="4"/>
  <c r="BF99" i="4"/>
  <c r="T99" i="4"/>
  <c r="R99" i="4"/>
  <c r="P99" i="4"/>
  <c r="BI96" i="4"/>
  <c r="BH96" i="4"/>
  <c r="BG96" i="4"/>
  <c r="BF96" i="4"/>
  <c r="T96" i="4"/>
  <c r="R96" i="4"/>
  <c r="P96" i="4"/>
  <c r="BI93" i="4"/>
  <c r="BH93" i="4"/>
  <c r="BG93" i="4"/>
  <c r="BF93" i="4"/>
  <c r="T93" i="4"/>
  <c r="R93" i="4"/>
  <c r="P93" i="4"/>
  <c r="BI90" i="4"/>
  <c r="BH90" i="4"/>
  <c r="BG90" i="4"/>
  <c r="BF90" i="4"/>
  <c r="T90" i="4"/>
  <c r="R90" i="4"/>
  <c r="P90" i="4"/>
  <c r="J84" i="4"/>
  <c r="J83" i="4"/>
  <c r="F83" i="4"/>
  <c r="F81" i="4"/>
  <c r="E79" i="4"/>
  <c r="J55" i="4"/>
  <c r="J54" i="4"/>
  <c r="F54" i="4"/>
  <c r="F52" i="4"/>
  <c r="E50" i="4"/>
  <c r="J18" i="4"/>
  <c r="E18" i="4"/>
  <c r="F84" i="4"/>
  <c r="J17" i="4"/>
  <c r="J12" i="4"/>
  <c r="J81" i="4" s="1"/>
  <c r="E7" i="4"/>
  <c r="E77" i="4" s="1"/>
  <c r="J37" i="3"/>
  <c r="J36" i="3"/>
  <c r="AY56" i="1"/>
  <c r="J35" i="3"/>
  <c r="AX56" i="1"/>
  <c r="BI317" i="3"/>
  <c r="BH317" i="3"/>
  <c r="BG317" i="3"/>
  <c r="BF317" i="3"/>
  <c r="T317" i="3"/>
  <c r="R317" i="3"/>
  <c r="P317" i="3"/>
  <c r="BI315" i="3"/>
  <c r="BH315" i="3"/>
  <c r="BG315" i="3"/>
  <c r="BF315" i="3"/>
  <c r="T315" i="3"/>
  <c r="R315" i="3"/>
  <c r="P315" i="3"/>
  <c r="BI312" i="3"/>
  <c r="BH312" i="3"/>
  <c r="BG312" i="3"/>
  <c r="BF312" i="3"/>
  <c r="T312" i="3"/>
  <c r="R312" i="3"/>
  <c r="P312" i="3"/>
  <c r="BI310" i="3"/>
  <c r="BH310" i="3"/>
  <c r="BG310" i="3"/>
  <c r="BF310" i="3"/>
  <c r="T310" i="3"/>
  <c r="R310" i="3"/>
  <c r="P310" i="3"/>
  <c r="BI307" i="3"/>
  <c r="BH307" i="3"/>
  <c r="BG307" i="3"/>
  <c r="BF307" i="3"/>
  <c r="T307" i="3"/>
  <c r="R307" i="3"/>
  <c r="P307" i="3"/>
  <c r="BI304" i="3"/>
  <c r="BH304" i="3"/>
  <c r="BG304" i="3"/>
  <c r="BF304" i="3"/>
  <c r="T304" i="3"/>
  <c r="R304" i="3"/>
  <c r="P304" i="3"/>
  <c r="BI301" i="3"/>
  <c r="BH301" i="3"/>
  <c r="BG301" i="3"/>
  <c r="BF301" i="3"/>
  <c r="T301" i="3"/>
  <c r="R301" i="3"/>
  <c r="P301" i="3"/>
  <c r="BI296" i="3"/>
  <c r="BH296" i="3"/>
  <c r="BG296" i="3"/>
  <c r="BF296" i="3"/>
  <c r="T296" i="3"/>
  <c r="R296" i="3"/>
  <c r="P296" i="3"/>
  <c r="BI292" i="3"/>
  <c r="BH292" i="3"/>
  <c r="BG292" i="3"/>
  <c r="BF292" i="3"/>
  <c r="T292" i="3"/>
  <c r="R292" i="3"/>
  <c r="P292" i="3"/>
  <c r="BI290" i="3"/>
  <c r="BH290" i="3"/>
  <c r="BG290" i="3"/>
  <c r="BF290" i="3"/>
  <c r="T290" i="3"/>
  <c r="R290" i="3"/>
  <c r="P290" i="3"/>
  <c r="BI286" i="3"/>
  <c r="BH286" i="3"/>
  <c r="BG286" i="3"/>
  <c r="BF286" i="3"/>
  <c r="T286" i="3"/>
  <c r="T285" i="3"/>
  <c r="R286" i="3"/>
  <c r="R285" i="3"/>
  <c r="P286" i="3"/>
  <c r="P285" i="3"/>
  <c r="BI280" i="3"/>
  <c r="BH280" i="3"/>
  <c r="BG280" i="3"/>
  <c r="BF280" i="3"/>
  <c r="T280" i="3"/>
  <c r="R280" i="3"/>
  <c r="P280" i="3"/>
  <c r="BI275" i="3"/>
  <c r="BH275" i="3"/>
  <c r="BG275" i="3"/>
  <c r="BF275" i="3"/>
  <c r="T275" i="3"/>
  <c r="R275" i="3"/>
  <c r="P275" i="3"/>
  <c r="BI272" i="3"/>
  <c r="BH272" i="3"/>
  <c r="BG272" i="3"/>
  <c r="BF272" i="3"/>
  <c r="T272" i="3"/>
  <c r="R272" i="3"/>
  <c r="P272" i="3"/>
  <c r="BI269" i="3"/>
  <c r="BH269" i="3"/>
  <c r="BG269" i="3"/>
  <c r="BF269" i="3"/>
  <c r="T269" i="3"/>
  <c r="R269" i="3"/>
  <c r="P269" i="3"/>
  <c r="BI264" i="3"/>
  <c r="BH264" i="3"/>
  <c r="BG264" i="3"/>
  <c r="BF264" i="3"/>
  <c r="T264" i="3"/>
  <c r="R264" i="3"/>
  <c r="P264" i="3"/>
  <c r="BI261" i="3"/>
  <c r="BH261" i="3"/>
  <c r="BG261" i="3"/>
  <c r="BF261" i="3"/>
  <c r="T261" i="3"/>
  <c r="R261" i="3"/>
  <c r="P261" i="3"/>
  <c r="BI255" i="3"/>
  <c r="BH255" i="3"/>
  <c r="BG255" i="3"/>
  <c r="BF255" i="3"/>
  <c r="T255" i="3"/>
  <c r="R255" i="3"/>
  <c r="P255" i="3"/>
  <c r="BI252" i="3"/>
  <c r="BH252" i="3"/>
  <c r="BG252" i="3"/>
  <c r="BF252" i="3"/>
  <c r="T252" i="3"/>
  <c r="R252" i="3"/>
  <c r="P252" i="3"/>
  <c r="BI250" i="3"/>
  <c r="BH250" i="3"/>
  <c r="BG250" i="3"/>
  <c r="BF250" i="3"/>
  <c r="T250" i="3"/>
  <c r="R250" i="3"/>
  <c r="P250" i="3"/>
  <c r="BI248" i="3"/>
  <c r="BH248" i="3"/>
  <c r="BG248" i="3"/>
  <c r="BF248" i="3"/>
  <c r="T248" i="3"/>
  <c r="R248" i="3"/>
  <c r="P248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42" i="3"/>
  <c r="BH242" i="3"/>
  <c r="BG242" i="3"/>
  <c r="BF242" i="3"/>
  <c r="T242" i="3"/>
  <c r="R242" i="3"/>
  <c r="P242" i="3"/>
  <c r="BI240" i="3"/>
  <c r="BH240" i="3"/>
  <c r="BG240" i="3"/>
  <c r="BF240" i="3"/>
  <c r="T240" i="3"/>
  <c r="R240" i="3"/>
  <c r="P240" i="3"/>
  <c r="BI235" i="3"/>
  <c r="BH235" i="3"/>
  <c r="BG235" i="3"/>
  <c r="BF235" i="3"/>
  <c r="T235" i="3"/>
  <c r="R235" i="3"/>
  <c r="P235" i="3"/>
  <c r="BI233" i="3"/>
  <c r="BH233" i="3"/>
  <c r="BG233" i="3"/>
  <c r="BF233" i="3"/>
  <c r="T233" i="3"/>
  <c r="R233" i="3"/>
  <c r="P233" i="3"/>
  <c r="BI232" i="3"/>
  <c r="BH232" i="3"/>
  <c r="BG232" i="3"/>
  <c r="BF232" i="3"/>
  <c r="T232" i="3"/>
  <c r="R232" i="3"/>
  <c r="P232" i="3"/>
  <c r="BI230" i="3"/>
  <c r="BH230" i="3"/>
  <c r="BG230" i="3"/>
  <c r="BF230" i="3"/>
  <c r="T230" i="3"/>
  <c r="R230" i="3"/>
  <c r="P230" i="3"/>
  <c r="BI227" i="3"/>
  <c r="BH227" i="3"/>
  <c r="BG227" i="3"/>
  <c r="BF227" i="3"/>
  <c r="T227" i="3"/>
  <c r="R227" i="3"/>
  <c r="P227" i="3"/>
  <c r="BI226" i="3"/>
  <c r="BH226" i="3"/>
  <c r="BG226" i="3"/>
  <c r="BF226" i="3"/>
  <c r="T226" i="3"/>
  <c r="R226" i="3"/>
  <c r="P226" i="3"/>
  <c r="BI224" i="3"/>
  <c r="BH224" i="3"/>
  <c r="BG224" i="3"/>
  <c r="BF224" i="3"/>
  <c r="T224" i="3"/>
  <c r="R224" i="3"/>
  <c r="P224" i="3"/>
  <c r="BI223" i="3"/>
  <c r="BH223" i="3"/>
  <c r="BG223" i="3"/>
  <c r="BF223" i="3"/>
  <c r="T223" i="3"/>
  <c r="R223" i="3"/>
  <c r="P223" i="3"/>
  <c r="BI221" i="3"/>
  <c r="BH221" i="3"/>
  <c r="BG221" i="3"/>
  <c r="BF221" i="3"/>
  <c r="T221" i="3"/>
  <c r="R221" i="3"/>
  <c r="P221" i="3"/>
  <c r="BI220" i="3"/>
  <c r="BH220" i="3"/>
  <c r="BG220" i="3"/>
  <c r="BF220" i="3"/>
  <c r="T220" i="3"/>
  <c r="R220" i="3"/>
  <c r="P220" i="3"/>
  <c r="BI218" i="3"/>
  <c r="BH218" i="3"/>
  <c r="BG218" i="3"/>
  <c r="BF218" i="3"/>
  <c r="T218" i="3"/>
  <c r="R218" i="3"/>
  <c r="P218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4" i="3"/>
  <c r="BH214" i="3"/>
  <c r="BG214" i="3"/>
  <c r="BF214" i="3"/>
  <c r="T214" i="3"/>
  <c r="R214" i="3"/>
  <c r="P214" i="3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08" i="3"/>
  <c r="BH208" i="3"/>
  <c r="BG208" i="3"/>
  <c r="BF208" i="3"/>
  <c r="T208" i="3"/>
  <c r="R208" i="3"/>
  <c r="P208" i="3"/>
  <c r="BI206" i="3"/>
  <c r="BH206" i="3"/>
  <c r="BG206" i="3"/>
  <c r="BF206" i="3"/>
  <c r="T206" i="3"/>
  <c r="R206" i="3"/>
  <c r="P206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4" i="3"/>
  <c r="BH194" i="3"/>
  <c r="BG194" i="3"/>
  <c r="BF194" i="3"/>
  <c r="T194" i="3"/>
  <c r="R194" i="3"/>
  <c r="P194" i="3"/>
  <c r="BI190" i="3"/>
  <c r="BH190" i="3"/>
  <c r="BG190" i="3"/>
  <c r="BF190" i="3"/>
  <c r="T190" i="3"/>
  <c r="R190" i="3"/>
  <c r="P190" i="3"/>
  <c r="BI186" i="3"/>
  <c r="BH186" i="3"/>
  <c r="BG186" i="3"/>
  <c r="BF186" i="3"/>
  <c r="T186" i="3"/>
  <c r="R186" i="3"/>
  <c r="P186" i="3"/>
  <c r="BI182" i="3"/>
  <c r="BH182" i="3"/>
  <c r="BG182" i="3"/>
  <c r="BF182" i="3"/>
  <c r="T182" i="3"/>
  <c r="R182" i="3"/>
  <c r="P182" i="3"/>
  <c r="BI178" i="3"/>
  <c r="BH178" i="3"/>
  <c r="BG178" i="3"/>
  <c r="BF178" i="3"/>
  <c r="T178" i="3"/>
  <c r="R178" i="3"/>
  <c r="P178" i="3"/>
  <c r="BI173" i="3"/>
  <c r="BH173" i="3"/>
  <c r="BG173" i="3"/>
  <c r="BF173" i="3"/>
  <c r="T173" i="3"/>
  <c r="R173" i="3"/>
  <c r="P173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3" i="3"/>
  <c r="BH143" i="3"/>
  <c r="BG143" i="3"/>
  <c r="BF143" i="3"/>
  <c r="T143" i="3"/>
  <c r="R143" i="3"/>
  <c r="P143" i="3"/>
  <c r="BI140" i="3"/>
  <c r="BH140" i="3"/>
  <c r="BG140" i="3"/>
  <c r="BF140" i="3"/>
  <c r="T140" i="3"/>
  <c r="R140" i="3"/>
  <c r="P140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R128" i="3"/>
  <c r="P128" i="3"/>
  <c r="BI126" i="3"/>
  <c r="BH126" i="3"/>
  <c r="BG126" i="3"/>
  <c r="BF126" i="3"/>
  <c r="T126" i="3"/>
  <c r="R126" i="3"/>
  <c r="P126" i="3"/>
  <c r="BI124" i="3"/>
  <c r="BH124" i="3"/>
  <c r="BG124" i="3"/>
  <c r="BF124" i="3"/>
  <c r="T124" i="3"/>
  <c r="R124" i="3"/>
  <c r="P124" i="3"/>
  <c r="BI121" i="3"/>
  <c r="BH121" i="3"/>
  <c r="BG121" i="3"/>
  <c r="BF121" i="3"/>
  <c r="T121" i="3"/>
  <c r="R121" i="3"/>
  <c r="P121" i="3"/>
  <c r="BI119" i="3"/>
  <c r="BH119" i="3"/>
  <c r="BG119" i="3"/>
  <c r="BF119" i="3"/>
  <c r="T119" i="3"/>
  <c r="R119" i="3"/>
  <c r="P119" i="3"/>
  <c r="BI116" i="3"/>
  <c r="BH116" i="3"/>
  <c r="BG116" i="3"/>
  <c r="BF116" i="3"/>
  <c r="T116" i="3"/>
  <c r="R116" i="3"/>
  <c r="P116" i="3"/>
  <c r="BI113" i="3"/>
  <c r="BH113" i="3"/>
  <c r="BG113" i="3"/>
  <c r="BF113" i="3"/>
  <c r="T113" i="3"/>
  <c r="R113" i="3"/>
  <c r="P113" i="3"/>
  <c r="BI111" i="3"/>
  <c r="BH111" i="3"/>
  <c r="BG111" i="3"/>
  <c r="BF111" i="3"/>
  <c r="T111" i="3"/>
  <c r="R111" i="3"/>
  <c r="P111" i="3"/>
  <c r="BI108" i="3"/>
  <c r="BH108" i="3"/>
  <c r="BG108" i="3"/>
  <c r="BF108" i="3"/>
  <c r="T108" i="3"/>
  <c r="R108" i="3"/>
  <c r="P108" i="3"/>
  <c r="BI105" i="3"/>
  <c r="BH105" i="3"/>
  <c r="BG105" i="3"/>
  <c r="BF105" i="3"/>
  <c r="T105" i="3"/>
  <c r="R105" i="3"/>
  <c r="P105" i="3"/>
  <c r="BI102" i="3"/>
  <c r="BH102" i="3"/>
  <c r="BG102" i="3"/>
  <c r="BF102" i="3"/>
  <c r="T102" i="3"/>
  <c r="R102" i="3"/>
  <c r="P102" i="3"/>
  <c r="BI99" i="3"/>
  <c r="BH99" i="3"/>
  <c r="BG99" i="3"/>
  <c r="BF99" i="3"/>
  <c r="T99" i="3"/>
  <c r="R99" i="3"/>
  <c r="P99" i="3"/>
  <c r="BI96" i="3"/>
  <c r="BH96" i="3"/>
  <c r="BG96" i="3"/>
  <c r="BF96" i="3"/>
  <c r="T96" i="3"/>
  <c r="R96" i="3"/>
  <c r="P96" i="3"/>
  <c r="BI93" i="3"/>
  <c r="BH93" i="3"/>
  <c r="BG93" i="3"/>
  <c r="BF93" i="3"/>
  <c r="T93" i="3"/>
  <c r="R93" i="3"/>
  <c r="P93" i="3"/>
  <c r="BI91" i="3"/>
  <c r="BH91" i="3"/>
  <c r="BG91" i="3"/>
  <c r="BF91" i="3"/>
  <c r="T91" i="3"/>
  <c r="R91" i="3"/>
  <c r="P91" i="3"/>
  <c r="J85" i="3"/>
  <c r="J84" i="3"/>
  <c r="F84" i="3"/>
  <c r="F82" i="3"/>
  <c r="E80" i="3"/>
  <c r="J55" i="3"/>
  <c r="J54" i="3"/>
  <c r="F54" i="3"/>
  <c r="F52" i="3"/>
  <c r="E50" i="3"/>
  <c r="J18" i="3"/>
  <c r="E18" i="3"/>
  <c r="F55" i="3" s="1"/>
  <c r="J17" i="3"/>
  <c r="J12" i="3"/>
  <c r="J52" i="3" s="1"/>
  <c r="E7" i="3"/>
  <c r="E48" i="3" s="1"/>
  <c r="J37" i="2"/>
  <c r="J36" i="2"/>
  <c r="AY55" i="1" s="1"/>
  <c r="J35" i="2"/>
  <c r="AX55" i="1"/>
  <c r="BI90" i="2"/>
  <c r="BH90" i="2"/>
  <c r="BG90" i="2"/>
  <c r="BF90" i="2"/>
  <c r="T90" i="2"/>
  <c r="T89" i="2" s="1"/>
  <c r="R90" i="2"/>
  <c r="R89" i="2"/>
  <c r="P90" i="2"/>
  <c r="P89" i="2"/>
  <c r="BI87" i="2"/>
  <c r="BH87" i="2"/>
  <c r="BG87" i="2"/>
  <c r="BF87" i="2"/>
  <c r="T87" i="2"/>
  <c r="R87" i="2"/>
  <c r="P87" i="2"/>
  <c r="BI85" i="2"/>
  <c r="BH85" i="2"/>
  <c r="BG85" i="2"/>
  <c r="BF85" i="2"/>
  <c r="T85" i="2"/>
  <c r="R85" i="2"/>
  <c r="P85" i="2"/>
  <c r="J79" i="2"/>
  <c r="J78" i="2"/>
  <c r="F78" i="2"/>
  <c r="F76" i="2"/>
  <c r="E74" i="2"/>
  <c r="J55" i="2"/>
  <c r="J54" i="2"/>
  <c r="F54" i="2"/>
  <c r="F52" i="2"/>
  <c r="E50" i="2"/>
  <c r="J18" i="2"/>
  <c r="E18" i="2"/>
  <c r="F79" i="2" s="1"/>
  <c r="J17" i="2"/>
  <c r="J12" i="2"/>
  <c r="J52" i="2"/>
  <c r="E7" i="2"/>
  <c r="E72" i="2"/>
  <c r="L50" i="1"/>
  <c r="AM50" i="1"/>
  <c r="AM49" i="1"/>
  <c r="L49" i="1"/>
  <c r="AM47" i="1"/>
  <c r="L47" i="1"/>
  <c r="L45" i="1"/>
  <c r="BK206" i="3"/>
  <c r="BK118" i="4"/>
  <c r="BK193" i="6"/>
  <c r="BK172" i="7"/>
  <c r="J109" i="9"/>
  <c r="BK111" i="3"/>
  <c r="J173" i="4"/>
  <c r="J155" i="5"/>
  <c r="BK132" i="6"/>
  <c r="BK223" i="3"/>
  <c r="J116" i="4"/>
  <c r="BK194" i="5"/>
  <c r="BK293" i="7"/>
  <c r="BK317" i="3"/>
  <c r="BK155" i="6"/>
  <c r="BK320" i="7"/>
  <c r="J160" i="8"/>
  <c r="J206" i="3"/>
  <c r="BK224" i="4"/>
  <c r="J158" i="6"/>
  <c r="BK283" i="7"/>
  <c r="J164" i="3"/>
  <c r="BK128" i="7"/>
  <c r="BK143" i="8"/>
  <c r="J148" i="8"/>
  <c r="BK227" i="3"/>
  <c r="J208" i="3"/>
  <c r="J233" i="6"/>
  <c r="BK221" i="6"/>
  <c r="J207" i="7"/>
  <c r="BK243" i="7"/>
  <c r="J97" i="8"/>
  <c r="BK108" i="3"/>
  <c r="BK209" i="4"/>
  <c r="J157" i="6"/>
  <c r="J142" i="6"/>
  <c r="J269" i="7"/>
  <c r="BK121" i="8"/>
  <c r="BK232" i="3"/>
  <c r="J235" i="3"/>
  <c r="BK135" i="4"/>
  <c r="J209" i="6"/>
  <c r="J283" i="6"/>
  <c r="J159" i="7"/>
  <c r="BK252" i="7"/>
  <c r="J95" i="8"/>
  <c r="J128" i="3"/>
  <c r="J140" i="3"/>
  <c r="J209" i="4"/>
  <c r="J126" i="5"/>
  <c r="J217" i="6"/>
  <c r="J130" i="6"/>
  <c r="BK226" i="7"/>
  <c r="J289" i="7"/>
  <c r="BK127" i="8"/>
  <c r="J301" i="3"/>
  <c r="BK229" i="4"/>
  <c r="BK91" i="5"/>
  <c r="J276" i="6"/>
  <c r="J226" i="7"/>
  <c r="BK152" i="8"/>
  <c r="J140" i="8"/>
  <c r="J218" i="3"/>
  <c r="BK180" i="4"/>
  <c r="BK203" i="4"/>
  <c r="BK236" i="5"/>
  <c r="BK267" i="6"/>
  <c r="BK107" i="7"/>
  <c r="BK251" i="7"/>
  <c r="J34" i="8"/>
  <c r="J202" i="3"/>
  <c r="J158" i="4"/>
  <c r="BK199" i="4"/>
  <c r="BK160" i="6"/>
  <c r="J336" i="7"/>
  <c r="J275" i="7"/>
  <c r="BK179" i="7"/>
  <c r="BK144" i="8"/>
  <c r="BK131" i="3"/>
  <c r="BK301" i="3"/>
  <c r="J110" i="4"/>
  <c r="BK189" i="5"/>
  <c r="BK207" i="6"/>
  <c r="BK183" i="6"/>
  <c r="BK158" i="8"/>
  <c r="BK91" i="3"/>
  <c r="J148" i="3"/>
  <c r="J154" i="4"/>
  <c r="BK245" i="5"/>
  <c r="BK248" i="7"/>
  <c r="BK95" i="8"/>
  <c r="J264" i="3"/>
  <c r="J194" i="5"/>
  <c r="BK262" i="6"/>
  <c r="BK112" i="7"/>
  <c r="BK146" i="3"/>
  <c r="BK164" i="3"/>
  <c r="J175" i="4"/>
  <c r="J106" i="5"/>
  <c r="J155" i="7"/>
  <c r="J89" i="9"/>
  <c r="BK230" i="3"/>
  <c r="J162" i="5"/>
  <c r="BK171" i="5"/>
  <c r="BK116" i="6"/>
  <c r="J237" i="7"/>
  <c r="BK103" i="8"/>
  <c r="BK269" i="3"/>
  <c r="J214" i="3"/>
  <c r="BK156" i="4"/>
  <c r="J132" i="5"/>
  <c r="J240" i="6"/>
  <c r="J240" i="7"/>
  <c r="J93" i="8"/>
  <c r="BK166" i="3"/>
  <c r="J169" i="4"/>
  <c r="BK96" i="4"/>
  <c r="BK134" i="5"/>
  <c r="J100" i="5"/>
  <c r="BK124" i="6"/>
  <c r="J124" i="6"/>
  <c r="J168" i="6"/>
  <c r="BK118" i="7"/>
  <c r="J266" i="7"/>
  <c r="J137" i="8"/>
  <c r="BK255" i="3"/>
  <c r="BK159" i="3"/>
  <c r="BK174" i="6"/>
  <c r="BK309" i="7"/>
  <c r="J115" i="7"/>
  <c r="J103" i="8"/>
  <c r="BK217" i="3"/>
  <c r="J165" i="5"/>
  <c r="BK211" i="6"/>
  <c r="J287" i="7"/>
  <c r="BK147" i="8"/>
  <c r="BK250" i="3"/>
  <c r="BK108" i="4"/>
  <c r="BK209" i="6"/>
  <c r="J260" i="7"/>
  <c r="J121" i="7"/>
  <c r="BK135" i="8"/>
  <c r="J233" i="3"/>
  <c r="BK137" i="3"/>
  <c r="J209" i="5"/>
  <c r="BK100" i="6"/>
  <c r="J143" i="7"/>
  <c r="J249" i="7"/>
  <c r="J217" i="3"/>
  <c r="J227" i="4"/>
  <c r="BK153" i="6"/>
  <c r="J175" i="7"/>
  <c r="J91" i="9"/>
  <c r="BK296" i="3"/>
  <c r="BK237" i="6"/>
  <c r="BK196" i="6"/>
  <c r="BK204" i="7"/>
  <c r="BK240" i="3"/>
  <c r="BK200" i="5"/>
  <c r="J152" i="6"/>
  <c r="BK235" i="7"/>
  <c r="J107" i="8"/>
  <c r="BK90" i="2"/>
  <c r="BK90" i="4"/>
  <c r="BK215" i="6"/>
  <c r="J183" i="6"/>
  <c r="BK119" i="8"/>
  <c r="J108" i="9"/>
  <c r="J142" i="5"/>
  <c r="BK156" i="6"/>
  <c r="BK145" i="8"/>
  <c r="BK121" i="3"/>
  <c r="J118" i="4"/>
  <c r="J190" i="3"/>
  <c r="BK124" i="4"/>
  <c r="BK249" i="7"/>
  <c r="BK155" i="7"/>
  <c r="J96" i="3"/>
  <c r="J115" i="5"/>
  <c r="J204" i="7"/>
  <c r="BK125" i="8"/>
  <c r="BK152" i="3"/>
  <c r="BK122" i="4"/>
  <c r="J245" i="5"/>
  <c r="J149" i="6"/>
  <c r="J296" i="7"/>
  <c r="BK208" i="3"/>
  <c r="J194" i="7"/>
  <c r="BK126" i="3"/>
  <c r="BK159" i="5"/>
  <c r="BK152" i="6"/>
  <c r="BK233" i="7"/>
  <c r="J254" i="7"/>
  <c r="BK113" i="9"/>
  <c r="BK213" i="4"/>
  <c r="BK203" i="6"/>
  <c r="J252" i="7"/>
  <c r="J229" i="7"/>
  <c r="J91" i="3"/>
  <c r="BK162" i="4"/>
  <c r="J174" i="5"/>
  <c r="BK106" i="6"/>
  <c r="BK296" i="7"/>
  <c r="J125" i="8"/>
  <c r="BK315" i="3"/>
  <c r="BK120" i="4"/>
  <c r="BK130" i="5"/>
  <c r="J163" i="6"/>
  <c r="J95" i="7"/>
  <c r="J236" i="7"/>
  <c r="BK89" i="9"/>
  <c r="BK158" i="4"/>
  <c r="BK158" i="6"/>
  <c r="J100" i="7"/>
  <c r="J212" i="3"/>
  <c r="J177" i="4"/>
  <c r="BK225" i="6"/>
  <c r="J312" i="7"/>
  <c r="J230" i="6"/>
  <c r="BK157" i="8"/>
  <c r="BK99" i="3"/>
  <c r="J126" i="4"/>
  <c r="BK92" i="7"/>
  <c r="BK87" i="9"/>
  <c r="BK143" i="3"/>
  <c r="J124" i="4"/>
  <c r="BK285" i="7"/>
  <c r="J307" i="3"/>
  <c r="BK162" i="5"/>
  <c r="J189" i="5"/>
  <c r="BK220" i="7"/>
  <c r="BK184" i="7"/>
  <c r="BK115" i="8"/>
  <c r="J135" i="3"/>
  <c r="BK137" i="4"/>
  <c r="J231" i="5"/>
  <c r="BK151" i="6"/>
  <c r="J155" i="8"/>
  <c r="J245" i="7"/>
  <c r="BK218" i="3"/>
  <c r="BK150" i="3"/>
  <c r="BK185" i="6"/>
  <c r="J328" i="7"/>
  <c r="J230" i="3"/>
  <c r="J90" i="4"/>
  <c r="BK120" i="5"/>
  <c r="BK163" i="6"/>
  <c r="J89" i="7"/>
  <c r="J152" i="8"/>
  <c r="J93" i="3"/>
  <c r="J206" i="5"/>
  <c r="J262" i="6"/>
  <c r="BK100" i="7"/>
  <c r="J91" i="8"/>
  <c r="J90" i="2"/>
  <c r="J169" i="3"/>
  <c r="BK209" i="5"/>
  <c r="J273" i="6"/>
  <c r="BK138" i="6"/>
  <c r="BK245" i="7"/>
  <c r="J109" i="8"/>
  <c r="BK148" i="3"/>
  <c r="J132" i="4"/>
  <c r="J128" i="6"/>
  <c r="J107" i="7"/>
  <c r="J121" i="8"/>
  <c r="BK275" i="3"/>
  <c r="J130" i="4"/>
  <c r="BK247" i="5"/>
  <c r="BK243" i="6"/>
  <c r="BK175" i="7"/>
  <c r="J111" i="8"/>
  <c r="J166" i="3"/>
  <c r="J200" i="3"/>
  <c r="J113" i="4"/>
  <c r="BK227" i="5"/>
  <c r="BK278" i="7"/>
  <c r="BK95" i="9"/>
  <c r="BK215" i="3"/>
  <c r="J229" i="4"/>
  <c r="J179" i="5"/>
  <c r="J256" i="6"/>
  <c r="J232" i="3"/>
  <c r="BK252" i="3"/>
  <c r="BK190" i="4"/>
  <c r="BK130" i="7"/>
  <c r="J323" i="7"/>
  <c r="J168" i="5"/>
  <c r="BK240" i="7"/>
  <c r="BK123" i="8"/>
  <c r="BK280" i="3"/>
  <c r="BK336" i="7"/>
  <c r="J112" i="9"/>
  <c r="J252" i="3"/>
  <c r="J242" i="5"/>
  <c r="J153" i="6"/>
  <c r="J293" i="7"/>
  <c r="BK105" i="8"/>
  <c r="BK85" i="2"/>
  <c r="J163" i="4"/>
  <c r="J112" i="5"/>
  <c r="BK219" i="6"/>
  <c r="J92" i="7"/>
  <c r="BK146" i="8"/>
  <c r="BK218" i="4"/>
  <c r="J128" i="5"/>
  <c r="BK217" i="6"/>
  <c r="BK197" i="7"/>
  <c r="J233" i="7"/>
  <c r="BK137" i="8"/>
  <c r="BK186" i="3"/>
  <c r="J190" i="4"/>
  <c r="BK118" i="5"/>
  <c r="J132" i="6"/>
  <c r="BK233" i="6"/>
  <c r="J147" i="7"/>
  <c r="BK301" i="7"/>
  <c r="J137" i="4"/>
  <c r="BK126" i="5"/>
  <c r="J258" i="6"/>
  <c r="J167" i="7"/>
  <c r="BK156" i="8"/>
  <c r="J186" i="3"/>
  <c r="BK307" i="3"/>
  <c r="J149" i="4"/>
  <c r="BK183" i="5"/>
  <c r="BK167" i="7"/>
  <c r="BK111" i="8"/>
  <c r="J290" i="3"/>
  <c r="BK128" i="4"/>
  <c r="BK128" i="5"/>
  <c r="BK177" i="6"/>
  <c r="BK91" i="9"/>
  <c r="J275" i="3"/>
  <c r="BK163" i="4"/>
  <c r="J97" i="7"/>
  <c r="J113" i="9"/>
  <c r="J124" i="3"/>
  <c r="BK173" i="5"/>
  <c r="BK312" i="7"/>
  <c r="J105" i="9"/>
  <c r="BK286" i="3"/>
  <c r="J220" i="7"/>
  <c r="BK211" i="7"/>
  <c r="BK99" i="9"/>
  <c r="J121" i="3"/>
  <c r="J162" i="4"/>
  <c r="BK168" i="5"/>
  <c r="BK93" i="8"/>
  <c r="BK178" i="3"/>
  <c r="BK161" i="3"/>
  <c r="J156" i="4"/>
  <c r="BK193" i="4"/>
  <c r="BK177" i="4"/>
  <c r="J183" i="5"/>
  <c r="BK142" i="5"/>
  <c r="J134" i="6"/>
  <c r="J91" i="6"/>
  <c r="BK283" i="6"/>
  <c r="BK103" i="7"/>
  <c r="J251" i="7"/>
  <c r="BK155" i="8"/>
  <c r="BK111" i="9"/>
  <c r="J93" i="4"/>
  <c r="J270" i="6"/>
  <c r="J161" i="7"/>
  <c r="J143" i="8"/>
  <c r="J87" i="9"/>
  <c r="J108" i="4"/>
  <c r="BK103" i="6"/>
  <c r="J213" i="7"/>
  <c r="BK137" i="7"/>
  <c r="BK101" i="9"/>
  <c r="J140" i="4"/>
  <c r="J312" i="3"/>
  <c r="BK115" i="5"/>
  <c r="J160" i="6"/>
  <c r="BK112" i="6"/>
  <c r="J283" i="7"/>
  <c r="BK102" i="3"/>
  <c r="J196" i="4"/>
  <c r="J187" i="5"/>
  <c r="BK270" i="6"/>
  <c r="BK110" i="7"/>
  <c r="J123" i="8"/>
  <c r="BK246" i="3"/>
  <c r="BK144" i="4"/>
  <c r="J310" i="3"/>
  <c r="J187" i="4"/>
  <c r="BK103" i="5"/>
  <c r="BK273" i="6"/>
  <c r="BK194" i="7"/>
  <c r="J127" i="8"/>
  <c r="J99" i="4"/>
  <c r="J97" i="6"/>
  <c r="BK188" i="7"/>
  <c r="J240" i="3"/>
  <c r="BK175" i="4"/>
  <c r="J110" i="7"/>
  <c r="BK124" i="3"/>
  <c r="J137" i="5"/>
  <c r="J225" i="5"/>
  <c r="J201" i="7"/>
  <c r="J93" i="9"/>
  <c r="BK248" i="3"/>
  <c r="BK187" i="4"/>
  <c r="J171" i="5"/>
  <c r="BK97" i="6"/>
  <c r="BK192" i="6"/>
  <c r="J146" i="3"/>
  <c r="BK169" i="4"/>
  <c r="BK155" i="5"/>
  <c r="BK191" i="5"/>
  <c r="BK191" i="6"/>
  <c r="J211" i="6"/>
  <c r="BK136" i="6"/>
  <c r="BK317" i="7"/>
  <c r="BK271" i="7"/>
  <c r="J149" i="8"/>
  <c r="J124" i="5"/>
  <c r="BK119" i="6"/>
  <c r="BK161" i="7"/>
  <c r="J101" i="8"/>
  <c r="J246" i="3"/>
  <c r="BK181" i="5"/>
  <c r="BK278" i="6"/>
  <c r="J235" i="7"/>
  <c r="BK112" i="9"/>
  <c r="J173" i="3"/>
  <c r="J236" i="5"/>
  <c r="J140" i="6"/>
  <c r="BK170" i="7"/>
  <c r="J165" i="7"/>
  <c r="J101" i="9"/>
  <c r="BK290" i="3"/>
  <c r="J180" i="4"/>
  <c r="J151" i="5"/>
  <c r="J215" i="6"/>
  <c r="BK191" i="7"/>
  <c r="BK131" i="8"/>
  <c r="J159" i="3"/>
  <c r="BK250" i="5"/>
  <c r="BK126" i="6"/>
  <c r="BK213" i="7"/>
  <c r="J140" i="7"/>
  <c r="J242" i="3"/>
  <c r="BK149" i="4"/>
  <c r="J112" i="6"/>
  <c r="J171" i="6"/>
  <c r="J248" i="7"/>
  <c r="J131" i="3"/>
  <c r="J175" i="5"/>
  <c r="J196" i="6"/>
  <c r="J130" i="7"/>
  <c r="J182" i="3"/>
  <c r="J261" i="3"/>
  <c r="J234" i="4"/>
  <c r="BK157" i="5"/>
  <c r="J185" i="6"/>
  <c r="J138" i="6"/>
  <c r="BK264" i="3"/>
  <c r="J224" i="4"/>
  <c r="J205" i="6"/>
  <c r="BK258" i="6"/>
  <c r="J158" i="8"/>
  <c r="J105" i="3"/>
  <c r="J239" i="5"/>
  <c r="BK229" i="7"/>
  <c r="J152" i="3"/>
  <c r="J128" i="4"/>
  <c r="BK291" i="7"/>
  <c r="J226" i="3"/>
  <c r="BK121" i="7"/>
  <c r="J85" i="2"/>
  <c r="J221" i="5"/>
  <c r="BK128" i="6"/>
  <c r="BK95" i="7"/>
  <c r="BK93" i="9"/>
  <c r="J269" i="3"/>
  <c r="BK99" i="4"/>
  <c r="BK168" i="6"/>
  <c r="BK231" i="7"/>
  <c r="BK211" i="3"/>
  <c r="BK153" i="8"/>
  <c r="J113" i="3"/>
  <c r="BK146" i="5"/>
  <c r="J145" i="6"/>
  <c r="J271" i="7"/>
  <c r="BK117" i="8"/>
  <c r="BK292" i="3"/>
  <c r="BK184" i="4"/>
  <c r="J252" i="5"/>
  <c r="BK240" i="6"/>
  <c r="BK163" i="7"/>
  <c r="J232" i="4"/>
  <c r="J163" i="7"/>
  <c r="J131" i="8"/>
  <c r="BK200" i="3"/>
  <c r="BK128" i="3"/>
  <c r="BK140" i="4"/>
  <c r="BK122" i="6"/>
  <c r="BK133" i="8"/>
  <c r="J286" i="3"/>
  <c r="J212" i="5"/>
  <c r="J188" i="6"/>
  <c r="BK260" i="7"/>
  <c r="J99" i="3"/>
  <c r="J227" i="5"/>
  <c r="BK115" i="7"/>
  <c r="J197" i="7"/>
  <c r="BK226" i="3"/>
  <c r="BK94" i="5"/>
  <c r="BK215" i="7"/>
  <c r="J172" i="7"/>
  <c r="J87" i="2"/>
  <c r="BK304" i="3"/>
  <c r="J122" i="4"/>
  <c r="BK175" i="5"/>
  <c r="J136" i="6"/>
  <c r="J112" i="7"/>
  <c r="J211" i="3"/>
  <c r="J246" i="6"/>
  <c r="BK237" i="7"/>
  <c r="BK135" i="3"/>
  <c r="J184" i="4"/>
  <c r="J120" i="5"/>
  <c r="BK205" i="6"/>
  <c r="J177" i="6"/>
  <c r="BK273" i="7"/>
  <c r="BK201" i="7"/>
  <c r="J111" i="9"/>
  <c r="J315" i="3"/>
  <c r="BK196" i="4"/>
  <c r="BK132" i="5"/>
  <c r="J225" i="6"/>
  <c r="BK276" i="6"/>
  <c r="BK224" i="7"/>
  <c r="J135" i="8"/>
  <c r="BK108" i="9"/>
  <c r="BK235" i="3"/>
  <c r="BK232" i="4"/>
  <c r="BK112" i="5"/>
  <c r="J203" i="6"/>
  <c r="BK218" i="7"/>
  <c r="J123" i="7"/>
  <c r="BK148" i="8"/>
  <c r="J272" i="3"/>
  <c r="J108" i="3"/>
  <c r="J103" i="5"/>
  <c r="BK216" i="5"/>
  <c r="BK134" i="6"/>
  <c r="BK269" i="7"/>
  <c r="J291" i="7"/>
  <c r="BK221" i="3"/>
  <c r="BK212" i="5"/>
  <c r="BK252" i="6"/>
  <c r="J188" i="7"/>
  <c r="J115" i="8"/>
  <c r="BK214" i="3"/>
  <c r="BK140" i="3"/>
  <c r="BK104" i="4"/>
  <c r="BK97" i="5"/>
  <c r="J281" i="6"/>
  <c r="J106" i="9"/>
  <c r="J304" i="3"/>
  <c r="J203" i="4"/>
  <c r="J185" i="5"/>
  <c r="BK149" i="6"/>
  <c r="J133" i="7"/>
  <c r="J116" i="3"/>
  <c r="J135" i="4"/>
  <c r="BK159" i="7"/>
  <c r="J95" i="9"/>
  <c r="BK190" i="3"/>
  <c r="J174" i="6"/>
  <c r="F36" i="8"/>
  <c r="BK119" i="3"/>
  <c r="J246" i="7"/>
  <c r="BK160" i="8"/>
  <c r="BK244" i="3"/>
  <c r="J146" i="5"/>
  <c r="J237" i="6"/>
  <c r="J128" i="7"/>
  <c r="J153" i="7"/>
  <c r="J129" i="8"/>
  <c r="BK113" i="3"/>
  <c r="J207" i="4"/>
  <c r="J221" i="6"/>
  <c r="J239" i="7"/>
  <c r="BK151" i="7"/>
  <c r="BK109" i="9"/>
  <c r="J153" i="3"/>
  <c r="BK225" i="5"/>
  <c r="J243" i="6"/>
  <c r="BK97" i="7"/>
  <c r="J87" i="8"/>
  <c r="BK93" i="3"/>
  <c r="BK171" i="4"/>
  <c r="J173" i="5"/>
  <c r="J193" i="6"/>
  <c r="BK133" i="7"/>
  <c r="J126" i="7"/>
  <c r="BK151" i="8"/>
  <c r="J104" i="4"/>
  <c r="J159" i="5"/>
  <c r="J219" i="6"/>
  <c r="J298" i="7"/>
  <c r="BK109" i="8"/>
  <c r="BK87" i="2"/>
  <c r="J198" i="3"/>
  <c r="BK234" i="4"/>
  <c r="BK122" i="5"/>
  <c r="J267" i="6"/>
  <c r="J211" i="7"/>
  <c r="J94" i="5"/>
  <c r="J278" i="6"/>
  <c r="J243" i="7"/>
  <c r="J218" i="7"/>
  <c r="BK129" i="8"/>
  <c r="J292" i="3"/>
  <c r="J97" i="5"/>
  <c r="BK142" i="6"/>
  <c r="BK323" i="7"/>
  <c r="J144" i="8"/>
  <c r="BK153" i="3"/>
  <c r="J223" i="3"/>
  <c r="J156" i="6"/>
  <c r="J278" i="7"/>
  <c r="BK110" i="9"/>
  <c r="J137" i="3"/>
  <c r="J203" i="5"/>
  <c r="BK239" i="7"/>
  <c r="BK96" i="3"/>
  <c r="J221" i="4"/>
  <c r="J191" i="5"/>
  <c r="BK287" i="7"/>
  <c r="AS54" i="1"/>
  <c r="J273" i="7"/>
  <c r="J105" i="8"/>
  <c r="J250" i="3"/>
  <c r="J144" i="4"/>
  <c r="BK89" i="7"/>
  <c r="J139" i="8"/>
  <c r="BK202" i="3"/>
  <c r="BK113" i="4"/>
  <c r="J161" i="4"/>
  <c r="BK126" i="4"/>
  <c r="J139" i="5"/>
  <c r="BK108" i="6"/>
  <c r="J198" i="6"/>
  <c r="BK181" i="6"/>
  <c r="J103" i="7"/>
  <c r="BK142" i="8"/>
  <c r="J111" i="3"/>
  <c r="BK137" i="5"/>
  <c r="J100" i="6"/>
  <c r="J259" i="7"/>
  <c r="J117" i="8"/>
  <c r="J224" i="3"/>
  <c r="J178" i="3"/>
  <c r="J130" i="5"/>
  <c r="BK171" i="6"/>
  <c r="BK126" i="7"/>
  <c r="J151" i="8"/>
  <c r="BK312" i="3"/>
  <c r="BK231" i="5"/>
  <c r="J191" i="6"/>
  <c r="J184" i="7"/>
  <c r="BK107" i="8"/>
  <c r="BK198" i="3"/>
  <c r="BK173" i="4"/>
  <c r="J216" i="5"/>
  <c r="J213" i="6"/>
  <c r="BK147" i="7"/>
  <c r="BK101" i="8"/>
  <c r="J244" i="3"/>
  <c r="BK110" i="4"/>
  <c r="BK206" i="5"/>
  <c r="BK94" i="6"/>
  <c r="BK157" i="7"/>
  <c r="J119" i="8"/>
  <c r="J110" i="9"/>
  <c r="BK182" i="3"/>
  <c r="BK224" i="3"/>
  <c r="BK165" i="5"/>
  <c r="J122" i="6"/>
  <c r="BK256" i="6"/>
  <c r="BK257" i="7"/>
  <c r="BK159" i="8"/>
  <c r="BK91" i="8"/>
  <c r="BK105" i="3"/>
  <c r="BK207" i="4"/>
  <c r="BK151" i="5"/>
  <c r="BK239" i="5"/>
  <c r="BK165" i="7"/>
  <c r="J133" i="8"/>
  <c r="J199" i="4"/>
  <c r="BK174" i="5"/>
  <c r="BK130" i="6"/>
  <c r="J320" i="7"/>
  <c r="BK275" i="7"/>
  <c r="BK272" i="3"/>
  <c r="BK139" i="5"/>
  <c r="J103" i="6"/>
  <c r="J151" i="7"/>
  <c r="BK143" i="7"/>
  <c r="BK220" i="3"/>
  <c r="BK130" i="4"/>
  <c r="BK153" i="7"/>
  <c r="BK255" i="7"/>
  <c r="J156" i="8"/>
  <c r="J215" i="3"/>
  <c r="BK221" i="4"/>
  <c r="BK106" i="5"/>
  <c r="BK281" i="6"/>
  <c r="BK198" i="6"/>
  <c r="J147" i="8"/>
  <c r="BK254" i="7"/>
  <c r="BK154" i="8"/>
  <c r="BK150" i="8"/>
  <c r="J221" i="3"/>
  <c r="J242" i="7"/>
  <c r="BK310" i="3"/>
  <c r="BK102" i="4"/>
  <c r="J119" i="6"/>
  <c r="BK91" i="6"/>
  <c r="J317" i="7"/>
  <c r="BK113" i="8"/>
  <c r="BK261" i="3"/>
  <c r="J120" i="4"/>
  <c r="J122" i="5"/>
  <c r="J181" i="6"/>
  <c r="BK289" i="7"/>
  <c r="J154" i="8"/>
  <c r="J317" i="3"/>
  <c r="BK157" i="6"/>
  <c r="J137" i="7"/>
  <c r="BK140" i="8"/>
  <c r="J220" i="3"/>
  <c r="J126" i="3"/>
  <c r="BK230" i="6"/>
  <c r="BK140" i="6"/>
  <c r="J191" i="7"/>
  <c r="BK149" i="8"/>
  <c r="BK116" i="3"/>
  <c r="BK167" i="4"/>
  <c r="J94" i="6"/>
  <c r="J285" i="7"/>
  <c r="BK106" i="9"/>
  <c r="BK157" i="3"/>
  <c r="J108" i="5"/>
  <c r="BK328" i="7"/>
  <c r="J280" i="3"/>
  <c r="BK161" i="4"/>
  <c r="BK179" i="5"/>
  <c r="BK236" i="7"/>
  <c r="BK242" i="5"/>
  <c r="J134" i="5"/>
  <c r="BK263" i="7"/>
  <c r="J150" i="8"/>
  <c r="J194" i="3"/>
  <c r="J171" i="4"/>
  <c r="J247" i="5"/>
  <c r="BK145" i="6"/>
  <c r="BK213" i="6"/>
  <c r="J155" i="3"/>
  <c r="J309" i="7"/>
  <c r="J99" i="9"/>
  <c r="BK169" i="3"/>
  <c r="J181" i="5"/>
  <c r="J108" i="6"/>
  <c r="J179" i="7"/>
  <c r="J157" i="8"/>
  <c r="J143" i="3"/>
  <c r="BK132" i="4"/>
  <c r="BK252" i="5"/>
  <c r="J106" i="6"/>
  <c r="BK89" i="8"/>
  <c r="BK233" i="3"/>
  <c r="J250" i="5"/>
  <c r="J151" i="6"/>
  <c r="BK242" i="7"/>
  <c r="J301" i="7"/>
  <c r="J113" i="8"/>
  <c r="BK212" i="3"/>
  <c r="J96" i="4"/>
  <c r="J118" i="5"/>
  <c r="BK123" i="7"/>
  <c r="J89" i="8"/>
  <c r="J150" i="3"/>
  <c r="J193" i="4"/>
  <c r="BK187" i="5"/>
  <c r="J280" i="7"/>
  <c r="BK207" i="7"/>
  <c r="J103" i="9"/>
  <c r="J248" i="3"/>
  <c r="BK93" i="4"/>
  <c r="J192" i="6"/>
  <c r="BK246" i="6"/>
  <c r="J157" i="7"/>
  <c r="J102" i="3"/>
  <c r="J157" i="5"/>
  <c r="BK298" i="7"/>
  <c r="J231" i="7"/>
  <c r="BK103" i="9"/>
  <c r="J227" i="3"/>
  <c r="J102" i="4"/>
  <c r="J126" i="6"/>
  <c r="BK246" i="7"/>
  <c r="J159" i="8"/>
  <c r="J161" i="3"/>
  <c r="J200" i="5"/>
  <c r="BK203" i="5"/>
  <c r="J153" i="8"/>
  <c r="J157" i="3"/>
  <c r="BK154" i="4"/>
  <c r="BK108" i="5"/>
  <c r="J215" i="7"/>
  <c r="BK173" i="3"/>
  <c r="J218" i="4"/>
  <c r="BK185" i="5"/>
  <c r="J255" i="7"/>
  <c r="BK280" i="7"/>
  <c r="J213" i="4"/>
  <c r="BK266" i="7"/>
  <c r="BK87" i="8"/>
  <c r="J119" i="3"/>
  <c r="BK227" i="4"/>
  <c r="BK100" i="5"/>
  <c r="J257" i="7"/>
  <c r="J146" i="8"/>
  <c r="BK140" i="7"/>
  <c r="BK105" i="9"/>
  <c r="BK242" i="3"/>
  <c r="J91" i="5"/>
  <c r="J252" i="6"/>
  <c r="J170" i="7"/>
  <c r="J145" i="8"/>
  <c r="J296" i="3"/>
  <c r="J167" i="4"/>
  <c r="BK221" i="5"/>
  <c r="J207" i="6"/>
  <c r="BK259" i="7"/>
  <c r="BK139" i="8"/>
  <c r="J255" i="3"/>
  <c r="BK116" i="4"/>
  <c r="J116" i="6"/>
  <c r="J155" i="6"/>
  <c r="J263" i="7"/>
  <c r="BK97" i="8"/>
  <c r="J142" i="8"/>
  <c r="BK194" i="3"/>
  <c r="BK155" i="3"/>
  <c r="BK124" i="5"/>
  <c r="BK188" i="6"/>
  <c r="J224" i="7"/>
  <c r="J118" i="7"/>
  <c r="BK84" i="2" l="1"/>
  <c r="J84" i="2"/>
  <c r="J61" i="2"/>
  <c r="P172" i="3"/>
  <c r="R254" i="3"/>
  <c r="R143" i="4"/>
  <c r="R206" i="4"/>
  <c r="R205" i="4" s="1"/>
  <c r="T145" i="5"/>
  <c r="R172" i="5"/>
  <c r="R162" i="6"/>
  <c r="R255" i="6"/>
  <c r="R254" i="6" s="1"/>
  <c r="R256" i="7"/>
  <c r="P86" i="8"/>
  <c r="BK254" i="3"/>
  <c r="J254" i="3" s="1"/>
  <c r="J65" i="3" s="1"/>
  <c r="P178" i="7"/>
  <c r="R228" i="7"/>
  <c r="T86" i="8"/>
  <c r="R210" i="3"/>
  <c r="BK289" i="3"/>
  <c r="BK288" i="3" s="1"/>
  <c r="J288" i="3" s="1"/>
  <c r="J67" i="3" s="1"/>
  <c r="R89" i="4"/>
  <c r="T179" i="4"/>
  <c r="BK256" i="7"/>
  <c r="J256" i="7"/>
  <c r="J64" i="7" s="1"/>
  <c r="T141" i="8"/>
  <c r="T172" i="3"/>
  <c r="P289" i="3"/>
  <c r="P288" i="3"/>
  <c r="BK89" i="4"/>
  <c r="J89" i="4" s="1"/>
  <c r="J61" i="4" s="1"/>
  <c r="R179" i="4"/>
  <c r="R88" i="4" s="1"/>
  <c r="R87" i="4" s="1"/>
  <c r="T90" i="5"/>
  <c r="T172" i="5"/>
  <c r="BK162" i="6"/>
  <c r="J162" i="6" s="1"/>
  <c r="J63" i="6" s="1"/>
  <c r="BK255" i="6"/>
  <c r="BK254" i="6" s="1"/>
  <c r="J254" i="6" s="1"/>
  <c r="J67" i="6" s="1"/>
  <c r="J255" i="6"/>
  <c r="J68" i="6" s="1"/>
  <c r="T178" i="7"/>
  <c r="R300" i="7"/>
  <c r="R160" i="4"/>
  <c r="R164" i="5"/>
  <c r="BK224" i="5"/>
  <c r="J224" i="5" s="1"/>
  <c r="J68" i="5" s="1"/>
  <c r="P90" i="6"/>
  <c r="T190" i="6"/>
  <c r="BK178" i="7"/>
  <c r="J178" i="7"/>
  <c r="J62" i="7" s="1"/>
  <c r="P300" i="7"/>
  <c r="BK210" i="3"/>
  <c r="J210" i="3"/>
  <c r="J63" i="3" s="1"/>
  <c r="R289" i="3"/>
  <c r="R288" i="3"/>
  <c r="P143" i="4"/>
  <c r="BK206" i="4"/>
  <c r="J206" i="4"/>
  <c r="J67" i="4" s="1"/>
  <c r="R145" i="5"/>
  <c r="R224" i="5"/>
  <c r="R223" i="5" s="1"/>
  <c r="R148" i="6"/>
  <c r="P224" i="6"/>
  <c r="T256" i="7"/>
  <c r="BK90" i="3"/>
  <c r="BK89" i="3" s="1"/>
  <c r="J89" i="3" s="1"/>
  <c r="J60" i="3" s="1"/>
  <c r="J90" i="3"/>
  <c r="J61" i="3"/>
  <c r="P254" i="3"/>
  <c r="BK143" i="4"/>
  <c r="J143" i="4"/>
  <c r="J62" i="4" s="1"/>
  <c r="P179" i="4"/>
  <c r="P145" i="5"/>
  <c r="P224" i="5"/>
  <c r="P223" i="5" s="1"/>
  <c r="P148" i="6"/>
  <c r="R224" i="6"/>
  <c r="R178" i="7"/>
  <c r="P228" i="7"/>
  <c r="BK141" i="8"/>
  <c r="J141" i="8"/>
  <c r="J64" i="8"/>
  <c r="R172" i="3"/>
  <c r="R234" i="3"/>
  <c r="T143" i="4"/>
  <c r="T206" i="4"/>
  <c r="T205" i="4" s="1"/>
  <c r="BK164" i="5"/>
  <c r="J164" i="5"/>
  <c r="J63" i="5" s="1"/>
  <c r="P193" i="5"/>
  <c r="BK90" i="6"/>
  <c r="R190" i="6"/>
  <c r="BK88" i="7"/>
  <c r="J88" i="7"/>
  <c r="T300" i="7"/>
  <c r="P100" i="8"/>
  <c r="BK86" i="9"/>
  <c r="R90" i="3"/>
  <c r="R89" i="3" s="1"/>
  <c r="R88" i="3" s="1"/>
  <c r="T234" i="3"/>
  <c r="BK148" i="6"/>
  <c r="J148" i="6"/>
  <c r="J62" i="6"/>
  <c r="BK224" i="6"/>
  <c r="J224" i="6" s="1"/>
  <c r="J65" i="6" s="1"/>
  <c r="BK86" i="8"/>
  <c r="J86" i="8"/>
  <c r="J61" i="8"/>
  <c r="R141" i="8"/>
  <c r="R86" i="9"/>
  <c r="T98" i="9"/>
  <c r="R84" i="2"/>
  <c r="R83" i="2" s="1"/>
  <c r="R82" i="2" s="1"/>
  <c r="P210" i="3"/>
  <c r="T289" i="3"/>
  <c r="T288" i="3"/>
  <c r="T89" i="4"/>
  <c r="P206" i="4"/>
  <c r="P205" i="4" s="1"/>
  <c r="P90" i="5"/>
  <c r="BK172" i="5"/>
  <c r="J172" i="5"/>
  <c r="J64" i="5"/>
  <c r="T90" i="6"/>
  <c r="T162" i="6"/>
  <c r="R88" i="7"/>
  <c r="R87" i="7"/>
  <c r="R86" i="7" s="1"/>
  <c r="T228" i="7"/>
  <c r="BK100" i="8"/>
  <c r="J100" i="8" s="1"/>
  <c r="J63" i="8" s="1"/>
  <c r="R98" i="9"/>
  <c r="T164" i="5"/>
  <c r="R193" i="5"/>
  <c r="BK190" i="6"/>
  <c r="J190" i="6" s="1"/>
  <c r="J64" i="6" s="1"/>
  <c r="R100" i="8"/>
  <c r="R99" i="8" s="1"/>
  <c r="R85" i="8" s="1"/>
  <c r="R84" i="8" s="1"/>
  <c r="BK107" i="9"/>
  <c r="BK97" i="9" s="1"/>
  <c r="J97" i="9" s="1"/>
  <c r="J62" i="9" s="1"/>
  <c r="J107" i="9"/>
  <c r="J64" i="9"/>
  <c r="T210" i="3"/>
  <c r="P160" i="4"/>
  <c r="BK145" i="5"/>
  <c r="J145" i="5" s="1"/>
  <c r="J62" i="5" s="1"/>
  <c r="P172" i="5"/>
  <c r="P162" i="6"/>
  <c r="T255" i="6"/>
  <c r="T254" i="6"/>
  <c r="P256" i="7"/>
  <c r="T100" i="8"/>
  <c r="T99" i="8"/>
  <c r="BK98" i="9"/>
  <c r="P98" i="9"/>
  <c r="T90" i="3"/>
  <c r="BK234" i="3"/>
  <c r="J234" i="3" s="1"/>
  <c r="J64" i="3" s="1"/>
  <c r="P89" i="4"/>
  <c r="P88" i="4" s="1"/>
  <c r="P87" i="4" s="1"/>
  <c r="AU57" i="1" s="1"/>
  <c r="BK179" i="4"/>
  <c r="J179" i="4" s="1"/>
  <c r="J64" i="4" s="1"/>
  <c r="BK90" i="5"/>
  <c r="J90" i="5"/>
  <c r="J61" i="5"/>
  <c r="BK193" i="5"/>
  <c r="J193" i="5" s="1"/>
  <c r="J65" i="5" s="1"/>
  <c r="T148" i="6"/>
  <c r="P255" i="6"/>
  <c r="P254" i="6" s="1"/>
  <c r="T88" i="7"/>
  <c r="T87" i="7" s="1"/>
  <c r="T86" i="7" s="1"/>
  <c r="BK300" i="7"/>
  <c r="J300" i="7" s="1"/>
  <c r="J65" i="7" s="1"/>
  <c r="T86" i="9"/>
  <c r="P107" i="9"/>
  <c r="T84" i="2"/>
  <c r="T83" i="2"/>
  <c r="T82" i="2"/>
  <c r="BK172" i="3"/>
  <c r="J172" i="3"/>
  <c r="J62" i="3"/>
  <c r="P234" i="3"/>
  <c r="T160" i="4"/>
  <c r="R90" i="5"/>
  <c r="R89" i="5" s="1"/>
  <c r="R88" i="5" s="1"/>
  <c r="T224" i="5"/>
  <c r="T223" i="5" s="1"/>
  <c r="P190" i="6"/>
  <c r="P88" i="7"/>
  <c r="P87" i="7" s="1"/>
  <c r="P86" i="7" s="1"/>
  <c r="AU60" i="1" s="1"/>
  <c r="BK228" i="7"/>
  <c r="J228" i="7" s="1"/>
  <c r="J63" i="7" s="1"/>
  <c r="P141" i="8"/>
  <c r="P86" i="9"/>
  <c r="R107" i="9"/>
  <c r="P84" i="2"/>
  <c r="P83" i="2"/>
  <c r="P82" i="2" s="1"/>
  <c r="AU55" i="1" s="1"/>
  <c r="P90" i="3"/>
  <c r="P89" i="3" s="1"/>
  <c r="P88" i="3" s="1"/>
  <c r="AU56" i="1" s="1"/>
  <c r="T254" i="3"/>
  <c r="BK160" i="4"/>
  <c r="J160" i="4"/>
  <c r="J63" i="4"/>
  <c r="P164" i="5"/>
  <c r="T193" i="5"/>
  <c r="R90" i="6"/>
  <c r="R89" i="6"/>
  <c r="R88" i="6" s="1"/>
  <c r="T224" i="6"/>
  <c r="R86" i="8"/>
  <c r="T107" i="9"/>
  <c r="BK220" i="5"/>
  <c r="J220" i="5" s="1"/>
  <c r="J66" i="5" s="1"/>
  <c r="F55" i="7"/>
  <c r="BK89" i="2"/>
  <c r="BK83" i="2" s="1"/>
  <c r="BK82" i="2" s="1"/>
  <c r="J82" i="2" s="1"/>
  <c r="J30" i="2" s="1"/>
  <c r="J89" i="2"/>
  <c r="J62" i="2"/>
  <c r="BK335" i="7"/>
  <c r="J335" i="7" s="1"/>
  <c r="J66" i="7" s="1"/>
  <c r="BK251" i="6"/>
  <c r="J251" i="6"/>
  <c r="J66" i="6" s="1"/>
  <c r="BK202" i="4"/>
  <c r="J202" i="4" s="1"/>
  <c r="J65" i="4" s="1"/>
  <c r="BK285" i="3"/>
  <c r="J285" i="3" s="1"/>
  <c r="J66" i="3" s="1"/>
  <c r="T85" i="8"/>
  <c r="T84" i="8"/>
  <c r="BE93" i="9"/>
  <c r="BE101" i="9"/>
  <c r="BE105" i="9"/>
  <c r="F54" i="9"/>
  <c r="J81" i="9"/>
  <c r="BE106" i="9"/>
  <c r="J54" i="9"/>
  <c r="F81" i="9"/>
  <c r="BE103" i="9"/>
  <c r="J78" i="9"/>
  <c r="BE108" i="9"/>
  <c r="BE111" i="9"/>
  <c r="BE99" i="9"/>
  <c r="BE87" i="9"/>
  <c r="E48" i="9"/>
  <c r="BE89" i="9"/>
  <c r="BE110" i="9"/>
  <c r="BE113" i="9"/>
  <c r="BE112" i="9"/>
  <c r="BE95" i="9"/>
  <c r="BE91" i="9"/>
  <c r="BE109" i="9"/>
  <c r="J61" i="7"/>
  <c r="BE117" i="8"/>
  <c r="J52" i="8"/>
  <c r="BE87" i="8"/>
  <c r="BE115" i="8"/>
  <c r="BE119" i="8"/>
  <c r="BE133" i="8"/>
  <c r="F55" i="8"/>
  <c r="BE91" i="8"/>
  <c r="BE97" i="8"/>
  <c r="BE121" i="8"/>
  <c r="BE144" i="8"/>
  <c r="BE145" i="8"/>
  <c r="BE147" i="8"/>
  <c r="BE155" i="8"/>
  <c r="BE158" i="8"/>
  <c r="J55" i="8"/>
  <c r="BE101" i="8"/>
  <c r="BE111" i="8"/>
  <c r="BE153" i="8"/>
  <c r="E74" i="8"/>
  <c r="BE107" i="8"/>
  <c r="BE113" i="8"/>
  <c r="BE127" i="8"/>
  <c r="BE135" i="8"/>
  <c r="BE140" i="8"/>
  <c r="BE151" i="8"/>
  <c r="BE156" i="8"/>
  <c r="BE89" i="8"/>
  <c r="BE103" i="8"/>
  <c r="BE109" i="8"/>
  <c r="BE123" i="8"/>
  <c r="BE95" i="8"/>
  <c r="BE129" i="8"/>
  <c r="BE139" i="8"/>
  <c r="BE142" i="8"/>
  <c r="BE146" i="8"/>
  <c r="BE152" i="8"/>
  <c r="BE159" i="8"/>
  <c r="J80" i="8"/>
  <c r="BE160" i="8"/>
  <c r="F80" i="8"/>
  <c r="BE125" i="8"/>
  <c r="BE143" i="8"/>
  <c r="BE150" i="8"/>
  <c r="BE157" i="8"/>
  <c r="BE93" i="8"/>
  <c r="BE105" i="8"/>
  <c r="BE131" i="8"/>
  <c r="BE137" i="8"/>
  <c r="BE148" i="8"/>
  <c r="BE149" i="8"/>
  <c r="BE154" i="8"/>
  <c r="AW61" i="1"/>
  <c r="BC61" i="1"/>
  <c r="BE100" i="7"/>
  <c r="BE137" i="7"/>
  <c r="BE151" i="7"/>
  <c r="BE175" i="7"/>
  <c r="BE207" i="7"/>
  <c r="BE215" i="7"/>
  <c r="BE226" i="7"/>
  <c r="BE248" i="7"/>
  <c r="BE260" i="7"/>
  <c r="BE273" i="7"/>
  <c r="BE280" i="7"/>
  <c r="BE97" i="7"/>
  <c r="BE110" i="7"/>
  <c r="BE126" i="7"/>
  <c r="BE153" i="7"/>
  <c r="BE220" i="7"/>
  <c r="BE231" i="7"/>
  <c r="BE251" i="7"/>
  <c r="BE291" i="7"/>
  <c r="BE118" i="7"/>
  <c r="BE128" i="7"/>
  <c r="BE143" i="7"/>
  <c r="BE201" i="7"/>
  <c r="BE229" i="7"/>
  <c r="BE233" i="7"/>
  <c r="BE301" i="7"/>
  <c r="BE317" i="7"/>
  <c r="J90" i="6"/>
  <c r="J61" i="6"/>
  <c r="E76" i="7"/>
  <c r="BE130" i="7"/>
  <c r="BE140" i="7"/>
  <c r="BE194" i="7"/>
  <c r="BE179" i="7"/>
  <c r="BE240" i="7"/>
  <c r="BE289" i="7"/>
  <c r="BE309" i="7"/>
  <c r="BE115" i="7"/>
  <c r="BE147" i="7"/>
  <c r="BE257" i="7"/>
  <c r="BE266" i="7"/>
  <c r="BE269" i="7"/>
  <c r="BE275" i="7"/>
  <c r="BE285" i="7"/>
  <c r="BE296" i="7"/>
  <c r="BE298" i="7"/>
  <c r="BE320" i="7"/>
  <c r="BE323" i="7"/>
  <c r="BE159" i="7"/>
  <c r="BE165" i="7"/>
  <c r="BE188" i="7"/>
  <c r="BE213" i="7"/>
  <c r="BE224" i="7"/>
  <c r="BE259" i="7"/>
  <c r="BE283" i="7"/>
  <c r="BE287" i="7"/>
  <c r="J52" i="7"/>
  <c r="BE133" i="7"/>
  <c r="BE167" i="7"/>
  <c r="BE235" i="7"/>
  <c r="BE243" i="7"/>
  <c r="BE89" i="7"/>
  <c r="BE157" i="7"/>
  <c r="BE236" i="7"/>
  <c r="BE123" i="7"/>
  <c r="BE163" i="7"/>
  <c r="BE204" i="7"/>
  <c r="BE218" i="7"/>
  <c r="BE155" i="7"/>
  <c r="BE161" i="7"/>
  <c r="BE170" i="7"/>
  <c r="BE191" i="7"/>
  <c r="BE197" i="7"/>
  <c r="BE211" i="7"/>
  <c r="BE239" i="7"/>
  <c r="BE242" i="7"/>
  <c r="BE249" i="7"/>
  <c r="BE254" i="7"/>
  <c r="BE95" i="7"/>
  <c r="BE246" i="7"/>
  <c r="BE107" i="7"/>
  <c r="BE184" i="7"/>
  <c r="BE255" i="7"/>
  <c r="BE271" i="7"/>
  <c r="BE278" i="7"/>
  <c r="BE293" i="7"/>
  <c r="BE312" i="7"/>
  <c r="BE336" i="7"/>
  <c r="BE172" i="7"/>
  <c r="BE237" i="7"/>
  <c r="BE328" i="7"/>
  <c r="BE103" i="7"/>
  <c r="BE112" i="7"/>
  <c r="BE252" i="7"/>
  <c r="BE263" i="7"/>
  <c r="BE92" i="7"/>
  <c r="BE121" i="7"/>
  <c r="BE245" i="7"/>
  <c r="F55" i="6"/>
  <c r="BE108" i="6"/>
  <c r="BE177" i="6"/>
  <c r="BE215" i="6"/>
  <c r="BE237" i="6"/>
  <c r="BE132" i="6"/>
  <c r="BE157" i="6"/>
  <c r="BE171" i="6"/>
  <c r="BE185" i="6"/>
  <c r="BE192" i="6"/>
  <c r="BE198" i="6"/>
  <c r="BE217" i="6"/>
  <c r="BE243" i="6"/>
  <c r="BE246" i="6"/>
  <c r="BE267" i="6"/>
  <c r="J82" i="6"/>
  <c r="BE112" i="6"/>
  <c r="BE122" i="6"/>
  <c r="BE211" i="6"/>
  <c r="BE221" i="6"/>
  <c r="BE252" i="6"/>
  <c r="BE262" i="6"/>
  <c r="BE97" i="6"/>
  <c r="BE151" i="6"/>
  <c r="BE240" i="6"/>
  <c r="BE256" i="6"/>
  <c r="BE270" i="6"/>
  <c r="BE273" i="6"/>
  <c r="BE276" i="6"/>
  <c r="BE156" i="6"/>
  <c r="BE140" i="6"/>
  <c r="BE149" i="6"/>
  <c r="BE153" i="6"/>
  <c r="BE158" i="6"/>
  <c r="BE207" i="6"/>
  <c r="BE233" i="6"/>
  <c r="BE138" i="6"/>
  <c r="BE142" i="6"/>
  <c r="BE225" i="6"/>
  <c r="BE258" i="6"/>
  <c r="BE155" i="6"/>
  <c r="BE163" i="6"/>
  <c r="BE278" i="6"/>
  <c r="BE281" i="6"/>
  <c r="BE283" i="6"/>
  <c r="E48" i="6"/>
  <c r="BE94" i="6"/>
  <c r="BE100" i="6"/>
  <c r="BE134" i="6"/>
  <c r="BE152" i="6"/>
  <c r="BE168" i="6"/>
  <c r="BE188" i="6"/>
  <c r="BE193" i="6"/>
  <c r="BE209" i="6"/>
  <c r="BE106" i="6"/>
  <c r="BE191" i="6"/>
  <c r="BE103" i="6"/>
  <c r="BE116" i="6"/>
  <c r="BE119" i="6"/>
  <c r="BE183" i="6"/>
  <c r="BE128" i="6"/>
  <c r="BE136" i="6"/>
  <c r="BE196" i="6"/>
  <c r="BK223" i="5"/>
  <c r="J223" i="5" s="1"/>
  <c r="J67" i="5" s="1"/>
  <c r="BE174" i="6"/>
  <c r="BE181" i="6"/>
  <c r="BE203" i="6"/>
  <c r="BE124" i="6"/>
  <c r="BE130" i="6"/>
  <c r="BE145" i="6"/>
  <c r="BE205" i="6"/>
  <c r="BE213" i="6"/>
  <c r="BE219" i="6"/>
  <c r="BE230" i="6"/>
  <c r="BE91" i="6"/>
  <c r="BE126" i="6"/>
  <c r="BE160" i="6"/>
  <c r="F55" i="5"/>
  <c r="BE162" i="5"/>
  <c r="E78" i="5"/>
  <c r="BE118" i="5"/>
  <c r="BE128" i="5"/>
  <c r="BE155" i="5"/>
  <c r="BE181" i="5"/>
  <c r="BE191" i="5"/>
  <c r="BE231" i="5"/>
  <c r="BE108" i="5"/>
  <c r="BE124" i="5"/>
  <c r="BE132" i="5"/>
  <c r="BE134" i="5"/>
  <c r="BE146" i="5"/>
  <c r="BE236" i="5"/>
  <c r="BE137" i="5"/>
  <c r="BE165" i="5"/>
  <c r="BE91" i="5"/>
  <c r="BE106" i="5"/>
  <c r="BE157" i="5"/>
  <c r="BE247" i="5"/>
  <c r="BK88" i="4"/>
  <c r="BE120" i="5"/>
  <c r="BE139" i="5"/>
  <c r="BE174" i="5"/>
  <c r="BE179" i="5"/>
  <c r="BE242" i="5"/>
  <c r="BE245" i="5"/>
  <c r="BK205" i="4"/>
  <c r="J205" i="4" s="1"/>
  <c r="J66" i="4" s="1"/>
  <c r="BE225" i="5"/>
  <c r="BE168" i="5"/>
  <c r="J52" i="5"/>
  <c r="BE103" i="5"/>
  <c r="BE122" i="5"/>
  <c r="BE130" i="5"/>
  <c r="BE183" i="5"/>
  <c r="BE187" i="5"/>
  <c r="BE212" i="5"/>
  <c r="BE94" i="5"/>
  <c r="BE100" i="5"/>
  <c r="BE126" i="5"/>
  <c r="BE171" i="5"/>
  <c r="BE185" i="5"/>
  <c r="BE194" i="5"/>
  <c r="BE200" i="5"/>
  <c r="BE203" i="5"/>
  <c r="BE97" i="5"/>
  <c r="BE151" i="5"/>
  <c r="BE173" i="5"/>
  <c r="BE175" i="5"/>
  <c r="BE216" i="5"/>
  <c r="BE221" i="5"/>
  <c r="BE227" i="5"/>
  <c r="BE239" i="5"/>
  <c r="BE250" i="5"/>
  <c r="BE252" i="5"/>
  <c r="BE112" i="5"/>
  <c r="BE142" i="5"/>
  <c r="BE159" i="5"/>
  <c r="BE209" i="5"/>
  <c r="BE115" i="5"/>
  <c r="BE189" i="5"/>
  <c r="BE206" i="5"/>
  <c r="BE93" i="4"/>
  <c r="BE128" i="4"/>
  <c r="BE122" i="4"/>
  <c r="BE158" i="4"/>
  <c r="BE163" i="4"/>
  <c r="BE190" i="4"/>
  <c r="J289" i="3"/>
  <c r="J68" i="3"/>
  <c r="J52" i="4"/>
  <c r="BE110" i="4"/>
  <c r="BE124" i="4"/>
  <c r="BE154" i="4"/>
  <c r="BE227" i="4"/>
  <c r="BE104" i="4"/>
  <c r="BE149" i="4"/>
  <c r="BE199" i="4"/>
  <c r="BE229" i="4"/>
  <c r="BE99" i="4"/>
  <c r="BE221" i="4"/>
  <c r="F55" i="4"/>
  <c r="BE120" i="4"/>
  <c r="BE140" i="4"/>
  <c r="BE169" i="4"/>
  <c r="BE118" i="4"/>
  <c r="BE126" i="4"/>
  <c r="BE137" i="4"/>
  <c r="BE167" i="4"/>
  <c r="BE175" i="4"/>
  <c r="BE177" i="4"/>
  <c r="BE232" i="4"/>
  <c r="BE156" i="4"/>
  <c r="BE196" i="4"/>
  <c r="BE203" i="4"/>
  <c r="BE213" i="4"/>
  <c r="BE234" i="4"/>
  <c r="BE187" i="4"/>
  <c r="BE184" i="4"/>
  <c r="BE193" i="4"/>
  <c r="E48" i="4"/>
  <c r="BE90" i="4"/>
  <c r="BE96" i="4"/>
  <c r="BE102" i="4"/>
  <c r="BE132" i="4"/>
  <c r="BE162" i="4"/>
  <c r="BE171" i="4"/>
  <c r="BE173" i="4"/>
  <c r="BE180" i="4"/>
  <c r="BE218" i="4"/>
  <c r="BE224" i="4"/>
  <c r="BE108" i="4"/>
  <c r="BE113" i="4"/>
  <c r="BE130" i="4"/>
  <c r="BE209" i="4"/>
  <c r="BE116" i="4"/>
  <c r="BE135" i="4"/>
  <c r="BE144" i="4"/>
  <c r="BE161" i="4"/>
  <c r="BE207" i="4"/>
  <c r="BE108" i="3"/>
  <c r="BE126" i="3"/>
  <c r="BE166" i="3"/>
  <c r="BE182" i="3"/>
  <c r="BE131" i="3"/>
  <c r="BE140" i="3"/>
  <c r="BE152" i="3"/>
  <c r="BE178" i="3"/>
  <c r="BE93" i="3"/>
  <c r="BE150" i="3"/>
  <c r="BE198" i="3"/>
  <c r="BE215" i="3"/>
  <c r="BE226" i="3"/>
  <c r="BE255" i="3"/>
  <c r="BE113" i="3"/>
  <c r="BE208" i="3"/>
  <c r="BE211" i="3"/>
  <c r="BE218" i="3"/>
  <c r="BE221" i="3"/>
  <c r="BE224" i="3"/>
  <c r="BE280" i="3"/>
  <c r="F85" i="3"/>
  <c r="BE116" i="3"/>
  <c r="BE128" i="3"/>
  <c r="BE246" i="3"/>
  <c r="BE296" i="3"/>
  <c r="BE307" i="3"/>
  <c r="BE310" i="3"/>
  <c r="BE315" i="3"/>
  <c r="BE111" i="3"/>
  <c r="BE153" i="3"/>
  <c r="BE161" i="3"/>
  <c r="BE190" i="3"/>
  <c r="BE242" i="3"/>
  <c r="BE272" i="3"/>
  <c r="BE275" i="3"/>
  <c r="BE292" i="3"/>
  <c r="BE301" i="3"/>
  <c r="BE312" i="3"/>
  <c r="BE194" i="3"/>
  <c r="BE269" i="3"/>
  <c r="BE286" i="3"/>
  <c r="BE290" i="3"/>
  <c r="BE304" i="3"/>
  <c r="BE317" i="3"/>
  <c r="BE143" i="3"/>
  <c r="BE230" i="3"/>
  <c r="BE250" i="3"/>
  <c r="BE252" i="3"/>
  <c r="BE261" i="3"/>
  <c r="E78" i="3"/>
  <c r="BE96" i="3"/>
  <c r="BE121" i="3"/>
  <c r="BE169" i="3"/>
  <c r="BE212" i="3"/>
  <c r="BE227" i="3"/>
  <c r="BE248" i="3"/>
  <c r="BE264" i="3"/>
  <c r="J82" i="3"/>
  <c r="BE102" i="3"/>
  <c r="BE155" i="3"/>
  <c r="BE157" i="3"/>
  <c r="BE173" i="3"/>
  <c r="BE186" i="3"/>
  <c r="BE220" i="3"/>
  <c r="BE124" i="3"/>
  <c r="BE164" i="3"/>
  <c r="BE206" i="3"/>
  <c r="BE214" i="3"/>
  <c r="BE233" i="3"/>
  <c r="BE235" i="3"/>
  <c r="BE244" i="3"/>
  <c r="BE99" i="3"/>
  <c r="BE119" i="3"/>
  <c r="BE135" i="3"/>
  <c r="BE146" i="3"/>
  <c r="BE200" i="3"/>
  <c r="BE202" i="3"/>
  <c r="BE217" i="3"/>
  <c r="BE232" i="3"/>
  <c r="BE223" i="3"/>
  <c r="BE240" i="3"/>
  <c r="BE91" i="3"/>
  <c r="BE105" i="3"/>
  <c r="BE137" i="3"/>
  <c r="BE148" i="3"/>
  <c r="BE159" i="3"/>
  <c r="F55" i="2"/>
  <c r="J76" i="2"/>
  <c r="E48" i="2"/>
  <c r="BE90" i="2"/>
  <c r="BE85" i="2"/>
  <c r="BE87" i="2"/>
  <c r="F37" i="6"/>
  <c r="BD59" i="1" s="1"/>
  <c r="J34" i="2"/>
  <c r="AW55" i="1" s="1"/>
  <c r="F35" i="4"/>
  <c r="BB57" i="1"/>
  <c r="J34" i="4"/>
  <c r="AW57" i="1"/>
  <c r="J34" i="7"/>
  <c r="AW60" i="1"/>
  <c r="F37" i="7"/>
  <c r="BD60" i="1"/>
  <c r="J34" i="6"/>
  <c r="AW59" i="1"/>
  <c r="F36" i="5"/>
  <c r="BC58" i="1" s="1"/>
  <c r="F35" i="5"/>
  <c r="BB58" i="1" s="1"/>
  <c r="F36" i="3"/>
  <c r="BC56" i="1" s="1"/>
  <c r="F34" i="9"/>
  <c r="BA62" i="1"/>
  <c r="F34" i="8"/>
  <c r="BA61" i="1"/>
  <c r="F36" i="9"/>
  <c r="BC62" i="1"/>
  <c r="F34" i="7"/>
  <c r="BA60" i="1"/>
  <c r="F34" i="5"/>
  <c r="BA58" i="1"/>
  <c r="F34" i="6"/>
  <c r="BA59" i="1" s="1"/>
  <c r="F35" i="2"/>
  <c r="BB55" i="1" s="1"/>
  <c r="F34" i="4"/>
  <c r="BA57" i="1" s="1"/>
  <c r="F35" i="6"/>
  <c r="BB59" i="1" s="1"/>
  <c r="F37" i="3"/>
  <c r="BD56" i="1" s="1"/>
  <c r="F36" i="4"/>
  <c r="BC57" i="1"/>
  <c r="F34" i="3"/>
  <c r="BA56" i="1" s="1"/>
  <c r="F36" i="6"/>
  <c r="BC59" i="1"/>
  <c r="J34" i="3"/>
  <c r="AW56" i="1"/>
  <c r="F37" i="8"/>
  <c r="BD61" i="1"/>
  <c r="F37" i="9"/>
  <c r="BD62" i="1"/>
  <c r="F35" i="9"/>
  <c r="BB62" i="1"/>
  <c r="F34" i="2"/>
  <c r="BA55" i="1" s="1"/>
  <c r="F36" i="2"/>
  <c r="BC55" i="1"/>
  <c r="F35" i="7"/>
  <c r="BB60" i="1" s="1"/>
  <c r="F36" i="7"/>
  <c r="BC60" i="1"/>
  <c r="J34" i="9"/>
  <c r="AW62" i="1"/>
  <c r="J34" i="5"/>
  <c r="AW58" i="1"/>
  <c r="F37" i="4"/>
  <c r="BD57" i="1"/>
  <c r="F35" i="3"/>
  <c r="BB56" i="1"/>
  <c r="F37" i="2"/>
  <c r="BD55" i="1" s="1"/>
  <c r="F35" i="8"/>
  <c r="BB61" i="1"/>
  <c r="F37" i="5"/>
  <c r="BD58" i="1" s="1"/>
  <c r="BK99" i="8" l="1"/>
  <c r="J99" i="8" s="1"/>
  <c r="J62" i="8" s="1"/>
  <c r="BK89" i="5"/>
  <c r="J89" i="5" s="1"/>
  <c r="J60" i="5" s="1"/>
  <c r="BK87" i="7"/>
  <c r="J87" i="7" s="1"/>
  <c r="J60" i="7" s="1"/>
  <c r="T88" i="4"/>
  <c r="T87" i="4" s="1"/>
  <c r="T97" i="9"/>
  <c r="T85" i="9" s="1"/>
  <c r="T84" i="9" s="1"/>
  <c r="T89" i="3"/>
  <c r="T88" i="3" s="1"/>
  <c r="T89" i="6"/>
  <c r="T88" i="6" s="1"/>
  <c r="R97" i="9"/>
  <c r="R85" i="9" s="1"/>
  <c r="R84" i="9" s="1"/>
  <c r="P99" i="8"/>
  <c r="P85" i="8" s="1"/>
  <c r="P84" i="8" s="1"/>
  <c r="AU61" i="1" s="1"/>
  <c r="BK85" i="9"/>
  <c r="J85" i="9" s="1"/>
  <c r="J60" i="9" s="1"/>
  <c r="P89" i="6"/>
  <c r="P88" i="6" s="1"/>
  <c r="AU59" i="1" s="1"/>
  <c r="T89" i="5"/>
  <c r="T88" i="5" s="1"/>
  <c r="P97" i="9"/>
  <c r="P85" i="9" s="1"/>
  <c r="P84" i="9" s="1"/>
  <c r="AU62" i="1" s="1"/>
  <c r="BK89" i="6"/>
  <c r="J89" i="6"/>
  <c r="J60" i="6" s="1"/>
  <c r="P89" i="5"/>
  <c r="P88" i="5"/>
  <c r="AU58" i="1" s="1"/>
  <c r="J98" i="9"/>
  <c r="J63" i="9"/>
  <c r="J86" i="9"/>
  <c r="J61" i="9" s="1"/>
  <c r="BK85" i="8"/>
  <c r="J85" i="8" s="1"/>
  <c r="J60" i="8" s="1"/>
  <c r="BK86" i="7"/>
  <c r="J86" i="7"/>
  <c r="BK87" i="4"/>
  <c r="J87" i="4"/>
  <c r="J30" i="4" s="1"/>
  <c r="AG57" i="1" s="1"/>
  <c r="J88" i="4"/>
  <c r="J60" i="4"/>
  <c r="BK88" i="3"/>
  <c r="J88" i="3" s="1"/>
  <c r="J59" i="3" s="1"/>
  <c r="AG55" i="1"/>
  <c r="AN55" i="1" s="1"/>
  <c r="J59" i="2"/>
  <c r="J83" i="2"/>
  <c r="J60" i="2" s="1"/>
  <c r="J33" i="3"/>
  <c r="AV56" i="1" s="1"/>
  <c r="AT56" i="1" s="1"/>
  <c r="F33" i="4"/>
  <c r="AZ57" i="1"/>
  <c r="BB54" i="1"/>
  <c r="AX54" i="1"/>
  <c r="J33" i="6"/>
  <c r="AV59" i="1"/>
  <c r="AT59" i="1" s="1"/>
  <c r="F33" i="3"/>
  <c r="AZ56" i="1"/>
  <c r="J33" i="9"/>
  <c r="AV62" i="1" s="1"/>
  <c r="AT62" i="1" s="1"/>
  <c r="F33" i="9"/>
  <c r="AZ62" i="1"/>
  <c r="J33" i="2"/>
  <c r="AV55" i="1"/>
  <c r="AT55" i="1"/>
  <c r="J33" i="5"/>
  <c r="AV58" i="1"/>
  <c r="AT58" i="1" s="1"/>
  <c r="F33" i="2"/>
  <c r="AZ55" i="1" s="1"/>
  <c r="J33" i="8"/>
  <c r="AV61" i="1"/>
  <c r="AT61" i="1"/>
  <c r="F33" i="8"/>
  <c r="AZ61" i="1" s="1"/>
  <c r="F33" i="7"/>
  <c r="AZ60" i="1"/>
  <c r="BA54" i="1"/>
  <c r="W30" i="1"/>
  <c r="BD54" i="1"/>
  <c r="W33" i="1"/>
  <c r="J33" i="7"/>
  <c r="AV60" i="1"/>
  <c r="AT60" i="1" s="1"/>
  <c r="J33" i="4"/>
  <c r="AV57" i="1" s="1"/>
  <c r="AT57" i="1" s="1"/>
  <c r="F33" i="6"/>
  <c r="AZ59" i="1"/>
  <c r="J30" i="7"/>
  <c r="AG60" i="1" s="1"/>
  <c r="F33" i="5"/>
  <c r="AZ58" i="1"/>
  <c r="BC54" i="1"/>
  <c r="W32" i="1"/>
  <c r="BK88" i="5" l="1"/>
  <c r="J88" i="5" s="1"/>
  <c r="J30" i="5" s="1"/>
  <c r="AG58" i="1" s="1"/>
  <c r="BK88" i="6"/>
  <c r="J88" i="6" s="1"/>
  <c r="J59" i="6" s="1"/>
  <c r="BK84" i="9"/>
  <c r="J84" i="9"/>
  <c r="J59" i="9"/>
  <c r="BK84" i="8"/>
  <c r="J84" i="8"/>
  <c r="AN60" i="1"/>
  <c r="J59" i="7"/>
  <c r="J39" i="7"/>
  <c r="AN58" i="1"/>
  <c r="J59" i="5"/>
  <c r="AN57" i="1"/>
  <c r="J59" i="4"/>
  <c r="J39" i="5"/>
  <c r="J39" i="4"/>
  <c r="J39" i="2"/>
  <c r="AU54" i="1"/>
  <c r="AW54" i="1"/>
  <c r="AK30" i="1"/>
  <c r="AY54" i="1"/>
  <c r="J30" i="3"/>
  <c r="AG56" i="1"/>
  <c r="AZ54" i="1"/>
  <c r="AV54" i="1"/>
  <c r="AK29" i="1"/>
  <c r="J30" i="8"/>
  <c r="AG61" i="1"/>
  <c r="AN61" i="1" s="1"/>
  <c r="W31" i="1"/>
  <c r="J39" i="8" l="1"/>
  <c r="J59" i="8"/>
  <c r="J39" i="3"/>
  <c r="AN56" i="1"/>
  <c r="W29" i="1"/>
  <c r="J30" i="9"/>
  <c r="AG62" i="1" s="1"/>
  <c r="J30" i="6"/>
  <c r="AG59" i="1" s="1"/>
  <c r="AN59" i="1" s="1"/>
  <c r="AT54" i="1"/>
  <c r="J39" i="6" l="1"/>
  <c r="J39" i="9"/>
  <c r="AN62" i="1"/>
  <c r="AG54" i="1"/>
  <c r="AK26" i="1" s="1"/>
  <c r="AK35" i="1" s="1"/>
  <c r="AN54" i="1" l="1"/>
</calcChain>
</file>

<file path=xl/sharedStrings.xml><?xml version="1.0" encoding="utf-8"?>
<sst xmlns="http://schemas.openxmlformats.org/spreadsheetml/2006/main" count="12272" uniqueCount="1386">
  <si>
    <t>Export Komplet</t>
  </si>
  <si>
    <t>VZ</t>
  </si>
  <si>
    <t>2.0</t>
  </si>
  <si>
    <t/>
  </si>
  <si>
    <t>False</t>
  </si>
  <si>
    <t>{ed5e94d0-068c-4a5e-b157-574506695d72}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</si>
  <si>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</si>
  <si>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</si>
  <si>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</si>
  <si>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</si>
  <si>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</si>
  <si>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</si>
  <si>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</si>
  <si>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</si>
  <si>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</si>
  <si>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</si>
  <si>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</si>
  <si>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Opatření pro zlepšení podmínek chodců a MHD, Dubeček</t>
  </si>
  <si>
    <t>KSO:</t>
  </si>
  <si>
    <t>CC-CZ:</t>
  </si>
  <si>
    <t>Místo:</t>
  </si>
  <si>
    <t>k.ú. Dubeč (633 330)</t>
  </si>
  <si>
    <t>Datum:</t>
  </si>
  <si>
    <t>23. 4. 2024</t>
  </si>
  <si>
    <t>Zadavatel:</t>
  </si>
  <si>
    <t>IČ:</t>
  </si>
  <si>
    <t>00240184</t>
  </si>
  <si>
    <t xml:space="preserve">MČ Praha - Dubeč, Starodubečská 401/36, Dubeč </t>
  </si>
  <si>
    <t>DIČ:</t>
  </si>
  <si>
    <t>Uchazeč:</t>
  </si>
  <si>
    <t>Vyplň údaj</t>
  </si>
  <si>
    <t>Projektant:</t>
  </si>
  <si>
    <t>04594932</t>
  </si>
  <si>
    <t>Ing.T.Holenda,V.Křepinský PRINKOM spol.s r.o.</t>
  </si>
  <si>
    <t>True</t>
  </si>
  <si>
    <t>Zpracovatel:</t>
  </si>
  <si>
    <t>Ing.Jiří Křepinský - PRINKOM spol. s r.o.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</si>
  <si>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</si>
  <si>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</si>
  <si>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</si>
  <si>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</si>
  <si>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</si>
  <si>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</si>
  <si>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</si>
  <si>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</si>
  <si>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</si>
  <si>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</si>
  <si>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</si>
  <si>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</si>
  <si>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</si>
  <si>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</si>
  <si>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</si>
  <si>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</si>
  <si>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</si>
  <si>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</si>
  <si>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</si>
  <si>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</si>
  <si>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</si>
  <si>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</si>
  <si>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</si>
  <si>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</si>
  <si>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</si>
  <si>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</si>
  <si>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</si>
  <si>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</si>
  <si>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</si>
  <si>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</si>
  <si>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</si>
  <si>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</si>
  <si>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</si>
  <si>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</si>
  <si>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</si>
  <si>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</si>
  <si>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</si>
  <si>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</si>
  <si>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</si>
  <si>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</si>
  <si>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</si>
  <si>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000</t>
  </si>
  <si>
    <t>Zařízení staveniště</t>
  </si>
  <si>
    <t>STA</t>
  </si>
  <si>
    <t>1</t>
  </si>
  <si>
    <t>{3c78130a-72d9-40c3-b86d-fade6c0e7b1a}</t>
  </si>
  <si>
    <t>2</t>
  </si>
  <si>
    <t>SO 100</t>
  </si>
  <si>
    <t>Opatření č.1 - Doplnění chodníku v ulici K Vilkám</t>
  </si>
  <si>
    <t>{46b34e20-520a-4f82-bfff-ed2b53067118}</t>
  </si>
  <si>
    <t>SO 101</t>
  </si>
  <si>
    <t>Opatření č.2 - Autobusová zastávka V Poli</t>
  </si>
  <si>
    <t>{9cca0bf6-9e2e-4462-8870-c87f4e753724}</t>
  </si>
  <si>
    <t>SO 102</t>
  </si>
  <si>
    <t>Opatření č.3 - Üprava autobusové zastávky Dubečský hřbitov</t>
  </si>
  <si>
    <t>{cbb89277-6ea4-440d-be87-854ef76f7874}</t>
  </si>
  <si>
    <t>SO 103</t>
  </si>
  <si>
    <t>Opatření č.4 - Üprava autobusové zastávky Dubečský hřbitovvč.doplnění chodníku</t>
  </si>
  <si>
    <t>{9a3c917f-8b07-48d7-9c0d-21b7d4889a47}</t>
  </si>
  <si>
    <t>SO 104</t>
  </si>
  <si>
    <t>Opatření č.5 - Üprava autobusové zastávky Dubeček ve směru Dubeč</t>
  </si>
  <si>
    <t>{188abb31-75cc-418b-a758-860321a256c8}</t>
  </si>
  <si>
    <t>SO 400</t>
  </si>
  <si>
    <t>{2e7f59c4-9632-4c5e-8fbf-1a3b0e05907a}</t>
  </si>
  <si>
    <t>SO 401</t>
  </si>
  <si>
    <t>Opatření č.7 - Dopravní zrcadla</t>
  </si>
  <si>
    <t>{9c487c95-3c3d-41b7-bfe2-5853a9137a1f}</t>
  </si>
  <si>
    <t>KRYCÍ LIST SOUPISU PRACÍ</t>
  </si>
  <si>
    <t>Objekt:</t>
  </si>
  <si>
    <t>SO 000 - Zařízení staveniště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</si>
  <si>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</si>
  <si>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</si>
  <si>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</si>
  <si>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</si>
  <si>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</si>
  <si>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</si>
  <si>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</si>
  <si>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</si>
  <si>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</si>
  <si>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</si>
  <si>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</si>
  <si>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</si>
  <si>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</si>
  <si>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</si>
  <si>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</si>
  <si>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</si>
  <si>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</si>
  <si>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</si>
  <si>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</si>
  <si>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</si>
  <si>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</si>
  <si>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</si>
  <si>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</si>
  <si>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</si>
  <si>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</si>
  <si>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</si>
  <si>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</si>
  <si>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</si>
  <si>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012203000</t>
  </si>
  <si>
    <t>Geodetické práce při provádění stavby</t>
  </si>
  <si>
    <t>kpl</t>
  </si>
  <si>
    <t>CS ÚRS 2024 01</t>
  </si>
  <si>
    <t>1024</t>
  </si>
  <si>
    <t>-2090087070</t>
  </si>
  <si>
    <t>Online PSC</t>
  </si>
  <si>
    <t>https://podminky.urs.cz/item/CS_URS_2024_01/012203000</t>
  </si>
  <si>
    <t>013244000</t>
  </si>
  <si>
    <t>Dokumentace pro provádění stavby</t>
  </si>
  <si>
    <t>750638621</t>
  </si>
  <si>
    <t>https://podminky.urs.cz/item/CS_URS_2024_01/013244000</t>
  </si>
  <si>
    <t>VRN3</t>
  </si>
  <si>
    <t>3</t>
  </si>
  <si>
    <t>030001000</t>
  </si>
  <si>
    <t>1231826533</t>
  </si>
  <si>
    <t>https://podminky.urs.cz/item/CS_URS_2024_01/030001000</t>
  </si>
  <si>
    <t>SO 100 - Opatření č.1 - Doplnění chodníku v ulici K Vilkám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</si>
  <si>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</si>
  <si>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</si>
  <si>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</si>
  <si>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</si>
  <si>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</si>
  <si>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</si>
  <si>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</si>
  <si>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</si>
  <si>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</si>
  <si>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HSV</t>
  </si>
  <si>
    <t>Práce a dodávky HSV</t>
  </si>
  <si>
    <t>Zemní práce</t>
  </si>
  <si>
    <t>111212311</t>
  </si>
  <si>
    <t>Odstranění nevhodných dřevin průměru kmene do 100 mm výšky přes 1 m bez odstranění pařezu do 100 m2 v rovině nebo na svahu do 1:5</t>
  </si>
  <si>
    <t>m2</t>
  </si>
  <si>
    <t>4</t>
  </si>
  <si>
    <t>-303208095</t>
  </si>
  <si>
    <t>https://podminky.urs.cz/item/CS_URS_2024_01/111212311</t>
  </si>
  <si>
    <t>113106161</t>
  </si>
  <si>
    <t>Rozebrání dlažeb vozovek a ploch s přemístěním hmot na skládku na vzdálenost do 3 m nebo s naložením na dopravní prostředek, s jakoukoliv výplní spár ručně z drobných kostek nebo odseků s ložem z kameniva</t>
  </si>
  <si>
    <t>1874873786</t>
  </si>
  <si>
    <t>https://podminky.urs.cz/item/CS_URS_2024_01/113106161</t>
  </si>
  <si>
    <t>VV</t>
  </si>
  <si>
    <t>"odstranění stávající kamenné dlažby ve vjezdech" 7,0</t>
  </si>
  <si>
    <t>113106193</t>
  </si>
  <si>
    <t>Rozebrání dlažeb vozovek a ploch s přemístěním hmot na skládku na vzdálenost do 3 m nebo s naložením na dopravní prostředek, s jakoukoliv výplní spár ručně z vegetační dlažby s ložem z kameniva betonové</t>
  </si>
  <si>
    <t>1026964247</t>
  </si>
  <si>
    <t>https://podminky.urs.cz/item/CS_URS_2024_01/113106193</t>
  </si>
  <si>
    <t>"odstranění vegetační dlažby 600x400 mm" 14,0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</si>
  <si>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</si>
  <si>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</si>
  <si>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1971269231</t>
  </si>
  <si>
    <t>https://podminky.urs.cz/item/CS_URS_2024_01/113107322</t>
  </si>
  <si>
    <t>"odtěžení podkladních vrstev v tl. 150 mm" 31,0</t>
  </si>
  <si>
    <t>113107342</t>
  </si>
  <si>
    <t>Odstranění podkladů nebo krytů strojně plochy jednotlivě do 50 m2 s přemístěním hmot na skládku na vzdálenost do 3 m nebo s naložením na dopravní prostředek živičných, o tl. vrstvy přes 50 do 100 mm</t>
  </si>
  <si>
    <t>-273668734</t>
  </si>
  <si>
    <t>https://podminky.urs.cz/item/CS_URS_2024_01/113107342</t>
  </si>
  <si>
    <t>"odstranění asfaltových vrstev konstrukce v tl. 90 mm" 31,0</t>
  </si>
  <si>
    <t>6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</si>
  <si>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</si>
  <si>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</si>
  <si>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</si>
  <si>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-188727342</t>
  </si>
  <si>
    <t>https://podminky.urs.cz/item/CS_URS_2024_01/113202111</t>
  </si>
  <si>
    <t>"stávající betonové obruby" 53,0</t>
  </si>
  <si>
    <t>7</t>
  </si>
  <si>
    <t>121151103</t>
  </si>
  <si>
    <t>Sejmutí ornice strojně při souvislé ploše do 100 m2, tl. vrstvy do 200 mm</t>
  </si>
  <si>
    <t>-1809575414</t>
  </si>
  <si>
    <t>https://podminky.urs.cz/item/CS_URS_2024_01/121151103</t>
  </si>
  <si>
    <t>"tl.100 mm" 95,0</t>
  </si>
  <si>
    <t>8</t>
  </si>
  <si>
    <t>122252203</t>
  </si>
  <si>
    <t>Odkopávky a prokopávky nezapažené pro silnice a dálnice strojně v hornině třídy těžitelnosti I do 100 m3</t>
  </si>
  <si>
    <t>m3</t>
  </si>
  <si>
    <t>98094247</t>
  </si>
  <si>
    <t>https://podminky.urs.cz/item/CS_URS_2024_01/122252203</t>
  </si>
  <si>
    <t>9</t>
  </si>
  <si>
    <t>133254101</t>
  </si>
  <si>
    <t>Hloubení zapažených šachet strojně v hornině třídy těžitelnosti I skupiny 3 do 20 m3</t>
  </si>
  <si>
    <t>-2072369093</t>
  </si>
  <si>
    <t>https://podminky.urs.cz/item/CS_URS_2024_01/133254101</t>
  </si>
  <si>
    <t>"pro novou vpust" 1,5*1,5*2,0</t>
  </si>
  <si>
    <t>10</t>
  </si>
  <si>
    <t>151101201</t>
  </si>
  <si>
    <t>Zřízení pažení stěn výkopu bez rozepření nebo vzepření příložné, hloubky do 4 m</t>
  </si>
  <si>
    <t>572487492</t>
  </si>
  <si>
    <t>https://podminky.urs.cz/item/CS_URS_2024_01/151101201</t>
  </si>
  <si>
    <t>"pro novou vpust" (1,5+1,5+1,5+1,5)*2,0</t>
  </si>
  <si>
    <t>11</t>
  </si>
  <si>
    <t>151101211</t>
  </si>
  <si>
    <t>Odstranění pažení stěn výkopu bez rozepření nebo vzepření s uložením pažin na vzdálenost do 3 m od okraje výkopu příložné, hloubky do 4 m</t>
  </si>
  <si>
    <t>-1783857101</t>
  </si>
  <si>
    <t>https://podminky.urs.cz/item/CS_URS_2024_01/151101211</t>
  </si>
  <si>
    <t>12</t>
  </si>
  <si>
    <t>151101301</t>
  </si>
  <si>
    <t>Zřízení rozepření zapažených stěn výkopů s potřebným přepažováním při pažení příložném, hloubky do 4 m</t>
  </si>
  <si>
    <t>-237112625</t>
  </si>
  <si>
    <t>https://podminky.urs.cz/item/CS_URS_2024_01/151101301</t>
  </si>
  <si>
    <t>13</t>
  </si>
  <si>
    <t>151101311</t>
  </si>
  <si>
    <t>Odstranění rozepření stěn výkopů s uložením materiálu na vzdálenost do 3 m od okraje výkopu pažení příložného, hloubky do 4 m</t>
  </si>
  <si>
    <t>-550024539</t>
  </si>
  <si>
    <t>https://podminky.urs.cz/item/CS_URS_2024_01/151101311</t>
  </si>
  <si>
    <t>14</t>
  </si>
  <si>
    <t>161151103</t>
  </si>
  <si>
    <t>Svislé přemístění výkopku strojně bez naložení do dopravní nádoby avšak s vyprázdněním dopravní nádoby na hromadu nebo do dopravního prostředku z horniny třídy těžitelnosti I skupiny 1 až 3 při hloubce výkopu přes 4 do 8 m</t>
  </si>
  <si>
    <t>-600571207</t>
  </si>
  <si>
    <t>https://podminky.urs.cz/item/CS_URS_2024_01/161151103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</si>
  <si>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</si>
  <si>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</si>
  <si>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1589035855</t>
  </si>
  <si>
    <t>https://podminky.urs.cz/item/CS_URS_2024_01/162351103</t>
  </si>
  <si>
    <t>"na mezideponii pro zpětné použití - zásyp, tam a zpět" 3,206*2</t>
  </si>
  <si>
    <t>16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</si>
  <si>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</si>
  <si>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</si>
  <si>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-1808573064</t>
  </si>
  <si>
    <t>https://podminky.urs.cz/item/CS_URS_2024_01/162751117</t>
  </si>
  <si>
    <t>"přebytek zeminy" 13,0+4,5-3,206</t>
  </si>
  <si>
    <t>"ornice" 95,0*0,1</t>
  </si>
  <si>
    <t>17</t>
  </si>
  <si>
    <t>167151101</t>
  </si>
  <si>
    <t>Nakládání, skládání a překládání neulehlého výkopku nebo sypaniny strojně nakládání, množství do 100 m3, z horniny třídy těžitelnosti I, skupiny 1 až 3</t>
  </si>
  <si>
    <t>1027293551</t>
  </si>
  <si>
    <t>https://podminky.urs.cz/item/CS_URS_2024_01/167151101</t>
  </si>
  <si>
    <t>18</t>
  </si>
  <si>
    <t>171201231</t>
  </si>
  <si>
    <t>Poplatek za uložení stavebního odpadu na recyklační skládce (skládkovné) zeminy a kamení zatříděného do Katalogu odpadů pod kódem 17 05 04</t>
  </si>
  <si>
    <t>t</t>
  </si>
  <si>
    <t>2116444136</t>
  </si>
  <si>
    <t>https://podminky.urs.cz/item/CS_URS_2024_01/171201231</t>
  </si>
  <si>
    <t>"hmotnost zeminy 1,85 t/m3" 23,794*1,85</t>
  </si>
  <si>
    <t>19</t>
  </si>
  <si>
    <t>171251201</t>
  </si>
  <si>
    <t>Uložení sypaniny na skládky nebo meziskládky bez hutnění s upravením uložené sypaniny do předepsaného tvaru</t>
  </si>
  <si>
    <t>-852675823</t>
  </si>
  <si>
    <t>https://podminky.urs.cz/item/CS_URS_2024_01/171251201</t>
  </si>
  <si>
    <t>"na skládce" 23,794</t>
  </si>
  <si>
    <t>20</t>
  </si>
  <si>
    <t>174151101</t>
  </si>
  <si>
    <t>Zásyp sypaninou z jakékoliv horniny strojně s uložením výkopku ve vrstvách se zhutněním jam, šachet, rýh nebo kolem objektů v těchto vykopávkách</t>
  </si>
  <si>
    <t>-1219464086</t>
  </si>
  <si>
    <t>https://podminky.urs.cz/item/CS_URS_2024_01/174151101</t>
  </si>
  <si>
    <t>"pro novou vpust" (1,5*1,5*2,0 -3,14*0,55*0,55*0,735-1,5*1,5*0,265)</t>
  </si>
  <si>
    <t>181351003</t>
  </si>
  <si>
    <t>Rozprostření a urovnání ornice v rovině nebo ve svahu sklonu do 1:5 strojně při souvislé ploše do 100 m2, tl. vrstvy do 200 mm</t>
  </si>
  <si>
    <t>-82923000</t>
  </si>
  <si>
    <t>https://podminky.urs.cz/item/CS_URS_2024_01/181351003</t>
  </si>
  <si>
    <t>22</t>
  </si>
  <si>
    <t>M</t>
  </si>
  <si>
    <t>10321100</t>
  </si>
  <si>
    <t>zahradní substrát pro výsadbu VL</t>
  </si>
  <si>
    <t>1191197706</t>
  </si>
  <si>
    <t>17,0*0,1</t>
  </si>
  <si>
    <t>23</t>
  </si>
  <si>
    <t>181411131</t>
  </si>
  <si>
    <t>Založení trávníku na půdě předem připravené plochy do 1000 m2 výsevem včetně utažení parkového v rovině nebo na svahu do 1:5</t>
  </si>
  <si>
    <t>1710028167</t>
  </si>
  <si>
    <t>https://podminky.urs.cz/item/CS_URS_2024_01/181411131</t>
  </si>
  <si>
    <t>24</t>
  </si>
  <si>
    <t>00572410</t>
  </si>
  <si>
    <t>osivo směs travní parková</t>
  </si>
  <si>
    <t>kg</t>
  </si>
  <si>
    <t>-126424904</t>
  </si>
  <si>
    <t>25</t>
  </si>
  <si>
    <t>181951111</t>
  </si>
  <si>
    <t>Úprava pláně vyrovnáním výškových rozdílů strojně v hornině třídy těžitelnosti I, skupiny 1 až 3 bez zhutnění</t>
  </si>
  <si>
    <t>520249799</t>
  </si>
  <si>
    <t>https://podminky.urs.cz/item/CS_URS_2024_01/181951111</t>
  </si>
  <si>
    <t>26</t>
  </si>
  <si>
    <t>181951112</t>
  </si>
  <si>
    <t>Úprava pláně vyrovnáním výškových rozdílů strojně v hornině třídy těžitelnosti I, skupiny 1 až 3 se zhutněním</t>
  </si>
  <si>
    <t>-1599185800</t>
  </si>
  <si>
    <t>https://podminky.urs.cz/item/CS_URS_2024_01/181951112</t>
  </si>
  <si>
    <t>27</t>
  </si>
  <si>
    <t>184813511</t>
  </si>
  <si>
    <t>Chemické odplevelení půdy před založením kultury, trávníku nebo zpevněných ploch ručně o jakékoli výměře postřikem na široko v rovině nebo na svahu do 1:5</t>
  </si>
  <si>
    <t>-1892013450</t>
  </si>
  <si>
    <t>https://podminky.urs.cz/item/CS_URS_2024_01/184813511</t>
  </si>
  <si>
    <t>28</t>
  </si>
  <si>
    <t>184813521</t>
  </si>
  <si>
    <t>Chemické odplevelení po založení kultury ručně postřikem na široko v rovině nebo na svahu do 1:5</t>
  </si>
  <si>
    <t>-1435219733</t>
  </si>
  <si>
    <t>https://podminky.urs.cz/item/CS_URS_2024_01/184813521</t>
  </si>
  <si>
    <t>29</t>
  </si>
  <si>
    <t>185802113</t>
  </si>
  <si>
    <t>Hnojení půdy nebo trávníku v rovině nebo na svahu do 1:5 umělým hnojivem na široko</t>
  </si>
  <si>
    <t>1281856567</t>
  </si>
  <si>
    <t>https://podminky.urs.cz/item/CS_URS_2024_01/185802113</t>
  </si>
  <si>
    <t>"použití 30g hnojiva na 1m2 trávníku" 17,0*30*0,000001</t>
  </si>
  <si>
    <t>30</t>
  </si>
  <si>
    <t>25191155</t>
  </si>
  <si>
    <t>hnojivo průmyslové</t>
  </si>
  <si>
    <t>-983550788</t>
  </si>
  <si>
    <t>"dorovnání terénu - trávník, použití 30g/m2" 17,0*30*0,001</t>
  </si>
  <si>
    <t>31</t>
  </si>
  <si>
    <t>185804312</t>
  </si>
  <si>
    <t>Zalití rostlin vodou plochy záhonů jednotlivě přes 20 m2</t>
  </si>
  <si>
    <t>600454851</t>
  </si>
  <si>
    <t>https://podminky.urs.cz/item/CS_URS_2024_01/185804312</t>
  </si>
  <si>
    <t>"dorovnání terénu - trávník,  množství vody 0,002 m3/m2" 17,0*0,002</t>
  </si>
  <si>
    <t>32</t>
  </si>
  <si>
    <t>185851121</t>
  </si>
  <si>
    <t>Dovoz vody pro zálivku rostlin na vzdálenost do 1000 m</t>
  </si>
  <si>
    <t>1257186305</t>
  </si>
  <si>
    <t>https://podminky.urs.cz/item/CS_URS_2024_01/185851121</t>
  </si>
  <si>
    <t>Komunikace pozemní</t>
  </si>
  <si>
    <t>33</t>
  </si>
  <si>
    <t>564851011</t>
  </si>
  <si>
    <t>Podklad ze štěrkodrti ŠD s rozprostřením a zhutněním plochy jednotlivě do 100 m2, po zhutnění tl. 150 mm</t>
  </si>
  <si>
    <t>580127783</t>
  </si>
  <si>
    <t>https://podminky.urs.cz/item/CS_URS_2024_01/564851011</t>
  </si>
  <si>
    <t>"doplnění konstrukce komunikace" 74,0</t>
  </si>
  <si>
    <t>"chodníková konstrukce" 71,0</t>
  </si>
  <si>
    <t>"chodník - varovné a signální  pásy" 4,0</t>
  </si>
  <si>
    <t>34</t>
  </si>
  <si>
    <t>564861011</t>
  </si>
  <si>
    <t>Podklad ze štěrkodrti ŠD s rozprostřením a zhutněním plochy jednotlivě do 100 m2, po zhutnění tl. 200 mm</t>
  </si>
  <si>
    <t>-78015451</t>
  </si>
  <si>
    <t>https://podminky.urs.cz/item/CS_URS_2024_01/564861011</t>
  </si>
  <si>
    <t>"konstrukce vjezdu" 13,0</t>
  </si>
  <si>
    <t>"varovné a signální pásy ve vjezdech" 5,0</t>
  </si>
  <si>
    <t>35</t>
  </si>
  <si>
    <t>567122111</t>
  </si>
  <si>
    <t>Podklad ze směsi stmelené cementem SC bez dilatačních spár, s rozprostřením a zhutněním SC C 8/10 (KSC I), po zhutnění tl. 120 mm</t>
  </si>
  <si>
    <t>290285952</t>
  </si>
  <si>
    <t>https://podminky.urs.cz/item/CS_URS_2024_01/567122111</t>
  </si>
  <si>
    <t>"doplnění konstrukce chodníku" 4,0</t>
  </si>
  <si>
    <t>36</t>
  </si>
  <si>
    <t>578143113</t>
  </si>
  <si>
    <t>Litý asfalt MA 11 (LAS) s rozprostřením z nemodifikovaného asfaltu v pruhu šířky do 3 m tl. 40 mm</t>
  </si>
  <si>
    <t>480751036</t>
  </si>
  <si>
    <t>https://podminky.urs.cz/item/CS_URS_2024_01/578143113</t>
  </si>
  <si>
    <t>"doplnění konstrukce komunikace, 2 vrstvy" 74,0*2</t>
  </si>
  <si>
    <t>37</t>
  </si>
  <si>
    <t>578901112</t>
  </si>
  <si>
    <t>Zdrsňovací posyp litého asfaltu z kameniva drobného drceného obaleného asfaltem se zaválcováním a s odstraněním přebytečného materiálu z povrchu, v množství 6 kg/m2</t>
  </si>
  <si>
    <t>1989357295</t>
  </si>
  <si>
    <t>https://podminky.urs.cz/item/CS_URS_2024_01/578901112</t>
  </si>
  <si>
    <t>38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</si>
  <si>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</si>
  <si>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</si>
  <si>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-60006240</t>
  </si>
  <si>
    <t>https://podminky.urs.cz/item/CS_URS_2024_01/596211110</t>
  </si>
  <si>
    <t>39</t>
  </si>
  <si>
    <t>59245015</t>
  </si>
  <si>
    <t>dlažba zámková betonová tvaru I 200x165mm tl 60mm přírodní</t>
  </si>
  <si>
    <t>2034736737</t>
  </si>
  <si>
    <t>71*1,03 'Přepočtené koeficientem množství</t>
  </si>
  <si>
    <t>40</t>
  </si>
  <si>
    <t>59245006</t>
  </si>
  <si>
    <t>dlažba pro nevidomé betonová 200x100mm tl 60mm barevná</t>
  </si>
  <si>
    <t>-1475186252</t>
  </si>
  <si>
    <t>4*1,03 'Přepočtené koeficientem množství</t>
  </si>
  <si>
    <t>41</t>
  </si>
  <si>
    <t>596212210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</si>
  <si>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</si>
  <si>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1373350335</t>
  </si>
  <si>
    <t>https://podminky.urs.cz/item/CS_URS_2024_01/596212210</t>
  </si>
  <si>
    <t>42</t>
  </si>
  <si>
    <t>59245013</t>
  </si>
  <si>
    <t>dlažba zámková betonová tvaru I 200x165mm tl 80mm přírodní</t>
  </si>
  <si>
    <t>-405470713</t>
  </si>
  <si>
    <t>13*1,03 'Přepočtené koeficientem množství</t>
  </si>
  <si>
    <t>43</t>
  </si>
  <si>
    <t>59245226</t>
  </si>
  <si>
    <t>dlažba pro nevidomé betonová 200x100mm tl 80mm barevná</t>
  </si>
  <si>
    <t>1550060777</t>
  </si>
  <si>
    <t>5*1,03 'Přepočtené koeficientem množství</t>
  </si>
  <si>
    <t>Trubní vedení</t>
  </si>
  <si>
    <t>44</t>
  </si>
  <si>
    <t>895941000-R</t>
  </si>
  <si>
    <t xml:space="preserve">Demontáž vpusti kanalizační uliční - kompletní provedení, včetně všech zemních prací (ruční výkop a zpětný zásyp), pažení a jeho odstranění, manipulace s vybouraným materiálem, včetně případného nákupu zásypového materiálu. </t>
  </si>
  <si>
    <t>-1099813016</t>
  </si>
  <si>
    <t>45</t>
  </si>
  <si>
    <t>895941301</t>
  </si>
  <si>
    <t>Osazení vpusti uliční z betonových dílců DN 450 dno s výtokem</t>
  </si>
  <si>
    <t>kus</t>
  </si>
  <si>
    <t>-17479775</t>
  </si>
  <si>
    <t>https://podminky.urs.cz/item/CS_URS_2024_01/895941301</t>
  </si>
  <si>
    <t>46</t>
  </si>
  <si>
    <t>59223850</t>
  </si>
  <si>
    <t>dno pro uliční vpusť s výtokovým otvorem betonové 450x330x50mm</t>
  </si>
  <si>
    <t>-1867315627</t>
  </si>
  <si>
    <t>47</t>
  </si>
  <si>
    <t>895941321</t>
  </si>
  <si>
    <t>Osazení vpusti uliční z betonových dílců DN 450 skruž středová 195 mm</t>
  </si>
  <si>
    <t>137628106</t>
  </si>
  <si>
    <t>https://podminky.urs.cz/item/CS_URS_2024_01/895941321</t>
  </si>
  <si>
    <t>48</t>
  </si>
  <si>
    <t>59223860</t>
  </si>
  <si>
    <t>skruž betonová středová pro uliční vpusť 450x195x50mm</t>
  </si>
  <si>
    <t>-1248854367</t>
  </si>
  <si>
    <t>49</t>
  </si>
  <si>
    <t>895941322</t>
  </si>
  <si>
    <t>Osazení vpusti uliční z betonových dílců DN 450 skruž středová 295 mm</t>
  </si>
  <si>
    <t>-1679553387</t>
  </si>
  <si>
    <t>https://podminky.urs.cz/item/CS_URS_2024_01/895941322</t>
  </si>
  <si>
    <t>50</t>
  </si>
  <si>
    <t>59223862</t>
  </si>
  <si>
    <t>skruž betonová středová pro uliční vpusť 450x295x50mm</t>
  </si>
  <si>
    <t>-1313372683</t>
  </si>
  <si>
    <t>51</t>
  </si>
  <si>
    <t>895941312</t>
  </si>
  <si>
    <t>Osazení vpusti uliční z betonových dílců DN 450 skruž horní 195 mm</t>
  </si>
  <si>
    <t>-1439009690</t>
  </si>
  <si>
    <t>https://podminky.urs.cz/item/CS_URS_2024_01/895941312</t>
  </si>
  <si>
    <t>52</t>
  </si>
  <si>
    <t>59223856</t>
  </si>
  <si>
    <t>skruž betonová horní pro uliční vpusť 450x195x50mm</t>
  </si>
  <si>
    <t>-35311063</t>
  </si>
  <si>
    <t>53</t>
  </si>
  <si>
    <t>895941351</t>
  </si>
  <si>
    <t>Osazení vpusti uliční z betonových dílců DN 500 skruž horní pro čtvercovou vtokovou mříž</t>
  </si>
  <si>
    <t>72465046</t>
  </si>
  <si>
    <t>https://podminky.urs.cz/item/CS_URS_2024_01/895941351</t>
  </si>
  <si>
    <t>54</t>
  </si>
  <si>
    <t>59223864</t>
  </si>
  <si>
    <t>prstenec pro uliční vpusť vyrovnávací betonový 390x60x130mm</t>
  </si>
  <si>
    <t>532503086</t>
  </si>
  <si>
    <t>55</t>
  </si>
  <si>
    <t>899132121</t>
  </si>
  <si>
    <t>Výměna (výšková úprava) poklopu kanalizačního s rámem pevným s ošetřením podkladních vrstev hloubky do 25 cm</t>
  </si>
  <si>
    <t>474277345</t>
  </si>
  <si>
    <t>https://podminky.urs.cz/item/CS_URS_2024_01/899132121</t>
  </si>
  <si>
    <t>"srovnatelně pro výškovou rektifikaci kanalizační šachty - zvýšení" 1</t>
  </si>
  <si>
    <t>56</t>
  </si>
  <si>
    <t>899204112</t>
  </si>
  <si>
    <t>Osazení mříží litinových včetně rámů a košů na bahno pro třídu zatížení D400, E600</t>
  </si>
  <si>
    <t>-1500166560</t>
  </si>
  <si>
    <t>https://podminky.urs.cz/item/CS_URS_2024_01/899204112</t>
  </si>
  <si>
    <t>57</t>
  </si>
  <si>
    <t>59223871</t>
  </si>
  <si>
    <t>koš vysoký pro uliční vpusti žárově Pz plech pro rám 500/500mm</t>
  </si>
  <si>
    <t>12162038</t>
  </si>
  <si>
    <t>58</t>
  </si>
  <si>
    <t>59224481</t>
  </si>
  <si>
    <t>mříž vtoková s rámem pro uliční vpusť 500x500, zatížení 40 tun</t>
  </si>
  <si>
    <t>-1017930519</t>
  </si>
  <si>
    <t>Ostatní konstrukce a práce, bourání</t>
  </si>
  <si>
    <t>59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</si>
  <si>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</si>
  <si>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</si>
  <si>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933484228</t>
  </si>
  <si>
    <t>https://podminky.urs.cz/item/CS_URS_2024_01/916131213</t>
  </si>
  <si>
    <t>"80x250 mm" 55,0</t>
  </si>
  <si>
    <t>"150x250 mm - přímý" 58,0</t>
  </si>
  <si>
    <t>"150x150 mm - nájezdový" 15,0</t>
  </si>
  <si>
    <t>60</t>
  </si>
  <si>
    <t>59217016</t>
  </si>
  <si>
    <t>obrubník betonový chodníkový 1000x80x250mm</t>
  </si>
  <si>
    <t>1397721397</t>
  </si>
  <si>
    <t>55*1,02 'Přepočtené koeficientem množství</t>
  </si>
  <si>
    <t>61</t>
  </si>
  <si>
    <t>59217031</t>
  </si>
  <si>
    <t>obrubník silniční betonový 1000x150x250mm</t>
  </si>
  <si>
    <t>1518074820</t>
  </si>
  <si>
    <t>58*1,02 'Přepočtené koeficientem množství</t>
  </si>
  <si>
    <t>62</t>
  </si>
  <si>
    <t>59217029</t>
  </si>
  <si>
    <t>obrubník silniční betonový nájezdový 1000x150x150mm</t>
  </si>
  <si>
    <t>1219444281</t>
  </si>
  <si>
    <t>15*1,02 'Přepočtené koeficientem množství</t>
  </si>
  <si>
    <t>63</t>
  </si>
  <si>
    <t>919112213</t>
  </si>
  <si>
    <t>Řezání dilatačních spár v živičném krytu vytvoření komůrky pro těsnící zálivku šířky 10 mm, hloubky 25 mm</t>
  </si>
  <si>
    <t>941932104</t>
  </si>
  <si>
    <t>https://podminky.urs.cz/item/CS_URS_2024_01/919112213</t>
  </si>
  <si>
    <t>64</t>
  </si>
  <si>
    <t>919121213</t>
  </si>
  <si>
    <t>Utěsnění dilatačních spár zálivkou za studena v cementobetonovém nebo živičném krytu včetně adhezního nátěru bez těsnicího profilu pod zálivkou, pro komůrky šířky 10 mm, hloubky 25 mm</t>
  </si>
  <si>
    <t>-1434954034</t>
  </si>
  <si>
    <t>https://podminky.urs.cz/item/CS_URS_2024_01/919121213</t>
  </si>
  <si>
    <t>65</t>
  </si>
  <si>
    <t>919731122</t>
  </si>
  <si>
    <t>Zarovnání styčné plochy podkladu nebo krytu podél vybourané části komunikace nebo zpevněné plochy živičné tl. přes 50 do 100 mm</t>
  </si>
  <si>
    <t>697632978</t>
  </si>
  <si>
    <t>https://podminky.urs.cz/item/CS_URS_2024_01/919731122</t>
  </si>
  <si>
    <t>66</t>
  </si>
  <si>
    <t>919735112</t>
  </si>
  <si>
    <t>Řezání stávajícího živičného krytu nebo podkladu hloubky přes 50 do 100 mm</t>
  </si>
  <si>
    <t>1490456364</t>
  </si>
  <si>
    <t>https://podminky.urs.cz/item/CS_URS_2024_01/919735112</t>
  </si>
  <si>
    <t>997</t>
  </si>
  <si>
    <t>Přesun sutě</t>
  </si>
  <si>
    <t>67</t>
  </si>
  <si>
    <t>997221551</t>
  </si>
  <si>
    <t>Vodorovná doprava suti bez naložení, ale se složením a s hrubým urovnáním ze sypkých materiálů, na vzdálenost do 1 km</t>
  </si>
  <si>
    <t>-411960174</t>
  </si>
  <si>
    <t>https://podminky.urs.cz/item/CS_URS_2024_01/997221551</t>
  </si>
  <si>
    <t>"žulové kostky" 2,240</t>
  </si>
  <si>
    <t>"kamenivo" 8,990</t>
  </si>
  <si>
    <t>"živice" 6,820</t>
  </si>
  <si>
    <t>"podkladní vrstvy z kameniva" 0,660</t>
  </si>
  <si>
    <t>68</t>
  </si>
  <si>
    <t>997221559</t>
  </si>
  <si>
    <t>Vodorovná doprava suti bez naložení, ale se složením a s hrubým urovnáním Příplatek k ceně za každý další započatý 1 km přes 1 km</t>
  </si>
  <si>
    <t>-375251917</t>
  </si>
  <si>
    <t>https://podminky.urs.cz/item/CS_URS_2024_01/997221559</t>
  </si>
  <si>
    <t>18,71*9 'Přepočtené koeficientem množství</t>
  </si>
  <si>
    <t>69</t>
  </si>
  <si>
    <t>997221561</t>
  </si>
  <si>
    <t>Vodorovná doprava suti bez naložení, ale se složením a s hrubým urovnáním z kusových materiálů, na vzdálenost do 1 km</t>
  </si>
  <si>
    <t>-1733334327</t>
  </si>
  <si>
    <t>https://podminky.urs.cz/item/CS_URS_2024_01/997221561</t>
  </si>
  <si>
    <t>"beton.vegetační dlažba" 3,640</t>
  </si>
  <si>
    <t>"betonové obruby" 10,865</t>
  </si>
  <si>
    <t>"betonové díly vpusti" 1,044</t>
  </si>
  <si>
    <t>70</t>
  </si>
  <si>
    <t>997221569</t>
  </si>
  <si>
    <t>376647800</t>
  </si>
  <si>
    <t>https://podminky.urs.cz/item/CS_URS_2024_01/997221569</t>
  </si>
  <si>
    <t>15,549*9 'Přepočtené koeficientem množství</t>
  </si>
  <si>
    <t>71</t>
  </si>
  <si>
    <t>997221645</t>
  </si>
  <si>
    <t>Poplatek za uložení stavebního odpadu na skládce (skládkovné) asfaltového bez obsahu dehtu zatříděného do Katalogu odpadů pod kódem 17 03 02</t>
  </si>
  <si>
    <t>-1875377185</t>
  </si>
  <si>
    <t>https://podminky.urs.cz/item/CS_URS_2024_01/997221645</t>
  </si>
  <si>
    <t>72</t>
  </si>
  <si>
    <t>997221655</t>
  </si>
  <si>
    <t>Poplatek za uložení stavebního odpadu na skládce (skládkovné) zeminy a kamení zatříděného do Katalogu odpadů pod kódem 17 05 04</t>
  </si>
  <si>
    <t>-460653936</t>
  </si>
  <si>
    <t>https://podminky.urs.cz/item/CS_URS_2024_01/997221655</t>
  </si>
  <si>
    <t>73</t>
  </si>
  <si>
    <t>997221861</t>
  </si>
  <si>
    <t>Poplatek za uložení stavebního odpadu na recyklační skládce (skládkovné) z prostého betonu zatříděného do Katalogu odpadů pod kódem 17 01 01</t>
  </si>
  <si>
    <t>157894705</t>
  </si>
  <si>
    <t>https://podminky.urs.cz/item/CS_URS_2024_01/997221861</t>
  </si>
  <si>
    <t>998</t>
  </si>
  <si>
    <t>Přesun hmot</t>
  </si>
  <si>
    <t>74</t>
  </si>
  <si>
    <t>998223011</t>
  </si>
  <si>
    <t>Přesun hmot pro pozemní komunikace s krytem dlážděným dopravní vzdálenost do 200 m jakékoliv délky objektu</t>
  </si>
  <si>
    <t>2142806241</t>
  </si>
  <si>
    <t>https://podminky.urs.cz/item/CS_URS_2024_01/998223011</t>
  </si>
  <si>
    <t>Práce a dodávky M</t>
  </si>
  <si>
    <t>46-M</t>
  </si>
  <si>
    <t>Zemní práce při extr.mont.pracích</t>
  </si>
  <si>
    <t>75</t>
  </si>
  <si>
    <t>460171252</t>
  </si>
  <si>
    <t>Hloubení nezapažených kabelových rýh strojně včetně urovnání dna s přemístěním výkopku do vzdálenosti 3 m od okraje jámy nebo s naložením na dopravní prostředek šířky 50 cm hloubky 60 cm v hornině třídy těžitelnosti I skupiny 3</t>
  </si>
  <si>
    <t>-925113633</t>
  </si>
  <si>
    <t>https://podminky.urs.cz/item/CS_URS_2024_01/460171252</t>
  </si>
  <si>
    <t>76</t>
  </si>
  <si>
    <t>460341113</t>
  </si>
  <si>
    <t>Vodorovné přemístění (odvoz) horniny dopravními prostředky včetně složení, bez naložení a rozprostření jakékoliv třídy, na vzdálenost přes 500 do 1000 m</t>
  </si>
  <si>
    <t>-1737351095</t>
  </si>
  <si>
    <t>https://podminky.urs.cz/item/CS_URS_2024_01/460341113</t>
  </si>
  <si>
    <t>"rýha" 75,0*0,5*0,6</t>
  </si>
  <si>
    <t>"minus zásyp" -75,0*0,5*(0,6-0,2)</t>
  </si>
  <si>
    <t>77</t>
  </si>
  <si>
    <t>460341121</t>
  </si>
  <si>
    <t>Vodorovné přemístění (odvoz) horniny dopravními prostředky včetně složení, bez naložení a rozprostření jakékoliv třídy, na vzdálenost Příplatek k ceně -1113 za každých dalších i započatých 1000 m</t>
  </si>
  <si>
    <t>224992097</t>
  </si>
  <si>
    <t>https://podminky.urs.cz/item/CS_URS_2024_01/460341121</t>
  </si>
  <si>
    <t>7,5*9 'Přepočtené koeficientem množství</t>
  </si>
  <si>
    <t>78</t>
  </si>
  <si>
    <t>460361121</t>
  </si>
  <si>
    <t>Poplatek (skládkovné) za uložení zeminy na recyklační skládce zatříděné do Katalogu odpadů pod kódem 17 05 04</t>
  </si>
  <si>
    <t>1987758422</t>
  </si>
  <si>
    <t>https://podminky.urs.cz/item/CS_URS_2024_01/460361121</t>
  </si>
  <si>
    <t>7,500 * 1,85</t>
  </si>
  <si>
    <t>79</t>
  </si>
  <si>
    <t>460451262</t>
  </si>
  <si>
    <t>Zásyp kabelových rýh strojně s přemístěním sypaniny ze vzdálenosti do 10 m, s uložením výkopku ve vrstvách včetně zhutnění a urovnání povrchu šířky 50 cm hloubky 60 cm z horniny třídy těžitelnosti I skupiny 3</t>
  </si>
  <si>
    <t>132932245</t>
  </si>
  <si>
    <t>https://podminky.urs.cz/item/CS_URS_2024_01/460451262</t>
  </si>
  <si>
    <t>"pro chráničku" 75,0*0,5*(0,6-0,2)</t>
  </si>
  <si>
    <t>80</t>
  </si>
  <si>
    <t>460661113</t>
  </si>
  <si>
    <t>Kabelové lože z písku včetně podsypu, zhutnění a urovnání povrchu pro kabely nn bez zakrytí, šířky přes 50 do 65 cm</t>
  </si>
  <si>
    <t>-258404759</t>
  </si>
  <si>
    <t>https://podminky.urs.cz/item/CS_URS_2024_01/460661113</t>
  </si>
  <si>
    <t>"pro chráničky" 75,0</t>
  </si>
  <si>
    <t>81</t>
  </si>
  <si>
    <t>58331351</t>
  </si>
  <si>
    <t>kamenivo těžené drobné frakce 0/4</t>
  </si>
  <si>
    <t>256</t>
  </si>
  <si>
    <t>1385464598</t>
  </si>
  <si>
    <t>"pro chráničky, 2,0 t/m3" 75,0*0,5*0,20*2</t>
  </si>
  <si>
    <t>82</t>
  </si>
  <si>
    <t>460791114</t>
  </si>
  <si>
    <t>Montáž trubek ochranných uložených volně do rýhy plastových tuhých, vnitřního průměru přes 90 do 110 mm</t>
  </si>
  <si>
    <t>1622902954</t>
  </si>
  <si>
    <t>https://podminky.urs.cz/item/CS_URS_2024_01/460791114</t>
  </si>
  <si>
    <t>"chráničky" 75,0</t>
  </si>
  <si>
    <t>83</t>
  </si>
  <si>
    <t>34571098</t>
  </si>
  <si>
    <t>trubka elektroinstalační dělená (chránička) D 100/110mm, HDPE</t>
  </si>
  <si>
    <t>703304104</t>
  </si>
  <si>
    <t>"délka 1 ks 3,0m" 75,0/3,0</t>
  </si>
  <si>
    <t>84</t>
  </si>
  <si>
    <t>469981111</t>
  </si>
  <si>
    <t>Přesun hmot pro pomocné stavební práce při elektromontážích dopravní vzdálenost do 1 000 m</t>
  </si>
  <si>
    <t>562954791</t>
  </si>
  <si>
    <t>https://podminky.urs.cz/item/CS_URS_2024_01/469981111</t>
  </si>
  <si>
    <t>SO 101 - Opatření č.2 - Autobusová zastávka V Poli</t>
  </si>
  <si>
    <t>113107162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</si>
  <si>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</si>
  <si>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1066466172</t>
  </si>
  <si>
    <t>https://podminky.urs.cz/item/CS_URS_2024_01/113107162</t>
  </si>
  <si>
    <t>"odtěžení podkladních vrstev v tl.200 mm" 51,0</t>
  </si>
  <si>
    <t>113107181</t>
  </si>
  <si>
    <t>Odstranění podkladů nebo krytů strojně plochy jednotlivě přes 50 m2 do 200 m2 s přemístěním hmot na skládku na vzdálenost do 20 m nebo s naložením na dopravní prostředek živičných, o tl. vrstvy do 50 mm</t>
  </si>
  <si>
    <t>814336144</t>
  </si>
  <si>
    <t>https://podminky.urs.cz/item/CS_URS_2024_01/113107181</t>
  </si>
  <si>
    <t>"odstranění asfaltových vrstev konstrukce v tl. 40 mm" 51,0</t>
  </si>
  <si>
    <t>"stávající betonové obruby" 15,0</t>
  </si>
  <si>
    <t>"tl.100 mm" 70,0</t>
  </si>
  <si>
    <t>"přebytek zeminy" 8,0-3,0</t>
  </si>
  <si>
    <t>"ornice" 70,0*0,1</t>
  </si>
  <si>
    <t>171152111</t>
  </si>
  <si>
    <t>Uložení sypaniny do zhutněných násypů pro silnice, dálnice a letiště s rozprostřením sypaniny ve vrstvách, s hrubým urovnáním a uzavřením povrchu násypu z hornin nesoudržných sypkých v aktivní zóně</t>
  </si>
  <si>
    <t>-25112067</t>
  </si>
  <si>
    <t>https://podminky.urs.cz/item/CS_URS_2024_01/171152111</t>
  </si>
  <si>
    <t>"hmotnost zeminy 1,85 t/m3" 12,000*1,85</t>
  </si>
  <si>
    <t>"na skládce" 12,000</t>
  </si>
  <si>
    <t>48,0*0,1</t>
  </si>
  <si>
    <t>"množství 0,02 kg/m2" 48,0*0,02</t>
  </si>
  <si>
    <t>"použití 30g hnojiva na 1m2 trávníku" 48,0*30*0,000001</t>
  </si>
  <si>
    <t>"dorovnání terénu - trávník, použití 30g/m2" 48,0*30*0,001</t>
  </si>
  <si>
    <t>"dorovnání terénu - trávník,  množství vody 0,002 m3/m2" 48,0*0,002</t>
  </si>
  <si>
    <t>"chodník - signální  pásy" 2,0</t>
  </si>
  <si>
    <t>"chodník - barevné vyznačení kontrasního pásu autobusové zastávky" 5,0</t>
  </si>
  <si>
    <t>59245012</t>
  </si>
  <si>
    <t>dlažba zámková betonová tvaru I 200x165mm tl 60mm barevná</t>
  </si>
  <si>
    <t>-1998460901</t>
  </si>
  <si>
    <t>2*1,03 'Přepočtené koeficientem množství</t>
  </si>
  <si>
    <t>914511111-R</t>
  </si>
  <si>
    <t>Montáž zastávkového sloupku s betonovým základem</t>
  </si>
  <si>
    <t>1556639380</t>
  </si>
  <si>
    <t>40445644-R</t>
  </si>
  <si>
    <t>zastávkový sloupek (označník) vč.zn.IJ4a - ROPID</t>
  </si>
  <si>
    <t>-1037040242</t>
  </si>
  <si>
    <t>"80x250 mm" 42,0</t>
  </si>
  <si>
    <t>"150x250 mm - přímý" 15,0</t>
  </si>
  <si>
    <t>42*1,02 'Přepočtené koeficientem množství</t>
  </si>
  <si>
    <t>"kamenivo" 14,790</t>
  </si>
  <si>
    <t>"živice" 4,998</t>
  </si>
  <si>
    <t>19,788*9 'Přepočtené koeficientem množství</t>
  </si>
  <si>
    <t>"betonové obruby" 3,075</t>
  </si>
  <si>
    <t>3,075*9 'Přepočtené koeficientem množství</t>
  </si>
  <si>
    <t>"rýha" 115,0*0,5*0,6</t>
  </si>
  <si>
    <t>"minus zásyp" -115,0*0,5*(0,6-0,2)</t>
  </si>
  <si>
    <t>11,5*9 'Přepočtené koeficientem množství</t>
  </si>
  <si>
    <t>11,500 * 1,85</t>
  </si>
  <si>
    <t>"pro chráničku" 115,0*0,5*(0,6-0,2)</t>
  </si>
  <si>
    <t>"pro chráničky" 115,0</t>
  </si>
  <si>
    <t>"pro chráničky, 2,0 t/m3" 115,0*0,5*0,20*2</t>
  </si>
  <si>
    <t>"chráničky" 115,0</t>
  </si>
  <si>
    <t>"délka 1 ks 3,0m" 115,0/3,0</t>
  </si>
  <si>
    <t xml:space="preserve">    6 - Úpravy povrchů, podlahy a osazování výplní</t>
  </si>
  <si>
    <t>"odtěžení podkladních vrstev v tl.200 mm" 63,0</t>
  </si>
  <si>
    <t>1207447628</t>
  </si>
  <si>
    <t>"odstranění asfaltových vrstev konstrukce v tl. 40 mm" 63,0</t>
  </si>
  <si>
    <t>"stávající betonové obruby" 35,0</t>
  </si>
  <si>
    <t>113203111</t>
  </si>
  <si>
    <t>Vytrhání obrub s vybouráním lože, s přemístěním hmot na skládku na vzdálenost do 3 m nebo s naložením na dopravní prostředek z dlažebních kostek</t>
  </si>
  <si>
    <t>-428867690</t>
  </si>
  <si>
    <t>https://podminky.urs.cz/item/CS_URS_2024_01/113203111</t>
  </si>
  <si>
    <t>"srovnatelně pro odstranění stávající kamenné přídlažby" 50,0</t>
  </si>
  <si>
    <t>"tl.100 mm" 40,0</t>
  </si>
  <si>
    <t>"přebytek zeminy" 7,0</t>
  </si>
  <si>
    <t>"ornice" 40,0*0,1</t>
  </si>
  <si>
    <t>"hmotnost zeminy 1,85 t/m3" 11,000*1,85</t>
  </si>
  <si>
    <t>"na skládce" 11,000</t>
  </si>
  <si>
    <t>27,0*0,1</t>
  </si>
  <si>
    <t>"množství 0,02 kg/m2" 27,0*0,02</t>
  </si>
  <si>
    <t>"použití 30g hnojiva na 1m2 trávníku" 27,0*30*0,000001</t>
  </si>
  <si>
    <t>"dorovnání terénu - trávník, použití 30g/m2" 27,0*30*0,001</t>
  </si>
  <si>
    <t>"dorovnání terénu - trávník,  množství vody 0,002 m3/m2" 27,0*0,002</t>
  </si>
  <si>
    <t>"chodníková konstrukce" 108,0</t>
  </si>
  <si>
    <t>"chodník - varovné a signální  pásy" 5,0</t>
  </si>
  <si>
    <t>596211112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</si>
  <si>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100 do 300 m2</t>
  </si>
  <si>
    <t>-1188092706</t>
  </si>
  <si>
    <t>https://podminky.urs.cz/item/CS_URS_2024_01/596211112</t>
  </si>
  <si>
    <t>108*1,03 'Přepočtené koeficientem množství</t>
  </si>
  <si>
    <t>Úpravy povrchů, podlahy a osazování výplní</t>
  </si>
  <si>
    <t>711112051</t>
  </si>
  <si>
    <t>Provedení izolace proti zemní vlhkosti natěradly a tmely za studena na ploše svislé S dvojnásobným nátěrem tekutou elastickou hydroizolací</t>
  </si>
  <si>
    <t>-91123030</t>
  </si>
  <si>
    <t>https://podminky.urs.cz/item/CS_URS_2024_01/711112051</t>
  </si>
  <si>
    <t>"pod nopovou izolací" 12,500</t>
  </si>
  <si>
    <t>711161223</t>
  </si>
  <si>
    <t>Izolace proti zemní vlhkosti a beztlakové vodě nopovými fóliemi na ploše svislé S vrstva ochranná, odvětrávací a drenážní s nakašírovanou filtrační textilií výška nopku 9,0 mm, tl. fólie do 0,6 mm</t>
  </si>
  <si>
    <t>1050405560</t>
  </si>
  <si>
    <t>https://podminky.urs.cz/item/CS_URS_2024_01/711161223</t>
  </si>
  <si>
    <t>"délka 25,0 m, výška 0,5 m" 25,0*0,5</t>
  </si>
  <si>
    <t>28323022</t>
  </si>
  <si>
    <t>fólie profilovaná (nopová) drenážní HDPE s výškou nopů 8mm - nopy hvězdicového tvaru</t>
  </si>
  <si>
    <t>178609001</t>
  </si>
  <si>
    <t>1836526006</t>
  </si>
  <si>
    <t>-1867470202</t>
  </si>
  <si>
    <t>"80x250 mm" 40,0</t>
  </si>
  <si>
    <t>"150x250 mm - přímý" 41,0</t>
  </si>
  <si>
    <t>40*1,02 'Přepočtené koeficientem množství</t>
  </si>
  <si>
    <t>41*1,02 'Přepočtené koeficientem množství</t>
  </si>
  <si>
    <t>966006132-R</t>
  </si>
  <si>
    <t>Odstranění zastávkového sloupku s betonovým základem</t>
  </si>
  <si>
    <t>1553261904</t>
  </si>
  <si>
    <t>https://podminky.urs.cz/item/CS_URS_2024_01/966006132-R</t>
  </si>
  <si>
    <t>"kamenivo" 18,270</t>
  </si>
  <si>
    <t>"živice" 6,174</t>
  </si>
  <si>
    <t>"kamenná přídlažba" 5,750</t>
  </si>
  <si>
    <t>"beton ze základu zastávk.sloupku" 0,054</t>
  </si>
  <si>
    <t>30,248*9 'Přepočtené koeficientem množství</t>
  </si>
  <si>
    <t>"betonové obruby" 7,175</t>
  </si>
  <si>
    <t>7,175*9 'Přepočtené koeficientem množství</t>
  </si>
  <si>
    <t>"rýha" 26,0*0,5*0,6</t>
  </si>
  <si>
    <t>"minus zásyp" -26,0*0,5*(0,6-0,2)</t>
  </si>
  <si>
    <t>2,6*9 'Přepočtené koeficientem množství</t>
  </si>
  <si>
    <t>2,600 * 1,85</t>
  </si>
  <si>
    <t>"pro chráničku" 26,0*0,5*(0,6-0,2)</t>
  </si>
  <si>
    <t>"pro chráničky" 26,0</t>
  </si>
  <si>
    <t>"pro chráničky, 2,0 t/m3" 26,0*0,5*0,20*2</t>
  </si>
  <si>
    <t>"chráničky" 26,0</t>
  </si>
  <si>
    <t>"délka 1 ks 3,0m" 26,0/3,0</t>
  </si>
  <si>
    <t>SO 103 - Opatření č.4 - Üprava autobusové zastávky Dubečský hřbitovvč.doplnění chodníku</t>
  </si>
  <si>
    <t xml:space="preserve">    3 - Svislé a kompletní konstrukce</t>
  </si>
  <si>
    <t>113107321</t>
  </si>
  <si>
    <t>Odstranění podkladů nebo krytů strojně plochy jednotlivě do 50 m2 s přemístěním hmot na skládku na vzdálenost do 3 m nebo s naložením na dopravní prostředek z kameniva hrubého drceného, o tl. vrstvy do 100 mm</t>
  </si>
  <si>
    <t>1790082880</t>
  </si>
  <si>
    <t>https://podminky.urs.cz/item/CS_URS_2024_01/113107321</t>
  </si>
  <si>
    <t>"odstranění stávající mlatové konstrukce zastávky v tl. 100 mm" 40,0</t>
  </si>
  <si>
    <t>-337882512</t>
  </si>
  <si>
    <t>"odtěžení podkladních vrstev v tl.200 mm" 9,0</t>
  </si>
  <si>
    <t>113107341</t>
  </si>
  <si>
    <t>Odstranění podkladů nebo krytů strojně plochy jednotlivě do 50 m2 s přemístěním hmot na skládku na vzdálenost do 3 m nebo s naložením na dopravní prostředek živičných, o tl. vrstvy do 50 mm</t>
  </si>
  <si>
    <t>-261420200</t>
  </si>
  <si>
    <t>https://podminky.urs.cz/item/CS_URS_2024_01/113107341</t>
  </si>
  <si>
    <t>"odstranění asfaltových vrstev konstrukce v tl. 40 mm" 9,0</t>
  </si>
  <si>
    <t>"stávající betonové obruby" 4,0</t>
  </si>
  <si>
    <t>"tl.100 mm" 60,0</t>
  </si>
  <si>
    <t>131111333</t>
  </si>
  <si>
    <t>Vrtání jamek ručním motorovým vrtákem průměru přes 200 do 300 mm</t>
  </si>
  <si>
    <t>-847468822</t>
  </si>
  <si>
    <t>https://podminky.urs.cz/item/CS_URS_2024_01/131111333</t>
  </si>
  <si>
    <t>"pro sloupky, průměr jamky 230 mm, hl.800 mm, 12 ks" 12*0,8</t>
  </si>
  <si>
    <t>"pro vzpěry, průměr jamky 230 mm, hl.800 mm, 4 ks" 4*0,8</t>
  </si>
  <si>
    <t>"přebytek zeminy, odkopávky minus zemina z jamek sloupků a vzpěr oplocení" 15,0-(3,14*0,115*0,115*0,8)*16</t>
  </si>
  <si>
    <t>"ornice" 60,0*0,1</t>
  </si>
  <si>
    <t>"hmotnost zeminy 1,85 t/m3" 20,468*1,85</t>
  </si>
  <si>
    <t>"na skládce" 20,468</t>
  </si>
  <si>
    <t>11,0*0,1</t>
  </si>
  <si>
    <t>"množství 0,02 kg/m2" 11,0*0,02</t>
  </si>
  <si>
    <t>"dorovnání terénu - trávník, použití 30g/m2" 11,0*30*0,001</t>
  </si>
  <si>
    <t>"dorovnání terénu - trávník,  množství vody 0,002 m3/m2" 11,0*0,002</t>
  </si>
  <si>
    <t>Svislé a kompletní konstrukce</t>
  </si>
  <si>
    <t>338171123</t>
  </si>
  <si>
    <t>Montáž sloupků a vzpěr plotových ocelových trubkových nebo profilovaných výšky přes 2 do 2,6 m se zabetonováním do 0,08 m3 do připravených jamek</t>
  </si>
  <si>
    <t>-150372305</t>
  </si>
  <si>
    <t>https://podminky.urs.cz/item/CS_URS_2024_01/338171123</t>
  </si>
  <si>
    <t>55342255</t>
  </si>
  <si>
    <t>sloupek plotový průběžný Pz a komaxitový 2500/38x1,5mm</t>
  </si>
  <si>
    <t>-1758504329</t>
  </si>
  <si>
    <t>55342274</t>
  </si>
  <si>
    <t>vzpěra plotová 38x1,5mm včetně krytky s uchem 2500mm</t>
  </si>
  <si>
    <t>181478196</t>
  </si>
  <si>
    <t>348121221</t>
  </si>
  <si>
    <t>Osazení podhrabových desek na ocelové sloupky, délky desek přes 2 do 3 m</t>
  </si>
  <si>
    <t>-1837393265</t>
  </si>
  <si>
    <t>https://podminky.urs.cz/item/CS_URS_2024_01/348121221</t>
  </si>
  <si>
    <t>59232540-R</t>
  </si>
  <si>
    <t>Plotová deska 2950/200/50</t>
  </si>
  <si>
    <t>-1375838143</t>
  </si>
  <si>
    <t>59232549</t>
  </si>
  <si>
    <t>držák podhrabové desky typ H pro sloupek D 40-50mm výšky 200mm průběžný povrchová úprava žárový zinek</t>
  </si>
  <si>
    <t>-682979070</t>
  </si>
  <si>
    <t>59232551</t>
  </si>
  <si>
    <t>držák podhrabové desky typ U výšky 200mm koncový povrchová úprava žárový zinek</t>
  </si>
  <si>
    <t>-1030551175</t>
  </si>
  <si>
    <t>348401130</t>
  </si>
  <si>
    <t>Montáž oplocení z pletiva strojového s napínacími dráty přes 1,6 do 2,0 m</t>
  </si>
  <si>
    <t>-1017694408</t>
  </si>
  <si>
    <t>https://podminky.urs.cz/item/CS_URS_2024_01/348401130</t>
  </si>
  <si>
    <t>31327514</t>
  </si>
  <si>
    <t>pletivo drátěné plastifikované se čtvercovými oky 55/2,5mm v 1800mm</t>
  </si>
  <si>
    <t>-391436955</t>
  </si>
  <si>
    <t>33*1,05 'Přepočtené koeficientem množství</t>
  </si>
  <si>
    <t>"chodníková konstrukce" 99,0</t>
  </si>
  <si>
    <t>"chodník - varovné a signální  pásy" 9,0</t>
  </si>
  <si>
    <t>-1458940933</t>
  </si>
  <si>
    <t>"doplnění konstrukce chodníku" 6,0</t>
  </si>
  <si>
    <t>1180635654</t>
  </si>
  <si>
    <t>1400182116</t>
  </si>
  <si>
    <t>9*1,03 'Přepočtené koeficientem množství</t>
  </si>
  <si>
    <t>596211111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</si>
  <si>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</si>
  <si>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85176321</t>
  </si>
  <si>
    <t>https://podminky.urs.cz/item/CS_URS_2024_01/596211111</t>
  </si>
  <si>
    <t>99*1,03 'Přepočtené koeficientem množství</t>
  </si>
  <si>
    <t>915231112</t>
  </si>
  <si>
    <t>Vodorovné dopravní značení stříkaným plastem přechody pro chodce, šipky, symboly nápisy bílé retroreflexní</t>
  </si>
  <si>
    <t>12788332</t>
  </si>
  <si>
    <t>https://podminky.urs.cz/item/CS_URS_2024_01/915231112</t>
  </si>
  <si>
    <t>"zn.V7a" 10,0</t>
  </si>
  <si>
    <t>915621111</t>
  </si>
  <si>
    <t>Předznačení pro vodorovné značení stříkané barvou nebo prováděné z nátěrových hmot plošné šipky, symboly, nápisy</t>
  </si>
  <si>
    <t>-2025203487</t>
  </si>
  <si>
    <t>https://podminky.urs.cz/item/CS_URS_2024_01/915621111</t>
  </si>
  <si>
    <t>"80x250 mm" 30,0</t>
  </si>
  <si>
    <t>"150x250 mm - přímý" 19,0</t>
  </si>
  <si>
    <t>"150x150 mm - nájezdový" 8,0</t>
  </si>
  <si>
    <t>30*1,02 'Přepočtené koeficientem množství</t>
  </si>
  <si>
    <t>19*1,02 'Přepočtené koeficientem množství</t>
  </si>
  <si>
    <t>496074869</t>
  </si>
  <si>
    <t>8*1,02 'Přepočtené koeficientem množství</t>
  </si>
  <si>
    <t>966052121</t>
  </si>
  <si>
    <t>Bourání plotových sloupků a vzpěr železobetonových výšky do 2,5 m s betonovou patkou</t>
  </si>
  <si>
    <t>-1987891375</t>
  </si>
  <si>
    <t>https://podminky.urs.cz/item/CS_URS_2024_01/966052121</t>
  </si>
  <si>
    <t>966071822</t>
  </si>
  <si>
    <t>Rozebrání oplocení z pletiva drátěného se čtvercovými oky, výšky přes 1,6 do 2,0 m</t>
  </si>
  <si>
    <t>657896693</t>
  </si>
  <si>
    <t>https://podminky.urs.cz/item/CS_URS_2024_01/966071822</t>
  </si>
  <si>
    <t>"odstranění stávacího oplocení v. 1,8 m" 33,0</t>
  </si>
  <si>
    <t>"kamenivo" 6,800+2,610</t>
  </si>
  <si>
    <t>"živice" 0,882</t>
  </si>
  <si>
    <t>10,346*9 'Přepočtené koeficientem množství</t>
  </si>
  <si>
    <t>"betonové obruby" 0,820</t>
  </si>
  <si>
    <t>"beton - sloupky oplocení a vzpěry" 2,352+0,082</t>
  </si>
  <si>
    <t>3,254*9 'Přepočtené koeficientem množství</t>
  </si>
  <si>
    <t>"rýha" 76,0*0,5*0,6</t>
  </si>
  <si>
    <t>"minus zásyp" -76,0*0,5*(0,6-0,2)</t>
  </si>
  <si>
    <t>7,6*9 'Přepočtené koeficientem množství</t>
  </si>
  <si>
    <t>7,600 * 1,85</t>
  </si>
  <si>
    <t>"pro chráničku" 76,0*0,5*(0,6-0,2)</t>
  </si>
  <si>
    <t>"pro chráničky" 76,0</t>
  </si>
  <si>
    <t>CS ÚRS 2023 02</t>
  </si>
  <si>
    <t>"pro chráničky, 2,0 t/m3" 76,0*0,5*0,20*2</t>
  </si>
  <si>
    <t>"chráničky" 76,0</t>
  </si>
  <si>
    <t>"délka 1 ks 3,0m" 76,0/3,0</t>
  </si>
  <si>
    <t>SO 104 - Opatření č.5 - Üprava autobusové zastávky Dubeček ve směru Dubeč</t>
  </si>
  <si>
    <t>113107163</t>
  </si>
  <si>
    <t>Odstranění podkladů nebo krytů strojně plochy jednotlivě přes 50 m2 do 200 m2 s přemístěním hmot na skládku na vzdálenost do 20 m nebo s naložením na dopravní prostředek z kameniva hrubého drceného, o tl. vrstvy přes 200 do 300 mm</t>
  </si>
  <si>
    <t>856240959</t>
  </si>
  <si>
    <t>https://podminky.urs.cz/item/CS_URS_2024_01/113107163</t>
  </si>
  <si>
    <t>"odtěžení podkladních vrstev v tl. 250 mm" 140,0</t>
  </si>
  <si>
    <t>458574029</t>
  </si>
  <si>
    <t>"odstranění asfaltových vrstev konstrukce v tl. 40 mm" 140,0</t>
  </si>
  <si>
    <t>113154122</t>
  </si>
  <si>
    <t>Frézování živičného podkladu nebo krytu s naložením na dopravní prostředek plochy do 500 m2 bez překážek v trase pruhu šířky přes 0,5 m do 1 m, tloušťky vrstvy 40 mm</t>
  </si>
  <si>
    <t>-259142480</t>
  </si>
  <si>
    <t>https://podminky.urs.cz/item/CS_URS_2024_01/113154122</t>
  </si>
  <si>
    <t>113201112</t>
  </si>
  <si>
    <t>Vytrhání obrub s vybouráním lože, s přemístěním hmot na skládku na vzdálenost do 3 m nebo s naložením na dopravní prostředek silničních ležatých</t>
  </si>
  <si>
    <t>-825250298</t>
  </si>
  <si>
    <t>https://podminky.urs.cz/item/CS_URS_2024_01/113201112</t>
  </si>
  <si>
    <t>"odstranění stávající kamenné obruby OP2" 25,0</t>
  </si>
  <si>
    <t>"stávající betonové obruby" 10,0</t>
  </si>
  <si>
    <t>-495432607</t>
  </si>
  <si>
    <t>"odstranění dvoulinky z kamenné kostky K16" 9,0*2</t>
  </si>
  <si>
    <t>"odstranění linky z kamenné kostky K10" 35,0</t>
  </si>
  <si>
    <t>"tl.100 mm" 14,0</t>
  </si>
  <si>
    <t>132251101</t>
  </si>
  <si>
    <t>Hloubení nezapažených rýh šířky do 800 mm strojně s urovnáním dna do předepsaného profilu a spádu v hornině třídy těžitelnosti I skupiny 3 do 20 m3</t>
  </si>
  <si>
    <t>-612147005</t>
  </si>
  <si>
    <t>https://podminky.urs.cz/item/CS_URS_2024_01/132251101</t>
  </si>
  <si>
    <t>"rýhy pro přípojku uliční vpusti" 6,0*0,8*2,0</t>
  </si>
  <si>
    <t>684285420</t>
  </si>
  <si>
    <t>-917781223</t>
  </si>
  <si>
    <t>652375761</t>
  </si>
  <si>
    <t>1943824607</t>
  </si>
  <si>
    <t>-723770340</t>
  </si>
  <si>
    <t>-1901106794</t>
  </si>
  <si>
    <t>-1470796893</t>
  </si>
  <si>
    <t>"na mezideponii a zpět ke zpětnému použití do zásypu, dvojnásobně" 12,618*2</t>
  </si>
  <si>
    <t>"přebytek zeminy" 4,000+9,600+4,500-12,618</t>
  </si>
  <si>
    <t>"ornice" 14,0*0,1</t>
  </si>
  <si>
    <t>167151111</t>
  </si>
  <si>
    <t>Nakládání, skládání a překládání neulehlého výkopku nebo sypaniny strojně nakládání, množství přes 100 m3, z hornin třídy těžitelnosti I, skupiny 1 až 3</t>
  </si>
  <si>
    <t>381762682</t>
  </si>
  <si>
    <t>https://podminky.urs.cz/item/CS_URS_2024_01/167151111</t>
  </si>
  <si>
    <t>"z mezideponie ke zpětnému použití do zásypů" 12,618</t>
  </si>
  <si>
    <t>"hmotnost zeminy 1,85 t/m3" 6,882*1,85</t>
  </si>
  <si>
    <t>"na mezideponii" 12,618</t>
  </si>
  <si>
    <t>"na skládce" 6,882</t>
  </si>
  <si>
    <t>33762824</t>
  </si>
  <si>
    <t>"pro přípojku nové vpusit" 6,0*(0,8*2,0 -3,14*0,1*0,1)</t>
  </si>
  <si>
    <t>"chodníková konstrukce" 60,0</t>
  </si>
  <si>
    <t>"chodník - barevné vyznačení kontrasního pásu autobusové zastávky" 4,0</t>
  </si>
  <si>
    <t>1375653193</t>
  </si>
  <si>
    <t>"konstrukce vjezdů" 49,0</t>
  </si>
  <si>
    <t>"varovné a signální pásy ve vjedech" 7,0</t>
  </si>
  <si>
    <t>565145101</t>
  </si>
  <si>
    <t>Asfaltový beton vrstva podkladní ACP 16 (obalované kamenivo střednězrnné - OKS) s rozprostřením a zhutněním v pruhu šířky do 1,5 m, po zhutnění tl. 60 mm</t>
  </si>
  <si>
    <t>1839030310</t>
  </si>
  <si>
    <t>https://podminky.urs.cz/item/CS_URS_2024_01/565145101</t>
  </si>
  <si>
    <t>"doplnění stávající konstrukce vozovky" 70,0</t>
  </si>
  <si>
    <t>573191111</t>
  </si>
  <si>
    <t>Postřik infiltrační kationaktivní emulzí v množství 1,00 kg/m2</t>
  </si>
  <si>
    <t>-478765594</t>
  </si>
  <si>
    <t>https://podminky.urs.cz/item/CS_URS_2024_01/573191111</t>
  </si>
  <si>
    <t>573231107</t>
  </si>
  <si>
    <t>Postřik spojovací PS bez posypu kamenivem ze silniční emulze, v množství 0,40 kg/m2</t>
  </si>
  <si>
    <t>300874822</t>
  </si>
  <si>
    <t>https://podminky.urs.cz/item/CS_URS_2024_01/573231107</t>
  </si>
  <si>
    <t>"výměna obrusné vrstvy vozovky" 225,0</t>
  </si>
  <si>
    <t>577134031</t>
  </si>
  <si>
    <t>Asfaltový beton vrstva obrusná ACO 11 (ABS) s rozprostřením a se zhutněním z modifikovaného asfaltu v pruhu šířky do 1,5 m, po zhutnění tl. 40 mm</t>
  </si>
  <si>
    <t>920864597</t>
  </si>
  <si>
    <t>https://podminky.urs.cz/item/CS_URS_2024_01/577134031</t>
  </si>
  <si>
    <t>577134141</t>
  </si>
  <si>
    <t>Asfaltový beton vrstva obrusná ACO 11 (ABS) s rozprostřením a se zhutněním z modifikovaného asfaltu v pruhu šířky přes 3 m, po zhutnění tl. 40 mm</t>
  </si>
  <si>
    <t>-974368108</t>
  </si>
  <si>
    <t>https://podminky.urs.cz/item/CS_URS_2024_01/577134141</t>
  </si>
  <si>
    <t>60*1,03 'Přepočtené koeficientem množství</t>
  </si>
  <si>
    <t>1422565697</t>
  </si>
  <si>
    <t>2101800566</t>
  </si>
  <si>
    <t>49*1,03 'Přepočtené koeficientem množství</t>
  </si>
  <si>
    <t>-324887392</t>
  </si>
  <si>
    <t>7*1,03 'Přepočtené koeficientem množství</t>
  </si>
  <si>
    <t>871353123</t>
  </si>
  <si>
    <t>Montáž kanalizačního potrubí z tvrdého PVC-U hladkého plnostěnného tuhost SN 12 DN 200</t>
  </si>
  <si>
    <t>1136051669</t>
  </si>
  <si>
    <t>https://podminky.urs.cz/item/CS_URS_2024_01/871353123</t>
  </si>
  <si>
    <t>28611107</t>
  </si>
  <si>
    <t>trubka kanalizační PVC-U plnostěnná jednovrstvá s rázovou odolností DN 200x6000mm SN12</t>
  </si>
  <si>
    <t>-494049698</t>
  </si>
  <si>
    <t>6*1,03 'Přepočtené koeficientem množství</t>
  </si>
  <si>
    <t>877350310</t>
  </si>
  <si>
    <t>Montáž tvarovek na kanalizačním plastovém potrubí z PP nebo PVC-U hladkého plnostěnného kolen, víček nebo hrdlových uzávěrů DN 200</t>
  </si>
  <si>
    <t>754709907</t>
  </si>
  <si>
    <t>https://podminky.urs.cz/item/CS_URS_2024_01/877350310</t>
  </si>
  <si>
    <t>28611366</t>
  </si>
  <si>
    <t>koleno kanalizační PVC KG 200x45°</t>
  </si>
  <si>
    <t>-726505526</t>
  </si>
  <si>
    <t>1182597648</t>
  </si>
  <si>
    <t>-202125217</t>
  </si>
  <si>
    <t>1393855501</t>
  </si>
  <si>
    <t>-1965576712</t>
  </si>
  <si>
    <t>120975098</t>
  </si>
  <si>
    <t>-1964144397</t>
  </si>
  <si>
    <t>404045379</t>
  </si>
  <si>
    <t>-87367957</t>
  </si>
  <si>
    <t>1231139274</t>
  </si>
  <si>
    <t>755832137</t>
  </si>
  <si>
    <t>2078023918</t>
  </si>
  <si>
    <t>1592873659</t>
  </si>
  <si>
    <t>1383904470</t>
  </si>
  <si>
    <t>-1997001061</t>
  </si>
  <si>
    <t>"při přemístění stávajícího označníku PID" 1</t>
  </si>
  <si>
    <t>915221112</t>
  </si>
  <si>
    <t>Vodorovné dopravní značení stříkaným plastem vodící čára bílá šířky 250 mm souvislá retroreflexní</t>
  </si>
  <si>
    <t>-1295194449</t>
  </si>
  <si>
    <t>https://podminky.urs.cz/item/CS_URS_2024_01/915221112</t>
  </si>
  <si>
    <t>"zn. V4 (0,25)" 11,0</t>
  </si>
  <si>
    <t>915221122</t>
  </si>
  <si>
    <t>Vodorovné dopravní značení stříkaným plastem vodící čára bílá šířky 250 mm přerušovaná retroreflexní</t>
  </si>
  <si>
    <t>338686503</t>
  </si>
  <si>
    <t>https://podminky.urs.cz/item/CS_URS_2024_01/915221122</t>
  </si>
  <si>
    <t>"zn. V4 (1/1/0,25)" 30,0</t>
  </si>
  <si>
    <t>915611111</t>
  </si>
  <si>
    <t>Předznačení pro vodorovné značení stříkané barvou nebo prováděné z nátěrových hmot liniové dělicí čáry, vodicí proužky</t>
  </si>
  <si>
    <t>-852067718</t>
  </si>
  <si>
    <t>https://podminky.urs.cz/item/CS_URS_2024_01/915611111</t>
  </si>
  <si>
    <t>11,0+30,0</t>
  </si>
  <si>
    <t>916111122</t>
  </si>
  <si>
    <t>Osazení silniční obruby z dlažebních kostek v jedné řadě s ložem tl. přes 50 do 100 mm, s vyplněním a zatřením spár cementovou maltou z drobných kostek bez boční opěry, do lože z betonu prostého</t>
  </si>
  <si>
    <t>881247983</t>
  </si>
  <si>
    <t>https://podminky.urs.cz/item/CS_URS_2024_01/916111122</t>
  </si>
  <si>
    <t>916111123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</si>
  <si>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</si>
  <si>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-1926584718</t>
  </si>
  <si>
    <t>https://podminky.urs.cz/item/CS_URS_2024_01/916111123</t>
  </si>
  <si>
    <t>58381007</t>
  </si>
  <si>
    <t>kostka štípaná dlažební žula drobná 8/10</t>
  </si>
  <si>
    <t>-2102451743</t>
  </si>
  <si>
    <t>12*0,1 'Přepočtené koeficientem množství</t>
  </si>
  <si>
    <t>"80x250 mm" 41,0</t>
  </si>
  <si>
    <t>916241113</t>
  </si>
  <si>
    <t>Osazení obrubníku kamenného se zřízením lože, s vyplněním a zatřením spár cementovou maltou ležatého s boční opěrou z betonu prostého, do lože z betonu prostého</t>
  </si>
  <si>
    <t>1401949146</t>
  </si>
  <si>
    <t>https://podminky.urs.cz/item/CS_URS_2024_01/916241113</t>
  </si>
  <si>
    <t>"žulová obruba OP2 do betonového lože - přímá" 40,0</t>
  </si>
  <si>
    <t>58380003</t>
  </si>
  <si>
    <t>obrubník kamenný žulový přímý 1000x300x200mm</t>
  </si>
  <si>
    <t>1041561026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</si>
  <si>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</si>
  <si>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</si>
  <si>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-1882509866</t>
  </si>
  <si>
    <t>https://podminky.urs.cz/item/CS_URS_2024_01/966006132</t>
  </si>
  <si>
    <t>"odstranění stávajícího DZ IJ4c" 1</t>
  </si>
  <si>
    <t>85</t>
  </si>
  <si>
    <t>86</t>
  </si>
  <si>
    <t>966006231</t>
  </si>
  <si>
    <t>Odstranění dopravního zrcadla a demontáž zrcadlové části s odklizením materiálu na vzdálenost do 20 m nebo s naložením na dopravní prostředek včetně sloupku nebo konzole</t>
  </si>
  <si>
    <t>-1606380473</t>
  </si>
  <si>
    <t>https://podminky.urs.cz/item/CS_URS_2024_01/966006231</t>
  </si>
  <si>
    <t>87</t>
  </si>
  <si>
    <t>"kamenivo" 61,600</t>
  </si>
  <si>
    <t>"živice" 13,720+20,700</t>
  </si>
  <si>
    <t>"kamenné dlažební kostky" 6,095</t>
  </si>
  <si>
    <t>"beton ze základu DZ" 0,082</t>
  </si>
  <si>
    <t>"beton ze základu zrcadla" 0,374</t>
  </si>
  <si>
    <t>88</t>
  </si>
  <si>
    <t>102,625*9 'Přepočtené koeficientem množství</t>
  </si>
  <si>
    <t>89</t>
  </si>
  <si>
    <t>"kamenné obruby" 7,250</t>
  </si>
  <si>
    <t>"betonové obruby"2,050</t>
  </si>
  <si>
    <t>"betonové díly rušené vpusti"1,044</t>
  </si>
  <si>
    <t>90</t>
  </si>
  <si>
    <t>10,344*9 'Přepočtené koeficientem množství</t>
  </si>
  <si>
    <t>91</t>
  </si>
  <si>
    <t>92</t>
  </si>
  <si>
    <t>93</t>
  </si>
  <si>
    <t>"betonové obruby" 2,050</t>
  </si>
  <si>
    <t>94</t>
  </si>
  <si>
    <t>998225111</t>
  </si>
  <si>
    <t>Přesun hmot pro komunikace s krytem z kameniva, monolitickým betonovým nebo živičným dopravní vzdálenost do 200 m jakékoliv délky objektu</t>
  </si>
  <si>
    <t>1895347875</t>
  </si>
  <si>
    <t>https://podminky.urs.cz/item/CS_URS_2024_01/998225111</t>
  </si>
  <si>
    <t xml:space="preserve"> </t>
  </si>
  <si>
    <t>D - Práce a dodávky M</t>
  </si>
  <si>
    <t xml:space="preserve">    21-M - Elektromontáže</t>
  </si>
  <si>
    <t xml:space="preserve">      748 - Elektromontáže - osvětlovací zařízení a svítidla</t>
  </si>
  <si>
    <t xml:space="preserve">      748-M - Elektromateriál - osvětlovací zařízení a svítidla</t>
  </si>
  <si>
    <t>460161152</t>
  </si>
  <si>
    <t>Hloubení zapažených i nezapažených kabelových rýh ručně včetně urovnání dna s přemístěním výkopku do vzdálenosti 3 m od okraje jámy nebo s naložením na dopravní prostředek šířky 35 cm hloubky 60 cm v hornině třídy těžitelnosti I skupiny 3</t>
  </si>
  <si>
    <t>https://podminky.urs.cz/item/CS_URS_2024_01/460161152</t>
  </si>
  <si>
    <t>460661412</t>
  </si>
  <si>
    <t>Kabelové lože z písku včetně podsypu, zhutnění a urovnání povrchu pro kabely nn zakryté plastovými deskami (materiál ve specifikaci), šířky přes 25 do 50 cm</t>
  </si>
  <si>
    <t>https://podminky.urs.cz/item/CS_URS_2024_01/460661412</t>
  </si>
  <si>
    <t>460431132</t>
  </si>
  <si>
    <t>Zásyp kabelových rýh ručně s přemístění sypaniny ze vzdálenosti do 10 m, s uložením výkopku ve vrstvách včetně zhutnění a úpravy povrchu šířky 35 cm hloubky 30 cm z horniny třídy těžitelnosti I skupiny 3</t>
  </si>
  <si>
    <t>https://podminky.urs.cz/item/CS_URS_2024_01/460431132</t>
  </si>
  <si>
    <t>460431152</t>
  </si>
  <si>
    <t>Zásyp kabelových rýh ručně s přemístění sypaniny ze vzdálenosti do 10 m, s uložením výkopku ve vrstvách včetně zhutnění a úpravy povrchu šířky 35 cm hloubky 50 cm z hornině třídy těžitelnosti I skupiny 3</t>
  </si>
  <si>
    <t>https://podminky.urs.cz/item/CS_URS_2024_01/460431152</t>
  </si>
  <si>
    <t>131251100</t>
  </si>
  <si>
    <t>Hloubení nezapažených jam a zářezů strojně s urovnáním dna do předepsaného profilu a spádu v hornině třídy těžitelnosti I skupiny 3 do 20 m3</t>
  </si>
  <si>
    <t>https://podminky.urs.cz/item/CS_URS_2024_01/131251100</t>
  </si>
  <si>
    <t>167151121</t>
  </si>
  <si>
    <t>Nakládání, skládání a překládání neulehlého výkopku nebo sypaniny strojně skládání nebo překládání, z hornin třídy těžitelnosti I, skupiny 1 až 3</t>
  </si>
  <si>
    <t>https://podminky.urs.cz/item/CS_URS_2024_01/167151121</t>
  </si>
  <si>
    <t>21-M</t>
  </si>
  <si>
    <t>Elektromontáže</t>
  </si>
  <si>
    <t>748</t>
  </si>
  <si>
    <t>Elektromontáže - osvětlovací zařízení a svítidla</t>
  </si>
  <si>
    <t>460010025</t>
  </si>
  <si>
    <t>Vytyčení trasy inženýrských sítí v zastavěném prostoru</t>
  </si>
  <si>
    <t>km</t>
  </si>
  <si>
    <t>https://podminky.urs.cz/item/CS_URS_2024_01/460010025</t>
  </si>
  <si>
    <t>218902011</t>
  </si>
  <si>
    <t>Demontáž izolovaných kabelů hliníkových do 1 kV bez odpojení vodičů plných nebo laněných kulatých (např. AYKY) uložených volně počtu a průřezu žil 4x16 mm2</t>
  </si>
  <si>
    <t>https://podminky.urs.cz/item/CS_URS_2024_01/218902011</t>
  </si>
  <si>
    <t>218202013</t>
  </si>
  <si>
    <t>Demontáž svítidla výbojkového průmyslového nebo venkovního z výložníku</t>
  </si>
  <si>
    <t>ks</t>
  </si>
  <si>
    <t>https://podminky.urs.cz/item/CS_URS_2024_01/218202013</t>
  </si>
  <si>
    <t>228960021</t>
  </si>
  <si>
    <t>Demontáž svorkovnice stožárové</t>
  </si>
  <si>
    <t>https://podminky.urs.cz/item/CS_URS_2024_01/228960021</t>
  </si>
  <si>
    <t>218204011</t>
  </si>
  <si>
    <t>Demontáž stožárů osvětlení ocelových samostatně stojících délky do 12 m</t>
  </si>
  <si>
    <t>https://podminky.urs.cz/item/CS_URS_2024_01/218204011</t>
  </si>
  <si>
    <t>210204011</t>
  </si>
  <si>
    <t>Montáž stožárů osvětlení, bez zemních prací ocelových samostatně stojících, délky do 12 m</t>
  </si>
  <si>
    <t>https://podminky.urs.cz/item/CS_URS_2024_01/210204011</t>
  </si>
  <si>
    <t>877325201</t>
  </si>
  <si>
    <t>Montáž elektrospojek na kanalizačním potrubí z PE trub d 160</t>
  </si>
  <si>
    <t>https://podminky.urs.cz/item/CS_URS_2024_01/877325201</t>
  </si>
  <si>
    <t>220960021</t>
  </si>
  <si>
    <t>Montáž stožárové svorkovnice s připevněním</t>
  </si>
  <si>
    <t>https://podminky.urs.cz/item/CS_URS_2024_01/220960021</t>
  </si>
  <si>
    <t>220960133</t>
  </si>
  <si>
    <t>Zapojení stožárové svorkovnice do 19 žil</t>
  </si>
  <si>
    <t>https://podminky.urs.cz/item/CS_URS_2024_01/220960133</t>
  </si>
  <si>
    <t>460791112</t>
  </si>
  <si>
    <t>Montáž trubek ochranných uložených volně do rýhy plastových tuhých, vnitřního průměru přes 32 do 50 mm</t>
  </si>
  <si>
    <t>https://podminky.urs.cz/item/CS_URS_2024_01/460791112</t>
  </si>
  <si>
    <t>460791113</t>
  </si>
  <si>
    <t>Montáž trubek ochranných uložených volně do rýhy plastových tuhých, vnitřního průměru přes 50 do 90 mm</t>
  </si>
  <si>
    <t>https://podminky.urs.cz/item/CS_URS_2024_01/460791113</t>
  </si>
  <si>
    <t>210812033</t>
  </si>
  <si>
    <t>Montáž kabelu Cu plného nebo laněného do 1 kV žíly 4x6 až 10 mm2 (např. CYKY) bez ukončení uloženého volně nebo v liště</t>
  </si>
  <si>
    <t>https://podminky.urs.cz/item/CS_URS_2024_01/210812033</t>
  </si>
  <si>
    <t>210812011</t>
  </si>
  <si>
    <t>Montáž izolovaných kabelů měděných do 1 kV bez ukončení plných a kulatých (CYKY, CHKE-R,...) uložených volně nebo v liště počtu a průřezu žil 3x1,5 až 6 mm2</t>
  </si>
  <si>
    <t>https://podminky.urs.cz/item/CS_URS_2024_01/210812011</t>
  </si>
  <si>
    <t>741134001</t>
  </si>
  <si>
    <t>Ukončení kabelů uzávěry nebo formami, se zapojením uzávěry silových kabelů celoplastových, počtu a průřezu žil 4x10 až 16 mm2</t>
  </si>
  <si>
    <t>https://podminky.urs.cz/item/CS_URS_2024_01/741134001</t>
  </si>
  <si>
    <t>741132103</t>
  </si>
  <si>
    <t>Ukončení kabelů smršťovací záklopkou nebo páskou se zapojením bez letování, počtu a průřezu žil 3x1,5 až 4 mm2</t>
  </si>
  <si>
    <t>https://podminky.urs.cz/item/CS_URS_2024_01/741132103</t>
  </si>
  <si>
    <t>210220111</t>
  </si>
  <si>
    <t>Montáž hromosvodného vedení svodových vodičů bez podpěr, průměru do 10 mm</t>
  </si>
  <si>
    <t>https://podminky.urs.cz/item/CS_URS_2024_01/210220111</t>
  </si>
  <si>
    <t>210220302</t>
  </si>
  <si>
    <t>Montáž hromosvodného vedení svorek se 3 a vícešrouby</t>
  </si>
  <si>
    <t>https://podminky.urs.cz/item/CS_URS_2024_01/210220302</t>
  </si>
  <si>
    <t>783314201</t>
  </si>
  <si>
    <t>Základní antikorozní nátěr zámečnických konstrukcí jednonásobný syntetický standardní</t>
  </si>
  <si>
    <t>https://podminky.urs.cz/item/CS_URS_2024_01/783314201</t>
  </si>
  <si>
    <t>210202016</t>
  </si>
  <si>
    <t>Montáž svítidel výbojkových se zapojením vodičů průmyslových nebo venkovních na sloupek parkových</t>
  </si>
  <si>
    <t>https://podminky.urs.cz/item/CS_URS_2024_01/210202016</t>
  </si>
  <si>
    <t>R-1</t>
  </si>
  <si>
    <t>Zaměření kabelové trasy vč. geo. protokolu</t>
  </si>
  <si>
    <t>hod</t>
  </si>
  <si>
    <t>R-2</t>
  </si>
  <si>
    <t>Výchozí revizní zpráva vč. zpracování měřícího protokolu</t>
  </si>
  <si>
    <t>748-M</t>
  </si>
  <si>
    <t>Elektromateriál - osvětlovací zařízení a svítidla</t>
  </si>
  <si>
    <t>31674071</t>
  </si>
  <si>
    <t>stožár osvětlovací sadový Pz 133/89/60 v 10,0m</t>
  </si>
  <si>
    <t>953921111</t>
  </si>
  <si>
    <t>Dlaždice betonové 300x300 mm</t>
  </si>
  <si>
    <t>R-3</t>
  </si>
  <si>
    <t>Ochranná manžeta OMP 133</t>
  </si>
  <si>
    <t>35441073</t>
  </si>
  <si>
    <t>Drát D 10mm FeZn</t>
  </si>
  <si>
    <t>24626715</t>
  </si>
  <si>
    <t>Hmota nátěrová syntetická základní antikorozní na kovy</t>
  </si>
  <si>
    <t>l</t>
  </si>
  <si>
    <t>56245034</t>
  </si>
  <si>
    <t>Trubka PVC D 125mm na nosné sloupky ztraceného bednění</t>
  </si>
  <si>
    <t>28611140</t>
  </si>
  <si>
    <t>Trubka kanalizační PVC DN 250x1000mm SN4</t>
  </si>
  <si>
    <t>58932936</t>
  </si>
  <si>
    <t>Beton C 25/30 XF1 XA1 kamenivo frakce 0/16</t>
  </si>
  <si>
    <t>58337310</t>
  </si>
  <si>
    <t>Štěrkopísek frakce 0/4</t>
  </si>
  <si>
    <t>34111076</t>
  </si>
  <si>
    <t>kabel instalační jádro Cu plné izolace PVC plášť PVC 450/750V (CYKY) 4x10mm2</t>
  </si>
  <si>
    <t>35436314</t>
  </si>
  <si>
    <t>Hlava rozdělovací smršťovaná přímá do 1kV SKE 4f/1+2 kabel 12-32mm/průřez 1,5-35mm</t>
  </si>
  <si>
    <t>34571350</t>
  </si>
  <si>
    <t>Trubka elektroinstalační ohebná dvouplášťová korugovaná (chránička) D 32/40mm, HDPE+LDPE</t>
  </si>
  <si>
    <t>34571364</t>
  </si>
  <si>
    <t>Trubka elektroinstalační HDPE tuhá dvouplášťová korugovaná D 75/90mm</t>
  </si>
  <si>
    <t>35442110</t>
  </si>
  <si>
    <t>Štítek plastový - čísla svodů</t>
  </si>
  <si>
    <t>34575103</t>
  </si>
  <si>
    <t>Deska kabelová krycí PVC červená, 200x2mm</t>
  </si>
  <si>
    <t>34143274</t>
  </si>
  <si>
    <t>Kabel ovládací flexibilní jádro Cu lanovené izolace PVC plášť PVC 300/500V (CMSM) 3x1,50mm2</t>
  </si>
  <si>
    <t>R-4</t>
  </si>
  <si>
    <t>TECEO - S/5303 + Backlight/20 LED / WW730/ 700 mA/ 46 W</t>
  </si>
  <si>
    <t>35442040</t>
  </si>
  <si>
    <t>Svorka uzemnění nerez pro zemnící pásku a drát</t>
  </si>
  <si>
    <t>R-5</t>
  </si>
  <si>
    <t>Stožárová výzbroj SV - A - 9.16.4</t>
  </si>
  <si>
    <t>SO 401 - Opatření č.7 - Dopravní zrcadla</t>
  </si>
  <si>
    <t>914111121</t>
  </si>
  <si>
    <t>Montáž svislé dopravní značky do velikosti 2 m2 objímkami na sloupek nebo konzolu</t>
  </si>
  <si>
    <t>https://podminky.urs.cz/item/CS_URS_2024_01/914111121</t>
  </si>
  <si>
    <t>34111006</t>
  </si>
  <si>
    <t>kabel instalační jádro Cu plné izolace PVC plášť PVC 450/750V (CYKY) 2x2,5mm2</t>
  </si>
  <si>
    <t>Dopravní zrcadlo 1000x800 s vyhříváním</t>
  </si>
  <si>
    <t>40445225</t>
  </si>
  <si>
    <t>sloupek pro dopravní značku Zn D 60mm v 3,5m</t>
  </si>
  <si>
    <t>40445240</t>
  </si>
  <si>
    <t>patka pro sloupek Al D 60mm</t>
  </si>
  <si>
    <t>40445253</t>
  </si>
  <si>
    <t>víčko plastové na sloupek D 60mm</t>
  </si>
  <si>
    <t>40445256</t>
  </si>
  <si>
    <t>svorka upínací na sloupek dopravní značky D 60mm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</si>
  <si>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</si>
  <si>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</si>
  <si>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</si>
  <si>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</si>
  <si>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</si>
  <si>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</si>
  <si>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</si>
  <si>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</si>
  <si>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</si>
  <si>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</si>
  <si>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</si>
  <si>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</si>
  <si>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</si>
  <si>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</si>
  <si>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</si>
  <si>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</si>
  <si>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</si>
  <si>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</si>
  <si>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</si>
  <si>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</si>
  <si>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</si>
  <si>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</si>
  <si>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</si>
  <si>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</si>
  <si>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</si>
  <si>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</si>
  <si>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</si>
  <si>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</si>
  <si>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</si>
  <si>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</si>
  <si>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</si>
  <si>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</si>
  <si>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</si>
  <si>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</si>
  <si>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</si>
  <si>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</si>
  <si>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</si>
  <si>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</si>
  <si>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</si>
  <si>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</si>
  <si>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</si>
  <si>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</si>
  <si>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</si>
  <si>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</si>
  <si>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</si>
  <si>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</si>
  <si>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</si>
  <si>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</si>
  <si>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</si>
  <si>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</si>
  <si>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</si>
  <si>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</si>
  <si>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</si>
  <si>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</si>
  <si>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</si>
  <si>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</si>
  <si>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</si>
  <si>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</si>
  <si>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</si>
  <si>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</si>
  <si>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</si>
  <si>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</si>
  <si>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</si>
  <si>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</si>
  <si>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</si>
  <si>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</si>
  <si>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</si>
  <si>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</si>
  <si>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</si>
  <si>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</si>
  <si>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</si>
  <si>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</si>
  <si>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</si>
  <si>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</si>
  <si>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</si>
  <si>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</si>
  <si>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</si>
  <si>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</si>
  <si>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</si>
  <si>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</si>
  <si>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</si>
  <si>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</si>
  <si>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</si>
  <si>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</si>
  <si>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</si>
  <si>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</si>
  <si>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</si>
  <si>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</si>
  <si>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</si>
  <si>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</si>
  <si>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</si>
  <si>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</si>
  <si>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</si>
  <si>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</si>
  <si>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</si>
  <si>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</si>
  <si>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</si>
  <si>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</si>
  <si>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</si>
  <si>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</si>
  <si>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</si>
  <si>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</si>
  <si>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</si>
  <si>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</si>
  <si>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</si>
  <si>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</si>
  <si>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</si>
  <si>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</si>
  <si>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</si>
  <si>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</si>
  <si>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</si>
  <si>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</si>
  <si>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</si>
  <si>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</si>
  <si>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</si>
  <si>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</si>
  <si>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</si>
  <si>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</si>
  <si>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</si>
  <si>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</si>
  <si>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</si>
  <si>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</si>
  <si>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</si>
  <si>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</si>
  <si>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</si>
  <si>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</si>
  <si>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</si>
  <si>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</si>
  <si>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</si>
  <si>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</si>
  <si>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</si>
  <si>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</si>
  <si>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</si>
  <si>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</si>
  <si>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</si>
  <si>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</si>
  <si>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</si>
  <si>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</si>
  <si>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</si>
  <si>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</si>
  <si>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</si>
  <si>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</si>
  <si>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</si>
  <si>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</si>
  <si>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</si>
  <si>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</si>
  <si>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</si>
  <si>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</si>
  <si>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</si>
  <si>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</si>
  <si>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</si>
  <si>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</si>
  <si>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</si>
  <si>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</si>
  <si>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</si>
  <si>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</si>
  <si>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</si>
  <si>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</si>
  <si>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</si>
  <si>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</si>
  <si>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</si>
  <si>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</si>
  <si>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</si>
  <si>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</si>
  <si>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</si>
  <si>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</si>
  <si>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</si>
  <si>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</si>
  <si>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</si>
  <si>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</si>
  <si>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</si>
  <si>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</si>
  <si>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</si>
  <si>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</si>
  <si>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</si>
  <si>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</si>
  <si>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</si>
  <si>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</si>
  <si>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</si>
  <si>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</si>
  <si>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</si>
  <si>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</si>
  <si>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</si>
  <si>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</si>
  <si>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</si>
  <si>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</si>
  <si>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</si>
  <si>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</si>
  <si>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Opatření č.6 - Veřejné osvětlení v ulici K Vilkám</t>
  </si>
  <si>
    <t>SO 400 - Opatření č.6 - Veřejné osvětlení v ulici K Vilkám</t>
  </si>
  <si>
    <t>SO 102 - Opatření č.3 - Úprava autobusové zastávky Dubečský hřbitov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</si>
</sst>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5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29" fillId="0" borderId="13" xfId="0" applyNumberFormat="1" applyFont="1" applyBorder="1"/>
    <xf numFmtId="166" fontId="29" fillId="0" borderId="14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4" fontId="34" fillId="3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0" fontId="35" fillId="0" borderId="4" xfId="0" applyFont="1" applyBorder="1" applyAlignment="1">
      <alignment vertical="center"/>
    </xf>
    <xf numFmtId="0" fontId="34" fillId="3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34" fillId="3" borderId="20" xfId="0" applyFont="1" applyFill="1" applyBorder="1" applyAlignment="1" applyProtection="1">
      <alignment horizontal="left" vertical="center"/>
      <protection locked="0"/>
    </xf>
    <xf numFmtId="0" fontId="34" fillId="0" borderId="21" xfId="0" applyFont="1" applyBorder="1" applyAlignment="1">
      <alignment horizontal="center" vertical="center"/>
    </xf>
    <xf numFmtId="166" fontId="20" fillId="0" borderId="21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6" fillId="0" borderId="1" xfId="0" applyFont="1" applyBorder="1" applyAlignment="1">
      <alignment vertical="top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left"/>
    </xf>
    <xf numFmtId="0" fontId="37" fillId="0" borderId="1" xfId="0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1/030001000" TargetMode="External"/><Relationship Id="rId2" Type="http://schemas.openxmlformats.org/officeDocument/2006/relationships/hyperlink" Target="https://podminky.urs.cz/item/CS_URS_2024_01/013244000" TargetMode="External"/><Relationship Id="rId1" Type="http://schemas.openxmlformats.org/officeDocument/2006/relationships/hyperlink" Target="https://podminky.urs.cz/item/CS_URS_2024_01/012203000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51101311" TargetMode="External"/><Relationship Id="rId18" Type="http://schemas.openxmlformats.org/officeDocument/2006/relationships/hyperlink" Target="https://podminky.urs.cz/item/CS_URS_2024_01/171201231" TargetMode="External"/><Relationship Id="rId26" Type="http://schemas.openxmlformats.org/officeDocument/2006/relationships/hyperlink" Target="https://podminky.urs.cz/item/CS_URS_2024_01/184813521" TargetMode="External"/><Relationship Id="rId39" Type="http://schemas.openxmlformats.org/officeDocument/2006/relationships/hyperlink" Target="https://podminky.urs.cz/item/CS_URS_2024_01/895941322" TargetMode="External"/><Relationship Id="rId21" Type="http://schemas.openxmlformats.org/officeDocument/2006/relationships/hyperlink" Target="https://podminky.urs.cz/item/CS_URS_2024_01/181351003" TargetMode="External"/><Relationship Id="rId34" Type="http://schemas.openxmlformats.org/officeDocument/2006/relationships/hyperlink" Target="https://podminky.urs.cz/item/CS_URS_2024_01/578901112" TargetMode="External"/><Relationship Id="rId42" Type="http://schemas.openxmlformats.org/officeDocument/2006/relationships/hyperlink" Target="https://podminky.urs.cz/item/CS_URS_2024_01/899132121" TargetMode="External"/><Relationship Id="rId47" Type="http://schemas.openxmlformats.org/officeDocument/2006/relationships/hyperlink" Target="https://podminky.urs.cz/item/CS_URS_2024_01/919731122" TargetMode="External"/><Relationship Id="rId50" Type="http://schemas.openxmlformats.org/officeDocument/2006/relationships/hyperlink" Target="https://podminky.urs.cz/item/CS_URS_2024_01/997221559" TargetMode="External"/><Relationship Id="rId55" Type="http://schemas.openxmlformats.org/officeDocument/2006/relationships/hyperlink" Target="https://podminky.urs.cz/item/CS_URS_2024_01/997221861" TargetMode="External"/><Relationship Id="rId63" Type="http://schemas.openxmlformats.org/officeDocument/2006/relationships/hyperlink" Target="https://podminky.urs.cz/item/CS_URS_2024_01/460791114" TargetMode="External"/><Relationship Id="rId7" Type="http://schemas.openxmlformats.org/officeDocument/2006/relationships/hyperlink" Target="https://podminky.urs.cz/item/CS_URS_2024_01/121151103" TargetMode="External"/><Relationship Id="rId2" Type="http://schemas.openxmlformats.org/officeDocument/2006/relationships/hyperlink" Target="https://podminky.urs.cz/item/CS_URS_2024_01/113106161" TargetMode="External"/><Relationship Id="rId16" Type="http://schemas.openxmlformats.org/officeDocument/2006/relationships/hyperlink" Target="https://podminky.urs.cz/item/CS_URS_2024_01/162751117" TargetMode="External"/><Relationship Id="rId20" Type="http://schemas.openxmlformats.org/officeDocument/2006/relationships/hyperlink" Target="https://podminky.urs.cz/item/CS_URS_2024_01/174151101" TargetMode="External"/><Relationship Id="rId29" Type="http://schemas.openxmlformats.org/officeDocument/2006/relationships/hyperlink" Target="https://podminky.urs.cz/item/CS_URS_2024_01/185851121" TargetMode="External"/><Relationship Id="rId41" Type="http://schemas.openxmlformats.org/officeDocument/2006/relationships/hyperlink" Target="https://podminky.urs.cz/item/CS_URS_2024_01/895941351" TargetMode="External"/><Relationship Id="rId54" Type="http://schemas.openxmlformats.org/officeDocument/2006/relationships/hyperlink" Target="https://podminky.urs.cz/item/CS_URS_2024_01/997221655" TargetMode="External"/><Relationship Id="rId62" Type="http://schemas.openxmlformats.org/officeDocument/2006/relationships/hyperlink" Target="https://podminky.urs.cz/item/CS_URS_2024_01/460661113" TargetMode="External"/><Relationship Id="rId1" Type="http://schemas.openxmlformats.org/officeDocument/2006/relationships/hyperlink" Target="https://podminky.urs.cz/item/CS_URS_2024_01/111212311" TargetMode="External"/><Relationship Id="rId6" Type="http://schemas.openxmlformats.org/officeDocument/2006/relationships/hyperlink" Target="https://podminky.urs.cz/item/CS_URS_2024_01/113202111" TargetMode="External"/><Relationship Id="rId11" Type="http://schemas.openxmlformats.org/officeDocument/2006/relationships/hyperlink" Target="https://podminky.urs.cz/item/CS_URS_2024_01/151101211" TargetMode="External"/><Relationship Id="rId24" Type="http://schemas.openxmlformats.org/officeDocument/2006/relationships/hyperlink" Target="https://podminky.urs.cz/item/CS_URS_2024_01/181951112" TargetMode="External"/><Relationship Id="rId32" Type="http://schemas.openxmlformats.org/officeDocument/2006/relationships/hyperlink" Target="https://podminky.urs.cz/item/CS_URS_2024_01/567122111" TargetMode="External"/><Relationship Id="rId37" Type="http://schemas.openxmlformats.org/officeDocument/2006/relationships/hyperlink" Target="https://podminky.urs.cz/item/CS_URS_2024_01/895941301" TargetMode="External"/><Relationship Id="rId40" Type="http://schemas.openxmlformats.org/officeDocument/2006/relationships/hyperlink" Target="https://podminky.urs.cz/item/CS_URS_2024_01/895941312" TargetMode="External"/><Relationship Id="rId45" Type="http://schemas.openxmlformats.org/officeDocument/2006/relationships/hyperlink" Target="https://podminky.urs.cz/item/CS_URS_2024_01/919112213" TargetMode="External"/><Relationship Id="rId53" Type="http://schemas.openxmlformats.org/officeDocument/2006/relationships/hyperlink" Target="https://podminky.urs.cz/item/CS_URS_2024_01/997221645" TargetMode="External"/><Relationship Id="rId58" Type="http://schemas.openxmlformats.org/officeDocument/2006/relationships/hyperlink" Target="https://podminky.urs.cz/item/CS_URS_2024_01/460341113" TargetMode="External"/><Relationship Id="rId66" Type="http://schemas.openxmlformats.org/officeDocument/2006/relationships/drawing" Target="../drawings/drawing3.xml"/><Relationship Id="rId5" Type="http://schemas.openxmlformats.org/officeDocument/2006/relationships/hyperlink" Target="https://podminky.urs.cz/item/CS_URS_2024_01/113107342" TargetMode="External"/><Relationship Id="rId15" Type="http://schemas.openxmlformats.org/officeDocument/2006/relationships/hyperlink" Target="https://podminky.urs.cz/item/CS_URS_2024_01/162351103" TargetMode="External"/><Relationship Id="rId23" Type="http://schemas.openxmlformats.org/officeDocument/2006/relationships/hyperlink" Target="https://podminky.urs.cz/item/CS_URS_2024_01/181951111" TargetMode="External"/><Relationship Id="rId28" Type="http://schemas.openxmlformats.org/officeDocument/2006/relationships/hyperlink" Target="https://podminky.urs.cz/item/CS_URS_2024_01/185804312" TargetMode="External"/><Relationship Id="rId36" Type="http://schemas.openxmlformats.org/officeDocument/2006/relationships/hyperlink" Target="https://podminky.urs.cz/item/CS_URS_2024_01/596212210" TargetMode="External"/><Relationship Id="rId49" Type="http://schemas.openxmlformats.org/officeDocument/2006/relationships/hyperlink" Target="https://podminky.urs.cz/item/CS_URS_2024_01/997221551" TargetMode="External"/><Relationship Id="rId57" Type="http://schemas.openxmlformats.org/officeDocument/2006/relationships/hyperlink" Target="https://podminky.urs.cz/item/CS_URS_2024_01/460171252" TargetMode="External"/><Relationship Id="rId61" Type="http://schemas.openxmlformats.org/officeDocument/2006/relationships/hyperlink" Target="https://podminky.urs.cz/item/CS_URS_2024_01/460451262" TargetMode="External"/><Relationship Id="rId10" Type="http://schemas.openxmlformats.org/officeDocument/2006/relationships/hyperlink" Target="https://podminky.urs.cz/item/CS_URS_2024_01/151101201" TargetMode="External"/><Relationship Id="rId19" Type="http://schemas.openxmlformats.org/officeDocument/2006/relationships/hyperlink" Target="https://podminky.urs.cz/item/CS_URS_2024_01/171251201" TargetMode="External"/><Relationship Id="rId31" Type="http://schemas.openxmlformats.org/officeDocument/2006/relationships/hyperlink" Target="https://podminky.urs.cz/item/CS_URS_2024_01/564861011" TargetMode="External"/><Relationship Id="rId44" Type="http://schemas.openxmlformats.org/officeDocument/2006/relationships/hyperlink" Target="https://podminky.urs.cz/item/CS_URS_2024_01/916131213" TargetMode="External"/><Relationship Id="rId52" Type="http://schemas.openxmlformats.org/officeDocument/2006/relationships/hyperlink" Target="https://podminky.urs.cz/item/CS_URS_2024_01/997221569" TargetMode="External"/><Relationship Id="rId60" Type="http://schemas.openxmlformats.org/officeDocument/2006/relationships/hyperlink" Target="https://podminky.urs.cz/item/CS_URS_2024_01/460361121" TargetMode="External"/><Relationship Id="rId65" Type="http://schemas.openxmlformats.org/officeDocument/2006/relationships/printerSettings" Target="../printerSettings/printerSettings3.bin"/><Relationship Id="rId4" Type="http://schemas.openxmlformats.org/officeDocument/2006/relationships/hyperlink" Target="https://podminky.urs.cz/item/CS_URS_2024_01/113107322" TargetMode="External"/><Relationship Id="rId9" Type="http://schemas.openxmlformats.org/officeDocument/2006/relationships/hyperlink" Target="https://podminky.urs.cz/item/CS_URS_2024_01/133254101" TargetMode="External"/><Relationship Id="rId14" Type="http://schemas.openxmlformats.org/officeDocument/2006/relationships/hyperlink" Target="https://podminky.urs.cz/item/CS_URS_2024_01/161151103" TargetMode="External"/><Relationship Id="rId22" Type="http://schemas.openxmlformats.org/officeDocument/2006/relationships/hyperlink" Target="https://podminky.urs.cz/item/CS_URS_2024_01/181411131" TargetMode="External"/><Relationship Id="rId27" Type="http://schemas.openxmlformats.org/officeDocument/2006/relationships/hyperlink" Target="https://podminky.urs.cz/item/CS_URS_2024_01/185802113" TargetMode="External"/><Relationship Id="rId30" Type="http://schemas.openxmlformats.org/officeDocument/2006/relationships/hyperlink" Target="https://podminky.urs.cz/item/CS_URS_2024_01/564851011" TargetMode="External"/><Relationship Id="rId35" Type="http://schemas.openxmlformats.org/officeDocument/2006/relationships/hyperlink" Target="https://podminky.urs.cz/item/CS_URS_2024_01/596211110" TargetMode="External"/><Relationship Id="rId43" Type="http://schemas.openxmlformats.org/officeDocument/2006/relationships/hyperlink" Target="https://podminky.urs.cz/item/CS_URS_2024_01/899204112" TargetMode="External"/><Relationship Id="rId48" Type="http://schemas.openxmlformats.org/officeDocument/2006/relationships/hyperlink" Target="https://podminky.urs.cz/item/CS_URS_2024_01/919735112" TargetMode="External"/><Relationship Id="rId56" Type="http://schemas.openxmlformats.org/officeDocument/2006/relationships/hyperlink" Target="https://podminky.urs.cz/item/CS_URS_2024_01/998223011" TargetMode="External"/><Relationship Id="rId64" Type="http://schemas.openxmlformats.org/officeDocument/2006/relationships/hyperlink" Target="https://podminky.urs.cz/item/CS_URS_2024_01/469981111" TargetMode="External"/><Relationship Id="rId8" Type="http://schemas.openxmlformats.org/officeDocument/2006/relationships/hyperlink" Target="https://podminky.urs.cz/item/CS_URS_2024_01/122252203" TargetMode="External"/><Relationship Id="rId51" Type="http://schemas.openxmlformats.org/officeDocument/2006/relationships/hyperlink" Target="https://podminky.urs.cz/item/CS_URS_2024_01/997221561" TargetMode="External"/><Relationship Id="rId3" Type="http://schemas.openxmlformats.org/officeDocument/2006/relationships/hyperlink" Target="https://podminky.urs.cz/item/CS_URS_2024_01/113106193" TargetMode="External"/><Relationship Id="rId12" Type="http://schemas.openxmlformats.org/officeDocument/2006/relationships/hyperlink" Target="https://podminky.urs.cz/item/CS_URS_2024_01/151101301" TargetMode="External"/><Relationship Id="rId17" Type="http://schemas.openxmlformats.org/officeDocument/2006/relationships/hyperlink" Target="https://podminky.urs.cz/item/CS_URS_2024_01/167151101" TargetMode="External"/><Relationship Id="rId25" Type="http://schemas.openxmlformats.org/officeDocument/2006/relationships/hyperlink" Target="https://podminky.urs.cz/item/CS_URS_2024_01/184813511" TargetMode="External"/><Relationship Id="rId33" Type="http://schemas.openxmlformats.org/officeDocument/2006/relationships/hyperlink" Target="https://podminky.urs.cz/item/CS_URS_2024_01/578143113" TargetMode="External"/><Relationship Id="rId38" Type="http://schemas.openxmlformats.org/officeDocument/2006/relationships/hyperlink" Target="https://podminky.urs.cz/item/CS_URS_2024_01/895941321" TargetMode="External"/><Relationship Id="rId46" Type="http://schemas.openxmlformats.org/officeDocument/2006/relationships/hyperlink" Target="https://podminky.urs.cz/item/CS_URS_2024_01/919121213" TargetMode="External"/><Relationship Id="rId59" Type="http://schemas.openxmlformats.org/officeDocument/2006/relationships/hyperlink" Target="https://podminky.urs.cz/item/CS_URS_2024_01/46034112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1201231" TargetMode="External"/><Relationship Id="rId13" Type="http://schemas.openxmlformats.org/officeDocument/2006/relationships/hyperlink" Target="https://podminky.urs.cz/item/CS_URS_2024_01/181951112" TargetMode="External"/><Relationship Id="rId18" Type="http://schemas.openxmlformats.org/officeDocument/2006/relationships/hyperlink" Target="https://podminky.urs.cz/item/CS_URS_2024_01/185851121" TargetMode="External"/><Relationship Id="rId26" Type="http://schemas.openxmlformats.org/officeDocument/2006/relationships/hyperlink" Target="https://podminky.urs.cz/item/CS_URS_2024_01/997221551" TargetMode="External"/><Relationship Id="rId39" Type="http://schemas.openxmlformats.org/officeDocument/2006/relationships/hyperlink" Target="https://podminky.urs.cz/item/CS_URS_2024_01/460661113" TargetMode="External"/><Relationship Id="rId3" Type="http://schemas.openxmlformats.org/officeDocument/2006/relationships/hyperlink" Target="https://podminky.urs.cz/item/CS_URS_2024_01/113202111" TargetMode="External"/><Relationship Id="rId21" Type="http://schemas.openxmlformats.org/officeDocument/2006/relationships/hyperlink" Target="https://podminky.urs.cz/item/CS_URS_2024_01/916131213" TargetMode="External"/><Relationship Id="rId34" Type="http://schemas.openxmlformats.org/officeDocument/2006/relationships/hyperlink" Target="https://podminky.urs.cz/item/CS_URS_2024_01/460171252" TargetMode="External"/><Relationship Id="rId42" Type="http://schemas.openxmlformats.org/officeDocument/2006/relationships/printerSettings" Target="../printerSettings/printerSettings4.bin"/><Relationship Id="rId7" Type="http://schemas.openxmlformats.org/officeDocument/2006/relationships/hyperlink" Target="https://podminky.urs.cz/item/CS_URS_2024_01/171152111" TargetMode="External"/><Relationship Id="rId12" Type="http://schemas.openxmlformats.org/officeDocument/2006/relationships/hyperlink" Target="https://podminky.urs.cz/item/CS_URS_2024_01/181951111" TargetMode="External"/><Relationship Id="rId17" Type="http://schemas.openxmlformats.org/officeDocument/2006/relationships/hyperlink" Target="https://podminky.urs.cz/item/CS_URS_2024_01/185804312" TargetMode="External"/><Relationship Id="rId25" Type="http://schemas.openxmlformats.org/officeDocument/2006/relationships/hyperlink" Target="https://podminky.urs.cz/item/CS_URS_2024_01/919735112" TargetMode="External"/><Relationship Id="rId33" Type="http://schemas.openxmlformats.org/officeDocument/2006/relationships/hyperlink" Target="https://podminky.urs.cz/item/CS_URS_2024_01/998223011" TargetMode="External"/><Relationship Id="rId38" Type="http://schemas.openxmlformats.org/officeDocument/2006/relationships/hyperlink" Target="https://podminky.urs.cz/item/CS_URS_2024_01/460451262" TargetMode="External"/><Relationship Id="rId2" Type="http://schemas.openxmlformats.org/officeDocument/2006/relationships/hyperlink" Target="https://podminky.urs.cz/item/CS_URS_2024_01/113107181" TargetMode="External"/><Relationship Id="rId16" Type="http://schemas.openxmlformats.org/officeDocument/2006/relationships/hyperlink" Target="https://podminky.urs.cz/item/CS_URS_2024_01/185802113" TargetMode="External"/><Relationship Id="rId20" Type="http://schemas.openxmlformats.org/officeDocument/2006/relationships/hyperlink" Target="https://podminky.urs.cz/item/CS_URS_2024_01/596211110" TargetMode="External"/><Relationship Id="rId29" Type="http://schemas.openxmlformats.org/officeDocument/2006/relationships/hyperlink" Target="https://podminky.urs.cz/item/CS_URS_2024_01/997221569" TargetMode="External"/><Relationship Id="rId41" Type="http://schemas.openxmlformats.org/officeDocument/2006/relationships/hyperlink" Target="https://podminky.urs.cz/item/CS_URS_2024_01/469981111" TargetMode="External"/><Relationship Id="rId1" Type="http://schemas.openxmlformats.org/officeDocument/2006/relationships/hyperlink" Target="https://podminky.urs.cz/item/CS_URS_2024_01/113107162" TargetMode="External"/><Relationship Id="rId6" Type="http://schemas.openxmlformats.org/officeDocument/2006/relationships/hyperlink" Target="https://podminky.urs.cz/item/CS_URS_2024_01/162751117" TargetMode="External"/><Relationship Id="rId11" Type="http://schemas.openxmlformats.org/officeDocument/2006/relationships/hyperlink" Target="https://podminky.urs.cz/item/CS_URS_2024_01/181411131" TargetMode="External"/><Relationship Id="rId24" Type="http://schemas.openxmlformats.org/officeDocument/2006/relationships/hyperlink" Target="https://podminky.urs.cz/item/CS_URS_2024_01/919731122" TargetMode="External"/><Relationship Id="rId32" Type="http://schemas.openxmlformats.org/officeDocument/2006/relationships/hyperlink" Target="https://podminky.urs.cz/item/CS_URS_2024_01/997221861" TargetMode="External"/><Relationship Id="rId37" Type="http://schemas.openxmlformats.org/officeDocument/2006/relationships/hyperlink" Target="https://podminky.urs.cz/item/CS_URS_2024_01/460361121" TargetMode="External"/><Relationship Id="rId40" Type="http://schemas.openxmlformats.org/officeDocument/2006/relationships/hyperlink" Target="https://podminky.urs.cz/item/CS_URS_2024_01/460791114" TargetMode="External"/><Relationship Id="rId5" Type="http://schemas.openxmlformats.org/officeDocument/2006/relationships/hyperlink" Target="https://podminky.urs.cz/item/CS_URS_2024_01/122252203" TargetMode="External"/><Relationship Id="rId15" Type="http://schemas.openxmlformats.org/officeDocument/2006/relationships/hyperlink" Target="https://podminky.urs.cz/item/CS_URS_2024_01/184813521" TargetMode="External"/><Relationship Id="rId23" Type="http://schemas.openxmlformats.org/officeDocument/2006/relationships/hyperlink" Target="https://podminky.urs.cz/item/CS_URS_2024_01/919121213" TargetMode="External"/><Relationship Id="rId28" Type="http://schemas.openxmlformats.org/officeDocument/2006/relationships/hyperlink" Target="https://podminky.urs.cz/item/CS_URS_2024_01/997221561" TargetMode="External"/><Relationship Id="rId36" Type="http://schemas.openxmlformats.org/officeDocument/2006/relationships/hyperlink" Target="https://podminky.urs.cz/item/CS_URS_2024_01/460341121" TargetMode="External"/><Relationship Id="rId10" Type="http://schemas.openxmlformats.org/officeDocument/2006/relationships/hyperlink" Target="https://podminky.urs.cz/item/CS_URS_2024_01/181351003" TargetMode="External"/><Relationship Id="rId19" Type="http://schemas.openxmlformats.org/officeDocument/2006/relationships/hyperlink" Target="https://podminky.urs.cz/item/CS_URS_2024_01/564851011" TargetMode="External"/><Relationship Id="rId31" Type="http://schemas.openxmlformats.org/officeDocument/2006/relationships/hyperlink" Target="https://podminky.urs.cz/item/CS_URS_2024_01/997221655" TargetMode="External"/><Relationship Id="rId4" Type="http://schemas.openxmlformats.org/officeDocument/2006/relationships/hyperlink" Target="https://podminky.urs.cz/item/CS_URS_2024_01/121151103" TargetMode="External"/><Relationship Id="rId9" Type="http://schemas.openxmlformats.org/officeDocument/2006/relationships/hyperlink" Target="https://podminky.urs.cz/item/CS_URS_2024_01/171251201" TargetMode="External"/><Relationship Id="rId14" Type="http://schemas.openxmlformats.org/officeDocument/2006/relationships/hyperlink" Target="https://podminky.urs.cz/item/CS_URS_2024_01/184813511" TargetMode="External"/><Relationship Id="rId22" Type="http://schemas.openxmlformats.org/officeDocument/2006/relationships/hyperlink" Target="https://podminky.urs.cz/item/CS_URS_2024_01/919112213" TargetMode="External"/><Relationship Id="rId27" Type="http://schemas.openxmlformats.org/officeDocument/2006/relationships/hyperlink" Target="https://podminky.urs.cz/item/CS_URS_2024_01/997221559" TargetMode="External"/><Relationship Id="rId30" Type="http://schemas.openxmlformats.org/officeDocument/2006/relationships/hyperlink" Target="https://podminky.urs.cz/item/CS_URS_2024_01/997221645" TargetMode="External"/><Relationship Id="rId35" Type="http://schemas.openxmlformats.org/officeDocument/2006/relationships/hyperlink" Target="https://podminky.urs.cz/item/CS_URS_2024_01/460341113" TargetMode="External"/><Relationship Id="rId43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1201231" TargetMode="External"/><Relationship Id="rId13" Type="http://schemas.openxmlformats.org/officeDocument/2006/relationships/hyperlink" Target="https://podminky.urs.cz/item/CS_URS_2024_01/181951112" TargetMode="External"/><Relationship Id="rId18" Type="http://schemas.openxmlformats.org/officeDocument/2006/relationships/hyperlink" Target="https://podminky.urs.cz/item/CS_URS_2024_01/185851121" TargetMode="External"/><Relationship Id="rId26" Type="http://schemas.openxmlformats.org/officeDocument/2006/relationships/hyperlink" Target="https://podminky.urs.cz/item/CS_URS_2024_01/919121213" TargetMode="External"/><Relationship Id="rId39" Type="http://schemas.openxmlformats.org/officeDocument/2006/relationships/hyperlink" Target="https://podminky.urs.cz/item/CS_URS_2024_01/460341113" TargetMode="External"/><Relationship Id="rId3" Type="http://schemas.openxmlformats.org/officeDocument/2006/relationships/hyperlink" Target="https://podminky.urs.cz/item/CS_URS_2024_01/113202111" TargetMode="External"/><Relationship Id="rId21" Type="http://schemas.openxmlformats.org/officeDocument/2006/relationships/hyperlink" Target="https://podminky.urs.cz/item/CS_URS_2024_01/596211112" TargetMode="External"/><Relationship Id="rId34" Type="http://schemas.openxmlformats.org/officeDocument/2006/relationships/hyperlink" Target="https://podminky.urs.cz/item/CS_URS_2024_01/997221645" TargetMode="External"/><Relationship Id="rId42" Type="http://schemas.openxmlformats.org/officeDocument/2006/relationships/hyperlink" Target="https://podminky.urs.cz/item/CS_URS_2024_01/460451262" TargetMode="External"/><Relationship Id="rId47" Type="http://schemas.openxmlformats.org/officeDocument/2006/relationships/drawing" Target="../drawings/drawing5.xml"/><Relationship Id="rId7" Type="http://schemas.openxmlformats.org/officeDocument/2006/relationships/hyperlink" Target="https://podminky.urs.cz/item/CS_URS_2024_01/162751117" TargetMode="External"/><Relationship Id="rId12" Type="http://schemas.openxmlformats.org/officeDocument/2006/relationships/hyperlink" Target="https://podminky.urs.cz/item/CS_URS_2024_01/181951111" TargetMode="External"/><Relationship Id="rId17" Type="http://schemas.openxmlformats.org/officeDocument/2006/relationships/hyperlink" Target="https://podminky.urs.cz/item/CS_URS_2024_01/185804312" TargetMode="External"/><Relationship Id="rId25" Type="http://schemas.openxmlformats.org/officeDocument/2006/relationships/hyperlink" Target="https://podminky.urs.cz/item/CS_URS_2024_01/919112213" TargetMode="External"/><Relationship Id="rId33" Type="http://schemas.openxmlformats.org/officeDocument/2006/relationships/hyperlink" Target="https://podminky.urs.cz/item/CS_URS_2024_01/997221569" TargetMode="External"/><Relationship Id="rId38" Type="http://schemas.openxmlformats.org/officeDocument/2006/relationships/hyperlink" Target="https://podminky.urs.cz/item/CS_URS_2024_01/460171252" TargetMode="External"/><Relationship Id="rId46" Type="http://schemas.openxmlformats.org/officeDocument/2006/relationships/printerSettings" Target="../printerSettings/printerSettings5.bin"/><Relationship Id="rId2" Type="http://schemas.openxmlformats.org/officeDocument/2006/relationships/hyperlink" Target="https://podminky.urs.cz/item/CS_URS_2024_01/113107181" TargetMode="External"/><Relationship Id="rId16" Type="http://schemas.openxmlformats.org/officeDocument/2006/relationships/hyperlink" Target="https://podminky.urs.cz/item/CS_URS_2024_01/185802113" TargetMode="External"/><Relationship Id="rId20" Type="http://schemas.openxmlformats.org/officeDocument/2006/relationships/hyperlink" Target="https://podminky.urs.cz/item/CS_URS_2024_01/596211110" TargetMode="External"/><Relationship Id="rId29" Type="http://schemas.openxmlformats.org/officeDocument/2006/relationships/hyperlink" Target="https://podminky.urs.cz/item/CS_URS_2024_01/966006132-R" TargetMode="External"/><Relationship Id="rId41" Type="http://schemas.openxmlformats.org/officeDocument/2006/relationships/hyperlink" Target="https://podminky.urs.cz/item/CS_URS_2024_01/460361121" TargetMode="External"/><Relationship Id="rId1" Type="http://schemas.openxmlformats.org/officeDocument/2006/relationships/hyperlink" Target="https://podminky.urs.cz/item/CS_URS_2024_01/113107162" TargetMode="External"/><Relationship Id="rId6" Type="http://schemas.openxmlformats.org/officeDocument/2006/relationships/hyperlink" Target="https://podminky.urs.cz/item/CS_URS_2024_01/122252203" TargetMode="External"/><Relationship Id="rId11" Type="http://schemas.openxmlformats.org/officeDocument/2006/relationships/hyperlink" Target="https://podminky.urs.cz/item/CS_URS_2024_01/181411131" TargetMode="External"/><Relationship Id="rId24" Type="http://schemas.openxmlformats.org/officeDocument/2006/relationships/hyperlink" Target="https://podminky.urs.cz/item/CS_URS_2024_01/916131213" TargetMode="External"/><Relationship Id="rId32" Type="http://schemas.openxmlformats.org/officeDocument/2006/relationships/hyperlink" Target="https://podminky.urs.cz/item/CS_URS_2024_01/997221561" TargetMode="External"/><Relationship Id="rId37" Type="http://schemas.openxmlformats.org/officeDocument/2006/relationships/hyperlink" Target="https://podminky.urs.cz/item/CS_URS_2024_01/998223011" TargetMode="External"/><Relationship Id="rId40" Type="http://schemas.openxmlformats.org/officeDocument/2006/relationships/hyperlink" Target="https://podminky.urs.cz/item/CS_URS_2024_01/460341121" TargetMode="External"/><Relationship Id="rId45" Type="http://schemas.openxmlformats.org/officeDocument/2006/relationships/hyperlink" Target="https://podminky.urs.cz/item/CS_URS_2024_01/469981111" TargetMode="External"/><Relationship Id="rId5" Type="http://schemas.openxmlformats.org/officeDocument/2006/relationships/hyperlink" Target="https://podminky.urs.cz/item/CS_URS_2024_01/121151103" TargetMode="External"/><Relationship Id="rId15" Type="http://schemas.openxmlformats.org/officeDocument/2006/relationships/hyperlink" Target="https://podminky.urs.cz/item/CS_URS_2024_01/184813521" TargetMode="External"/><Relationship Id="rId23" Type="http://schemas.openxmlformats.org/officeDocument/2006/relationships/hyperlink" Target="https://podminky.urs.cz/item/CS_URS_2024_01/711161223" TargetMode="External"/><Relationship Id="rId28" Type="http://schemas.openxmlformats.org/officeDocument/2006/relationships/hyperlink" Target="https://podminky.urs.cz/item/CS_URS_2024_01/919735112" TargetMode="External"/><Relationship Id="rId36" Type="http://schemas.openxmlformats.org/officeDocument/2006/relationships/hyperlink" Target="https://podminky.urs.cz/item/CS_URS_2024_01/997221861" TargetMode="External"/><Relationship Id="rId10" Type="http://schemas.openxmlformats.org/officeDocument/2006/relationships/hyperlink" Target="https://podminky.urs.cz/item/CS_URS_2024_01/181351003" TargetMode="External"/><Relationship Id="rId19" Type="http://schemas.openxmlformats.org/officeDocument/2006/relationships/hyperlink" Target="https://podminky.urs.cz/item/CS_URS_2024_01/564851011" TargetMode="External"/><Relationship Id="rId31" Type="http://schemas.openxmlformats.org/officeDocument/2006/relationships/hyperlink" Target="https://podminky.urs.cz/item/CS_URS_2024_01/997221559" TargetMode="External"/><Relationship Id="rId44" Type="http://schemas.openxmlformats.org/officeDocument/2006/relationships/hyperlink" Target="https://podminky.urs.cz/item/CS_URS_2024_01/460791114" TargetMode="External"/><Relationship Id="rId4" Type="http://schemas.openxmlformats.org/officeDocument/2006/relationships/hyperlink" Target="https://podminky.urs.cz/item/CS_URS_2024_01/113203111" TargetMode="External"/><Relationship Id="rId9" Type="http://schemas.openxmlformats.org/officeDocument/2006/relationships/hyperlink" Target="https://podminky.urs.cz/item/CS_URS_2024_01/171251201" TargetMode="External"/><Relationship Id="rId14" Type="http://schemas.openxmlformats.org/officeDocument/2006/relationships/hyperlink" Target="https://podminky.urs.cz/item/CS_URS_2024_01/184813511" TargetMode="External"/><Relationship Id="rId22" Type="http://schemas.openxmlformats.org/officeDocument/2006/relationships/hyperlink" Target="https://podminky.urs.cz/item/CS_URS_2024_01/711112051" TargetMode="External"/><Relationship Id="rId27" Type="http://schemas.openxmlformats.org/officeDocument/2006/relationships/hyperlink" Target="https://podminky.urs.cz/item/CS_URS_2024_01/919731122" TargetMode="External"/><Relationship Id="rId30" Type="http://schemas.openxmlformats.org/officeDocument/2006/relationships/hyperlink" Target="https://podminky.urs.cz/item/CS_URS_2024_01/997221551" TargetMode="External"/><Relationship Id="rId35" Type="http://schemas.openxmlformats.org/officeDocument/2006/relationships/hyperlink" Target="https://podminky.urs.cz/item/CS_URS_2024_01/997221655" TargetMode="External"/><Relationship Id="rId43" Type="http://schemas.openxmlformats.org/officeDocument/2006/relationships/hyperlink" Target="https://podminky.urs.cz/item/CS_URS_2024_01/460661113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81951111" TargetMode="External"/><Relationship Id="rId18" Type="http://schemas.openxmlformats.org/officeDocument/2006/relationships/hyperlink" Target="https://podminky.urs.cz/item/CS_URS_2024_01/185804312" TargetMode="External"/><Relationship Id="rId26" Type="http://schemas.openxmlformats.org/officeDocument/2006/relationships/hyperlink" Target="https://podminky.urs.cz/item/CS_URS_2024_01/578901112" TargetMode="External"/><Relationship Id="rId39" Type="http://schemas.openxmlformats.org/officeDocument/2006/relationships/hyperlink" Target="https://podminky.urs.cz/item/CS_URS_2024_01/997221551" TargetMode="External"/><Relationship Id="rId21" Type="http://schemas.openxmlformats.org/officeDocument/2006/relationships/hyperlink" Target="https://podminky.urs.cz/item/CS_URS_2024_01/348121221" TargetMode="External"/><Relationship Id="rId34" Type="http://schemas.openxmlformats.org/officeDocument/2006/relationships/hyperlink" Target="https://podminky.urs.cz/item/CS_URS_2024_01/919731122" TargetMode="External"/><Relationship Id="rId42" Type="http://schemas.openxmlformats.org/officeDocument/2006/relationships/hyperlink" Target="https://podminky.urs.cz/item/CS_URS_2024_01/997221569" TargetMode="External"/><Relationship Id="rId47" Type="http://schemas.openxmlformats.org/officeDocument/2006/relationships/hyperlink" Target="https://podminky.urs.cz/item/CS_URS_2024_01/460171252" TargetMode="External"/><Relationship Id="rId50" Type="http://schemas.openxmlformats.org/officeDocument/2006/relationships/hyperlink" Target="https://podminky.urs.cz/item/CS_URS_2024_01/460361121" TargetMode="External"/><Relationship Id="rId55" Type="http://schemas.openxmlformats.org/officeDocument/2006/relationships/printerSettings" Target="../printerSettings/printerSettings6.bin"/><Relationship Id="rId7" Type="http://schemas.openxmlformats.org/officeDocument/2006/relationships/hyperlink" Target="https://podminky.urs.cz/item/CS_URS_2024_01/131111333" TargetMode="External"/><Relationship Id="rId12" Type="http://schemas.openxmlformats.org/officeDocument/2006/relationships/hyperlink" Target="https://podminky.urs.cz/item/CS_URS_2024_01/181411131" TargetMode="External"/><Relationship Id="rId17" Type="http://schemas.openxmlformats.org/officeDocument/2006/relationships/hyperlink" Target="https://podminky.urs.cz/item/CS_URS_2024_01/185802113" TargetMode="External"/><Relationship Id="rId25" Type="http://schemas.openxmlformats.org/officeDocument/2006/relationships/hyperlink" Target="https://podminky.urs.cz/item/CS_URS_2024_01/578143113" TargetMode="External"/><Relationship Id="rId33" Type="http://schemas.openxmlformats.org/officeDocument/2006/relationships/hyperlink" Target="https://podminky.urs.cz/item/CS_URS_2024_01/919121213" TargetMode="External"/><Relationship Id="rId38" Type="http://schemas.openxmlformats.org/officeDocument/2006/relationships/hyperlink" Target="https://podminky.urs.cz/item/CS_URS_2024_01/966071822" TargetMode="External"/><Relationship Id="rId46" Type="http://schemas.openxmlformats.org/officeDocument/2006/relationships/hyperlink" Target="https://podminky.urs.cz/item/CS_URS_2024_01/998223011" TargetMode="External"/><Relationship Id="rId2" Type="http://schemas.openxmlformats.org/officeDocument/2006/relationships/hyperlink" Target="https://podminky.urs.cz/item/CS_URS_2024_01/113107322" TargetMode="External"/><Relationship Id="rId16" Type="http://schemas.openxmlformats.org/officeDocument/2006/relationships/hyperlink" Target="https://podminky.urs.cz/item/CS_URS_2024_01/184813521" TargetMode="External"/><Relationship Id="rId20" Type="http://schemas.openxmlformats.org/officeDocument/2006/relationships/hyperlink" Target="https://podminky.urs.cz/item/CS_URS_2024_01/338171123" TargetMode="External"/><Relationship Id="rId29" Type="http://schemas.openxmlformats.org/officeDocument/2006/relationships/hyperlink" Target="https://podminky.urs.cz/item/CS_URS_2024_01/915231112" TargetMode="External"/><Relationship Id="rId41" Type="http://schemas.openxmlformats.org/officeDocument/2006/relationships/hyperlink" Target="https://podminky.urs.cz/item/CS_URS_2024_01/997221561" TargetMode="External"/><Relationship Id="rId54" Type="http://schemas.openxmlformats.org/officeDocument/2006/relationships/hyperlink" Target="https://podminky.urs.cz/item/CS_URS_2024_01/469981111" TargetMode="External"/><Relationship Id="rId1" Type="http://schemas.openxmlformats.org/officeDocument/2006/relationships/hyperlink" Target="https://podminky.urs.cz/item/CS_URS_2024_01/113107321" TargetMode="External"/><Relationship Id="rId6" Type="http://schemas.openxmlformats.org/officeDocument/2006/relationships/hyperlink" Target="https://podminky.urs.cz/item/CS_URS_2024_01/122252203" TargetMode="External"/><Relationship Id="rId11" Type="http://schemas.openxmlformats.org/officeDocument/2006/relationships/hyperlink" Target="https://podminky.urs.cz/item/CS_URS_2024_01/181351003" TargetMode="External"/><Relationship Id="rId24" Type="http://schemas.openxmlformats.org/officeDocument/2006/relationships/hyperlink" Target="https://podminky.urs.cz/item/CS_URS_2024_01/567122111" TargetMode="External"/><Relationship Id="rId32" Type="http://schemas.openxmlformats.org/officeDocument/2006/relationships/hyperlink" Target="https://podminky.urs.cz/item/CS_URS_2024_01/919112213" TargetMode="External"/><Relationship Id="rId37" Type="http://schemas.openxmlformats.org/officeDocument/2006/relationships/hyperlink" Target="https://podminky.urs.cz/item/CS_URS_2024_01/966052121" TargetMode="External"/><Relationship Id="rId40" Type="http://schemas.openxmlformats.org/officeDocument/2006/relationships/hyperlink" Target="https://podminky.urs.cz/item/CS_URS_2024_01/997221559" TargetMode="External"/><Relationship Id="rId45" Type="http://schemas.openxmlformats.org/officeDocument/2006/relationships/hyperlink" Target="https://podminky.urs.cz/item/CS_URS_2024_01/997221861" TargetMode="External"/><Relationship Id="rId53" Type="http://schemas.openxmlformats.org/officeDocument/2006/relationships/hyperlink" Target="https://podminky.urs.cz/item/CS_URS_2024_01/460791114" TargetMode="External"/><Relationship Id="rId5" Type="http://schemas.openxmlformats.org/officeDocument/2006/relationships/hyperlink" Target="https://podminky.urs.cz/item/CS_URS_2024_01/121151103" TargetMode="External"/><Relationship Id="rId15" Type="http://schemas.openxmlformats.org/officeDocument/2006/relationships/hyperlink" Target="https://podminky.urs.cz/item/CS_URS_2024_01/184813511" TargetMode="External"/><Relationship Id="rId23" Type="http://schemas.openxmlformats.org/officeDocument/2006/relationships/hyperlink" Target="https://podminky.urs.cz/item/CS_URS_2024_01/564851011" TargetMode="External"/><Relationship Id="rId28" Type="http://schemas.openxmlformats.org/officeDocument/2006/relationships/hyperlink" Target="https://podminky.urs.cz/item/CS_URS_2024_01/596211111" TargetMode="External"/><Relationship Id="rId36" Type="http://schemas.openxmlformats.org/officeDocument/2006/relationships/hyperlink" Target="https://podminky.urs.cz/item/CS_URS_2024_01/966006132-R" TargetMode="External"/><Relationship Id="rId49" Type="http://schemas.openxmlformats.org/officeDocument/2006/relationships/hyperlink" Target="https://podminky.urs.cz/item/CS_URS_2024_01/460341121" TargetMode="External"/><Relationship Id="rId10" Type="http://schemas.openxmlformats.org/officeDocument/2006/relationships/hyperlink" Target="https://podminky.urs.cz/item/CS_URS_2024_01/171251201" TargetMode="External"/><Relationship Id="rId19" Type="http://schemas.openxmlformats.org/officeDocument/2006/relationships/hyperlink" Target="https://podminky.urs.cz/item/CS_URS_2024_01/185851121" TargetMode="External"/><Relationship Id="rId31" Type="http://schemas.openxmlformats.org/officeDocument/2006/relationships/hyperlink" Target="https://podminky.urs.cz/item/CS_URS_2024_01/916131213" TargetMode="External"/><Relationship Id="rId44" Type="http://schemas.openxmlformats.org/officeDocument/2006/relationships/hyperlink" Target="https://podminky.urs.cz/item/CS_URS_2024_01/997221655" TargetMode="External"/><Relationship Id="rId52" Type="http://schemas.openxmlformats.org/officeDocument/2006/relationships/hyperlink" Target="https://podminky.urs.cz/item/CS_URS_2024_01/460661113" TargetMode="External"/><Relationship Id="rId4" Type="http://schemas.openxmlformats.org/officeDocument/2006/relationships/hyperlink" Target="https://podminky.urs.cz/item/CS_URS_2024_01/113202111" TargetMode="External"/><Relationship Id="rId9" Type="http://schemas.openxmlformats.org/officeDocument/2006/relationships/hyperlink" Target="https://podminky.urs.cz/item/CS_URS_2024_01/171201231" TargetMode="External"/><Relationship Id="rId14" Type="http://schemas.openxmlformats.org/officeDocument/2006/relationships/hyperlink" Target="https://podminky.urs.cz/item/CS_URS_2024_01/181951112" TargetMode="External"/><Relationship Id="rId22" Type="http://schemas.openxmlformats.org/officeDocument/2006/relationships/hyperlink" Target="https://podminky.urs.cz/item/CS_URS_2024_01/348401130" TargetMode="External"/><Relationship Id="rId27" Type="http://schemas.openxmlformats.org/officeDocument/2006/relationships/hyperlink" Target="https://podminky.urs.cz/item/CS_URS_2024_01/596211110" TargetMode="External"/><Relationship Id="rId30" Type="http://schemas.openxmlformats.org/officeDocument/2006/relationships/hyperlink" Target="https://podminky.urs.cz/item/CS_URS_2024_01/915621111" TargetMode="External"/><Relationship Id="rId35" Type="http://schemas.openxmlformats.org/officeDocument/2006/relationships/hyperlink" Target="https://podminky.urs.cz/item/CS_URS_2024_01/919735112" TargetMode="External"/><Relationship Id="rId43" Type="http://schemas.openxmlformats.org/officeDocument/2006/relationships/hyperlink" Target="https://podminky.urs.cz/item/CS_URS_2024_01/997221645" TargetMode="External"/><Relationship Id="rId48" Type="http://schemas.openxmlformats.org/officeDocument/2006/relationships/hyperlink" Target="https://podminky.urs.cz/item/CS_URS_2024_01/460341113" TargetMode="External"/><Relationship Id="rId56" Type="http://schemas.openxmlformats.org/officeDocument/2006/relationships/drawing" Target="../drawings/drawing6.xml"/><Relationship Id="rId8" Type="http://schemas.openxmlformats.org/officeDocument/2006/relationships/hyperlink" Target="https://podminky.urs.cz/item/CS_URS_2024_01/162751117" TargetMode="External"/><Relationship Id="rId51" Type="http://schemas.openxmlformats.org/officeDocument/2006/relationships/hyperlink" Target="https://podminky.urs.cz/item/CS_URS_2024_01/460451262" TargetMode="External"/><Relationship Id="rId3" Type="http://schemas.openxmlformats.org/officeDocument/2006/relationships/hyperlink" Target="https://podminky.urs.cz/item/CS_URS_2024_01/113107341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51101301" TargetMode="External"/><Relationship Id="rId18" Type="http://schemas.openxmlformats.org/officeDocument/2006/relationships/hyperlink" Target="https://podminky.urs.cz/item/CS_URS_2024_01/167151111" TargetMode="External"/><Relationship Id="rId26" Type="http://schemas.openxmlformats.org/officeDocument/2006/relationships/hyperlink" Target="https://podminky.urs.cz/item/CS_URS_2024_01/184813511" TargetMode="External"/><Relationship Id="rId39" Type="http://schemas.openxmlformats.org/officeDocument/2006/relationships/hyperlink" Target="https://podminky.urs.cz/item/CS_URS_2024_01/596211110" TargetMode="External"/><Relationship Id="rId21" Type="http://schemas.openxmlformats.org/officeDocument/2006/relationships/hyperlink" Target="https://podminky.urs.cz/item/CS_URS_2024_01/174151101" TargetMode="External"/><Relationship Id="rId34" Type="http://schemas.openxmlformats.org/officeDocument/2006/relationships/hyperlink" Target="https://podminky.urs.cz/item/CS_URS_2024_01/567122111" TargetMode="External"/><Relationship Id="rId42" Type="http://schemas.openxmlformats.org/officeDocument/2006/relationships/hyperlink" Target="https://podminky.urs.cz/item/CS_URS_2024_01/871353123" TargetMode="External"/><Relationship Id="rId47" Type="http://schemas.openxmlformats.org/officeDocument/2006/relationships/hyperlink" Target="https://podminky.urs.cz/item/CS_URS_2024_01/895941312" TargetMode="External"/><Relationship Id="rId50" Type="http://schemas.openxmlformats.org/officeDocument/2006/relationships/hyperlink" Target="https://podminky.urs.cz/item/CS_URS_2024_01/915221112" TargetMode="External"/><Relationship Id="rId55" Type="http://schemas.openxmlformats.org/officeDocument/2006/relationships/hyperlink" Target="https://podminky.urs.cz/item/CS_URS_2024_01/916131213" TargetMode="External"/><Relationship Id="rId63" Type="http://schemas.openxmlformats.org/officeDocument/2006/relationships/hyperlink" Target="https://podminky.urs.cz/item/CS_URS_2024_01/997221551" TargetMode="External"/><Relationship Id="rId68" Type="http://schemas.openxmlformats.org/officeDocument/2006/relationships/hyperlink" Target="https://podminky.urs.cz/item/CS_URS_2024_01/997221655" TargetMode="External"/><Relationship Id="rId7" Type="http://schemas.openxmlformats.org/officeDocument/2006/relationships/hyperlink" Target="https://podminky.urs.cz/item/CS_URS_2024_01/121151103" TargetMode="External"/><Relationship Id="rId71" Type="http://schemas.openxmlformats.org/officeDocument/2006/relationships/printerSettings" Target="../printerSettings/printerSettings7.bin"/><Relationship Id="rId2" Type="http://schemas.openxmlformats.org/officeDocument/2006/relationships/hyperlink" Target="https://podminky.urs.cz/item/CS_URS_2024_01/113107181" TargetMode="External"/><Relationship Id="rId16" Type="http://schemas.openxmlformats.org/officeDocument/2006/relationships/hyperlink" Target="https://podminky.urs.cz/item/CS_URS_2024_01/162351103" TargetMode="External"/><Relationship Id="rId29" Type="http://schemas.openxmlformats.org/officeDocument/2006/relationships/hyperlink" Target="https://podminky.urs.cz/item/CS_URS_2024_01/185804312" TargetMode="External"/><Relationship Id="rId1" Type="http://schemas.openxmlformats.org/officeDocument/2006/relationships/hyperlink" Target="https://podminky.urs.cz/item/CS_URS_2024_01/113107163" TargetMode="External"/><Relationship Id="rId6" Type="http://schemas.openxmlformats.org/officeDocument/2006/relationships/hyperlink" Target="https://podminky.urs.cz/item/CS_URS_2024_01/113203111" TargetMode="External"/><Relationship Id="rId11" Type="http://schemas.openxmlformats.org/officeDocument/2006/relationships/hyperlink" Target="https://podminky.urs.cz/item/CS_URS_2024_01/151101201" TargetMode="External"/><Relationship Id="rId24" Type="http://schemas.openxmlformats.org/officeDocument/2006/relationships/hyperlink" Target="https://podminky.urs.cz/item/CS_URS_2024_01/181951111" TargetMode="External"/><Relationship Id="rId32" Type="http://schemas.openxmlformats.org/officeDocument/2006/relationships/hyperlink" Target="https://podminky.urs.cz/item/CS_URS_2024_01/564861011" TargetMode="External"/><Relationship Id="rId37" Type="http://schemas.openxmlformats.org/officeDocument/2006/relationships/hyperlink" Target="https://podminky.urs.cz/item/CS_URS_2024_01/577134031" TargetMode="External"/><Relationship Id="rId40" Type="http://schemas.openxmlformats.org/officeDocument/2006/relationships/hyperlink" Target="https://podminky.urs.cz/item/CS_URS_2024_01/596211111" TargetMode="External"/><Relationship Id="rId45" Type="http://schemas.openxmlformats.org/officeDocument/2006/relationships/hyperlink" Target="https://podminky.urs.cz/item/CS_URS_2024_01/895941321" TargetMode="External"/><Relationship Id="rId53" Type="http://schemas.openxmlformats.org/officeDocument/2006/relationships/hyperlink" Target="https://podminky.urs.cz/item/CS_URS_2024_01/916111122" TargetMode="External"/><Relationship Id="rId58" Type="http://schemas.openxmlformats.org/officeDocument/2006/relationships/hyperlink" Target="https://podminky.urs.cz/item/CS_URS_2024_01/919121213" TargetMode="External"/><Relationship Id="rId66" Type="http://schemas.openxmlformats.org/officeDocument/2006/relationships/hyperlink" Target="https://podminky.urs.cz/item/CS_URS_2024_01/997221569" TargetMode="External"/><Relationship Id="rId5" Type="http://schemas.openxmlformats.org/officeDocument/2006/relationships/hyperlink" Target="https://podminky.urs.cz/item/CS_URS_2024_01/113202111" TargetMode="External"/><Relationship Id="rId15" Type="http://schemas.openxmlformats.org/officeDocument/2006/relationships/hyperlink" Target="https://podminky.urs.cz/item/CS_URS_2024_01/161151103" TargetMode="External"/><Relationship Id="rId23" Type="http://schemas.openxmlformats.org/officeDocument/2006/relationships/hyperlink" Target="https://podminky.urs.cz/item/CS_URS_2024_01/181411131" TargetMode="External"/><Relationship Id="rId28" Type="http://schemas.openxmlformats.org/officeDocument/2006/relationships/hyperlink" Target="https://podminky.urs.cz/item/CS_URS_2024_01/185802113" TargetMode="External"/><Relationship Id="rId36" Type="http://schemas.openxmlformats.org/officeDocument/2006/relationships/hyperlink" Target="https://podminky.urs.cz/item/CS_URS_2024_01/573231107" TargetMode="External"/><Relationship Id="rId49" Type="http://schemas.openxmlformats.org/officeDocument/2006/relationships/hyperlink" Target="https://podminky.urs.cz/item/CS_URS_2024_01/899204112" TargetMode="External"/><Relationship Id="rId57" Type="http://schemas.openxmlformats.org/officeDocument/2006/relationships/hyperlink" Target="https://podminky.urs.cz/item/CS_URS_2024_01/919112213" TargetMode="External"/><Relationship Id="rId61" Type="http://schemas.openxmlformats.org/officeDocument/2006/relationships/hyperlink" Target="https://podminky.urs.cz/item/CS_URS_2024_01/966006132" TargetMode="External"/><Relationship Id="rId10" Type="http://schemas.openxmlformats.org/officeDocument/2006/relationships/hyperlink" Target="https://podminky.urs.cz/item/CS_URS_2024_01/133254101" TargetMode="External"/><Relationship Id="rId19" Type="http://schemas.openxmlformats.org/officeDocument/2006/relationships/hyperlink" Target="https://podminky.urs.cz/item/CS_URS_2024_01/171201231" TargetMode="External"/><Relationship Id="rId31" Type="http://schemas.openxmlformats.org/officeDocument/2006/relationships/hyperlink" Target="https://podminky.urs.cz/item/CS_URS_2024_01/564851011" TargetMode="External"/><Relationship Id="rId44" Type="http://schemas.openxmlformats.org/officeDocument/2006/relationships/hyperlink" Target="https://podminky.urs.cz/item/CS_URS_2024_01/895941301" TargetMode="External"/><Relationship Id="rId52" Type="http://schemas.openxmlformats.org/officeDocument/2006/relationships/hyperlink" Target="https://podminky.urs.cz/item/CS_URS_2024_01/915611111" TargetMode="External"/><Relationship Id="rId60" Type="http://schemas.openxmlformats.org/officeDocument/2006/relationships/hyperlink" Target="https://podminky.urs.cz/item/CS_URS_2024_01/919735112" TargetMode="External"/><Relationship Id="rId65" Type="http://schemas.openxmlformats.org/officeDocument/2006/relationships/hyperlink" Target="https://podminky.urs.cz/item/CS_URS_2024_01/997221561" TargetMode="External"/><Relationship Id="rId4" Type="http://schemas.openxmlformats.org/officeDocument/2006/relationships/hyperlink" Target="https://podminky.urs.cz/item/CS_URS_2024_01/113201112" TargetMode="External"/><Relationship Id="rId9" Type="http://schemas.openxmlformats.org/officeDocument/2006/relationships/hyperlink" Target="https://podminky.urs.cz/item/CS_URS_2024_01/132251101" TargetMode="External"/><Relationship Id="rId14" Type="http://schemas.openxmlformats.org/officeDocument/2006/relationships/hyperlink" Target="https://podminky.urs.cz/item/CS_URS_2024_01/151101311" TargetMode="External"/><Relationship Id="rId22" Type="http://schemas.openxmlformats.org/officeDocument/2006/relationships/hyperlink" Target="https://podminky.urs.cz/item/CS_URS_2024_01/181351003" TargetMode="External"/><Relationship Id="rId27" Type="http://schemas.openxmlformats.org/officeDocument/2006/relationships/hyperlink" Target="https://podminky.urs.cz/item/CS_URS_2024_01/184813521" TargetMode="External"/><Relationship Id="rId30" Type="http://schemas.openxmlformats.org/officeDocument/2006/relationships/hyperlink" Target="https://podminky.urs.cz/item/CS_URS_2024_01/185851121" TargetMode="External"/><Relationship Id="rId35" Type="http://schemas.openxmlformats.org/officeDocument/2006/relationships/hyperlink" Target="https://podminky.urs.cz/item/CS_URS_2024_01/573191111" TargetMode="External"/><Relationship Id="rId43" Type="http://schemas.openxmlformats.org/officeDocument/2006/relationships/hyperlink" Target="https://podminky.urs.cz/item/CS_URS_2024_01/877350310" TargetMode="External"/><Relationship Id="rId48" Type="http://schemas.openxmlformats.org/officeDocument/2006/relationships/hyperlink" Target="https://podminky.urs.cz/item/CS_URS_2024_01/895941351" TargetMode="External"/><Relationship Id="rId56" Type="http://schemas.openxmlformats.org/officeDocument/2006/relationships/hyperlink" Target="https://podminky.urs.cz/item/CS_URS_2024_01/916241113" TargetMode="External"/><Relationship Id="rId64" Type="http://schemas.openxmlformats.org/officeDocument/2006/relationships/hyperlink" Target="https://podminky.urs.cz/item/CS_URS_2024_01/997221559" TargetMode="External"/><Relationship Id="rId69" Type="http://schemas.openxmlformats.org/officeDocument/2006/relationships/hyperlink" Target="https://podminky.urs.cz/item/CS_URS_2024_01/997221861" TargetMode="External"/><Relationship Id="rId8" Type="http://schemas.openxmlformats.org/officeDocument/2006/relationships/hyperlink" Target="https://podminky.urs.cz/item/CS_URS_2024_01/122252203" TargetMode="External"/><Relationship Id="rId51" Type="http://schemas.openxmlformats.org/officeDocument/2006/relationships/hyperlink" Target="https://podminky.urs.cz/item/CS_URS_2024_01/915221122" TargetMode="External"/><Relationship Id="rId72" Type="http://schemas.openxmlformats.org/officeDocument/2006/relationships/drawing" Target="../drawings/drawing7.xml"/><Relationship Id="rId3" Type="http://schemas.openxmlformats.org/officeDocument/2006/relationships/hyperlink" Target="https://podminky.urs.cz/item/CS_URS_2024_01/113154122" TargetMode="External"/><Relationship Id="rId12" Type="http://schemas.openxmlformats.org/officeDocument/2006/relationships/hyperlink" Target="https://podminky.urs.cz/item/CS_URS_2024_01/151101211" TargetMode="External"/><Relationship Id="rId17" Type="http://schemas.openxmlformats.org/officeDocument/2006/relationships/hyperlink" Target="https://podminky.urs.cz/item/CS_URS_2024_01/162751117" TargetMode="External"/><Relationship Id="rId25" Type="http://schemas.openxmlformats.org/officeDocument/2006/relationships/hyperlink" Target="https://podminky.urs.cz/item/CS_URS_2024_01/181951112" TargetMode="External"/><Relationship Id="rId33" Type="http://schemas.openxmlformats.org/officeDocument/2006/relationships/hyperlink" Target="https://podminky.urs.cz/item/CS_URS_2024_01/565145101" TargetMode="External"/><Relationship Id="rId38" Type="http://schemas.openxmlformats.org/officeDocument/2006/relationships/hyperlink" Target="https://podminky.urs.cz/item/CS_URS_2024_01/577134141" TargetMode="External"/><Relationship Id="rId46" Type="http://schemas.openxmlformats.org/officeDocument/2006/relationships/hyperlink" Target="https://podminky.urs.cz/item/CS_URS_2024_01/895941322" TargetMode="External"/><Relationship Id="rId59" Type="http://schemas.openxmlformats.org/officeDocument/2006/relationships/hyperlink" Target="https://podminky.urs.cz/item/CS_URS_2024_01/919731122" TargetMode="External"/><Relationship Id="rId67" Type="http://schemas.openxmlformats.org/officeDocument/2006/relationships/hyperlink" Target="https://podminky.urs.cz/item/CS_URS_2024_01/997221645" TargetMode="External"/><Relationship Id="rId20" Type="http://schemas.openxmlformats.org/officeDocument/2006/relationships/hyperlink" Target="https://podminky.urs.cz/item/CS_URS_2024_01/171251201" TargetMode="External"/><Relationship Id="rId41" Type="http://schemas.openxmlformats.org/officeDocument/2006/relationships/hyperlink" Target="https://podminky.urs.cz/item/CS_URS_2024_01/596212210" TargetMode="External"/><Relationship Id="rId54" Type="http://schemas.openxmlformats.org/officeDocument/2006/relationships/hyperlink" Target="https://podminky.urs.cz/item/CS_URS_2024_01/916111123" TargetMode="External"/><Relationship Id="rId62" Type="http://schemas.openxmlformats.org/officeDocument/2006/relationships/hyperlink" Target="https://podminky.urs.cz/item/CS_URS_2024_01/966006231" TargetMode="External"/><Relationship Id="rId70" Type="http://schemas.openxmlformats.org/officeDocument/2006/relationships/hyperlink" Target="https://podminky.urs.cz/item/CS_URS_2024_01/998225111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218902011" TargetMode="External"/><Relationship Id="rId13" Type="http://schemas.openxmlformats.org/officeDocument/2006/relationships/hyperlink" Target="https://podminky.urs.cz/item/CS_URS_2024_01/877325201" TargetMode="External"/><Relationship Id="rId18" Type="http://schemas.openxmlformats.org/officeDocument/2006/relationships/hyperlink" Target="https://podminky.urs.cz/item/CS_URS_2024_01/210812033" TargetMode="External"/><Relationship Id="rId26" Type="http://schemas.openxmlformats.org/officeDocument/2006/relationships/printerSettings" Target="../printerSettings/printerSettings8.bin"/><Relationship Id="rId3" Type="http://schemas.openxmlformats.org/officeDocument/2006/relationships/hyperlink" Target="https://podminky.urs.cz/item/CS_URS_2024_01/460431132" TargetMode="External"/><Relationship Id="rId21" Type="http://schemas.openxmlformats.org/officeDocument/2006/relationships/hyperlink" Target="https://podminky.urs.cz/item/CS_URS_2024_01/741132103" TargetMode="External"/><Relationship Id="rId7" Type="http://schemas.openxmlformats.org/officeDocument/2006/relationships/hyperlink" Target="https://podminky.urs.cz/item/CS_URS_2024_01/460010025" TargetMode="External"/><Relationship Id="rId12" Type="http://schemas.openxmlformats.org/officeDocument/2006/relationships/hyperlink" Target="https://podminky.urs.cz/item/CS_URS_2024_01/210204011" TargetMode="External"/><Relationship Id="rId17" Type="http://schemas.openxmlformats.org/officeDocument/2006/relationships/hyperlink" Target="https://podminky.urs.cz/item/CS_URS_2024_01/460791113" TargetMode="External"/><Relationship Id="rId25" Type="http://schemas.openxmlformats.org/officeDocument/2006/relationships/hyperlink" Target="https://podminky.urs.cz/item/CS_URS_2024_01/210202016" TargetMode="External"/><Relationship Id="rId2" Type="http://schemas.openxmlformats.org/officeDocument/2006/relationships/hyperlink" Target="https://podminky.urs.cz/item/CS_URS_2024_01/460661412" TargetMode="External"/><Relationship Id="rId16" Type="http://schemas.openxmlformats.org/officeDocument/2006/relationships/hyperlink" Target="https://podminky.urs.cz/item/CS_URS_2024_01/460791112" TargetMode="External"/><Relationship Id="rId20" Type="http://schemas.openxmlformats.org/officeDocument/2006/relationships/hyperlink" Target="https://podminky.urs.cz/item/CS_URS_2024_01/741134001" TargetMode="External"/><Relationship Id="rId1" Type="http://schemas.openxmlformats.org/officeDocument/2006/relationships/hyperlink" Target="https://podminky.urs.cz/item/CS_URS_2024_01/460161152" TargetMode="External"/><Relationship Id="rId6" Type="http://schemas.openxmlformats.org/officeDocument/2006/relationships/hyperlink" Target="https://podminky.urs.cz/item/CS_URS_2024_01/167151121" TargetMode="External"/><Relationship Id="rId11" Type="http://schemas.openxmlformats.org/officeDocument/2006/relationships/hyperlink" Target="https://podminky.urs.cz/item/CS_URS_2024_01/218204011" TargetMode="External"/><Relationship Id="rId24" Type="http://schemas.openxmlformats.org/officeDocument/2006/relationships/hyperlink" Target="https://podminky.urs.cz/item/CS_URS_2024_01/783314201" TargetMode="External"/><Relationship Id="rId5" Type="http://schemas.openxmlformats.org/officeDocument/2006/relationships/hyperlink" Target="https://podminky.urs.cz/item/CS_URS_2024_01/131251100" TargetMode="External"/><Relationship Id="rId15" Type="http://schemas.openxmlformats.org/officeDocument/2006/relationships/hyperlink" Target="https://podminky.urs.cz/item/CS_URS_2024_01/220960133" TargetMode="External"/><Relationship Id="rId23" Type="http://schemas.openxmlformats.org/officeDocument/2006/relationships/hyperlink" Target="https://podminky.urs.cz/item/CS_URS_2024_01/210220302" TargetMode="External"/><Relationship Id="rId10" Type="http://schemas.openxmlformats.org/officeDocument/2006/relationships/hyperlink" Target="https://podminky.urs.cz/item/CS_URS_2024_01/228960021" TargetMode="External"/><Relationship Id="rId19" Type="http://schemas.openxmlformats.org/officeDocument/2006/relationships/hyperlink" Target="https://podminky.urs.cz/item/CS_URS_2024_01/210812011" TargetMode="External"/><Relationship Id="rId4" Type="http://schemas.openxmlformats.org/officeDocument/2006/relationships/hyperlink" Target="https://podminky.urs.cz/item/CS_URS_2024_01/460431152" TargetMode="External"/><Relationship Id="rId9" Type="http://schemas.openxmlformats.org/officeDocument/2006/relationships/hyperlink" Target="https://podminky.urs.cz/item/CS_URS_2024_01/218202013" TargetMode="External"/><Relationship Id="rId14" Type="http://schemas.openxmlformats.org/officeDocument/2006/relationships/hyperlink" Target="https://podminky.urs.cz/item/CS_URS_2024_01/220960021" TargetMode="External"/><Relationship Id="rId22" Type="http://schemas.openxmlformats.org/officeDocument/2006/relationships/hyperlink" Target="https://podminky.urs.cz/item/CS_URS_2024_01/210220111" TargetMode="External"/><Relationship Id="rId27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914111121" TargetMode="External"/><Relationship Id="rId3" Type="http://schemas.openxmlformats.org/officeDocument/2006/relationships/hyperlink" Target="https://podminky.urs.cz/item/CS_URS_2024_01/460431132" TargetMode="External"/><Relationship Id="rId7" Type="http://schemas.openxmlformats.org/officeDocument/2006/relationships/hyperlink" Target="https://podminky.urs.cz/item/CS_URS_2024_01/220960133" TargetMode="External"/><Relationship Id="rId2" Type="http://schemas.openxmlformats.org/officeDocument/2006/relationships/hyperlink" Target="https://podminky.urs.cz/item/CS_URS_2024_01/460661412" TargetMode="External"/><Relationship Id="rId1" Type="http://schemas.openxmlformats.org/officeDocument/2006/relationships/hyperlink" Target="https://podminky.urs.cz/item/CS_URS_2024_01/460161152" TargetMode="External"/><Relationship Id="rId6" Type="http://schemas.openxmlformats.org/officeDocument/2006/relationships/hyperlink" Target="https://podminky.urs.cz/item/CS_URS_2024_01/460010025" TargetMode="External"/><Relationship Id="rId5" Type="http://schemas.openxmlformats.org/officeDocument/2006/relationships/hyperlink" Target="https://podminky.urs.cz/item/CS_URS_2024_01/167151121" TargetMode="External"/><Relationship Id="rId10" Type="http://schemas.openxmlformats.org/officeDocument/2006/relationships/drawing" Target="../drawings/drawing9.xml"/><Relationship Id="rId4" Type="http://schemas.openxmlformats.org/officeDocument/2006/relationships/hyperlink" Target="https://podminky.urs.cz/item/CS_URS_2024_01/131251100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4"/>
  <sheetViews>
    <sheetView showGridLines="0" topLeftCell="A52" workbookViewId="0">
      <selection activeCell="J61" sqref="J61:AF6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253" t="s">
        <v>6</v>
      </c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S2" s="15" t="s">
        <v>7</v>
      </c>
      <c r="BT2" s="15" t="s">
        <v>8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ht="24.95" customHeight="1">
      <c r="B4" s="18"/>
      <c r="D4" s="19" t="s">
        <v>10</v>
      </c>
      <c r="AR4" s="18"/>
      <c r="AS4" s="20" t="s">
        <v>11</v>
      </c>
      <c r="BE4" s="21" t="s">
        <v>12</v>
      </c>
      <c r="BS4" s="15" t="s">
        <v>13</v>
      </c>
    </row>
    <row r="5" spans="1:74" ht="12" customHeight="1">
      <c r="B5" s="18"/>
      <c r="D5" s="22" t="s">
        <v>14</v>
      </c>
      <c r="K5" s="265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R5" s="18"/>
      <c r="BE5" s="262" t="s">
        <v>15</v>
      </c>
      <c r="BS5" s="15" t="s">
        <v>7</v>
      </c>
    </row>
    <row r="6" spans="1:74" ht="36.950000000000003" customHeight="1">
      <c r="B6" s="18"/>
      <c r="D6" s="24" t="s">
        <v>16</v>
      </c>
      <c r="K6" s="266" t="s">
        <v>17</v>
      </c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R6" s="18"/>
      <c r="BE6" s="263"/>
      <c r="BS6" s="15" t="s">
        <v>7</v>
      </c>
    </row>
    <row r="7" spans="1:74" ht="12" customHeight="1">
      <c r="B7" s="18"/>
      <c r="D7" s="25" t="s">
        <v>18</v>
      </c>
      <c r="K7" s="23" t="s">
        <v>3</v>
      </c>
      <c r="AK7" s="25" t="s">
        <v>19</v>
      </c>
      <c r="AN7" s="23" t="s">
        <v>3</v>
      </c>
      <c r="AR7" s="18"/>
      <c r="BE7" s="263"/>
      <c r="BS7" s="15" t="s">
        <v>7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263"/>
      <c r="BS8" s="15" t="s">
        <v>7</v>
      </c>
    </row>
    <row r="9" spans="1:74" ht="14.45" customHeight="1">
      <c r="B9" s="18"/>
      <c r="AR9" s="18"/>
      <c r="BE9" s="263"/>
      <c r="BS9" s="15" t="s">
        <v>7</v>
      </c>
    </row>
    <row r="10" spans="1:74" ht="12" customHeight="1">
      <c r="B10" s="18"/>
      <c r="D10" s="25" t="s">
        <v>24</v>
      </c>
      <c r="AK10" s="25" t="s">
        <v>25</v>
      </c>
      <c r="AN10" s="23" t="s">
        <v>26</v>
      </c>
      <c r="AR10" s="18"/>
      <c r="BE10" s="263"/>
      <c r="BS10" s="15" t="s">
        <v>7</v>
      </c>
    </row>
    <row r="11" spans="1:74" ht="18.399999999999999" customHeight="1">
      <c r="B11" s="18"/>
      <c r="E11" s="23" t="s">
        <v>27</v>
      </c>
      <c r="AK11" s="25" t="s">
        <v>28</v>
      </c>
      <c r="AN11" s="23" t="s">
        <v>3</v>
      </c>
      <c r="AR11" s="18"/>
      <c r="BE11" s="263"/>
      <c r="BS11" s="15" t="s">
        <v>7</v>
      </c>
    </row>
    <row r="12" spans="1:74" ht="6.95" customHeight="1">
      <c r="B12" s="18"/>
      <c r="AR12" s="18"/>
      <c r="BE12" s="263"/>
      <c r="BS12" s="15" t="s">
        <v>7</v>
      </c>
    </row>
    <row r="13" spans="1:74" ht="12" customHeight="1">
      <c r="B13" s="18"/>
      <c r="D13" s="25" t="s">
        <v>29</v>
      </c>
      <c r="AK13" s="25" t="s">
        <v>25</v>
      </c>
      <c r="AN13" s="27" t="s">
        <v>30</v>
      </c>
      <c r="AR13" s="18"/>
      <c r="BE13" s="263"/>
      <c r="BS13" s="15" t="s">
        <v>7</v>
      </c>
    </row>
    <row r="14" spans="1:74" ht="12.75">
      <c r="B14" s="18"/>
      <c r="E14" s="267" t="s">
        <v>30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5" t="s">
        <v>28</v>
      </c>
      <c r="AN14" s="27" t="s">
        <v>30</v>
      </c>
      <c r="AR14" s="18"/>
      <c r="BE14" s="263"/>
      <c r="BS14" s="15" t="s">
        <v>7</v>
      </c>
    </row>
    <row r="15" spans="1:74" ht="6.95" customHeight="1">
      <c r="B15" s="18"/>
      <c r="AR15" s="18"/>
      <c r="BE15" s="263"/>
      <c r="BS15" s="15" t="s">
        <v>4</v>
      </c>
    </row>
    <row r="16" spans="1:74" ht="12" customHeight="1">
      <c r="B16" s="18"/>
      <c r="D16" s="25" t="s">
        <v>31</v>
      </c>
      <c r="AK16" s="25" t="s">
        <v>25</v>
      </c>
      <c r="AN16" s="23" t="s">
        <v>32</v>
      </c>
      <c r="AR16" s="18"/>
      <c r="BE16" s="263"/>
      <c r="BS16" s="15" t="s">
        <v>4</v>
      </c>
    </row>
    <row r="17" spans="2:71" ht="18.399999999999999" customHeight="1">
      <c r="B17" s="18"/>
      <c r="E17" s="23" t="s">
        <v>33</v>
      </c>
      <c r="AK17" s="25" t="s">
        <v>28</v>
      </c>
      <c r="AN17" s="23" t="s">
        <v>3</v>
      </c>
      <c r="AR17" s="18"/>
      <c r="BE17" s="263"/>
      <c r="BS17" s="15" t="s">
        <v>34</v>
      </c>
    </row>
    <row r="18" spans="2:71" ht="6.95" customHeight="1">
      <c r="B18" s="18"/>
      <c r="AR18" s="18"/>
      <c r="BE18" s="263"/>
      <c r="BS18" s="15" t="s">
        <v>7</v>
      </c>
    </row>
    <row r="19" spans="2:71" ht="12" customHeight="1">
      <c r="B19" s="18"/>
      <c r="D19" s="25" t="s">
        <v>35</v>
      </c>
      <c r="AK19" s="25" t="s">
        <v>25</v>
      </c>
      <c r="AN19" s="23" t="s">
        <v>32</v>
      </c>
      <c r="AR19" s="18"/>
      <c r="BE19" s="263"/>
      <c r="BS19" s="15" t="s">
        <v>7</v>
      </c>
    </row>
    <row r="20" spans="2:71" ht="18.399999999999999" customHeight="1">
      <c r="B20" s="18"/>
      <c r="E20" s="23" t="s">
        <v>36</v>
      </c>
      <c r="AK20" s="25" t="s">
        <v>28</v>
      </c>
      <c r="AN20" s="23" t="s">
        <v>3</v>
      </c>
      <c r="AR20" s="18"/>
      <c r="BE20" s="263"/>
      <c r="BS20" s="15" t="s">
        <v>4</v>
      </c>
    </row>
    <row r="21" spans="2:71" ht="6.95" customHeight="1">
      <c r="B21" s="18"/>
      <c r="AR21" s="18"/>
      <c r="BE21" s="263"/>
    </row>
    <row r="22" spans="2:71" ht="12" customHeight="1">
      <c r="B22" s="18"/>
      <c r="D22" s="25" t="s">
        <v>37</v>
      </c>
      <c r="AR22" s="18"/>
      <c r="BE22" s="263"/>
    </row>
    <row r="23" spans="2:71" ht="67.349999999999994" customHeight="1">
      <c r="B23" s="18"/>
      <c r="E23" s="269" t="s">
        <v>38</v>
      </c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R23" s="18"/>
      <c r="BE23" s="263"/>
    </row>
    <row r="24" spans="2:71" ht="6.95" customHeight="1">
      <c r="B24" s="18"/>
      <c r="AR24" s="18"/>
      <c r="BE24" s="263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63"/>
    </row>
    <row r="26" spans="2:71" s="1" customFormat="1" ht="25.9" customHeight="1">
      <c r="B26" s="30"/>
      <c r="D26" s="31" t="s">
        <v>39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70">
        <f>ROUND(AG54,2)</f>
        <v>0</v>
      </c>
      <c r="AL26" s="271"/>
      <c r="AM26" s="271"/>
      <c r="AN26" s="271"/>
      <c r="AO26" s="271"/>
      <c r="AR26" s="30"/>
      <c r="BE26" s="263"/>
    </row>
    <row r="27" spans="2:71" s="1" customFormat="1" ht="6.95" customHeight="1">
      <c r="B27" s="30"/>
      <c r="AR27" s="30"/>
      <c r="BE27" s="263"/>
    </row>
    <row r="28" spans="2:71" s="1" customFormat="1" ht="12.75">
      <c r="B28" s="30"/>
      <c r="L28" s="272" t="s">
        <v>40</v>
      </c>
      <c r="M28" s="272"/>
      <c r="N28" s="272"/>
      <c r="O28" s="272"/>
      <c r="P28" s="272"/>
      <c r="W28" s="272" t="s">
        <v>41</v>
      </c>
      <c r="X28" s="272"/>
      <c r="Y28" s="272"/>
      <c r="Z28" s="272"/>
      <c r="AA28" s="272"/>
      <c r="AB28" s="272"/>
      <c r="AC28" s="272"/>
      <c r="AD28" s="272"/>
      <c r="AE28" s="272"/>
      <c r="AK28" s="272" t="s">
        <v>42</v>
      </c>
      <c r="AL28" s="272"/>
      <c r="AM28" s="272"/>
      <c r="AN28" s="272"/>
      <c r="AO28" s="272"/>
      <c r="AR28" s="30"/>
      <c r="BE28" s="263"/>
    </row>
    <row r="29" spans="2:71" s="2" customFormat="1" ht="14.45" customHeight="1">
      <c r="B29" s="34"/>
      <c r="D29" s="25" t="s">
        <v>43</v>
      </c>
      <c r="F29" s="25" t="s">
        <v>44</v>
      </c>
      <c r="L29" s="257">
        <v>0.21</v>
      </c>
      <c r="M29" s="256"/>
      <c r="N29" s="256"/>
      <c r="O29" s="256"/>
      <c r="P29" s="256"/>
      <c r="W29" s="255">
        <f>ROUND(AZ54, 2)</f>
        <v>0</v>
      </c>
      <c r="X29" s="256"/>
      <c r="Y29" s="256"/>
      <c r="Z29" s="256"/>
      <c r="AA29" s="256"/>
      <c r="AB29" s="256"/>
      <c r="AC29" s="256"/>
      <c r="AD29" s="256"/>
      <c r="AE29" s="256"/>
      <c r="AK29" s="255">
        <f>ROUND(AV54, 2)</f>
        <v>0</v>
      </c>
      <c r="AL29" s="256"/>
      <c r="AM29" s="256"/>
      <c r="AN29" s="256"/>
      <c r="AO29" s="256"/>
      <c r="AR29" s="34"/>
      <c r="BE29" s="264"/>
    </row>
    <row r="30" spans="2:71" s="2" customFormat="1" ht="14.45" customHeight="1">
      <c r="B30" s="34"/>
      <c r="F30" s="25" t="s">
        <v>45</v>
      </c>
      <c r="L30" s="257">
        <v>0.15</v>
      </c>
      <c r="M30" s="256"/>
      <c r="N30" s="256"/>
      <c r="O30" s="256"/>
      <c r="P30" s="256"/>
      <c r="W30" s="255">
        <f>ROUND(BA54, 2)</f>
        <v>0</v>
      </c>
      <c r="X30" s="256"/>
      <c r="Y30" s="256"/>
      <c r="Z30" s="256"/>
      <c r="AA30" s="256"/>
      <c r="AB30" s="256"/>
      <c r="AC30" s="256"/>
      <c r="AD30" s="256"/>
      <c r="AE30" s="256"/>
      <c r="AK30" s="255">
        <f>ROUND(AW54, 2)</f>
        <v>0</v>
      </c>
      <c r="AL30" s="256"/>
      <c r="AM30" s="256"/>
      <c r="AN30" s="256"/>
      <c r="AO30" s="256"/>
      <c r="AR30" s="34"/>
      <c r="BE30" s="264"/>
    </row>
    <row r="31" spans="2:71" s="2" customFormat="1" ht="14.45" hidden="1" customHeight="1">
      <c r="B31" s="34"/>
      <c r="F31" s="25" t="s">
        <v>46</v>
      </c>
      <c r="L31" s="257">
        <v>0.21</v>
      </c>
      <c r="M31" s="256"/>
      <c r="N31" s="256"/>
      <c r="O31" s="256"/>
      <c r="P31" s="256"/>
      <c r="W31" s="255">
        <f>ROUND(BB54, 2)</f>
        <v>0</v>
      </c>
      <c r="X31" s="256"/>
      <c r="Y31" s="256"/>
      <c r="Z31" s="256"/>
      <c r="AA31" s="256"/>
      <c r="AB31" s="256"/>
      <c r="AC31" s="256"/>
      <c r="AD31" s="256"/>
      <c r="AE31" s="256"/>
      <c r="AK31" s="255">
        <v>0</v>
      </c>
      <c r="AL31" s="256"/>
      <c r="AM31" s="256"/>
      <c r="AN31" s="256"/>
      <c r="AO31" s="256"/>
      <c r="AR31" s="34"/>
      <c r="BE31" s="264"/>
    </row>
    <row r="32" spans="2:71" s="2" customFormat="1" ht="14.45" hidden="1" customHeight="1">
      <c r="B32" s="34"/>
      <c r="F32" s="25" t="s">
        <v>47</v>
      </c>
      <c r="L32" s="257">
        <v>0.15</v>
      </c>
      <c r="M32" s="256"/>
      <c r="N32" s="256"/>
      <c r="O32" s="256"/>
      <c r="P32" s="256"/>
      <c r="W32" s="255">
        <f>ROUND(BC54, 2)</f>
        <v>0</v>
      </c>
      <c r="X32" s="256"/>
      <c r="Y32" s="256"/>
      <c r="Z32" s="256"/>
      <c r="AA32" s="256"/>
      <c r="AB32" s="256"/>
      <c r="AC32" s="256"/>
      <c r="AD32" s="256"/>
      <c r="AE32" s="256"/>
      <c r="AK32" s="255">
        <v>0</v>
      </c>
      <c r="AL32" s="256"/>
      <c r="AM32" s="256"/>
      <c r="AN32" s="256"/>
      <c r="AO32" s="256"/>
      <c r="AR32" s="34"/>
      <c r="BE32" s="264"/>
    </row>
    <row r="33" spans="2:44" s="2" customFormat="1" ht="14.45" hidden="1" customHeight="1">
      <c r="B33" s="34"/>
      <c r="F33" s="25" t="s">
        <v>48</v>
      </c>
      <c r="L33" s="257">
        <v>0</v>
      </c>
      <c r="M33" s="256"/>
      <c r="N33" s="256"/>
      <c r="O33" s="256"/>
      <c r="P33" s="256"/>
      <c r="W33" s="255">
        <f>ROUND(BD54, 2)</f>
        <v>0</v>
      </c>
      <c r="X33" s="256"/>
      <c r="Y33" s="256"/>
      <c r="Z33" s="256"/>
      <c r="AA33" s="256"/>
      <c r="AB33" s="256"/>
      <c r="AC33" s="256"/>
      <c r="AD33" s="256"/>
      <c r="AE33" s="256"/>
      <c r="AK33" s="255">
        <v>0</v>
      </c>
      <c r="AL33" s="256"/>
      <c r="AM33" s="256"/>
      <c r="AN33" s="256"/>
      <c r="AO33" s="256"/>
      <c r="AR33" s="34"/>
    </row>
    <row r="34" spans="2:44" s="1" customFormat="1" ht="6.95" customHeight="1">
      <c r="B34" s="30"/>
      <c r="AR34" s="30"/>
    </row>
    <row r="35" spans="2:44" s="1" customFormat="1" ht="25.9" customHeight="1">
      <c r="B35" s="30"/>
      <c r="C35" s="35"/>
      <c r="D35" s="36" t="s">
        <v>49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50</v>
      </c>
      <c r="U35" s="37"/>
      <c r="V35" s="37"/>
      <c r="W35" s="37"/>
      <c r="X35" s="261" t="s">
        <v>51</v>
      </c>
      <c r="Y35" s="259"/>
      <c r="Z35" s="259"/>
      <c r="AA35" s="259"/>
      <c r="AB35" s="259"/>
      <c r="AC35" s="37"/>
      <c r="AD35" s="37"/>
      <c r="AE35" s="37"/>
      <c r="AF35" s="37"/>
      <c r="AG35" s="37"/>
      <c r="AH35" s="37"/>
      <c r="AI35" s="37"/>
      <c r="AJ35" s="37"/>
      <c r="AK35" s="258">
        <f>SUM(AK26:AK33)</f>
        <v>0</v>
      </c>
      <c r="AL35" s="259"/>
      <c r="AM35" s="259"/>
      <c r="AN35" s="259"/>
      <c r="AO35" s="260"/>
      <c r="AP35" s="35"/>
      <c r="AQ35" s="35"/>
      <c r="AR35" s="30"/>
    </row>
    <row r="36" spans="2:44" s="1" customFormat="1" ht="6.95" customHeight="1">
      <c r="B36" s="30"/>
      <c r="AR36" s="30"/>
    </row>
    <row r="37" spans="2:44" s="1" customFormat="1" ht="6.95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0"/>
    </row>
    <row r="41" spans="2:44" s="1" customFormat="1" ht="6.95" customHeight="1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</row>
    <row r="42" spans="2:44" s="1" customFormat="1" ht="24.95" customHeight="1">
      <c r="B42" s="30"/>
      <c r="C42" s="19" t="s">
        <v>52</v>
      </c>
      <c r="AR42" s="30"/>
    </row>
    <row r="43" spans="2:44" s="1" customFormat="1" ht="6.95" customHeight="1">
      <c r="B43" s="30"/>
      <c r="AR43" s="30"/>
    </row>
    <row r="44" spans="2:44" s="3" customFormat="1" ht="12" customHeight="1">
      <c r="B44" s="43"/>
      <c r="C44" s="25" t="s">
        <v>14</v>
      </c>
      <c r="AR44" s="43"/>
    </row>
    <row r="45" spans="2:44" s="4" customFormat="1" ht="36.950000000000003" customHeight="1">
      <c r="B45" s="44"/>
      <c r="C45" s="45" t="s">
        <v>16</v>
      </c>
      <c r="L45" s="282" t="str">
        <f>K6</f>
        <v>Opatření pro zlepšení podmínek chodců a MHD, Dubeček</v>
      </c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R45" s="44"/>
    </row>
    <row r="46" spans="2:44" s="1" customFormat="1" ht="6.95" customHeight="1">
      <c r="B46" s="30"/>
      <c r="AR46" s="30"/>
    </row>
    <row r="47" spans="2:44" s="1" customFormat="1" ht="12" customHeight="1">
      <c r="B47" s="30"/>
      <c r="C47" s="25" t="s">
        <v>20</v>
      </c>
      <c r="L47" s="46" t="str">
        <f>IF(K8="","",K8)</f>
        <v>k.ú. Dubeč (633 330)</v>
      </c>
      <c r="AI47" s="25" t="s">
        <v>22</v>
      </c>
      <c r="AM47" s="284" t="str">
        <f>IF(AN8= "","",AN8)</f>
        <v>23. 4. 2024</v>
      </c>
      <c r="AN47" s="284"/>
      <c r="AR47" s="30"/>
    </row>
    <row r="48" spans="2:44" s="1" customFormat="1" ht="6.95" customHeight="1">
      <c r="B48" s="30"/>
      <c r="AR48" s="30"/>
    </row>
    <row r="49" spans="1:91" s="1" customFormat="1" ht="25.7" customHeight="1">
      <c r="B49" s="30"/>
      <c r="C49" s="25" t="s">
        <v>24</v>
      </c>
      <c r="L49" s="3" t="str">
        <f>IF(E11= "","",E11)</f>
        <v xml:space="preserve">MČ Praha - Dubeč, Starodubečská 401/36, Dubeč </v>
      </c>
      <c r="AI49" s="25" t="s">
        <v>31</v>
      </c>
      <c r="AM49" s="285" t="str">
        <f>IF(E17="","",E17)</f>
        <v>Ing.T.Holenda,V.Křepinský PRINKOM spol.s r.o.</v>
      </c>
      <c r="AN49" s="286"/>
      <c r="AO49" s="286"/>
      <c r="AP49" s="286"/>
      <c r="AR49" s="30"/>
      <c r="AS49" s="287" t="s">
        <v>53</v>
      </c>
      <c r="AT49" s="288"/>
      <c r="AU49" s="48"/>
      <c r="AV49" s="48"/>
      <c r="AW49" s="48"/>
      <c r="AX49" s="48"/>
      <c r="AY49" s="48"/>
      <c r="AZ49" s="48"/>
      <c r="BA49" s="48"/>
      <c r="BB49" s="48"/>
      <c r="BC49" s="48"/>
      <c r="BD49" s="49"/>
    </row>
    <row r="50" spans="1:91" s="1" customFormat="1" ht="25.7" customHeight="1">
      <c r="B50" s="30"/>
      <c r="C50" s="25" t="s">
        <v>29</v>
      </c>
      <c r="L50" s="3" t="str">
        <f>IF(E14= "Vyplň údaj","",E14)</f>
        <v/>
      </c>
      <c r="AI50" s="25" t="s">
        <v>35</v>
      </c>
      <c r="AM50" s="285" t="str">
        <f>IF(E20="","",E20)</f>
        <v>Ing.Jiří Křepinský - PRINKOM spol. s r.o.</v>
      </c>
      <c r="AN50" s="286"/>
      <c r="AO50" s="286"/>
      <c r="AP50" s="286"/>
      <c r="AR50" s="30"/>
      <c r="AS50" s="289"/>
      <c r="AT50" s="290"/>
      <c r="BD50" s="51"/>
    </row>
    <row r="51" spans="1:91" s="1" customFormat="1" ht="10.9" customHeight="1">
      <c r="B51" s="30"/>
      <c r="AR51" s="30"/>
      <c r="AS51" s="289"/>
      <c r="AT51" s="290"/>
      <c r="BD51" s="51"/>
    </row>
    <row r="52" spans="1:91" s="1" customFormat="1" ht="29.25" customHeight="1">
      <c r="B52" s="30"/>
      <c r="C52" s="278" t="s">
        <v>54</v>
      </c>
      <c r="D52" s="279"/>
      <c r="E52" s="279"/>
      <c r="F52" s="279"/>
      <c r="G52" s="279"/>
      <c r="H52" s="52"/>
      <c r="I52" s="281" t="s">
        <v>55</v>
      </c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80" t="s">
        <v>56</v>
      </c>
      <c r="AH52" s="279"/>
      <c r="AI52" s="279"/>
      <c r="AJ52" s="279"/>
      <c r="AK52" s="279"/>
      <c r="AL52" s="279"/>
      <c r="AM52" s="279"/>
      <c r="AN52" s="281" t="s">
        <v>57</v>
      </c>
      <c r="AO52" s="279"/>
      <c r="AP52" s="279"/>
      <c r="AQ52" s="53" t="s">
        <v>58</v>
      </c>
      <c r="AR52" s="30"/>
      <c r="AS52" s="54" t="s">
        <v>59</v>
      </c>
      <c r="AT52" s="55" t="s">
        <v>60</v>
      </c>
      <c r="AU52" s="55" t="s">
        <v>61</v>
      </c>
      <c r="AV52" s="55" t="s">
        <v>62</v>
      </c>
      <c r="AW52" s="55" t="s">
        <v>63</v>
      </c>
      <c r="AX52" s="55" t="s">
        <v>64</v>
      </c>
      <c r="AY52" s="55" t="s">
        <v>65</v>
      </c>
      <c r="AZ52" s="55" t="s">
        <v>66</v>
      </c>
      <c r="BA52" s="55" t="s">
        <v>67</v>
      </c>
      <c r="BB52" s="55" t="s">
        <v>68</v>
      </c>
      <c r="BC52" s="55" t="s">
        <v>69</v>
      </c>
      <c r="BD52" s="56" t="s">
        <v>70</v>
      </c>
    </row>
    <row r="53" spans="1:91" s="1" customFormat="1" ht="10.9" customHeight="1">
      <c r="B53" s="30"/>
      <c r="AR53" s="30"/>
      <c r="AS53" s="57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9"/>
    </row>
    <row r="54" spans="1:91" s="5" customFormat="1" ht="32.450000000000003" customHeight="1">
      <c r="B54" s="58"/>
      <c r="C54" s="59" t="s">
        <v>71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276">
        <f>ROUND(SUM(AG55:AG62),2)</f>
        <v>0</v>
      </c>
      <c r="AH54" s="276"/>
      <c r="AI54" s="276"/>
      <c r="AJ54" s="276"/>
      <c r="AK54" s="276"/>
      <c r="AL54" s="276"/>
      <c r="AM54" s="276"/>
      <c r="AN54" s="277">
        <f t="shared" ref="AN54:AN62" si="0">SUM(AG54,AT54)</f>
        <v>0</v>
      </c>
      <c r="AO54" s="277"/>
      <c r="AP54" s="277"/>
      <c r="AQ54" s="62" t="s">
        <v>3</v>
      </c>
      <c r="AR54" s="58"/>
      <c r="AS54" s="63">
        <f>ROUND(SUM(AS55:AS62),2)</f>
        <v>0</v>
      </c>
      <c r="AT54" s="64">
        <f t="shared" ref="AT54:AT62" si="1">ROUND(SUM(AV54:AW54),2)</f>
        <v>0</v>
      </c>
      <c r="AU54" s="65">
        <f>ROUND(SUM(AU55:AU62),5)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>ROUND(SUM(AZ55:AZ62),2)</f>
        <v>0</v>
      </c>
      <c r="BA54" s="64">
        <f>ROUND(SUM(BA55:BA62),2)</f>
        <v>0</v>
      </c>
      <c r="BB54" s="64">
        <f>ROUND(SUM(BB55:BB62),2)</f>
        <v>0</v>
      </c>
      <c r="BC54" s="64">
        <f>ROUND(SUM(BC55:BC62),2)</f>
        <v>0</v>
      </c>
      <c r="BD54" s="66">
        <f>ROUND(SUM(BD55:BD62),2)</f>
        <v>0</v>
      </c>
      <c r="BS54" s="67" t="s">
        <v>72</v>
      </c>
      <c r="BT54" s="67" t="s">
        <v>73</v>
      </c>
      <c r="BU54" s="68" t="s">
        <v>74</v>
      </c>
      <c r="BV54" s="67" t="s">
        <v>75</v>
      </c>
      <c r="BW54" s="67" t="s">
        <v>5</v>
      </c>
      <c r="BX54" s="67" t="s">
        <v>76</v>
      </c>
      <c r="CL54" s="67" t="s">
        <v>3</v>
      </c>
    </row>
    <row r="55" spans="1:91" s="6" customFormat="1" ht="16.5" customHeight="1">
      <c r="A55" s="69" t="s">
        <v>77</v>
      </c>
      <c r="B55" s="70"/>
      <c r="C55" s="71"/>
      <c r="D55" s="275" t="s">
        <v>78</v>
      </c>
      <c r="E55" s="275"/>
      <c r="F55" s="275"/>
      <c r="G55" s="275"/>
      <c r="H55" s="275"/>
      <c r="I55" s="72"/>
      <c r="J55" s="275" t="s">
        <v>79</v>
      </c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3">
        <f>'SO 000 - Zařízení staveniště'!J30</f>
        <v>0</v>
      </c>
      <c r="AH55" s="274"/>
      <c r="AI55" s="274"/>
      <c r="AJ55" s="274"/>
      <c r="AK55" s="274"/>
      <c r="AL55" s="274"/>
      <c r="AM55" s="274"/>
      <c r="AN55" s="273">
        <f t="shared" si="0"/>
        <v>0</v>
      </c>
      <c r="AO55" s="274"/>
      <c r="AP55" s="274"/>
      <c r="AQ55" s="73" t="s">
        <v>80</v>
      </c>
      <c r="AR55" s="70"/>
      <c r="AS55" s="74">
        <v>0</v>
      </c>
      <c r="AT55" s="75">
        <f t="shared" si="1"/>
        <v>0</v>
      </c>
      <c r="AU55" s="76">
        <f>'SO 000 - Zařízení staveniště'!P82</f>
        <v>0</v>
      </c>
      <c r="AV55" s="75">
        <f>'SO 000 - Zařízení staveniště'!J33</f>
        <v>0</v>
      </c>
      <c r="AW55" s="75">
        <f>'SO 000 - Zařízení staveniště'!J34</f>
        <v>0</v>
      </c>
      <c r="AX55" s="75">
        <f>'SO 000 - Zařízení staveniště'!J35</f>
        <v>0</v>
      </c>
      <c r="AY55" s="75">
        <f>'SO 000 - Zařízení staveniště'!J36</f>
        <v>0</v>
      </c>
      <c r="AZ55" s="75">
        <f>'SO 000 - Zařízení staveniště'!F33</f>
        <v>0</v>
      </c>
      <c r="BA55" s="75">
        <f>'SO 000 - Zařízení staveniště'!F34</f>
        <v>0</v>
      </c>
      <c r="BB55" s="75">
        <f>'SO 000 - Zařízení staveniště'!F35</f>
        <v>0</v>
      </c>
      <c r="BC55" s="75">
        <f>'SO 000 - Zařízení staveniště'!F36</f>
        <v>0</v>
      </c>
      <c r="BD55" s="77">
        <f>'SO 000 - Zařízení staveniště'!F37</f>
        <v>0</v>
      </c>
      <c r="BT55" s="78" t="s">
        <v>81</v>
      </c>
      <c r="BV55" s="78" t="s">
        <v>75</v>
      </c>
      <c r="BW55" s="78" t="s">
        <v>82</v>
      </c>
      <c r="BX55" s="78" t="s">
        <v>5</v>
      </c>
      <c r="CL55" s="78" t="s">
        <v>3</v>
      </c>
      <c r="CM55" s="78" t="s">
        <v>83</v>
      </c>
    </row>
    <row r="56" spans="1:91" s="6" customFormat="1" ht="24.75" customHeight="1">
      <c r="A56" s="69" t="s">
        <v>77</v>
      </c>
      <c r="B56" s="70"/>
      <c r="C56" s="71"/>
      <c r="D56" s="275" t="s">
        <v>84</v>
      </c>
      <c r="E56" s="275"/>
      <c r="F56" s="275"/>
      <c r="G56" s="275"/>
      <c r="H56" s="275"/>
      <c r="I56" s="72"/>
      <c r="J56" s="275" t="s">
        <v>85</v>
      </c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3">
        <f>'SO 100 - Opatření č.1 - D...'!J30</f>
        <v>0</v>
      </c>
      <c r="AH56" s="274"/>
      <c r="AI56" s="274"/>
      <c r="AJ56" s="274"/>
      <c r="AK56" s="274"/>
      <c r="AL56" s="274"/>
      <c r="AM56" s="274"/>
      <c r="AN56" s="273">
        <f t="shared" si="0"/>
        <v>0</v>
      </c>
      <c r="AO56" s="274"/>
      <c r="AP56" s="274"/>
      <c r="AQ56" s="73" t="s">
        <v>80</v>
      </c>
      <c r="AR56" s="70"/>
      <c r="AS56" s="74">
        <v>0</v>
      </c>
      <c r="AT56" s="75">
        <f t="shared" si="1"/>
        <v>0</v>
      </c>
      <c r="AU56" s="76">
        <f>'SO 100 - Opatření č.1 - D...'!P88</f>
        <v>0</v>
      </c>
      <c r="AV56" s="75">
        <f>'SO 100 - Opatření č.1 - D...'!J33</f>
        <v>0</v>
      </c>
      <c r="AW56" s="75">
        <f>'SO 100 - Opatření č.1 - D...'!J34</f>
        <v>0</v>
      </c>
      <c r="AX56" s="75">
        <f>'SO 100 - Opatření č.1 - D...'!J35</f>
        <v>0</v>
      </c>
      <c r="AY56" s="75">
        <f>'SO 100 - Opatření č.1 - D...'!J36</f>
        <v>0</v>
      </c>
      <c r="AZ56" s="75">
        <f>'SO 100 - Opatření č.1 - D...'!F33</f>
        <v>0</v>
      </c>
      <c r="BA56" s="75">
        <f>'SO 100 - Opatření č.1 - D...'!F34</f>
        <v>0</v>
      </c>
      <c r="BB56" s="75">
        <f>'SO 100 - Opatření č.1 - D...'!F35</f>
        <v>0</v>
      </c>
      <c r="BC56" s="75">
        <f>'SO 100 - Opatření č.1 - D...'!F36</f>
        <v>0</v>
      </c>
      <c r="BD56" s="77">
        <f>'SO 100 - Opatření č.1 - D...'!F37</f>
        <v>0</v>
      </c>
      <c r="BT56" s="78" t="s">
        <v>81</v>
      </c>
      <c r="BV56" s="78" t="s">
        <v>75</v>
      </c>
      <c r="BW56" s="78" t="s">
        <v>86</v>
      </c>
      <c r="BX56" s="78" t="s">
        <v>5</v>
      </c>
      <c r="CL56" s="78" t="s">
        <v>3</v>
      </c>
      <c r="CM56" s="78" t="s">
        <v>83</v>
      </c>
    </row>
    <row r="57" spans="1:91" s="6" customFormat="1" ht="24.75" customHeight="1">
      <c r="A57" s="69" t="s">
        <v>77</v>
      </c>
      <c r="B57" s="70"/>
      <c r="C57" s="71"/>
      <c r="D57" s="275" t="s">
        <v>87</v>
      </c>
      <c r="E57" s="275"/>
      <c r="F57" s="275"/>
      <c r="G57" s="275"/>
      <c r="H57" s="275"/>
      <c r="I57" s="72"/>
      <c r="J57" s="275" t="s">
        <v>88</v>
      </c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3">
        <f>'SO 101 - Opatření č.2 - A...'!J30</f>
        <v>0</v>
      </c>
      <c r="AH57" s="274"/>
      <c r="AI57" s="274"/>
      <c r="AJ57" s="274"/>
      <c r="AK57" s="274"/>
      <c r="AL57" s="274"/>
      <c r="AM57" s="274"/>
      <c r="AN57" s="273">
        <f t="shared" si="0"/>
        <v>0</v>
      </c>
      <c r="AO57" s="274"/>
      <c r="AP57" s="274"/>
      <c r="AQ57" s="73" t="s">
        <v>80</v>
      </c>
      <c r="AR57" s="70"/>
      <c r="AS57" s="74">
        <v>0</v>
      </c>
      <c r="AT57" s="75">
        <f t="shared" si="1"/>
        <v>0</v>
      </c>
      <c r="AU57" s="76">
        <f>'SO 101 - Opatření č.2 - A...'!P87</f>
        <v>0</v>
      </c>
      <c r="AV57" s="75">
        <f>'SO 101 - Opatření č.2 - A...'!J33</f>
        <v>0</v>
      </c>
      <c r="AW57" s="75">
        <f>'SO 101 - Opatření č.2 - A...'!J34</f>
        <v>0</v>
      </c>
      <c r="AX57" s="75">
        <f>'SO 101 - Opatření č.2 - A...'!J35</f>
        <v>0</v>
      </c>
      <c r="AY57" s="75">
        <f>'SO 101 - Opatření č.2 - A...'!J36</f>
        <v>0</v>
      </c>
      <c r="AZ57" s="75">
        <f>'SO 101 - Opatření č.2 - A...'!F33</f>
        <v>0</v>
      </c>
      <c r="BA57" s="75">
        <f>'SO 101 - Opatření č.2 - A...'!F34</f>
        <v>0</v>
      </c>
      <c r="BB57" s="75">
        <f>'SO 101 - Opatření č.2 - A...'!F35</f>
        <v>0</v>
      </c>
      <c r="BC57" s="75">
        <f>'SO 101 - Opatření č.2 - A...'!F36</f>
        <v>0</v>
      </c>
      <c r="BD57" s="77">
        <f>'SO 101 - Opatření č.2 - A...'!F37</f>
        <v>0</v>
      </c>
      <c r="BT57" s="78" t="s">
        <v>81</v>
      </c>
      <c r="BV57" s="78" t="s">
        <v>75</v>
      </c>
      <c r="BW57" s="78" t="s">
        <v>89</v>
      </c>
      <c r="BX57" s="78" t="s">
        <v>5</v>
      </c>
      <c r="CL57" s="78" t="s">
        <v>3</v>
      </c>
      <c r="CM57" s="78" t="s">
        <v>83</v>
      </c>
    </row>
    <row r="58" spans="1:91" s="6" customFormat="1" ht="24.75" customHeight="1">
      <c r="A58" s="69" t="s">
        <v>77</v>
      </c>
      <c r="B58" s="70"/>
      <c r="C58" s="71"/>
      <c r="D58" s="275" t="s">
        <v>90</v>
      </c>
      <c r="E58" s="275"/>
      <c r="F58" s="275"/>
      <c r="G58" s="275"/>
      <c r="H58" s="275"/>
      <c r="I58" s="72"/>
      <c r="J58" s="275" t="s">
        <v>91</v>
      </c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275"/>
      <c r="W58" s="275"/>
      <c r="X58" s="275"/>
      <c r="Y58" s="275"/>
      <c r="Z58" s="275"/>
      <c r="AA58" s="275"/>
      <c r="AB58" s="275"/>
      <c r="AC58" s="275"/>
      <c r="AD58" s="275"/>
      <c r="AE58" s="275"/>
      <c r="AF58" s="275"/>
      <c r="AG58" s="273">
        <f>'SO 102 - Opatření č.3 - Ü...'!J30</f>
        <v>0</v>
      </c>
      <c r="AH58" s="274"/>
      <c r="AI58" s="274"/>
      <c r="AJ58" s="274"/>
      <c r="AK58" s="274"/>
      <c r="AL58" s="274"/>
      <c r="AM58" s="274"/>
      <c r="AN58" s="273">
        <f t="shared" si="0"/>
        <v>0</v>
      </c>
      <c r="AO58" s="274"/>
      <c r="AP58" s="274"/>
      <c r="AQ58" s="73" t="s">
        <v>80</v>
      </c>
      <c r="AR58" s="70"/>
      <c r="AS58" s="74">
        <v>0</v>
      </c>
      <c r="AT58" s="75">
        <f t="shared" si="1"/>
        <v>0</v>
      </c>
      <c r="AU58" s="76">
        <f>'SO 102 - Opatření č.3 - Ü...'!P88</f>
        <v>0</v>
      </c>
      <c r="AV58" s="75">
        <f>'SO 102 - Opatření č.3 - Ü...'!J33</f>
        <v>0</v>
      </c>
      <c r="AW58" s="75">
        <f>'SO 102 - Opatření č.3 - Ü...'!J34</f>
        <v>0</v>
      </c>
      <c r="AX58" s="75">
        <f>'SO 102 - Opatření č.3 - Ü...'!J35</f>
        <v>0</v>
      </c>
      <c r="AY58" s="75">
        <f>'SO 102 - Opatření č.3 - Ü...'!J36</f>
        <v>0</v>
      </c>
      <c r="AZ58" s="75">
        <f>'SO 102 - Opatření č.3 - Ü...'!F33</f>
        <v>0</v>
      </c>
      <c r="BA58" s="75">
        <f>'SO 102 - Opatření č.3 - Ü...'!F34</f>
        <v>0</v>
      </c>
      <c r="BB58" s="75">
        <f>'SO 102 - Opatření č.3 - Ü...'!F35</f>
        <v>0</v>
      </c>
      <c r="BC58" s="75">
        <f>'SO 102 - Opatření č.3 - Ü...'!F36</f>
        <v>0</v>
      </c>
      <c r="BD58" s="77">
        <f>'SO 102 - Opatření č.3 - Ü...'!F37</f>
        <v>0</v>
      </c>
      <c r="BT58" s="78" t="s">
        <v>81</v>
      </c>
      <c r="BV58" s="78" t="s">
        <v>75</v>
      </c>
      <c r="BW58" s="78" t="s">
        <v>92</v>
      </c>
      <c r="BX58" s="78" t="s">
        <v>5</v>
      </c>
      <c r="CL58" s="78" t="s">
        <v>3</v>
      </c>
      <c r="CM58" s="78" t="s">
        <v>83</v>
      </c>
    </row>
    <row r="59" spans="1:91" s="6" customFormat="1" ht="37.5" customHeight="1">
      <c r="A59" s="69" t="s">
        <v>77</v>
      </c>
      <c r="B59" s="70"/>
      <c r="C59" s="71"/>
      <c r="D59" s="275" t="s">
        <v>93</v>
      </c>
      <c r="E59" s="275"/>
      <c r="F59" s="275"/>
      <c r="G59" s="275"/>
      <c r="H59" s="275"/>
      <c r="I59" s="72"/>
      <c r="J59" s="275" t="s">
        <v>94</v>
      </c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75"/>
      <c r="AG59" s="273">
        <f>'SO 103 - Opatření č.4 - Ü...'!J30</f>
        <v>0</v>
      </c>
      <c r="AH59" s="274"/>
      <c r="AI59" s="274"/>
      <c r="AJ59" s="274"/>
      <c r="AK59" s="274"/>
      <c r="AL59" s="274"/>
      <c r="AM59" s="274"/>
      <c r="AN59" s="273">
        <f t="shared" si="0"/>
        <v>0</v>
      </c>
      <c r="AO59" s="274"/>
      <c r="AP59" s="274"/>
      <c r="AQ59" s="73" t="s">
        <v>80</v>
      </c>
      <c r="AR59" s="70"/>
      <c r="AS59" s="74">
        <v>0</v>
      </c>
      <c r="AT59" s="75">
        <f t="shared" si="1"/>
        <v>0</v>
      </c>
      <c r="AU59" s="76">
        <f>'SO 103 - Opatření č.4 - Ü...'!P88</f>
        <v>0</v>
      </c>
      <c r="AV59" s="75">
        <f>'SO 103 - Opatření č.4 - Ü...'!J33</f>
        <v>0</v>
      </c>
      <c r="AW59" s="75">
        <f>'SO 103 - Opatření č.4 - Ü...'!J34</f>
        <v>0</v>
      </c>
      <c r="AX59" s="75">
        <f>'SO 103 - Opatření č.4 - Ü...'!J35</f>
        <v>0</v>
      </c>
      <c r="AY59" s="75">
        <f>'SO 103 - Opatření č.4 - Ü...'!J36</f>
        <v>0</v>
      </c>
      <c r="AZ59" s="75">
        <f>'SO 103 - Opatření č.4 - Ü...'!F33</f>
        <v>0</v>
      </c>
      <c r="BA59" s="75">
        <f>'SO 103 - Opatření č.4 - Ü...'!F34</f>
        <v>0</v>
      </c>
      <c r="BB59" s="75">
        <f>'SO 103 - Opatření č.4 - Ü...'!F35</f>
        <v>0</v>
      </c>
      <c r="BC59" s="75">
        <f>'SO 103 - Opatření č.4 - Ü...'!F36</f>
        <v>0</v>
      </c>
      <c r="BD59" s="77">
        <f>'SO 103 - Opatření č.4 - Ü...'!F37</f>
        <v>0</v>
      </c>
      <c r="BT59" s="78" t="s">
        <v>81</v>
      </c>
      <c r="BV59" s="78" t="s">
        <v>75</v>
      </c>
      <c r="BW59" s="78" t="s">
        <v>95</v>
      </c>
      <c r="BX59" s="78" t="s">
        <v>5</v>
      </c>
      <c r="CL59" s="78" t="s">
        <v>3</v>
      </c>
      <c r="CM59" s="78" t="s">
        <v>83</v>
      </c>
    </row>
    <row r="60" spans="1:91" s="6" customFormat="1" ht="24.75" customHeight="1">
      <c r="A60" s="69" t="s">
        <v>77</v>
      </c>
      <c r="B60" s="70"/>
      <c r="C60" s="71"/>
      <c r="D60" s="275" t="s">
        <v>96</v>
      </c>
      <c r="E60" s="275"/>
      <c r="F60" s="275"/>
      <c r="G60" s="275"/>
      <c r="H60" s="275"/>
      <c r="I60" s="72"/>
      <c r="J60" s="275" t="s">
        <v>97</v>
      </c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3">
        <f>'SO 104 - Opatření č.5 - Ü...'!J30</f>
        <v>0</v>
      </c>
      <c r="AH60" s="274"/>
      <c r="AI60" s="274"/>
      <c r="AJ60" s="274"/>
      <c r="AK60" s="274"/>
      <c r="AL60" s="274"/>
      <c r="AM60" s="274"/>
      <c r="AN60" s="273">
        <f t="shared" si="0"/>
        <v>0</v>
      </c>
      <c r="AO60" s="274"/>
      <c r="AP60" s="274"/>
      <c r="AQ60" s="73" t="s">
        <v>80</v>
      </c>
      <c r="AR60" s="70"/>
      <c r="AS60" s="74">
        <v>0</v>
      </c>
      <c r="AT60" s="75">
        <f t="shared" si="1"/>
        <v>0</v>
      </c>
      <c r="AU60" s="76">
        <f>'SO 104 - Opatření č.5 - Ü...'!P86</f>
        <v>0</v>
      </c>
      <c r="AV60" s="75">
        <f>'SO 104 - Opatření č.5 - Ü...'!J33</f>
        <v>0</v>
      </c>
      <c r="AW60" s="75">
        <f>'SO 104 - Opatření č.5 - Ü...'!J34</f>
        <v>0</v>
      </c>
      <c r="AX60" s="75">
        <f>'SO 104 - Opatření č.5 - Ü...'!J35</f>
        <v>0</v>
      </c>
      <c r="AY60" s="75">
        <f>'SO 104 - Opatření č.5 - Ü...'!J36</f>
        <v>0</v>
      </c>
      <c r="AZ60" s="75">
        <f>'SO 104 - Opatření č.5 - Ü...'!F33</f>
        <v>0</v>
      </c>
      <c r="BA60" s="75">
        <f>'SO 104 - Opatření č.5 - Ü...'!F34</f>
        <v>0</v>
      </c>
      <c r="BB60" s="75">
        <f>'SO 104 - Opatření č.5 - Ü...'!F35</f>
        <v>0</v>
      </c>
      <c r="BC60" s="75">
        <f>'SO 104 - Opatření č.5 - Ü...'!F36</f>
        <v>0</v>
      </c>
      <c r="BD60" s="77">
        <f>'SO 104 - Opatření č.5 - Ü...'!F37</f>
        <v>0</v>
      </c>
      <c r="BT60" s="78" t="s">
        <v>81</v>
      </c>
      <c r="BV60" s="78" t="s">
        <v>75</v>
      </c>
      <c r="BW60" s="78" t="s">
        <v>98</v>
      </c>
      <c r="BX60" s="78" t="s">
        <v>5</v>
      </c>
      <c r="CL60" s="78" t="s">
        <v>3</v>
      </c>
      <c r="CM60" s="78" t="s">
        <v>83</v>
      </c>
    </row>
    <row r="61" spans="1:91" s="6" customFormat="1" ht="24.75" customHeight="1">
      <c r="A61" s="69" t="s">
        <v>77</v>
      </c>
      <c r="B61" s="70"/>
      <c r="C61" s="71"/>
      <c r="D61" s="275" t="s">
        <v>99</v>
      </c>
      <c r="E61" s="275"/>
      <c r="F61" s="275"/>
      <c r="G61" s="275"/>
      <c r="H61" s="275"/>
      <c r="I61" s="72"/>
      <c r="J61" s="275" t="s">
        <v>1383</v>
      </c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3">
        <f>'SO 400 - Opatření č.6 - V...'!J30</f>
        <v>0</v>
      </c>
      <c r="AH61" s="274"/>
      <c r="AI61" s="274"/>
      <c r="AJ61" s="274"/>
      <c r="AK61" s="274"/>
      <c r="AL61" s="274"/>
      <c r="AM61" s="274"/>
      <c r="AN61" s="273">
        <f t="shared" si="0"/>
        <v>0</v>
      </c>
      <c r="AO61" s="274"/>
      <c r="AP61" s="274"/>
      <c r="AQ61" s="73" t="s">
        <v>80</v>
      </c>
      <c r="AR61" s="70"/>
      <c r="AS61" s="74">
        <v>0</v>
      </c>
      <c r="AT61" s="75">
        <f t="shared" si="1"/>
        <v>0</v>
      </c>
      <c r="AU61" s="76">
        <f>'SO 400 - Opatření č.6 - V...'!P84</f>
        <v>0</v>
      </c>
      <c r="AV61" s="75">
        <f>'SO 400 - Opatření č.6 - V...'!J33</f>
        <v>0</v>
      </c>
      <c r="AW61" s="75">
        <f>'SO 400 - Opatření č.6 - V...'!J34</f>
        <v>0</v>
      </c>
      <c r="AX61" s="75">
        <f>'SO 400 - Opatření č.6 - V...'!J35</f>
        <v>0</v>
      </c>
      <c r="AY61" s="75">
        <f>'SO 400 - Opatření č.6 - V...'!J36</f>
        <v>0</v>
      </c>
      <c r="AZ61" s="75">
        <f>'SO 400 - Opatření č.6 - V...'!F33</f>
        <v>0</v>
      </c>
      <c r="BA61" s="75">
        <f>'SO 400 - Opatření č.6 - V...'!F34</f>
        <v>0</v>
      </c>
      <c r="BB61" s="75">
        <f>'SO 400 - Opatření č.6 - V...'!F35</f>
        <v>0</v>
      </c>
      <c r="BC61" s="75">
        <f>'SO 400 - Opatření č.6 - V...'!F36</f>
        <v>0</v>
      </c>
      <c r="BD61" s="77">
        <f>'SO 400 - Opatření č.6 - V...'!F37</f>
        <v>0</v>
      </c>
      <c r="BT61" s="78" t="s">
        <v>81</v>
      </c>
      <c r="BV61" s="78" t="s">
        <v>75</v>
      </c>
      <c r="BW61" s="78" t="s">
        <v>100</v>
      </c>
      <c r="BX61" s="78" t="s">
        <v>5</v>
      </c>
      <c r="CL61" s="78" t="s">
        <v>3</v>
      </c>
      <c r="CM61" s="78" t="s">
        <v>83</v>
      </c>
    </row>
    <row r="62" spans="1:91" s="6" customFormat="1" ht="16.5" customHeight="1">
      <c r="A62" s="69" t="s">
        <v>77</v>
      </c>
      <c r="B62" s="70"/>
      <c r="C62" s="71"/>
      <c r="D62" s="275" t="s">
        <v>101</v>
      </c>
      <c r="E62" s="275"/>
      <c r="F62" s="275"/>
      <c r="G62" s="275"/>
      <c r="H62" s="275"/>
      <c r="I62" s="72"/>
      <c r="J62" s="275" t="s">
        <v>102</v>
      </c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3">
        <f>'SO 401 - Opatření č.7 - D...'!J30</f>
        <v>0</v>
      </c>
      <c r="AH62" s="274"/>
      <c r="AI62" s="274"/>
      <c r="AJ62" s="274"/>
      <c r="AK62" s="274"/>
      <c r="AL62" s="274"/>
      <c r="AM62" s="274"/>
      <c r="AN62" s="273">
        <f t="shared" si="0"/>
        <v>0</v>
      </c>
      <c r="AO62" s="274"/>
      <c r="AP62" s="274"/>
      <c r="AQ62" s="73" t="s">
        <v>80</v>
      </c>
      <c r="AR62" s="70"/>
      <c r="AS62" s="79">
        <v>0</v>
      </c>
      <c r="AT62" s="80">
        <f t="shared" si="1"/>
        <v>0</v>
      </c>
      <c r="AU62" s="81">
        <f>'SO 401 - Opatření č.7 - D...'!P84</f>
        <v>0</v>
      </c>
      <c r="AV62" s="80">
        <f>'SO 401 - Opatření č.7 - D...'!J33</f>
        <v>0</v>
      </c>
      <c r="AW62" s="80">
        <f>'SO 401 - Opatření č.7 - D...'!J34</f>
        <v>0</v>
      </c>
      <c r="AX62" s="80">
        <f>'SO 401 - Opatření č.7 - D...'!J35</f>
        <v>0</v>
      </c>
      <c r="AY62" s="80">
        <f>'SO 401 - Opatření č.7 - D...'!J36</f>
        <v>0</v>
      </c>
      <c r="AZ62" s="80">
        <f>'SO 401 - Opatření č.7 - D...'!F33</f>
        <v>0</v>
      </c>
      <c r="BA62" s="80">
        <f>'SO 401 - Opatření č.7 - D...'!F34</f>
        <v>0</v>
      </c>
      <c r="BB62" s="80">
        <f>'SO 401 - Opatření č.7 - D...'!F35</f>
        <v>0</v>
      </c>
      <c r="BC62" s="80">
        <f>'SO 401 - Opatření č.7 - D...'!F36</f>
        <v>0</v>
      </c>
      <c r="BD62" s="82">
        <f>'SO 401 - Opatření č.7 - D...'!F37</f>
        <v>0</v>
      </c>
      <c r="BT62" s="78" t="s">
        <v>81</v>
      </c>
      <c r="BV62" s="78" t="s">
        <v>75</v>
      </c>
      <c r="BW62" s="78" t="s">
        <v>103</v>
      </c>
      <c r="BX62" s="78" t="s">
        <v>5</v>
      </c>
      <c r="CL62" s="78" t="s">
        <v>3</v>
      </c>
      <c r="CM62" s="78" t="s">
        <v>83</v>
      </c>
    </row>
    <row r="63" spans="1:91" s="1" customFormat="1" ht="30" customHeight="1">
      <c r="B63" s="30"/>
      <c r="AR63" s="30"/>
    </row>
    <row r="64" spans="1:91" s="1" customFormat="1" ht="6.95" customHeight="1"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30"/>
    </row>
  </sheetData>
  <mergeCells count="70"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D59:H59"/>
    <mergeCell ref="J59:AF59"/>
    <mergeCell ref="J56:AF56"/>
    <mergeCell ref="D56:H56"/>
    <mergeCell ref="AG56:AM56"/>
    <mergeCell ref="D57:H57"/>
    <mergeCell ref="J57:AF57"/>
    <mergeCell ref="AG57:AM57"/>
    <mergeCell ref="D62:H62"/>
    <mergeCell ref="J62:AF62"/>
    <mergeCell ref="AG54:AM54"/>
    <mergeCell ref="AN54:AP54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K30:AO30"/>
    <mergeCell ref="L30:P30"/>
    <mergeCell ref="W30:AE30"/>
    <mergeCell ref="L31:P31"/>
    <mergeCell ref="AN62:AP62"/>
    <mergeCell ref="AG62:AM62"/>
    <mergeCell ref="AN59:AP59"/>
    <mergeCell ref="AG59:AM59"/>
    <mergeCell ref="AN56:AP56"/>
    <mergeCell ref="AN57:AP57"/>
    <mergeCell ref="L45:AO45"/>
    <mergeCell ref="AM47:AN47"/>
    <mergeCell ref="AM49:AP4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</mergeCells>
  <hyperlinks>
    <hyperlink ref="A55" location="'SO 000 - Zařízení staveniště'!C2" display="/" xr:uid="{00000000-0004-0000-0000-000000000000}"/>
    <hyperlink ref="A56" location="'SO 100 - Opatření č.1 - D...'!C2" display="/" xr:uid="{00000000-0004-0000-0000-000001000000}"/>
    <hyperlink ref="A57" location="'SO 101 - Opatření č.2 - A...'!C2" display="/" xr:uid="{00000000-0004-0000-0000-000002000000}"/>
    <hyperlink ref="A58" location="'SO 102 - Opatření č.3 - Ü...'!C2" display="/" xr:uid="{00000000-0004-0000-0000-000003000000}"/>
    <hyperlink ref="A59" location="'SO 103 - Opatření č.4 - Ü...'!C2" display="/" xr:uid="{00000000-0004-0000-0000-000004000000}"/>
    <hyperlink ref="A60" location="'SO 104 - Opatření č.5 - Ü...'!C2" display="/" xr:uid="{00000000-0004-0000-0000-000005000000}"/>
    <hyperlink ref="A61" location="'SO 400 - Opatření č.6 - V...'!C2" display="/" xr:uid="{00000000-0004-0000-0000-000006000000}"/>
    <hyperlink ref="A62" location="'SO 401 - Opatření č.7 - D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1.25"/>
  <cols>
    <col min="1" max="1" width="8.33203125" style="168" customWidth="1"/>
    <col min="2" max="2" width="1.6640625" style="168" customWidth="1"/>
    <col min="3" max="4" width="5" style="168" customWidth="1"/>
    <col min="5" max="5" width="11.6640625" style="168" customWidth="1"/>
    <col min="6" max="6" width="9.1640625" style="168" customWidth="1"/>
    <col min="7" max="7" width="5" style="168" customWidth="1"/>
    <col min="8" max="8" width="77.83203125" style="168" customWidth="1"/>
    <col min="9" max="10" width="20" style="168" customWidth="1"/>
    <col min="11" max="11" width="1.6640625" style="168" customWidth="1"/>
  </cols>
  <sheetData>
    <row r="1" spans="2:11" customFormat="1" ht="37.5" customHeight="1"/>
    <row r="2" spans="2:11" customFormat="1" ht="7.5" customHeight="1">
      <c r="B2" s="169"/>
      <c r="C2" s="170"/>
      <c r="D2" s="170"/>
      <c r="E2" s="170"/>
      <c r="F2" s="170"/>
      <c r="G2" s="170"/>
      <c r="H2" s="170"/>
      <c r="I2" s="170"/>
      <c r="J2" s="170"/>
      <c r="K2" s="171"/>
    </row>
    <row r="3" spans="2:11" s="13" customFormat="1" ht="45" customHeight="1">
      <c r="B3" s="172"/>
      <c r="C3" s="297" t="s">
        <v>1195</v>
      </c>
      <c r="D3" s="297"/>
      <c r="E3" s="297"/>
      <c r="F3" s="297"/>
      <c r="G3" s="297"/>
      <c r="H3" s="297"/>
      <c r="I3" s="297"/>
      <c r="J3" s="297"/>
      <c r="K3" s="173"/>
    </row>
    <row r="4" spans="2:11" customFormat="1" ht="25.5" customHeight="1">
      <c r="B4" s="174"/>
      <c r="C4" s="302" t="s">
        <v>1196</v>
      </c>
      <c r="D4" s="302"/>
      <c r="E4" s="302"/>
      <c r="F4" s="302"/>
      <c r="G4" s="302"/>
      <c r="H4" s="302"/>
      <c r="I4" s="302"/>
      <c r="J4" s="302"/>
      <c r="K4" s="175"/>
    </row>
    <row r="5" spans="2:11" customFormat="1" ht="5.25" customHeight="1">
      <c r="B5" s="174"/>
      <c r="C5" s="176"/>
      <c r="D5" s="176"/>
      <c r="E5" s="176"/>
      <c r="F5" s="176"/>
      <c r="G5" s="176"/>
      <c r="H5" s="176"/>
      <c r="I5" s="176"/>
      <c r="J5" s="176"/>
      <c r="K5" s="175"/>
    </row>
    <row r="6" spans="2:11" customFormat="1" ht="15" customHeight="1">
      <c r="B6" s="174"/>
      <c r="C6" s="301" t="s">
        <v>1197</v>
      </c>
      <c r="D6" s="301"/>
      <c r="E6" s="301"/>
      <c r="F6" s="301"/>
      <c r="G6" s="301"/>
      <c r="H6" s="301"/>
      <c r="I6" s="301"/>
      <c r="J6" s="301"/>
      <c r="K6" s="175"/>
    </row>
    <row r="7" spans="2:11" customFormat="1" ht="15" customHeight="1">
      <c r="B7" s="178"/>
      <c r="C7" s="301" t="s">
        <v>1198</v>
      </c>
      <c r="D7" s="301"/>
      <c r="E7" s="301"/>
      <c r="F7" s="301"/>
      <c r="G7" s="301"/>
      <c r="H7" s="301"/>
      <c r="I7" s="301"/>
      <c r="J7" s="301"/>
      <c r="K7" s="175"/>
    </row>
    <row r="8" spans="2:11" customFormat="1" ht="12.75" customHeight="1">
      <c r="B8" s="178"/>
      <c r="C8" s="177"/>
      <c r="D8" s="177"/>
      <c r="E8" s="177"/>
      <c r="F8" s="177"/>
      <c r="G8" s="177"/>
      <c r="H8" s="177"/>
      <c r="I8" s="177"/>
      <c r="J8" s="177"/>
      <c r="K8" s="175"/>
    </row>
    <row r="9" spans="2:11" customFormat="1" ht="15" customHeight="1">
      <c r="B9" s="178"/>
      <c r="C9" s="301" t="s">
        <v>1199</v>
      </c>
      <c r="D9" s="301"/>
      <c r="E9" s="301"/>
      <c r="F9" s="301"/>
      <c r="G9" s="301"/>
      <c r="H9" s="301"/>
      <c r="I9" s="301"/>
      <c r="J9" s="301"/>
      <c r="K9" s="175"/>
    </row>
    <row r="10" spans="2:11" customFormat="1" ht="15" customHeight="1">
      <c r="B10" s="178"/>
      <c r="C10" s="177"/>
      <c r="D10" s="301" t="s">
        <v>1200</v>
      </c>
      <c r="E10" s="301"/>
      <c r="F10" s="301"/>
      <c r="G10" s="301"/>
      <c r="H10" s="301"/>
      <c r="I10" s="301"/>
      <c r="J10" s="301"/>
      <c r="K10" s="175"/>
    </row>
    <row r="11" spans="2:11" customFormat="1" ht="15" customHeight="1">
      <c r="B11" s="178"/>
      <c r="C11" s="179"/>
      <c r="D11" s="301" t="s">
        <v>1201</v>
      </c>
      <c r="E11" s="301"/>
      <c r="F11" s="301"/>
      <c r="G11" s="301"/>
      <c r="H11" s="301"/>
      <c r="I11" s="301"/>
      <c r="J11" s="301"/>
      <c r="K11" s="175"/>
    </row>
    <row r="12" spans="2:11" customFormat="1" ht="15" customHeight="1">
      <c r="B12" s="178"/>
      <c r="C12" s="179"/>
      <c r="D12" s="177"/>
      <c r="E12" s="177"/>
      <c r="F12" s="177"/>
      <c r="G12" s="177"/>
      <c r="H12" s="177"/>
      <c r="I12" s="177"/>
      <c r="J12" s="177"/>
      <c r="K12" s="175"/>
    </row>
    <row r="13" spans="2:11" customFormat="1" ht="15" customHeight="1">
      <c r="B13" s="178"/>
      <c r="C13" s="179"/>
      <c r="D13" s="180" t="s">
        <v>1202</v>
      </c>
      <c r="E13" s="177"/>
      <c r="F13" s="177"/>
      <c r="G13" s="177"/>
      <c r="H13" s="177"/>
      <c r="I13" s="177"/>
      <c r="J13" s="177"/>
      <c r="K13" s="175"/>
    </row>
    <row r="14" spans="2:11" customFormat="1" ht="12.75" customHeight="1">
      <c r="B14" s="178"/>
      <c r="C14" s="179"/>
      <c r="D14" s="179"/>
      <c r="E14" s="179"/>
      <c r="F14" s="179"/>
      <c r="G14" s="179"/>
      <c r="H14" s="179"/>
      <c r="I14" s="179"/>
      <c r="J14" s="179"/>
      <c r="K14" s="175"/>
    </row>
    <row r="15" spans="2:11" customFormat="1" ht="15" customHeight="1">
      <c r="B15" s="178"/>
      <c r="C15" s="179"/>
      <c r="D15" s="301" t="s">
        <v>1203</v>
      </c>
      <c r="E15" s="301"/>
      <c r="F15" s="301"/>
      <c r="G15" s="301"/>
      <c r="H15" s="301"/>
      <c r="I15" s="301"/>
      <c r="J15" s="301"/>
      <c r="K15" s="175"/>
    </row>
    <row r="16" spans="2:11" customFormat="1" ht="15" customHeight="1">
      <c r="B16" s="178"/>
      <c r="C16" s="179"/>
      <c r="D16" s="301" t="s">
        <v>1204</v>
      </c>
      <c r="E16" s="301"/>
      <c r="F16" s="301"/>
      <c r="G16" s="301"/>
      <c r="H16" s="301"/>
      <c r="I16" s="301"/>
      <c r="J16" s="301"/>
      <c r="K16" s="175"/>
    </row>
    <row r="17" spans="2:11" customFormat="1" ht="15" customHeight="1">
      <c r="B17" s="178"/>
      <c r="C17" s="179"/>
      <c r="D17" s="301" t="s">
        <v>1205</v>
      </c>
      <c r="E17" s="301"/>
      <c r="F17" s="301"/>
      <c r="G17" s="301"/>
      <c r="H17" s="301"/>
      <c r="I17" s="301"/>
      <c r="J17" s="301"/>
      <c r="K17" s="175"/>
    </row>
    <row r="18" spans="2:11" customFormat="1" ht="15" customHeight="1">
      <c r="B18" s="178"/>
      <c r="C18" s="179"/>
      <c r="D18" s="179"/>
      <c r="E18" s="181" t="s">
        <v>80</v>
      </c>
      <c r="F18" s="301" t="s">
        <v>1206</v>
      </c>
      <c r="G18" s="301"/>
      <c r="H18" s="301"/>
      <c r="I18" s="301"/>
      <c r="J18" s="301"/>
      <c r="K18" s="175"/>
    </row>
    <row r="19" spans="2:11" customFormat="1" ht="15" customHeight="1">
      <c r="B19" s="178"/>
      <c r="C19" s="179"/>
      <c r="D19" s="179"/>
      <c r="E19" s="181" t="s">
        <v>1207</v>
      </c>
      <c r="F19" s="301" t="s">
        <v>1208</v>
      </c>
      <c r="G19" s="301"/>
      <c r="H19" s="301"/>
      <c r="I19" s="301"/>
      <c r="J19" s="301"/>
      <c r="K19" s="175"/>
    </row>
    <row r="20" spans="2:11" customFormat="1" ht="15" customHeight="1">
      <c r="B20" s="178"/>
      <c r="C20" s="179"/>
      <c r="D20" s="179"/>
      <c r="E20" s="181" t="s">
        <v>1209</v>
      </c>
      <c r="F20" s="301" t="s">
        <v>1210</v>
      </c>
      <c r="G20" s="301"/>
      <c r="H20" s="301"/>
      <c r="I20" s="301"/>
      <c r="J20" s="301"/>
      <c r="K20" s="175"/>
    </row>
    <row r="21" spans="2:11" customFormat="1" ht="15" customHeight="1">
      <c r="B21" s="178"/>
      <c r="C21" s="179"/>
      <c r="D21" s="179"/>
      <c r="E21" s="181" t="s">
        <v>1211</v>
      </c>
      <c r="F21" s="301" t="s">
        <v>1212</v>
      </c>
      <c r="G21" s="301"/>
      <c r="H21" s="301"/>
      <c r="I21" s="301"/>
      <c r="J21" s="301"/>
      <c r="K21" s="175"/>
    </row>
    <row r="22" spans="2:11" customFormat="1" ht="15" customHeight="1">
      <c r="B22" s="178"/>
      <c r="C22" s="179"/>
      <c r="D22" s="179"/>
      <c r="E22" s="181" t="s">
        <v>1213</v>
      </c>
      <c r="F22" s="301" t="s">
        <v>1214</v>
      </c>
      <c r="G22" s="301"/>
      <c r="H22" s="301"/>
      <c r="I22" s="301"/>
      <c r="J22" s="301"/>
      <c r="K22" s="175"/>
    </row>
    <row r="23" spans="2:11" customFormat="1" ht="15" customHeight="1">
      <c r="B23" s="178"/>
      <c r="C23" s="179"/>
      <c r="D23" s="179"/>
      <c r="E23" s="181" t="s">
        <v>1215</v>
      </c>
      <c r="F23" s="301" t="s">
        <v>1216</v>
      </c>
      <c r="G23" s="301"/>
      <c r="H23" s="301"/>
      <c r="I23" s="301"/>
      <c r="J23" s="301"/>
      <c r="K23" s="175"/>
    </row>
    <row r="24" spans="2:11" customFormat="1" ht="12.75" customHeight="1">
      <c r="B24" s="178"/>
      <c r="C24" s="179"/>
      <c r="D24" s="179"/>
      <c r="E24" s="179"/>
      <c r="F24" s="179"/>
      <c r="G24" s="179"/>
      <c r="H24" s="179"/>
      <c r="I24" s="179"/>
      <c r="J24" s="179"/>
      <c r="K24" s="175"/>
    </row>
    <row r="25" spans="2:11" customFormat="1" ht="15" customHeight="1">
      <c r="B25" s="178"/>
      <c r="C25" s="301" t="s">
        <v>1217</v>
      </c>
      <c r="D25" s="301"/>
      <c r="E25" s="301"/>
      <c r="F25" s="301"/>
      <c r="G25" s="301"/>
      <c r="H25" s="301"/>
      <c r="I25" s="301"/>
      <c r="J25" s="301"/>
      <c r="K25" s="175"/>
    </row>
    <row r="26" spans="2:11" customFormat="1" ht="15" customHeight="1">
      <c r="B26" s="178"/>
      <c r="C26" s="301" t="s">
        <v>1218</v>
      </c>
      <c r="D26" s="301"/>
      <c r="E26" s="301"/>
      <c r="F26" s="301"/>
      <c r="G26" s="301"/>
      <c r="H26" s="301"/>
      <c r="I26" s="301"/>
      <c r="J26" s="301"/>
      <c r="K26" s="175"/>
    </row>
    <row r="27" spans="2:11" customFormat="1" ht="15" customHeight="1">
      <c r="B27" s="178"/>
      <c r="C27" s="177"/>
      <c r="D27" s="301" t="s">
        <v>1219</v>
      </c>
      <c r="E27" s="301"/>
      <c r="F27" s="301"/>
      <c r="G27" s="301"/>
      <c r="H27" s="301"/>
      <c r="I27" s="301"/>
      <c r="J27" s="301"/>
      <c r="K27" s="175"/>
    </row>
    <row r="28" spans="2:11" customFormat="1" ht="15" customHeight="1">
      <c r="B28" s="178"/>
      <c r="C28" s="179"/>
      <c r="D28" s="301" t="s">
        <v>1220</v>
      </c>
      <c r="E28" s="301"/>
      <c r="F28" s="301"/>
      <c r="G28" s="301"/>
      <c r="H28" s="301"/>
      <c r="I28" s="301"/>
      <c r="J28" s="301"/>
      <c r="K28" s="175"/>
    </row>
    <row r="29" spans="2:11" customFormat="1" ht="12.75" customHeight="1">
      <c r="B29" s="178"/>
      <c r="C29" s="179"/>
      <c r="D29" s="179"/>
      <c r="E29" s="179"/>
      <c r="F29" s="179"/>
      <c r="G29" s="179"/>
      <c r="H29" s="179"/>
      <c r="I29" s="179"/>
      <c r="J29" s="179"/>
      <c r="K29" s="175"/>
    </row>
    <row r="30" spans="2:11" customFormat="1" ht="15" customHeight="1">
      <c r="B30" s="178"/>
      <c r="C30" s="179"/>
      <c r="D30" s="301" t="s">
        <v>1221</v>
      </c>
      <c r="E30" s="301"/>
      <c r="F30" s="301"/>
      <c r="G30" s="301"/>
      <c r="H30" s="301"/>
      <c r="I30" s="301"/>
      <c r="J30" s="301"/>
      <c r="K30" s="175"/>
    </row>
    <row r="31" spans="2:11" customFormat="1" ht="15" customHeight="1">
      <c r="B31" s="178"/>
      <c r="C31" s="179"/>
      <c r="D31" s="301" t="s">
        <v>1222</v>
      </c>
      <c r="E31" s="301"/>
      <c r="F31" s="301"/>
      <c r="G31" s="301"/>
      <c r="H31" s="301"/>
      <c r="I31" s="301"/>
      <c r="J31" s="301"/>
      <c r="K31" s="175"/>
    </row>
    <row r="32" spans="2:11" customFormat="1" ht="12.75" customHeight="1">
      <c r="B32" s="178"/>
      <c r="C32" s="179"/>
      <c r="D32" s="179"/>
      <c r="E32" s="179"/>
      <c r="F32" s="179"/>
      <c r="G32" s="179"/>
      <c r="H32" s="179"/>
      <c r="I32" s="179"/>
      <c r="J32" s="179"/>
      <c r="K32" s="175"/>
    </row>
    <row r="33" spans="2:11" customFormat="1" ht="15" customHeight="1">
      <c r="B33" s="178"/>
      <c r="C33" s="179"/>
      <c r="D33" s="301" t="s">
        <v>1223</v>
      </c>
      <c r="E33" s="301"/>
      <c r="F33" s="301"/>
      <c r="G33" s="301"/>
      <c r="H33" s="301"/>
      <c r="I33" s="301"/>
      <c r="J33" s="301"/>
      <c r="K33" s="175"/>
    </row>
    <row r="34" spans="2:11" customFormat="1" ht="15" customHeight="1">
      <c r="B34" s="178"/>
      <c r="C34" s="179"/>
      <c r="D34" s="301" t="s">
        <v>1224</v>
      </c>
      <c r="E34" s="301"/>
      <c r="F34" s="301"/>
      <c r="G34" s="301"/>
      <c r="H34" s="301"/>
      <c r="I34" s="301"/>
      <c r="J34" s="301"/>
      <c r="K34" s="175"/>
    </row>
    <row r="35" spans="2:11" customFormat="1" ht="15" customHeight="1">
      <c r="B35" s="178"/>
      <c r="C35" s="179"/>
      <c r="D35" s="301" t="s">
        <v>1225</v>
      </c>
      <c r="E35" s="301"/>
      <c r="F35" s="301"/>
      <c r="G35" s="301"/>
      <c r="H35" s="301"/>
      <c r="I35" s="301"/>
      <c r="J35" s="301"/>
      <c r="K35" s="175"/>
    </row>
    <row r="36" spans="2:11" customFormat="1" ht="15" customHeight="1">
      <c r="B36" s="178"/>
      <c r="C36" s="179"/>
      <c r="D36" s="177"/>
      <c r="E36" s="180" t="s">
        <v>116</v>
      </c>
      <c r="F36" s="177"/>
      <c r="G36" s="301" t="s">
        <v>1226</v>
      </c>
      <c r="H36" s="301"/>
      <c r="I36" s="301"/>
      <c r="J36" s="301"/>
      <c r="K36" s="175"/>
    </row>
    <row r="37" spans="2:11" customFormat="1" ht="30.75" customHeight="1">
      <c r="B37" s="178"/>
      <c r="C37" s="179"/>
      <c r="D37" s="177"/>
      <c r="E37" s="180" t="s">
        <v>1227</v>
      </c>
      <c r="F37" s="177"/>
      <c r="G37" s="301" t="s">
        <v>1228</v>
      </c>
      <c r="H37" s="301"/>
      <c r="I37" s="301"/>
      <c r="J37" s="301"/>
      <c r="K37" s="175"/>
    </row>
    <row r="38" spans="2:11" customFormat="1" ht="15" customHeight="1">
      <c r="B38" s="178"/>
      <c r="C38" s="179"/>
      <c r="D38" s="177"/>
      <c r="E38" s="180" t="s">
        <v>54</v>
      </c>
      <c r="F38" s="177"/>
      <c r="G38" s="301" t="s">
        <v>1229</v>
      </c>
      <c r="H38" s="301"/>
      <c r="I38" s="301"/>
      <c r="J38" s="301"/>
      <c r="K38" s="175"/>
    </row>
    <row r="39" spans="2:11" customFormat="1" ht="15" customHeight="1">
      <c r="B39" s="178"/>
      <c r="C39" s="179"/>
      <c r="D39" s="177"/>
      <c r="E39" s="180" t="s">
        <v>55</v>
      </c>
      <c r="F39" s="177"/>
      <c r="G39" s="301" t="s">
        <v>1230</v>
      </c>
      <c r="H39" s="301"/>
      <c r="I39" s="301"/>
      <c r="J39" s="301"/>
      <c r="K39" s="175"/>
    </row>
    <row r="40" spans="2:11" customFormat="1" ht="15" customHeight="1">
      <c r="B40" s="178"/>
      <c r="C40" s="179"/>
      <c r="D40" s="177"/>
      <c r="E40" s="180" t="s">
        <v>117</v>
      </c>
      <c r="F40" s="177"/>
      <c r="G40" s="301" t="s">
        <v>1231</v>
      </c>
      <c r="H40" s="301"/>
      <c r="I40" s="301"/>
      <c r="J40" s="301"/>
      <c r="K40" s="175"/>
    </row>
    <row r="41" spans="2:11" customFormat="1" ht="15" customHeight="1">
      <c r="B41" s="178"/>
      <c r="C41" s="179"/>
      <c r="D41" s="177"/>
      <c r="E41" s="180" t="s">
        <v>118</v>
      </c>
      <c r="F41" s="177"/>
      <c r="G41" s="301" t="s">
        <v>1232</v>
      </c>
      <c r="H41" s="301"/>
      <c r="I41" s="301"/>
      <c r="J41" s="301"/>
      <c r="K41" s="175"/>
    </row>
    <row r="42" spans="2:11" customFormat="1" ht="15" customHeight="1">
      <c r="B42" s="178"/>
      <c r="C42" s="179"/>
      <c r="D42" s="177"/>
      <c r="E42" s="180" t="s">
        <v>1233</v>
      </c>
      <c r="F42" s="177"/>
      <c r="G42" s="301" t="s">
        <v>1234</v>
      </c>
      <c r="H42" s="301"/>
      <c r="I42" s="301"/>
      <c r="J42" s="301"/>
      <c r="K42" s="175"/>
    </row>
    <row r="43" spans="2:11" customFormat="1" ht="15" customHeight="1">
      <c r="B43" s="178"/>
      <c r="C43" s="179"/>
      <c r="D43" s="177"/>
      <c r="E43" s="180"/>
      <c r="F43" s="177"/>
      <c r="G43" s="301" t="s">
        <v>1235</v>
      </c>
      <c r="H43" s="301"/>
      <c r="I43" s="301"/>
      <c r="J43" s="301"/>
      <c r="K43" s="175"/>
    </row>
    <row r="44" spans="2:11" customFormat="1" ht="15" customHeight="1">
      <c r="B44" s="178"/>
      <c r="C44" s="179"/>
      <c r="D44" s="177"/>
      <c r="E44" s="180" t="s">
        <v>1236</v>
      </c>
      <c r="F44" s="177"/>
      <c r="G44" s="301" t="s">
        <v>1237</v>
      </c>
      <c r="H44" s="301"/>
      <c r="I44" s="301"/>
      <c r="J44" s="301"/>
      <c r="K44" s="175"/>
    </row>
    <row r="45" spans="2:11" customFormat="1" ht="15" customHeight="1">
      <c r="B45" s="178"/>
      <c r="C45" s="179"/>
      <c r="D45" s="177"/>
      <c r="E45" s="180" t="s">
        <v>120</v>
      </c>
      <c r="F45" s="177"/>
      <c r="G45" s="301" t="s">
        <v>1238</v>
      </c>
      <c r="H45" s="301"/>
      <c r="I45" s="301"/>
      <c r="J45" s="301"/>
      <c r="K45" s="175"/>
    </row>
    <row r="46" spans="2:11" customFormat="1" ht="12.75" customHeight="1">
      <c r="B46" s="178"/>
      <c r="C46" s="179"/>
      <c r="D46" s="177"/>
      <c r="E46" s="177"/>
      <c r="F46" s="177"/>
      <c r="G46" s="177"/>
      <c r="H46" s="177"/>
      <c r="I46" s="177"/>
      <c r="J46" s="177"/>
      <c r="K46" s="175"/>
    </row>
    <row r="47" spans="2:11" customFormat="1" ht="15" customHeight="1">
      <c r="B47" s="178"/>
      <c r="C47" s="179"/>
      <c r="D47" s="301" t="s">
        <v>1239</v>
      </c>
      <c r="E47" s="301"/>
      <c r="F47" s="301"/>
      <c r="G47" s="301"/>
      <c r="H47" s="301"/>
      <c r="I47" s="301"/>
      <c r="J47" s="301"/>
      <c r="K47" s="175"/>
    </row>
    <row r="48" spans="2:11" customFormat="1" ht="15" customHeight="1">
      <c r="B48" s="178"/>
      <c r="C48" s="179"/>
      <c r="D48" s="179"/>
      <c r="E48" s="301" t="s">
        <v>1240</v>
      </c>
      <c r="F48" s="301"/>
      <c r="G48" s="301"/>
      <c r="H48" s="301"/>
      <c r="I48" s="301"/>
      <c r="J48" s="301"/>
      <c r="K48" s="175"/>
    </row>
    <row r="49" spans="2:11" customFormat="1" ht="15" customHeight="1">
      <c r="B49" s="178"/>
      <c r="C49" s="179"/>
      <c r="D49" s="179"/>
      <c r="E49" s="301" t="s">
        <v>1241</v>
      </c>
      <c r="F49" s="301"/>
      <c r="G49" s="301"/>
      <c r="H49" s="301"/>
      <c r="I49" s="301"/>
      <c r="J49" s="301"/>
      <c r="K49" s="175"/>
    </row>
    <row r="50" spans="2:11" customFormat="1" ht="15" customHeight="1">
      <c r="B50" s="178"/>
      <c r="C50" s="179"/>
      <c r="D50" s="179"/>
      <c r="E50" s="301" t="s">
        <v>1242</v>
      </c>
      <c r="F50" s="301"/>
      <c r="G50" s="301"/>
      <c r="H50" s="301"/>
      <c r="I50" s="301"/>
      <c r="J50" s="301"/>
      <c r="K50" s="175"/>
    </row>
    <row r="51" spans="2:11" customFormat="1" ht="15" customHeight="1">
      <c r="B51" s="178"/>
      <c r="C51" s="179"/>
      <c r="D51" s="301" t="s">
        <v>1243</v>
      </c>
      <c r="E51" s="301"/>
      <c r="F51" s="301"/>
      <c r="G51" s="301"/>
      <c r="H51" s="301"/>
      <c r="I51" s="301"/>
      <c r="J51" s="301"/>
      <c r="K51" s="175"/>
    </row>
    <row r="52" spans="2:11" customFormat="1" ht="25.5" customHeight="1">
      <c r="B52" s="174"/>
      <c r="C52" s="302" t="s">
        <v>1244</v>
      </c>
      <c r="D52" s="302"/>
      <c r="E52" s="302"/>
      <c r="F52" s="302"/>
      <c r="G52" s="302"/>
      <c r="H52" s="302"/>
      <c r="I52" s="302"/>
      <c r="J52" s="302"/>
      <c r="K52" s="175"/>
    </row>
    <row r="53" spans="2:11" customFormat="1" ht="5.25" customHeight="1">
      <c r="B53" s="174"/>
      <c r="C53" s="176"/>
      <c r="D53" s="176"/>
      <c r="E53" s="176"/>
      <c r="F53" s="176"/>
      <c r="G53" s="176"/>
      <c r="H53" s="176"/>
      <c r="I53" s="176"/>
      <c r="J53" s="176"/>
      <c r="K53" s="175"/>
    </row>
    <row r="54" spans="2:11" customFormat="1" ht="15" customHeight="1">
      <c r="B54" s="174"/>
      <c r="C54" s="301" t="s">
        <v>1245</v>
      </c>
      <c r="D54" s="301"/>
      <c r="E54" s="301"/>
      <c r="F54" s="301"/>
      <c r="G54" s="301"/>
      <c r="H54" s="301"/>
      <c r="I54" s="301"/>
      <c r="J54" s="301"/>
      <c r="K54" s="175"/>
    </row>
    <row r="55" spans="2:11" customFormat="1" ht="15" customHeight="1">
      <c r="B55" s="174"/>
      <c r="C55" s="301" t="s">
        <v>1246</v>
      </c>
      <c r="D55" s="301"/>
      <c r="E55" s="301"/>
      <c r="F55" s="301"/>
      <c r="G55" s="301"/>
      <c r="H55" s="301"/>
      <c r="I55" s="301"/>
      <c r="J55" s="301"/>
      <c r="K55" s="175"/>
    </row>
    <row r="56" spans="2:11" customFormat="1" ht="12.75" customHeight="1">
      <c r="B56" s="174"/>
      <c r="C56" s="177"/>
      <c r="D56" s="177"/>
      <c r="E56" s="177"/>
      <c r="F56" s="177"/>
      <c r="G56" s="177"/>
      <c r="H56" s="177"/>
      <c r="I56" s="177"/>
      <c r="J56" s="177"/>
      <c r="K56" s="175"/>
    </row>
    <row r="57" spans="2:11" customFormat="1" ht="15" customHeight="1">
      <c r="B57" s="174"/>
      <c r="C57" s="301" t="s">
        <v>1247</v>
      </c>
      <c r="D57" s="301"/>
      <c r="E57" s="301"/>
      <c r="F57" s="301"/>
      <c r="G57" s="301"/>
      <c r="H57" s="301"/>
      <c r="I57" s="301"/>
      <c r="J57" s="301"/>
      <c r="K57" s="175"/>
    </row>
    <row r="58" spans="2:11" customFormat="1" ht="15" customHeight="1">
      <c r="B58" s="174"/>
      <c r="C58" s="179"/>
      <c r="D58" s="301" t="s">
        <v>1248</v>
      </c>
      <c r="E58" s="301"/>
      <c r="F58" s="301"/>
      <c r="G58" s="301"/>
      <c r="H58" s="301"/>
      <c r="I58" s="301"/>
      <c r="J58" s="301"/>
      <c r="K58" s="175"/>
    </row>
    <row r="59" spans="2:11" customFormat="1" ht="15" customHeight="1">
      <c r="B59" s="174"/>
      <c r="C59" s="179"/>
      <c r="D59" s="301" t="s">
        <v>1249</v>
      </c>
      <c r="E59" s="301"/>
      <c r="F59" s="301"/>
      <c r="G59" s="301"/>
      <c r="H59" s="301"/>
      <c r="I59" s="301"/>
      <c r="J59" s="301"/>
      <c r="K59" s="175"/>
    </row>
    <row r="60" spans="2:11" customFormat="1" ht="15" customHeight="1">
      <c r="B60" s="174"/>
      <c r="C60" s="179"/>
      <c r="D60" s="301" t="s">
        <v>1250</v>
      </c>
      <c r="E60" s="301"/>
      <c r="F60" s="301"/>
      <c r="G60" s="301"/>
      <c r="H60" s="301"/>
      <c r="I60" s="301"/>
      <c r="J60" s="301"/>
      <c r="K60" s="175"/>
    </row>
    <row r="61" spans="2:11" customFormat="1" ht="15" customHeight="1">
      <c r="B61" s="174"/>
      <c r="C61" s="179"/>
      <c r="D61" s="301" t="s">
        <v>1251</v>
      </c>
      <c r="E61" s="301"/>
      <c r="F61" s="301"/>
      <c r="G61" s="301"/>
      <c r="H61" s="301"/>
      <c r="I61" s="301"/>
      <c r="J61" s="301"/>
      <c r="K61" s="175"/>
    </row>
    <row r="62" spans="2:11" customFormat="1" ht="15" customHeight="1">
      <c r="B62" s="174"/>
      <c r="C62" s="179"/>
      <c r="D62" s="300" t="s">
        <v>1252</v>
      </c>
      <c r="E62" s="300"/>
      <c r="F62" s="300"/>
      <c r="G62" s="300"/>
      <c r="H62" s="300"/>
      <c r="I62" s="300"/>
      <c r="J62" s="300"/>
      <c r="K62" s="175"/>
    </row>
    <row r="63" spans="2:11" customFormat="1" ht="15" customHeight="1">
      <c r="B63" s="174"/>
      <c r="C63" s="179"/>
      <c r="D63" s="301" t="s">
        <v>1253</v>
      </c>
      <c r="E63" s="301"/>
      <c r="F63" s="301"/>
      <c r="G63" s="301"/>
      <c r="H63" s="301"/>
      <c r="I63" s="301"/>
      <c r="J63" s="301"/>
      <c r="K63" s="175"/>
    </row>
    <row r="64" spans="2:11" customFormat="1" ht="12.75" customHeight="1">
      <c r="B64" s="174"/>
      <c r="C64" s="179"/>
      <c r="D64" s="179"/>
      <c r="E64" s="182"/>
      <c r="F64" s="179"/>
      <c r="G64" s="179"/>
      <c r="H64" s="179"/>
      <c r="I64" s="179"/>
      <c r="J64" s="179"/>
      <c r="K64" s="175"/>
    </row>
    <row r="65" spans="2:11" customFormat="1" ht="15" customHeight="1">
      <c r="B65" s="174"/>
      <c r="C65" s="179"/>
      <c r="D65" s="301" t="s">
        <v>1254</v>
      </c>
      <c r="E65" s="301"/>
      <c r="F65" s="301"/>
      <c r="G65" s="301"/>
      <c r="H65" s="301"/>
      <c r="I65" s="301"/>
      <c r="J65" s="301"/>
      <c r="K65" s="175"/>
    </row>
    <row r="66" spans="2:11" customFormat="1" ht="15" customHeight="1">
      <c r="B66" s="174"/>
      <c r="C66" s="179"/>
      <c r="D66" s="300" t="s">
        <v>1255</v>
      </c>
      <c r="E66" s="300"/>
      <c r="F66" s="300"/>
      <c r="G66" s="300"/>
      <c r="H66" s="300"/>
      <c r="I66" s="300"/>
      <c r="J66" s="300"/>
      <c r="K66" s="175"/>
    </row>
    <row r="67" spans="2:11" customFormat="1" ht="15" customHeight="1">
      <c r="B67" s="174"/>
      <c r="C67" s="179"/>
      <c r="D67" s="301" t="s">
        <v>1256</v>
      </c>
      <c r="E67" s="301"/>
      <c r="F67" s="301"/>
      <c r="G67" s="301"/>
      <c r="H67" s="301"/>
      <c r="I67" s="301"/>
      <c r="J67" s="301"/>
      <c r="K67" s="175"/>
    </row>
    <row r="68" spans="2:11" customFormat="1" ht="15" customHeight="1">
      <c r="B68" s="174"/>
      <c r="C68" s="179"/>
      <c r="D68" s="301" t="s">
        <v>1257</v>
      </c>
      <c r="E68" s="301"/>
      <c r="F68" s="301"/>
      <c r="G68" s="301"/>
      <c r="H68" s="301"/>
      <c r="I68" s="301"/>
      <c r="J68" s="301"/>
      <c r="K68" s="175"/>
    </row>
    <row r="69" spans="2:11" customFormat="1" ht="15" customHeight="1">
      <c r="B69" s="174"/>
      <c r="C69" s="179"/>
      <c r="D69" s="301" t="s">
        <v>1258</v>
      </c>
      <c r="E69" s="301"/>
      <c r="F69" s="301"/>
      <c r="G69" s="301"/>
      <c r="H69" s="301"/>
      <c r="I69" s="301"/>
      <c r="J69" s="301"/>
      <c r="K69" s="175"/>
    </row>
    <row r="70" spans="2:11" customFormat="1" ht="15" customHeight="1">
      <c r="B70" s="174"/>
      <c r="C70" s="179"/>
      <c r="D70" s="301" t="s">
        <v>1259</v>
      </c>
      <c r="E70" s="301"/>
      <c r="F70" s="301"/>
      <c r="G70" s="301"/>
      <c r="H70" s="301"/>
      <c r="I70" s="301"/>
      <c r="J70" s="301"/>
      <c r="K70" s="175"/>
    </row>
    <row r="71" spans="2:11" customFormat="1" ht="12.75" customHeight="1">
      <c r="B71" s="183"/>
      <c r="C71" s="184"/>
      <c r="D71" s="184"/>
      <c r="E71" s="184"/>
      <c r="F71" s="184"/>
      <c r="G71" s="184"/>
      <c r="H71" s="184"/>
      <c r="I71" s="184"/>
      <c r="J71" s="184"/>
      <c r="K71" s="185"/>
    </row>
    <row r="72" spans="2:11" customFormat="1" ht="18.75" customHeight="1">
      <c r="B72" s="186"/>
      <c r="C72" s="186"/>
      <c r="D72" s="186"/>
      <c r="E72" s="186"/>
      <c r="F72" s="186"/>
      <c r="G72" s="186"/>
      <c r="H72" s="186"/>
      <c r="I72" s="186"/>
      <c r="J72" s="186"/>
      <c r="K72" s="187"/>
    </row>
    <row r="73" spans="2:11" customFormat="1" ht="18.75" customHeight="1">
      <c r="B73" s="187"/>
      <c r="C73" s="187"/>
      <c r="D73" s="187"/>
      <c r="E73" s="187"/>
      <c r="F73" s="187"/>
      <c r="G73" s="187"/>
      <c r="H73" s="187"/>
      <c r="I73" s="187"/>
      <c r="J73" s="187"/>
      <c r="K73" s="187"/>
    </row>
    <row r="74" spans="2:11" customFormat="1" ht="7.5" customHeight="1">
      <c r="B74" s="188"/>
      <c r="C74" s="189"/>
      <c r="D74" s="189"/>
      <c r="E74" s="189"/>
      <c r="F74" s="189"/>
      <c r="G74" s="189"/>
      <c r="H74" s="189"/>
      <c r="I74" s="189"/>
      <c r="J74" s="189"/>
      <c r="K74" s="190"/>
    </row>
    <row r="75" spans="2:11" customFormat="1" ht="45" customHeight="1">
      <c r="B75" s="191"/>
      <c r="C75" s="299" t="s">
        <v>1260</v>
      </c>
      <c r="D75" s="299"/>
      <c r="E75" s="299"/>
      <c r="F75" s="299"/>
      <c r="G75" s="299"/>
      <c r="H75" s="299"/>
      <c r="I75" s="299"/>
      <c r="J75" s="299"/>
      <c r="K75" s="192"/>
    </row>
    <row r="76" spans="2:11" customFormat="1" ht="17.25" customHeight="1">
      <c r="B76" s="191"/>
      <c r="C76" s="193" t="s">
        <v>1261</v>
      </c>
      <c r="D76" s="193"/>
      <c r="E76" s="193"/>
      <c r="F76" s="193" t="s">
        <v>1262</v>
      </c>
      <c r="G76" s="194"/>
      <c r="H76" s="193" t="s">
        <v>55</v>
      </c>
      <c r="I76" s="193" t="s">
        <v>58</v>
      </c>
      <c r="J76" s="193" t="s">
        <v>1263</v>
      </c>
      <c r="K76" s="192"/>
    </row>
    <row r="77" spans="2:11" customFormat="1" ht="17.25" customHeight="1">
      <c r="B77" s="191"/>
      <c r="C77" s="195" t="s">
        <v>1264</v>
      </c>
      <c r="D77" s="195"/>
      <c r="E77" s="195"/>
      <c r="F77" s="196" t="s">
        <v>1265</v>
      </c>
      <c r="G77" s="197"/>
      <c r="H77" s="195"/>
      <c r="I77" s="195"/>
      <c r="J77" s="195" t="s">
        <v>1266</v>
      </c>
      <c r="K77" s="192"/>
    </row>
    <row r="78" spans="2:11" customFormat="1" ht="5.25" customHeight="1">
      <c r="B78" s="191"/>
      <c r="C78" s="198"/>
      <c r="D78" s="198"/>
      <c r="E78" s="198"/>
      <c r="F78" s="198"/>
      <c r="G78" s="199"/>
      <c r="H78" s="198"/>
      <c r="I78" s="198"/>
      <c r="J78" s="198"/>
      <c r="K78" s="192"/>
    </row>
    <row r="79" spans="2:11" customFormat="1" ht="15" customHeight="1">
      <c r="B79" s="191"/>
      <c r="C79" s="180" t="s">
        <v>54</v>
      </c>
      <c r="D79" s="200"/>
      <c r="E79" s="200"/>
      <c r="F79" s="201" t="s">
        <v>1267</v>
      </c>
      <c r="G79" s="202"/>
      <c r="H79" s="180" t="s">
        <v>1268</v>
      </c>
      <c r="I79" s="180" t="s">
        <v>1269</v>
      </c>
      <c r="J79" s="180">
        <v>20</v>
      </c>
      <c r="K79" s="192"/>
    </row>
    <row r="80" spans="2:11" customFormat="1" ht="15" customHeight="1">
      <c r="B80" s="191"/>
      <c r="C80" s="180" t="s">
        <v>1270</v>
      </c>
      <c r="D80" s="180"/>
      <c r="E80" s="180"/>
      <c r="F80" s="201" t="s">
        <v>1267</v>
      </c>
      <c r="G80" s="202"/>
      <c r="H80" s="180" t="s">
        <v>1271</v>
      </c>
      <c r="I80" s="180" t="s">
        <v>1269</v>
      </c>
      <c r="J80" s="180">
        <v>120</v>
      </c>
      <c r="K80" s="192"/>
    </row>
    <row r="81" spans="2:11" customFormat="1" ht="15" customHeight="1">
      <c r="B81" s="203"/>
      <c r="C81" s="180" t="s">
        <v>1272</v>
      </c>
      <c r="D81" s="180"/>
      <c r="E81" s="180"/>
      <c r="F81" s="201" t="s">
        <v>1273</v>
      </c>
      <c r="G81" s="202"/>
      <c r="H81" s="180" t="s">
        <v>1274</v>
      </c>
      <c r="I81" s="180" t="s">
        <v>1269</v>
      </c>
      <c r="J81" s="180">
        <v>50</v>
      </c>
      <c r="K81" s="192"/>
    </row>
    <row r="82" spans="2:11" customFormat="1" ht="15" customHeight="1">
      <c r="B82" s="203"/>
      <c r="C82" s="180" t="s">
        <v>1275</v>
      </c>
      <c r="D82" s="180"/>
      <c r="E82" s="180"/>
      <c r="F82" s="201" t="s">
        <v>1267</v>
      </c>
      <c r="G82" s="202"/>
      <c r="H82" s="180" t="s">
        <v>1276</v>
      </c>
      <c r="I82" s="180" t="s">
        <v>1277</v>
      </c>
      <c r="J82" s="180"/>
      <c r="K82" s="192"/>
    </row>
    <row r="83" spans="2:11" customFormat="1" ht="15" customHeight="1">
      <c r="B83" s="203"/>
      <c r="C83" s="180" t="s">
        <v>1278</v>
      </c>
      <c r="D83" s="180"/>
      <c r="E83" s="180"/>
      <c r="F83" s="201" t="s">
        <v>1273</v>
      </c>
      <c r="G83" s="180"/>
      <c r="H83" s="180" t="s">
        <v>1279</v>
      </c>
      <c r="I83" s="180" t="s">
        <v>1269</v>
      </c>
      <c r="J83" s="180">
        <v>15</v>
      </c>
      <c r="K83" s="192"/>
    </row>
    <row r="84" spans="2:11" customFormat="1" ht="15" customHeight="1">
      <c r="B84" s="203"/>
      <c r="C84" s="180" t="s">
        <v>1280</v>
      </c>
      <c r="D84" s="180"/>
      <c r="E84" s="180"/>
      <c r="F84" s="201" t="s">
        <v>1273</v>
      </c>
      <c r="G84" s="180"/>
      <c r="H84" s="180" t="s">
        <v>1281</v>
      </c>
      <c r="I84" s="180" t="s">
        <v>1269</v>
      </c>
      <c r="J84" s="180">
        <v>15</v>
      </c>
      <c r="K84" s="192"/>
    </row>
    <row r="85" spans="2:11" customFormat="1" ht="15" customHeight="1">
      <c r="B85" s="203"/>
      <c r="C85" s="180" t="s">
        <v>1282</v>
      </c>
      <c r="D85" s="180"/>
      <c r="E85" s="180"/>
      <c r="F85" s="201" t="s">
        <v>1273</v>
      </c>
      <c r="G85" s="180"/>
      <c r="H85" s="180" t="s">
        <v>1283</v>
      </c>
      <c r="I85" s="180" t="s">
        <v>1269</v>
      </c>
      <c r="J85" s="180">
        <v>20</v>
      </c>
      <c r="K85" s="192"/>
    </row>
    <row r="86" spans="2:11" customFormat="1" ht="15" customHeight="1">
      <c r="B86" s="203"/>
      <c r="C86" s="180" t="s">
        <v>1284</v>
      </c>
      <c r="D86" s="180"/>
      <c r="E86" s="180"/>
      <c r="F86" s="201" t="s">
        <v>1273</v>
      </c>
      <c r="G86" s="180"/>
      <c r="H86" s="180" t="s">
        <v>1285</v>
      </c>
      <c r="I86" s="180" t="s">
        <v>1269</v>
      </c>
      <c r="J86" s="180">
        <v>20</v>
      </c>
      <c r="K86" s="192"/>
    </row>
    <row r="87" spans="2:11" customFormat="1" ht="15" customHeight="1">
      <c r="B87" s="203"/>
      <c r="C87" s="180" t="s">
        <v>1286</v>
      </c>
      <c r="D87" s="180"/>
      <c r="E87" s="180"/>
      <c r="F87" s="201" t="s">
        <v>1273</v>
      </c>
      <c r="G87" s="202"/>
      <c r="H87" s="180" t="s">
        <v>1287</v>
      </c>
      <c r="I87" s="180" t="s">
        <v>1269</v>
      </c>
      <c r="J87" s="180">
        <v>50</v>
      </c>
      <c r="K87" s="192"/>
    </row>
    <row r="88" spans="2:11" customFormat="1" ht="15" customHeight="1">
      <c r="B88" s="203"/>
      <c r="C88" s="180" t="s">
        <v>1288</v>
      </c>
      <c r="D88" s="180"/>
      <c r="E88" s="180"/>
      <c r="F88" s="201" t="s">
        <v>1273</v>
      </c>
      <c r="G88" s="202"/>
      <c r="H88" s="180" t="s">
        <v>1289</v>
      </c>
      <c r="I88" s="180" t="s">
        <v>1269</v>
      </c>
      <c r="J88" s="180">
        <v>20</v>
      </c>
      <c r="K88" s="192"/>
    </row>
    <row r="89" spans="2:11" customFormat="1" ht="15" customHeight="1">
      <c r="B89" s="203"/>
      <c r="C89" s="180" t="s">
        <v>1290</v>
      </c>
      <c r="D89" s="180"/>
      <c r="E89" s="180"/>
      <c r="F89" s="201" t="s">
        <v>1273</v>
      </c>
      <c r="G89" s="202"/>
      <c r="H89" s="180" t="s">
        <v>1291</v>
      </c>
      <c r="I89" s="180" t="s">
        <v>1269</v>
      </c>
      <c r="J89" s="180">
        <v>20</v>
      </c>
      <c r="K89" s="192"/>
    </row>
    <row r="90" spans="2:11" customFormat="1" ht="15" customHeight="1">
      <c r="B90" s="203"/>
      <c r="C90" s="180" t="s">
        <v>1292</v>
      </c>
      <c r="D90" s="180"/>
      <c r="E90" s="180"/>
      <c r="F90" s="201" t="s">
        <v>1273</v>
      </c>
      <c r="G90" s="202"/>
      <c r="H90" s="180" t="s">
        <v>1293</v>
      </c>
      <c r="I90" s="180" t="s">
        <v>1269</v>
      </c>
      <c r="J90" s="180">
        <v>50</v>
      </c>
      <c r="K90" s="192"/>
    </row>
    <row r="91" spans="2:11" customFormat="1" ht="15" customHeight="1">
      <c r="B91" s="203"/>
      <c r="C91" s="180" t="s">
        <v>1294</v>
      </c>
      <c r="D91" s="180"/>
      <c r="E91" s="180"/>
      <c r="F91" s="201" t="s">
        <v>1273</v>
      </c>
      <c r="G91" s="202"/>
      <c r="H91" s="180" t="s">
        <v>1294</v>
      </c>
      <c r="I91" s="180" t="s">
        <v>1269</v>
      </c>
      <c r="J91" s="180">
        <v>50</v>
      </c>
      <c r="K91" s="192"/>
    </row>
    <row r="92" spans="2:11" customFormat="1" ht="15" customHeight="1">
      <c r="B92" s="203"/>
      <c r="C92" s="180" t="s">
        <v>1295</v>
      </c>
      <c r="D92" s="180"/>
      <c r="E92" s="180"/>
      <c r="F92" s="201" t="s">
        <v>1273</v>
      </c>
      <c r="G92" s="202"/>
      <c r="H92" s="180" t="s">
        <v>1296</v>
      </c>
      <c r="I92" s="180" t="s">
        <v>1269</v>
      </c>
      <c r="J92" s="180">
        <v>255</v>
      </c>
      <c r="K92" s="192"/>
    </row>
    <row r="93" spans="2:11" customFormat="1" ht="15" customHeight="1">
      <c r="B93" s="203"/>
      <c r="C93" s="180" t="s">
        <v>1297</v>
      </c>
      <c r="D93" s="180"/>
      <c r="E93" s="180"/>
      <c r="F93" s="201" t="s">
        <v>1267</v>
      </c>
      <c r="G93" s="202"/>
      <c r="H93" s="180" t="s">
        <v>1298</v>
      </c>
      <c r="I93" s="180" t="s">
        <v>1299</v>
      </c>
      <c r="J93" s="180"/>
      <c r="K93" s="192"/>
    </row>
    <row r="94" spans="2:11" customFormat="1" ht="15" customHeight="1">
      <c r="B94" s="203"/>
      <c r="C94" s="180" t="s">
        <v>1300</v>
      </c>
      <c r="D94" s="180"/>
      <c r="E94" s="180"/>
      <c r="F94" s="201" t="s">
        <v>1267</v>
      </c>
      <c r="G94" s="202"/>
      <c r="H94" s="180" t="s">
        <v>1301</v>
      </c>
      <c r="I94" s="180" t="s">
        <v>1302</v>
      </c>
      <c r="J94" s="180"/>
      <c r="K94" s="192"/>
    </row>
    <row r="95" spans="2:11" customFormat="1" ht="15" customHeight="1">
      <c r="B95" s="203"/>
      <c r="C95" s="180" t="s">
        <v>1303</v>
      </c>
      <c r="D95" s="180"/>
      <c r="E95" s="180"/>
      <c r="F95" s="201" t="s">
        <v>1267</v>
      </c>
      <c r="G95" s="202"/>
      <c r="H95" s="180" t="s">
        <v>1303</v>
      </c>
      <c r="I95" s="180" t="s">
        <v>1302</v>
      </c>
      <c r="J95" s="180"/>
      <c r="K95" s="192"/>
    </row>
    <row r="96" spans="2:11" customFormat="1" ht="15" customHeight="1">
      <c r="B96" s="203"/>
      <c r="C96" s="180" t="s">
        <v>39</v>
      </c>
      <c r="D96" s="180"/>
      <c r="E96" s="180"/>
      <c r="F96" s="201" t="s">
        <v>1267</v>
      </c>
      <c r="G96" s="202"/>
      <c r="H96" s="180" t="s">
        <v>1304</v>
      </c>
      <c r="I96" s="180" t="s">
        <v>1302</v>
      </c>
      <c r="J96" s="180"/>
      <c r="K96" s="192"/>
    </row>
    <row r="97" spans="2:11" customFormat="1" ht="15" customHeight="1">
      <c r="B97" s="203"/>
      <c r="C97" s="180" t="s">
        <v>49</v>
      </c>
      <c r="D97" s="180"/>
      <c r="E97" s="180"/>
      <c r="F97" s="201" t="s">
        <v>1267</v>
      </c>
      <c r="G97" s="202"/>
      <c r="H97" s="180" t="s">
        <v>1305</v>
      </c>
      <c r="I97" s="180" t="s">
        <v>1302</v>
      </c>
      <c r="J97" s="180"/>
      <c r="K97" s="192"/>
    </row>
    <row r="98" spans="2:11" customFormat="1" ht="15" customHeight="1">
      <c r="B98" s="204"/>
      <c r="C98" s="205"/>
      <c r="D98" s="205"/>
      <c r="E98" s="205"/>
      <c r="F98" s="205"/>
      <c r="G98" s="205"/>
      <c r="H98" s="205"/>
      <c r="I98" s="205"/>
      <c r="J98" s="205"/>
      <c r="K98" s="206"/>
    </row>
    <row r="99" spans="2:11" customFormat="1" ht="18.75" customHeight="1">
      <c r="B99" s="207"/>
      <c r="C99" s="208"/>
      <c r="D99" s="208"/>
      <c r="E99" s="208"/>
      <c r="F99" s="208"/>
      <c r="G99" s="208"/>
      <c r="H99" s="208"/>
      <c r="I99" s="208"/>
      <c r="J99" s="208"/>
      <c r="K99" s="207"/>
    </row>
    <row r="100" spans="2:11" customFormat="1" ht="18.75" customHeight="1"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</row>
    <row r="101" spans="2:11" customFormat="1" ht="7.5" customHeight="1">
      <c r="B101" s="188"/>
      <c r="C101" s="189"/>
      <c r="D101" s="189"/>
      <c r="E101" s="189"/>
      <c r="F101" s="189"/>
      <c r="G101" s="189"/>
      <c r="H101" s="189"/>
      <c r="I101" s="189"/>
      <c r="J101" s="189"/>
      <c r="K101" s="190"/>
    </row>
    <row r="102" spans="2:11" customFormat="1" ht="45" customHeight="1">
      <c r="B102" s="191"/>
      <c r="C102" s="299" t="s">
        <v>1306</v>
      </c>
      <c r="D102" s="299"/>
      <c r="E102" s="299"/>
      <c r="F102" s="299"/>
      <c r="G102" s="299"/>
      <c r="H102" s="299"/>
      <c r="I102" s="299"/>
      <c r="J102" s="299"/>
      <c r="K102" s="192"/>
    </row>
    <row r="103" spans="2:11" customFormat="1" ht="17.25" customHeight="1">
      <c r="B103" s="191"/>
      <c r="C103" s="193" t="s">
        <v>1261</v>
      </c>
      <c r="D103" s="193"/>
      <c r="E103" s="193"/>
      <c r="F103" s="193" t="s">
        <v>1262</v>
      </c>
      <c r="G103" s="194"/>
      <c r="H103" s="193" t="s">
        <v>55</v>
      </c>
      <c r="I103" s="193" t="s">
        <v>58</v>
      </c>
      <c r="J103" s="193" t="s">
        <v>1263</v>
      </c>
      <c r="K103" s="192"/>
    </row>
    <row r="104" spans="2:11" customFormat="1" ht="17.25" customHeight="1">
      <c r="B104" s="191"/>
      <c r="C104" s="195" t="s">
        <v>1264</v>
      </c>
      <c r="D104" s="195"/>
      <c r="E104" s="195"/>
      <c r="F104" s="196" t="s">
        <v>1265</v>
      </c>
      <c r="G104" s="197"/>
      <c r="H104" s="195"/>
      <c r="I104" s="195"/>
      <c r="J104" s="195" t="s">
        <v>1266</v>
      </c>
      <c r="K104" s="192"/>
    </row>
    <row r="105" spans="2:11" customFormat="1" ht="5.25" customHeight="1">
      <c r="B105" s="191"/>
      <c r="C105" s="193"/>
      <c r="D105" s="193"/>
      <c r="E105" s="193"/>
      <c r="F105" s="193"/>
      <c r="G105" s="209"/>
      <c r="H105" s="193"/>
      <c r="I105" s="193"/>
      <c r="J105" s="193"/>
      <c r="K105" s="192"/>
    </row>
    <row r="106" spans="2:11" customFormat="1" ht="15" customHeight="1">
      <c r="B106" s="191"/>
      <c r="C106" s="180" t="s">
        <v>54</v>
      </c>
      <c r="D106" s="200"/>
      <c r="E106" s="200"/>
      <c r="F106" s="201" t="s">
        <v>1267</v>
      </c>
      <c r="G106" s="180"/>
      <c r="H106" s="180" t="s">
        <v>1307</v>
      </c>
      <c r="I106" s="180" t="s">
        <v>1269</v>
      </c>
      <c r="J106" s="180">
        <v>20</v>
      </c>
      <c r="K106" s="192"/>
    </row>
    <row r="107" spans="2:11" customFormat="1" ht="15" customHeight="1">
      <c r="B107" s="191"/>
      <c r="C107" s="180" t="s">
        <v>1270</v>
      </c>
      <c r="D107" s="180"/>
      <c r="E107" s="180"/>
      <c r="F107" s="201" t="s">
        <v>1267</v>
      </c>
      <c r="G107" s="180"/>
      <c r="H107" s="180" t="s">
        <v>1307</v>
      </c>
      <c r="I107" s="180" t="s">
        <v>1269</v>
      </c>
      <c r="J107" s="180">
        <v>120</v>
      </c>
      <c r="K107" s="192"/>
    </row>
    <row r="108" spans="2:11" customFormat="1" ht="15" customHeight="1">
      <c r="B108" s="203"/>
      <c r="C108" s="180" t="s">
        <v>1272</v>
      </c>
      <c r="D108" s="180"/>
      <c r="E108" s="180"/>
      <c r="F108" s="201" t="s">
        <v>1273</v>
      </c>
      <c r="G108" s="180"/>
      <c r="H108" s="180" t="s">
        <v>1307</v>
      </c>
      <c r="I108" s="180" t="s">
        <v>1269</v>
      </c>
      <c r="J108" s="180">
        <v>50</v>
      </c>
      <c r="K108" s="192"/>
    </row>
    <row r="109" spans="2:11" customFormat="1" ht="15" customHeight="1">
      <c r="B109" s="203"/>
      <c r="C109" s="180" t="s">
        <v>1275</v>
      </c>
      <c r="D109" s="180"/>
      <c r="E109" s="180"/>
      <c r="F109" s="201" t="s">
        <v>1267</v>
      </c>
      <c r="G109" s="180"/>
      <c r="H109" s="180" t="s">
        <v>1307</v>
      </c>
      <c r="I109" s="180" t="s">
        <v>1277</v>
      </c>
      <c r="J109" s="180"/>
      <c r="K109" s="192"/>
    </row>
    <row r="110" spans="2:11" customFormat="1" ht="15" customHeight="1">
      <c r="B110" s="203"/>
      <c r="C110" s="180" t="s">
        <v>1286</v>
      </c>
      <c r="D110" s="180"/>
      <c r="E110" s="180"/>
      <c r="F110" s="201" t="s">
        <v>1273</v>
      </c>
      <c r="G110" s="180"/>
      <c r="H110" s="180" t="s">
        <v>1307</v>
      </c>
      <c r="I110" s="180" t="s">
        <v>1269</v>
      </c>
      <c r="J110" s="180">
        <v>50</v>
      </c>
      <c r="K110" s="192"/>
    </row>
    <row r="111" spans="2:11" customFormat="1" ht="15" customHeight="1">
      <c r="B111" s="203"/>
      <c r="C111" s="180" t="s">
        <v>1294</v>
      </c>
      <c r="D111" s="180"/>
      <c r="E111" s="180"/>
      <c r="F111" s="201" t="s">
        <v>1273</v>
      </c>
      <c r="G111" s="180"/>
      <c r="H111" s="180" t="s">
        <v>1307</v>
      </c>
      <c r="I111" s="180" t="s">
        <v>1269</v>
      </c>
      <c r="J111" s="180">
        <v>50</v>
      </c>
      <c r="K111" s="192"/>
    </row>
    <row r="112" spans="2:11" customFormat="1" ht="15" customHeight="1">
      <c r="B112" s="203"/>
      <c r="C112" s="180" t="s">
        <v>1292</v>
      </c>
      <c r="D112" s="180"/>
      <c r="E112" s="180"/>
      <c r="F112" s="201" t="s">
        <v>1273</v>
      </c>
      <c r="G112" s="180"/>
      <c r="H112" s="180" t="s">
        <v>1307</v>
      </c>
      <c r="I112" s="180" t="s">
        <v>1269</v>
      </c>
      <c r="J112" s="180">
        <v>50</v>
      </c>
      <c r="K112" s="192"/>
    </row>
    <row r="113" spans="2:11" customFormat="1" ht="15" customHeight="1">
      <c r="B113" s="203"/>
      <c r="C113" s="180" t="s">
        <v>54</v>
      </c>
      <c r="D113" s="180"/>
      <c r="E113" s="180"/>
      <c r="F113" s="201" t="s">
        <v>1267</v>
      </c>
      <c r="G113" s="180"/>
      <c r="H113" s="180" t="s">
        <v>1308</v>
      </c>
      <c r="I113" s="180" t="s">
        <v>1269</v>
      </c>
      <c r="J113" s="180">
        <v>20</v>
      </c>
      <c r="K113" s="192"/>
    </row>
    <row r="114" spans="2:11" customFormat="1" ht="15" customHeight="1">
      <c r="B114" s="203"/>
      <c r="C114" s="180" t="s">
        <v>1309</v>
      </c>
      <c r="D114" s="180"/>
      <c r="E114" s="180"/>
      <c r="F114" s="201" t="s">
        <v>1267</v>
      </c>
      <c r="G114" s="180"/>
      <c r="H114" s="180" t="s">
        <v>1310</v>
      </c>
      <c r="I114" s="180" t="s">
        <v>1269</v>
      </c>
      <c r="J114" s="180">
        <v>120</v>
      </c>
      <c r="K114" s="192"/>
    </row>
    <row r="115" spans="2:11" customFormat="1" ht="15" customHeight="1">
      <c r="B115" s="203"/>
      <c r="C115" s="180" t="s">
        <v>39</v>
      </c>
      <c r="D115" s="180"/>
      <c r="E115" s="180"/>
      <c r="F115" s="201" t="s">
        <v>1267</v>
      </c>
      <c r="G115" s="180"/>
      <c r="H115" s="180" t="s">
        <v>1311</v>
      </c>
      <c r="I115" s="180" t="s">
        <v>1302</v>
      </c>
      <c r="J115" s="180"/>
      <c r="K115" s="192"/>
    </row>
    <row r="116" spans="2:11" customFormat="1" ht="15" customHeight="1">
      <c r="B116" s="203"/>
      <c r="C116" s="180" t="s">
        <v>49</v>
      </c>
      <c r="D116" s="180"/>
      <c r="E116" s="180"/>
      <c r="F116" s="201" t="s">
        <v>1267</v>
      </c>
      <c r="G116" s="180"/>
      <c r="H116" s="180" t="s">
        <v>1312</v>
      </c>
      <c r="I116" s="180" t="s">
        <v>1302</v>
      </c>
      <c r="J116" s="180"/>
      <c r="K116" s="192"/>
    </row>
    <row r="117" spans="2:11" customFormat="1" ht="15" customHeight="1">
      <c r="B117" s="203"/>
      <c r="C117" s="180" t="s">
        <v>58</v>
      </c>
      <c r="D117" s="180"/>
      <c r="E117" s="180"/>
      <c r="F117" s="201" t="s">
        <v>1267</v>
      </c>
      <c r="G117" s="180"/>
      <c r="H117" s="180" t="s">
        <v>1313</v>
      </c>
      <c r="I117" s="180" t="s">
        <v>1314</v>
      </c>
      <c r="J117" s="180"/>
      <c r="K117" s="192"/>
    </row>
    <row r="118" spans="2:11" customFormat="1" ht="15" customHeight="1">
      <c r="B118" s="204"/>
      <c r="C118" s="210"/>
      <c r="D118" s="210"/>
      <c r="E118" s="210"/>
      <c r="F118" s="210"/>
      <c r="G118" s="210"/>
      <c r="H118" s="210"/>
      <c r="I118" s="210"/>
      <c r="J118" s="210"/>
      <c r="K118" s="206"/>
    </row>
    <row r="119" spans="2:11" customFormat="1" ht="18.75" customHeight="1">
      <c r="B119" s="211"/>
      <c r="C119" s="212"/>
      <c r="D119" s="212"/>
      <c r="E119" s="212"/>
      <c r="F119" s="213"/>
      <c r="G119" s="212"/>
      <c r="H119" s="212"/>
      <c r="I119" s="212"/>
      <c r="J119" s="212"/>
      <c r="K119" s="211"/>
    </row>
    <row r="120" spans="2:11" customFormat="1" ht="18.75" customHeight="1"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</row>
    <row r="121" spans="2:11" customFormat="1" ht="7.5" customHeight="1">
      <c r="B121" s="214"/>
      <c r="C121" s="215"/>
      <c r="D121" s="215"/>
      <c r="E121" s="215"/>
      <c r="F121" s="215"/>
      <c r="G121" s="215"/>
      <c r="H121" s="215"/>
      <c r="I121" s="215"/>
      <c r="J121" s="215"/>
      <c r="K121" s="216"/>
    </row>
    <row r="122" spans="2:11" customFormat="1" ht="45" customHeight="1">
      <c r="B122" s="217"/>
      <c r="C122" s="297" t="s">
        <v>1315</v>
      </c>
      <c r="D122" s="297"/>
      <c r="E122" s="297"/>
      <c r="F122" s="297"/>
      <c r="G122" s="297"/>
      <c r="H122" s="297"/>
      <c r="I122" s="297"/>
      <c r="J122" s="297"/>
      <c r="K122" s="218"/>
    </row>
    <row r="123" spans="2:11" customFormat="1" ht="17.25" customHeight="1">
      <c r="B123" s="219"/>
      <c r="C123" s="193" t="s">
        <v>1261</v>
      </c>
      <c r="D123" s="193"/>
      <c r="E123" s="193"/>
      <c r="F123" s="193" t="s">
        <v>1262</v>
      </c>
      <c r="G123" s="194"/>
      <c r="H123" s="193" t="s">
        <v>55</v>
      </c>
      <c r="I123" s="193" t="s">
        <v>58</v>
      </c>
      <c r="J123" s="193" t="s">
        <v>1263</v>
      </c>
      <c r="K123" s="220"/>
    </row>
    <row r="124" spans="2:11" customFormat="1" ht="17.25" customHeight="1">
      <c r="B124" s="219"/>
      <c r="C124" s="195" t="s">
        <v>1264</v>
      </c>
      <c r="D124" s="195"/>
      <c r="E124" s="195"/>
      <c r="F124" s="196" t="s">
        <v>1265</v>
      </c>
      <c r="G124" s="197"/>
      <c r="H124" s="195"/>
      <c r="I124" s="195"/>
      <c r="J124" s="195" t="s">
        <v>1266</v>
      </c>
      <c r="K124" s="220"/>
    </row>
    <row r="125" spans="2:11" customFormat="1" ht="5.25" customHeight="1">
      <c r="B125" s="221"/>
      <c r="C125" s="198"/>
      <c r="D125" s="198"/>
      <c r="E125" s="198"/>
      <c r="F125" s="198"/>
      <c r="G125" s="222"/>
      <c r="H125" s="198"/>
      <c r="I125" s="198"/>
      <c r="J125" s="198"/>
      <c r="K125" s="223"/>
    </row>
    <row r="126" spans="2:11" customFormat="1" ht="15" customHeight="1">
      <c r="B126" s="221"/>
      <c r="C126" s="180" t="s">
        <v>1270</v>
      </c>
      <c r="D126" s="200"/>
      <c r="E126" s="200"/>
      <c r="F126" s="201" t="s">
        <v>1267</v>
      </c>
      <c r="G126" s="180"/>
      <c r="H126" s="180" t="s">
        <v>1307</v>
      </c>
      <c r="I126" s="180" t="s">
        <v>1269</v>
      </c>
      <c r="J126" s="180">
        <v>120</v>
      </c>
      <c r="K126" s="224"/>
    </row>
    <row r="127" spans="2:11" customFormat="1" ht="15" customHeight="1">
      <c r="B127" s="221"/>
      <c r="C127" s="180" t="s">
        <v>1316</v>
      </c>
      <c r="D127" s="180"/>
      <c r="E127" s="180"/>
      <c r="F127" s="201" t="s">
        <v>1267</v>
      </c>
      <c r="G127" s="180"/>
      <c r="H127" s="180" t="s">
        <v>1317</v>
      </c>
      <c r="I127" s="180" t="s">
        <v>1269</v>
      </c>
      <c r="J127" s="180" t="s">
        <v>1318</v>
      </c>
      <c r="K127" s="224"/>
    </row>
    <row r="128" spans="2:11" customFormat="1" ht="15" customHeight="1">
      <c r="B128" s="221"/>
      <c r="C128" s="180" t="s">
        <v>1215</v>
      </c>
      <c r="D128" s="180"/>
      <c r="E128" s="180"/>
      <c r="F128" s="201" t="s">
        <v>1267</v>
      </c>
      <c r="G128" s="180"/>
      <c r="H128" s="180" t="s">
        <v>1319</v>
      </c>
      <c r="I128" s="180" t="s">
        <v>1269</v>
      </c>
      <c r="J128" s="180" t="s">
        <v>1318</v>
      </c>
      <c r="K128" s="224"/>
    </row>
    <row r="129" spans="2:11" customFormat="1" ht="15" customHeight="1">
      <c r="B129" s="221"/>
      <c r="C129" s="180" t="s">
        <v>1278</v>
      </c>
      <c r="D129" s="180"/>
      <c r="E129" s="180"/>
      <c r="F129" s="201" t="s">
        <v>1273</v>
      </c>
      <c r="G129" s="180"/>
      <c r="H129" s="180" t="s">
        <v>1279</v>
      </c>
      <c r="I129" s="180" t="s">
        <v>1269</v>
      </c>
      <c r="J129" s="180">
        <v>15</v>
      </c>
      <c r="K129" s="224"/>
    </row>
    <row r="130" spans="2:11" customFormat="1" ht="15" customHeight="1">
      <c r="B130" s="221"/>
      <c r="C130" s="180" t="s">
        <v>1280</v>
      </c>
      <c r="D130" s="180"/>
      <c r="E130" s="180"/>
      <c r="F130" s="201" t="s">
        <v>1273</v>
      </c>
      <c r="G130" s="180"/>
      <c r="H130" s="180" t="s">
        <v>1281</v>
      </c>
      <c r="I130" s="180" t="s">
        <v>1269</v>
      </c>
      <c r="J130" s="180">
        <v>15</v>
      </c>
      <c r="K130" s="224"/>
    </row>
    <row r="131" spans="2:11" customFormat="1" ht="15" customHeight="1">
      <c r="B131" s="221"/>
      <c r="C131" s="180" t="s">
        <v>1282</v>
      </c>
      <c r="D131" s="180"/>
      <c r="E131" s="180"/>
      <c r="F131" s="201" t="s">
        <v>1273</v>
      </c>
      <c r="G131" s="180"/>
      <c r="H131" s="180" t="s">
        <v>1283</v>
      </c>
      <c r="I131" s="180" t="s">
        <v>1269</v>
      </c>
      <c r="J131" s="180">
        <v>20</v>
      </c>
      <c r="K131" s="224"/>
    </row>
    <row r="132" spans="2:11" customFormat="1" ht="15" customHeight="1">
      <c r="B132" s="221"/>
      <c r="C132" s="180" t="s">
        <v>1284</v>
      </c>
      <c r="D132" s="180"/>
      <c r="E132" s="180"/>
      <c r="F132" s="201" t="s">
        <v>1273</v>
      </c>
      <c r="G132" s="180"/>
      <c r="H132" s="180" t="s">
        <v>1285</v>
      </c>
      <c r="I132" s="180" t="s">
        <v>1269</v>
      </c>
      <c r="J132" s="180">
        <v>20</v>
      </c>
      <c r="K132" s="224"/>
    </row>
    <row r="133" spans="2:11" customFormat="1" ht="15" customHeight="1">
      <c r="B133" s="221"/>
      <c r="C133" s="180" t="s">
        <v>1272</v>
      </c>
      <c r="D133" s="180"/>
      <c r="E133" s="180"/>
      <c r="F133" s="201" t="s">
        <v>1273</v>
      </c>
      <c r="G133" s="180"/>
      <c r="H133" s="180" t="s">
        <v>1307</v>
      </c>
      <c r="I133" s="180" t="s">
        <v>1269</v>
      </c>
      <c r="J133" s="180">
        <v>50</v>
      </c>
      <c r="K133" s="224"/>
    </row>
    <row r="134" spans="2:11" customFormat="1" ht="15" customHeight="1">
      <c r="B134" s="221"/>
      <c r="C134" s="180" t="s">
        <v>1286</v>
      </c>
      <c r="D134" s="180"/>
      <c r="E134" s="180"/>
      <c r="F134" s="201" t="s">
        <v>1273</v>
      </c>
      <c r="G134" s="180"/>
      <c r="H134" s="180" t="s">
        <v>1307</v>
      </c>
      <c r="I134" s="180" t="s">
        <v>1269</v>
      </c>
      <c r="J134" s="180">
        <v>50</v>
      </c>
      <c r="K134" s="224"/>
    </row>
    <row r="135" spans="2:11" customFormat="1" ht="15" customHeight="1">
      <c r="B135" s="221"/>
      <c r="C135" s="180" t="s">
        <v>1292</v>
      </c>
      <c r="D135" s="180"/>
      <c r="E135" s="180"/>
      <c r="F135" s="201" t="s">
        <v>1273</v>
      </c>
      <c r="G135" s="180"/>
      <c r="H135" s="180" t="s">
        <v>1307</v>
      </c>
      <c r="I135" s="180" t="s">
        <v>1269</v>
      </c>
      <c r="J135" s="180">
        <v>50</v>
      </c>
      <c r="K135" s="224"/>
    </row>
    <row r="136" spans="2:11" customFormat="1" ht="15" customHeight="1">
      <c r="B136" s="221"/>
      <c r="C136" s="180" t="s">
        <v>1294</v>
      </c>
      <c r="D136" s="180"/>
      <c r="E136" s="180"/>
      <c r="F136" s="201" t="s">
        <v>1273</v>
      </c>
      <c r="G136" s="180"/>
      <c r="H136" s="180" t="s">
        <v>1307</v>
      </c>
      <c r="I136" s="180" t="s">
        <v>1269</v>
      </c>
      <c r="J136" s="180">
        <v>50</v>
      </c>
      <c r="K136" s="224"/>
    </row>
    <row r="137" spans="2:11" customFormat="1" ht="15" customHeight="1">
      <c r="B137" s="221"/>
      <c r="C137" s="180" t="s">
        <v>1295</v>
      </c>
      <c r="D137" s="180"/>
      <c r="E137" s="180"/>
      <c r="F137" s="201" t="s">
        <v>1273</v>
      </c>
      <c r="G137" s="180"/>
      <c r="H137" s="180" t="s">
        <v>1320</v>
      </c>
      <c r="I137" s="180" t="s">
        <v>1269</v>
      </c>
      <c r="J137" s="180">
        <v>255</v>
      </c>
      <c r="K137" s="224"/>
    </row>
    <row r="138" spans="2:11" customFormat="1" ht="15" customHeight="1">
      <c r="B138" s="221"/>
      <c r="C138" s="180" t="s">
        <v>1297</v>
      </c>
      <c r="D138" s="180"/>
      <c r="E138" s="180"/>
      <c r="F138" s="201" t="s">
        <v>1267</v>
      </c>
      <c r="G138" s="180"/>
      <c r="H138" s="180" t="s">
        <v>1321</v>
      </c>
      <c r="I138" s="180" t="s">
        <v>1299</v>
      </c>
      <c r="J138" s="180"/>
      <c r="K138" s="224"/>
    </row>
    <row r="139" spans="2:11" customFormat="1" ht="15" customHeight="1">
      <c r="B139" s="221"/>
      <c r="C139" s="180" t="s">
        <v>1300</v>
      </c>
      <c r="D139" s="180"/>
      <c r="E139" s="180"/>
      <c r="F139" s="201" t="s">
        <v>1267</v>
      </c>
      <c r="G139" s="180"/>
      <c r="H139" s="180" t="s">
        <v>1322</v>
      </c>
      <c r="I139" s="180" t="s">
        <v>1302</v>
      </c>
      <c r="J139" s="180"/>
      <c r="K139" s="224"/>
    </row>
    <row r="140" spans="2:11" customFormat="1" ht="15" customHeight="1">
      <c r="B140" s="221"/>
      <c r="C140" s="180" t="s">
        <v>1303</v>
      </c>
      <c r="D140" s="180"/>
      <c r="E140" s="180"/>
      <c r="F140" s="201" t="s">
        <v>1267</v>
      </c>
      <c r="G140" s="180"/>
      <c r="H140" s="180" t="s">
        <v>1303</v>
      </c>
      <c r="I140" s="180" t="s">
        <v>1302</v>
      </c>
      <c r="J140" s="180"/>
      <c r="K140" s="224"/>
    </row>
    <row r="141" spans="2:11" customFormat="1" ht="15" customHeight="1">
      <c r="B141" s="221"/>
      <c r="C141" s="180" t="s">
        <v>39</v>
      </c>
      <c r="D141" s="180"/>
      <c r="E141" s="180"/>
      <c r="F141" s="201" t="s">
        <v>1267</v>
      </c>
      <c r="G141" s="180"/>
      <c r="H141" s="180" t="s">
        <v>1323</v>
      </c>
      <c r="I141" s="180" t="s">
        <v>1302</v>
      </c>
      <c r="J141" s="180"/>
      <c r="K141" s="224"/>
    </row>
    <row r="142" spans="2:11" customFormat="1" ht="15" customHeight="1">
      <c r="B142" s="221"/>
      <c r="C142" s="180" t="s">
        <v>1324</v>
      </c>
      <c r="D142" s="180"/>
      <c r="E142" s="180"/>
      <c r="F142" s="201" t="s">
        <v>1267</v>
      </c>
      <c r="G142" s="180"/>
      <c r="H142" s="180" t="s">
        <v>1325</v>
      </c>
      <c r="I142" s="180" t="s">
        <v>1302</v>
      </c>
      <c r="J142" s="180"/>
      <c r="K142" s="224"/>
    </row>
    <row r="143" spans="2:11" customFormat="1" ht="15" customHeight="1">
      <c r="B143" s="225"/>
      <c r="C143" s="226"/>
      <c r="D143" s="226"/>
      <c r="E143" s="226"/>
      <c r="F143" s="226"/>
      <c r="G143" s="226"/>
      <c r="H143" s="226"/>
      <c r="I143" s="226"/>
      <c r="J143" s="226"/>
      <c r="K143" s="227"/>
    </row>
    <row r="144" spans="2:11" customFormat="1" ht="18.75" customHeight="1">
      <c r="B144" s="212"/>
      <c r="C144" s="212"/>
      <c r="D144" s="212"/>
      <c r="E144" s="212"/>
      <c r="F144" s="213"/>
      <c r="G144" s="212"/>
      <c r="H144" s="212"/>
      <c r="I144" s="212"/>
      <c r="J144" s="212"/>
      <c r="K144" s="212"/>
    </row>
    <row r="145" spans="2:11" customFormat="1" ht="18.75" customHeight="1"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</row>
    <row r="146" spans="2:11" customFormat="1" ht="7.5" customHeight="1">
      <c r="B146" s="188"/>
      <c r="C146" s="189"/>
      <c r="D146" s="189"/>
      <c r="E146" s="189"/>
      <c r="F146" s="189"/>
      <c r="G146" s="189"/>
      <c r="H146" s="189"/>
      <c r="I146" s="189"/>
      <c r="J146" s="189"/>
      <c r="K146" s="190"/>
    </row>
    <row r="147" spans="2:11" customFormat="1" ht="45" customHeight="1">
      <c r="B147" s="191"/>
      <c r="C147" s="299" t="s">
        <v>1326</v>
      </c>
      <c r="D147" s="299"/>
      <c r="E147" s="299"/>
      <c r="F147" s="299"/>
      <c r="G147" s="299"/>
      <c r="H147" s="299"/>
      <c r="I147" s="299"/>
      <c r="J147" s="299"/>
      <c r="K147" s="192"/>
    </row>
    <row r="148" spans="2:11" customFormat="1" ht="17.25" customHeight="1">
      <c r="B148" s="191"/>
      <c r="C148" s="193" t="s">
        <v>1261</v>
      </c>
      <c r="D148" s="193"/>
      <c r="E148" s="193"/>
      <c r="F148" s="193" t="s">
        <v>1262</v>
      </c>
      <c r="G148" s="194"/>
      <c r="H148" s="193" t="s">
        <v>55</v>
      </c>
      <c r="I148" s="193" t="s">
        <v>58</v>
      </c>
      <c r="J148" s="193" t="s">
        <v>1263</v>
      </c>
      <c r="K148" s="192"/>
    </row>
    <row r="149" spans="2:11" customFormat="1" ht="17.25" customHeight="1">
      <c r="B149" s="191"/>
      <c r="C149" s="195" t="s">
        <v>1264</v>
      </c>
      <c r="D149" s="195"/>
      <c r="E149" s="195"/>
      <c r="F149" s="196" t="s">
        <v>1265</v>
      </c>
      <c r="G149" s="197"/>
      <c r="H149" s="195"/>
      <c r="I149" s="195"/>
      <c r="J149" s="195" t="s">
        <v>1266</v>
      </c>
      <c r="K149" s="192"/>
    </row>
    <row r="150" spans="2:11" customFormat="1" ht="5.25" customHeight="1">
      <c r="B150" s="203"/>
      <c r="C150" s="198"/>
      <c r="D150" s="198"/>
      <c r="E150" s="198"/>
      <c r="F150" s="198"/>
      <c r="G150" s="199"/>
      <c r="H150" s="198"/>
      <c r="I150" s="198"/>
      <c r="J150" s="198"/>
      <c r="K150" s="224"/>
    </row>
    <row r="151" spans="2:11" customFormat="1" ht="15" customHeight="1">
      <c r="B151" s="203"/>
      <c r="C151" s="228" t="s">
        <v>1270</v>
      </c>
      <c r="D151" s="180"/>
      <c r="E151" s="180"/>
      <c r="F151" s="229" t="s">
        <v>1267</v>
      </c>
      <c r="G151" s="180"/>
      <c r="H151" s="228" t="s">
        <v>1307</v>
      </c>
      <c r="I151" s="228" t="s">
        <v>1269</v>
      </c>
      <c r="J151" s="228">
        <v>120</v>
      </c>
      <c r="K151" s="224"/>
    </row>
    <row r="152" spans="2:11" customFormat="1" ht="15" customHeight="1">
      <c r="B152" s="203"/>
      <c r="C152" s="228" t="s">
        <v>1316</v>
      </c>
      <c r="D152" s="180"/>
      <c r="E152" s="180"/>
      <c r="F152" s="229" t="s">
        <v>1267</v>
      </c>
      <c r="G152" s="180"/>
      <c r="H152" s="228" t="s">
        <v>1327</v>
      </c>
      <c r="I152" s="228" t="s">
        <v>1269</v>
      </c>
      <c r="J152" s="228" t="s">
        <v>1318</v>
      </c>
      <c r="K152" s="224"/>
    </row>
    <row r="153" spans="2:11" customFormat="1" ht="15" customHeight="1">
      <c r="B153" s="203"/>
      <c r="C153" s="228" t="s">
        <v>1215</v>
      </c>
      <c r="D153" s="180"/>
      <c r="E153" s="180"/>
      <c r="F153" s="229" t="s">
        <v>1267</v>
      </c>
      <c r="G153" s="180"/>
      <c r="H153" s="228" t="s">
        <v>1328</v>
      </c>
      <c r="I153" s="228" t="s">
        <v>1269</v>
      </c>
      <c r="J153" s="228" t="s">
        <v>1318</v>
      </c>
      <c r="K153" s="224"/>
    </row>
    <row r="154" spans="2:11" customFormat="1" ht="15" customHeight="1">
      <c r="B154" s="203"/>
      <c r="C154" s="228" t="s">
        <v>1272</v>
      </c>
      <c r="D154" s="180"/>
      <c r="E154" s="180"/>
      <c r="F154" s="229" t="s">
        <v>1273</v>
      </c>
      <c r="G154" s="180"/>
      <c r="H154" s="228" t="s">
        <v>1307</v>
      </c>
      <c r="I154" s="228" t="s">
        <v>1269</v>
      </c>
      <c r="J154" s="228">
        <v>50</v>
      </c>
      <c r="K154" s="224"/>
    </row>
    <row r="155" spans="2:11" customFormat="1" ht="15" customHeight="1">
      <c r="B155" s="203"/>
      <c r="C155" s="228" t="s">
        <v>1275</v>
      </c>
      <c r="D155" s="180"/>
      <c r="E155" s="180"/>
      <c r="F155" s="229" t="s">
        <v>1267</v>
      </c>
      <c r="G155" s="180"/>
      <c r="H155" s="228" t="s">
        <v>1307</v>
      </c>
      <c r="I155" s="228" t="s">
        <v>1277</v>
      </c>
      <c r="J155" s="228"/>
      <c r="K155" s="224"/>
    </row>
    <row r="156" spans="2:11" customFormat="1" ht="15" customHeight="1">
      <c r="B156" s="203"/>
      <c r="C156" s="228" t="s">
        <v>1286</v>
      </c>
      <c r="D156" s="180"/>
      <c r="E156" s="180"/>
      <c r="F156" s="229" t="s">
        <v>1273</v>
      </c>
      <c r="G156" s="180"/>
      <c r="H156" s="228" t="s">
        <v>1307</v>
      </c>
      <c r="I156" s="228" t="s">
        <v>1269</v>
      </c>
      <c r="J156" s="228">
        <v>50</v>
      </c>
      <c r="K156" s="224"/>
    </row>
    <row r="157" spans="2:11" customFormat="1" ht="15" customHeight="1">
      <c r="B157" s="203"/>
      <c r="C157" s="228" t="s">
        <v>1294</v>
      </c>
      <c r="D157" s="180"/>
      <c r="E157" s="180"/>
      <c r="F157" s="229" t="s">
        <v>1273</v>
      </c>
      <c r="G157" s="180"/>
      <c r="H157" s="228" t="s">
        <v>1307</v>
      </c>
      <c r="I157" s="228" t="s">
        <v>1269</v>
      </c>
      <c r="J157" s="228">
        <v>50</v>
      </c>
      <c r="K157" s="224"/>
    </row>
    <row r="158" spans="2:11" customFormat="1" ht="15" customHeight="1">
      <c r="B158" s="203"/>
      <c r="C158" s="228" t="s">
        <v>1292</v>
      </c>
      <c r="D158" s="180"/>
      <c r="E158" s="180"/>
      <c r="F158" s="229" t="s">
        <v>1273</v>
      </c>
      <c r="G158" s="180"/>
      <c r="H158" s="228" t="s">
        <v>1307</v>
      </c>
      <c r="I158" s="228" t="s">
        <v>1269</v>
      </c>
      <c r="J158" s="228">
        <v>50</v>
      </c>
      <c r="K158" s="224"/>
    </row>
    <row r="159" spans="2:11" customFormat="1" ht="15" customHeight="1">
      <c r="B159" s="203"/>
      <c r="C159" s="228" t="s">
        <v>109</v>
      </c>
      <c r="D159" s="180"/>
      <c r="E159" s="180"/>
      <c r="F159" s="229" t="s">
        <v>1267</v>
      </c>
      <c r="G159" s="180"/>
      <c r="H159" s="228" t="s">
        <v>1329</v>
      </c>
      <c r="I159" s="228" t="s">
        <v>1269</v>
      </c>
      <c r="J159" s="228" t="s">
        <v>1330</v>
      </c>
      <c r="K159" s="224"/>
    </row>
    <row r="160" spans="2:11" customFormat="1" ht="15" customHeight="1">
      <c r="B160" s="203"/>
      <c r="C160" s="228" t="s">
        <v>1331</v>
      </c>
      <c r="D160" s="180"/>
      <c r="E160" s="180"/>
      <c r="F160" s="229" t="s">
        <v>1267</v>
      </c>
      <c r="G160" s="180"/>
      <c r="H160" s="228" t="s">
        <v>1332</v>
      </c>
      <c r="I160" s="228" t="s">
        <v>1302</v>
      </c>
      <c r="J160" s="228"/>
      <c r="K160" s="224"/>
    </row>
    <row r="161" spans="2:11" customFormat="1" ht="15" customHeight="1">
      <c r="B161" s="230"/>
      <c r="C161" s="210"/>
      <c r="D161" s="210"/>
      <c r="E161" s="210"/>
      <c r="F161" s="210"/>
      <c r="G161" s="210"/>
      <c r="H161" s="210"/>
      <c r="I161" s="210"/>
      <c r="J161" s="210"/>
      <c r="K161" s="231"/>
    </row>
    <row r="162" spans="2:11" customFormat="1" ht="18.75" customHeight="1">
      <c r="B162" s="212"/>
      <c r="C162" s="222"/>
      <c r="D162" s="222"/>
      <c r="E162" s="222"/>
      <c r="F162" s="232"/>
      <c r="G162" s="222"/>
      <c r="H162" s="222"/>
      <c r="I162" s="222"/>
      <c r="J162" s="222"/>
      <c r="K162" s="212"/>
    </row>
    <row r="163" spans="2:11" customFormat="1" ht="18.75" customHeight="1"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</row>
    <row r="164" spans="2:11" customFormat="1" ht="7.5" customHeight="1">
      <c r="B164" s="169"/>
      <c r="C164" s="170"/>
      <c r="D164" s="170"/>
      <c r="E164" s="170"/>
      <c r="F164" s="170"/>
      <c r="G164" s="170"/>
      <c r="H164" s="170"/>
      <c r="I164" s="170"/>
      <c r="J164" s="170"/>
      <c r="K164" s="171"/>
    </row>
    <row r="165" spans="2:11" customFormat="1" ht="45" customHeight="1">
      <c r="B165" s="172"/>
      <c r="C165" s="297" t="s">
        <v>1333</v>
      </c>
      <c r="D165" s="297"/>
      <c r="E165" s="297"/>
      <c r="F165" s="297"/>
      <c r="G165" s="297"/>
      <c r="H165" s="297"/>
      <c r="I165" s="297"/>
      <c r="J165" s="297"/>
      <c r="K165" s="173"/>
    </row>
    <row r="166" spans="2:11" customFormat="1" ht="17.25" customHeight="1">
      <c r="B166" s="172"/>
      <c r="C166" s="193" t="s">
        <v>1261</v>
      </c>
      <c r="D166" s="193"/>
      <c r="E166" s="193"/>
      <c r="F166" s="193" t="s">
        <v>1262</v>
      </c>
      <c r="G166" s="233"/>
      <c r="H166" s="234" t="s">
        <v>55</v>
      </c>
      <c r="I166" s="234" t="s">
        <v>58</v>
      </c>
      <c r="J166" s="193" t="s">
        <v>1263</v>
      </c>
      <c r="K166" s="173"/>
    </row>
    <row r="167" spans="2:11" customFormat="1" ht="17.25" customHeight="1">
      <c r="B167" s="174"/>
      <c r="C167" s="195" t="s">
        <v>1264</v>
      </c>
      <c r="D167" s="195"/>
      <c r="E167" s="195"/>
      <c r="F167" s="196" t="s">
        <v>1265</v>
      </c>
      <c r="G167" s="235"/>
      <c r="H167" s="236"/>
      <c r="I167" s="236"/>
      <c r="J167" s="195" t="s">
        <v>1266</v>
      </c>
      <c r="K167" s="175"/>
    </row>
    <row r="168" spans="2:11" customFormat="1" ht="5.25" customHeight="1">
      <c r="B168" s="203"/>
      <c r="C168" s="198"/>
      <c r="D168" s="198"/>
      <c r="E168" s="198"/>
      <c r="F168" s="198"/>
      <c r="G168" s="199"/>
      <c r="H168" s="198"/>
      <c r="I168" s="198"/>
      <c r="J168" s="198"/>
      <c r="K168" s="224"/>
    </row>
    <row r="169" spans="2:11" customFormat="1" ht="15" customHeight="1">
      <c r="B169" s="203"/>
      <c r="C169" s="180" t="s">
        <v>1270</v>
      </c>
      <c r="D169" s="180"/>
      <c r="E169" s="180"/>
      <c r="F169" s="201" t="s">
        <v>1267</v>
      </c>
      <c r="G169" s="180"/>
      <c r="H169" s="180" t="s">
        <v>1307</v>
      </c>
      <c r="I169" s="180" t="s">
        <v>1269</v>
      </c>
      <c r="J169" s="180">
        <v>120</v>
      </c>
      <c r="K169" s="224"/>
    </row>
    <row r="170" spans="2:11" customFormat="1" ht="15" customHeight="1">
      <c r="B170" s="203"/>
      <c r="C170" s="180" t="s">
        <v>1316</v>
      </c>
      <c r="D170" s="180"/>
      <c r="E170" s="180"/>
      <c r="F170" s="201" t="s">
        <v>1267</v>
      </c>
      <c r="G170" s="180"/>
      <c r="H170" s="180" t="s">
        <v>1317</v>
      </c>
      <c r="I170" s="180" t="s">
        <v>1269</v>
      </c>
      <c r="J170" s="180" t="s">
        <v>1318</v>
      </c>
      <c r="K170" s="224"/>
    </row>
    <row r="171" spans="2:11" customFormat="1" ht="15" customHeight="1">
      <c r="B171" s="203"/>
      <c r="C171" s="180" t="s">
        <v>1215</v>
      </c>
      <c r="D171" s="180"/>
      <c r="E171" s="180"/>
      <c r="F171" s="201" t="s">
        <v>1267</v>
      </c>
      <c r="G171" s="180"/>
      <c r="H171" s="180" t="s">
        <v>1334</v>
      </c>
      <c r="I171" s="180" t="s">
        <v>1269</v>
      </c>
      <c r="J171" s="180" t="s">
        <v>1318</v>
      </c>
      <c r="K171" s="224"/>
    </row>
    <row r="172" spans="2:11" customFormat="1" ht="15" customHeight="1">
      <c r="B172" s="203"/>
      <c r="C172" s="180" t="s">
        <v>1272</v>
      </c>
      <c r="D172" s="180"/>
      <c r="E172" s="180"/>
      <c r="F172" s="201" t="s">
        <v>1273</v>
      </c>
      <c r="G172" s="180"/>
      <c r="H172" s="180" t="s">
        <v>1334</v>
      </c>
      <c r="I172" s="180" t="s">
        <v>1269</v>
      </c>
      <c r="J172" s="180">
        <v>50</v>
      </c>
      <c r="K172" s="224"/>
    </row>
    <row r="173" spans="2:11" customFormat="1" ht="15" customHeight="1">
      <c r="B173" s="203"/>
      <c r="C173" s="180" t="s">
        <v>1275</v>
      </c>
      <c r="D173" s="180"/>
      <c r="E173" s="180"/>
      <c r="F173" s="201" t="s">
        <v>1267</v>
      </c>
      <c r="G173" s="180"/>
      <c r="H173" s="180" t="s">
        <v>1334</v>
      </c>
      <c r="I173" s="180" t="s">
        <v>1277</v>
      </c>
      <c r="J173" s="180"/>
      <c r="K173" s="224"/>
    </row>
    <row r="174" spans="2:11" customFormat="1" ht="15" customHeight="1">
      <c r="B174" s="203"/>
      <c r="C174" s="180" t="s">
        <v>1286</v>
      </c>
      <c r="D174" s="180"/>
      <c r="E174" s="180"/>
      <c r="F174" s="201" t="s">
        <v>1273</v>
      </c>
      <c r="G174" s="180"/>
      <c r="H174" s="180" t="s">
        <v>1334</v>
      </c>
      <c r="I174" s="180" t="s">
        <v>1269</v>
      </c>
      <c r="J174" s="180">
        <v>50</v>
      </c>
      <c r="K174" s="224"/>
    </row>
    <row r="175" spans="2:11" customFormat="1" ht="15" customHeight="1">
      <c r="B175" s="203"/>
      <c r="C175" s="180" t="s">
        <v>1294</v>
      </c>
      <c r="D175" s="180"/>
      <c r="E175" s="180"/>
      <c r="F175" s="201" t="s">
        <v>1273</v>
      </c>
      <c r="G175" s="180"/>
      <c r="H175" s="180" t="s">
        <v>1334</v>
      </c>
      <c r="I175" s="180" t="s">
        <v>1269</v>
      </c>
      <c r="J175" s="180">
        <v>50</v>
      </c>
      <c r="K175" s="224"/>
    </row>
    <row r="176" spans="2:11" customFormat="1" ht="15" customHeight="1">
      <c r="B176" s="203"/>
      <c r="C176" s="180" t="s">
        <v>1292</v>
      </c>
      <c r="D176" s="180"/>
      <c r="E176" s="180"/>
      <c r="F176" s="201" t="s">
        <v>1273</v>
      </c>
      <c r="G176" s="180"/>
      <c r="H176" s="180" t="s">
        <v>1334</v>
      </c>
      <c r="I176" s="180" t="s">
        <v>1269</v>
      </c>
      <c r="J176" s="180">
        <v>50</v>
      </c>
      <c r="K176" s="224"/>
    </row>
    <row r="177" spans="2:11" customFormat="1" ht="15" customHeight="1">
      <c r="B177" s="203"/>
      <c r="C177" s="180" t="s">
        <v>116</v>
      </c>
      <c r="D177" s="180"/>
      <c r="E177" s="180"/>
      <c r="F177" s="201" t="s">
        <v>1267</v>
      </c>
      <c r="G177" s="180"/>
      <c r="H177" s="180" t="s">
        <v>1335</v>
      </c>
      <c r="I177" s="180" t="s">
        <v>1336</v>
      </c>
      <c r="J177" s="180"/>
      <c r="K177" s="224"/>
    </row>
    <row r="178" spans="2:11" customFormat="1" ht="15" customHeight="1">
      <c r="B178" s="203"/>
      <c r="C178" s="180" t="s">
        <v>58</v>
      </c>
      <c r="D178" s="180"/>
      <c r="E178" s="180"/>
      <c r="F178" s="201" t="s">
        <v>1267</v>
      </c>
      <c r="G178" s="180"/>
      <c r="H178" s="180" t="s">
        <v>1337</v>
      </c>
      <c r="I178" s="180" t="s">
        <v>1338</v>
      </c>
      <c r="J178" s="180">
        <v>1</v>
      </c>
      <c r="K178" s="224"/>
    </row>
    <row r="179" spans="2:11" customFormat="1" ht="15" customHeight="1">
      <c r="B179" s="203"/>
      <c r="C179" s="180" t="s">
        <v>54</v>
      </c>
      <c r="D179" s="180"/>
      <c r="E179" s="180"/>
      <c r="F179" s="201" t="s">
        <v>1267</v>
      </c>
      <c r="G179" s="180"/>
      <c r="H179" s="180" t="s">
        <v>1339</v>
      </c>
      <c r="I179" s="180" t="s">
        <v>1269</v>
      </c>
      <c r="J179" s="180">
        <v>20</v>
      </c>
      <c r="K179" s="224"/>
    </row>
    <row r="180" spans="2:11" customFormat="1" ht="15" customHeight="1">
      <c r="B180" s="203"/>
      <c r="C180" s="180" t="s">
        <v>55</v>
      </c>
      <c r="D180" s="180"/>
      <c r="E180" s="180"/>
      <c r="F180" s="201" t="s">
        <v>1267</v>
      </c>
      <c r="G180" s="180"/>
      <c r="H180" s="180" t="s">
        <v>1340</v>
      </c>
      <c r="I180" s="180" t="s">
        <v>1269</v>
      </c>
      <c r="J180" s="180">
        <v>255</v>
      </c>
      <c r="K180" s="224"/>
    </row>
    <row r="181" spans="2:11" customFormat="1" ht="15" customHeight="1">
      <c r="B181" s="203"/>
      <c r="C181" s="180" t="s">
        <v>117</v>
      </c>
      <c r="D181" s="180"/>
      <c r="E181" s="180"/>
      <c r="F181" s="201" t="s">
        <v>1267</v>
      </c>
      <c r="G181" s="180"/>
      <c r="H181" s="180" t="s">
        <v>1231</v>
      </c>
      <c r="I181" s="180" t="s">
        <v>1269</v>
      </c>
      <c r="J181" s="180">
        <v>10</v>
      </c>
      <c r="K181" s="224"/>
    </row>
    <row r="182" spans="2:11" customFormat="1" ht="15" customHeight="1">
      <c r="B182" s="203"/>
      <c r="C182" s="180" t="s">
        <v>118</v>
      </c>
      <c r="D182" s="180"/>
      <c r="E182" s="180"/>
      <c r="F182" s="201" t="s">
        <v>1267</v>
      </c>
      <c r="G182" s="180"/>
      <c r="H182" s="180" t="s">
        <v>1341</v>
      </c>
      <c r="I182" s="180" t="s">
        <v>1302</v>
      </c>
      <c r="J182" s="180"/>
      <c r="K182" s="224"/>
    </row>
    <row r="183" spans="2:11" customFormat="1" ht="15" customHeight="1">
      <c r="B183" s="203"/>
      <c r="C183" s="180" t="s">
        <v>1342</v>
      </c>
      <c r="D183" s="180"/>
      <c r="E183" s="180"/>
      <c r="F183" s="201" t="s">
        <v>1267</v>
      </c>
      <c r="G183" s="180"/>
      <c r="H183" s="180" t="s">
        <v>1343</v>
      </c>
      <c r="I183" s="180" t="s">
        <v>1302</v>
      </c>
      <c r="J183" s="180"/>
      <c r="K183" s="224"/>
    </row>
    <row r="184" spans="2:11" customFormat="1" ht="15" customHeight="1">
      <c r="B184" s="203"/>
      <c r="C184" s="180" t="s">
        <v>1331</v>
      </c>
      <c r="D184" s="180"/>
      <c r="E184" s="180"/>
      <c r="F184" s="201" t="s">
        <v>1267</v>
      </c>
      <c r="G184" s="180"/>
      <c r="H184" s="180" t="s">
        <v>1344</v>
      </c>
      <c r="I184" s="180" t="s">
        <v>1302</v>
      </c>
      <c r="J184" s="180"/>
      <c r="K184" s="224"/>
    </row>
    <row r="185" spans="2:11" customFormat="1" ht="15" customHeight="1">
      <c r="B185" s="203"/>
      <c r="C185" s="180" t="s">
        <v>120</v>
      </c>
      <c r="D185" s="180"/>
      <c r="E185" s="180"/>
      <c r="F185" s="201" t="s">
        <v>1273</v>
      </c>
      <c r="G185" s="180"/>
      <c r="H185" s="180" t="s">
        <v>1345</v>
      </c>
      <c r="I185" s="180" t="s">
        <v>1269</v>
      </c>
      <c r="J185" s="180">
        <v>50</v>
      </c>
      <c r="K185" s="224"/>
    </row>
    <row r="186" spans="2:11" customFormat="1" ht="15" customHeight="1">
      <c r="B186" s="203"/>
      <c r="C186" s="180" t="s">
        <v>1346</v>
      </c>
      <c r="D186" s="180"/>
      <c r="E186" s="180"/>
      <c r="F186" s="201" t="s">
        <v>1273</v>
      </c>
      <c r="G186" s="180"/>
      <c r="H186" s="180" t="s">
        <v>1347</v>
      </c>
      <c r="I186" s="180" t="s">
        <v>1348</v>
      </c>
      <c r="J186" s="180"/>
      <c r="K186" s="224"/>
    </row>
    <row r="187" spans="2:11" customFormat="1" ht="15" customHeight="1">
      <c r="B187" s="203"/>
      <c r="C187" s="180" t="s">
        <v>1349</v>
      </c>
      <c r="D187" s="180"/>
      <c r="E187" s="180"/>
      <c r="F187" s="201" t="s">
        <v>1273</v>
      </c>
      <c r="G187" s="180"/>
      <c r="H187" s="180" t="s">
        <v>1350</v>
      </c>
      <c r="I187" s="180" t="s">
        <v>1348</v>
      </c>
      <c r="J187" s="180"/>
      <c r="K187" s="224"/>
    </row>
    <row r="188" spans="2:11" customFormat="1" ht="15" customHeight="1">
      <c r="B188" s="203"/>
      <c r="C188" s="180" t="s">
        <v>1351</v>
      </c>
      <c r="D188" s="180"/>
      <c r="E188" s="180"/>
      <c r="F188" s="201" t="s">
        <v>1273</v>
      </c>
      <c r="G188" s="180"/>
      <c r="H188" s="180" t="s">
        <v>1352</v>
      </c>
      <c r="I188" s="180" t="s">
        <v>1348</v>
      </c>
      <c r="J188" s="180"/>
      <c r="K188" s="224"/>
    </row>
    <row r="189" spans="2:11" customFormat="1" ht="15" customHeight="1">
      <c r="B189" s="203"/>
      <c r="C189" s="237" t="s">
        <v>1353</v>
      </c>
      <c r="D189" s="180"/>
      <c r="E189" s="180"/>
      <c r="F189" s="201" t="s">
        <v>1273</v>
      </c>
      <c r="G189" s="180"/>
      <c r="H189" s="180" t="s">
        <v>1354</v>
      </c>
      <c r="I189" s="180" t="s">
        <v>1355</v>
      </c>
      <c r="J189" s="238" t="s">
        <v>1356</v>
      </c>
      <c r="K189" s="224"/>
    </row>
    <row r="190" spans="2:11" customFormat="1" ht="15" customHeight="1">
      <c r="B190" s="239"/>
      <c r="C190" s="240" t="s">
        <v>1357</v>
      </c>
      <c r="D190" s="241"/>
      <c r="E190" s="241"/>
      <c r="F190" s="242" t="s">
        <v>1273</v>
      </c>
      <c r="G190" s="241"/>
      <c r="H190" s="241" t="s">
        <v>1358</v>
      </c>
      <c r="I190" s="241" t="s">
        <v>1355</v>
      </c>
      <c r="J190" s="243" t="s">
        <v>1356</v>
      </c>
      <c r="K190" s="244"/>
    </row>
    <row r="191" spans="2:11" customFormat="1" ht="15" customHeight="1">
      <c r="B191" s="203"/>
      <c r="C191" s="237" t="s">
        <v>43</v>
      </c>
      <c r="D191" s="180"/>
      <c r="E191" s="180"/>
      <c r="F191" s="201" t="s">
        <v>1267</v>
      </c>
      <c r="G191" s="180"/>
      <c r="H191" s="177" t="s">
        <v>1359</v>
      </c>
      <c r="I191" s="180" t="s">
        <v>1360</v>
      </c>
      <c r="J191" s="180"/>
      <c r="K191" s="224"/>
    </row>
    <row r="192" spans="2:11" customFormat="1" ht="15" customHeight="1">
      <c r="B192" s="203"/>
      <c r="C192" s="237" t="s">
        <v>1361</v>
      </c>
      <c r="D192" s="180"/>
      <c r="E192" s="180"/>
      <c r="F192" s="201" t="s">
        <v>1267</v>
      </c>
      <c r="G192" s="180"/>
      <c r="H192" s="180" t="s">
        <v>1362</v>
      </c>
      <c r="I192" s="180" t="s">
        <v>1302</v>
      </c>
      <c r="J192" s="180"/>
      <c r="K192" s="224"/>
    </row>
    <row r="193" spans="2:11" customFormat="1" ht="15" customHeight="1">
      <c r="B193" s="203"/>
      <c r="C193" s="237" t="s">
        <v>1363</v>
      </c>
      <c r="D193" s="180"/>
      <c r="E193" s="180"/>
      <c r="F193" s="201" t="s">
        <v>1267</v>
      </c>
      <c r="G193" s="180"/>
      <c r="H193" s="180" t="s">
        <v>1364</v>
      </c>
      <c r="I193" s="180" t="s">
        <v>1302</v>
      </c>
      <c r="J193" s="180"/>
      <c r="K193" s="224"/>
    </row>
    <row r="194" spans="2:11" customFormat="1" ht="15" customHeight="1">
      <c r="B194" s="203"/>
      <c r="C194" s="237" t="s">
        <v>1365</v>
      </c>
      <c r="D194" s="180"/>
      <c r="E194" s="180"/>
      <c r="F194" s="201" t="s">
        <v>1273</v>
      </c>
      <c r="G194" s="180"/>
      <c r="H194" s="180" t="s">
        <v>1366</v>
      </c>
      <c r="I194" s="180" t="s">
        <v>1302</v>
      </c>
      <c r="J194" s="180"/>
      <c r="K194" s="224"/>
    </row>
    <row r="195" spans="2:11" customFormat="1" ht="15" customHeight="1">
      <c r="B195" s="230"/>
      <c r="C195" s="245"/>
      <c r="D195" s="210"/>
      <c r="E195" s="210"/>
      <c r="F195" s="210"/>
      <c r="G195" s="210"/>
      <c r="H195" s="210"/>
      <c r="I195" s="210"/>
      <c r="J195" s="210"/>
      <c r="K195" s="231"/>
    </row>
    <row r="196" spans="2:11" customFormat="1" ht="18.75" customHeight="1">
      <c r="B196" s="212"/>
      <c r="C196" s="222"/>
      <c r="D196" s="222"/>
      <c r="E196" s="222"/>
      <c r="F196" s="232"/>
      <c r="G196" s="222"/>
      <c r="H196" s="222"/>
      <c r="I196" s="222"/>
      <c r="J196" s="222"/>
      <c r="K196" s="212"/>
    </row>
    <row r="197" spans="2:11" customFormat="1" ht="18.75" customHeight="1">
      <c r="B197" s="212"/>
      <c r="C197" s="222"/>
      <c r="D197" s="222"/>
      <c r="E197" s="222"/>
      <c r="F197" s="232"/>
      <c r="G197" s="222"/>
      <c r="H197" s="222"/>
      <c r="I197" s="222"/>
      <c r="J197" s="222"/>
      <c r="K197" s="212"/>
    </row>
    <row r="198" spans="2:11" customFormat="1" ht="18.75" customHeight="1"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</row>
    <row r="199" spans="2:11" customFormat="1" ht="13.5">
      <c r="B199" s="169"/>
      <c r="C199" s="170"/>
      <c r="D199" s="170"/>
      <c r="E199" s="170"/>
      <c r="F199" s="170"/>
      <c r="G199" s="170"/>
      <c r="H199" s="170"/>
      <c r="I199" s="170"/>
      <c r="J199" s="170"/>
      <c r="K199" s="171"/>
    </row>
    <row r="200" spans="2:11" customFormat="1" ht="21">
      <c r="B200" s="172"/>
      <c r="C200" s="297" t="s">
        <v>1367</v>
      </c>
      <c r="D200" s="297"/>
      <c r="E200" s="297"/>
      <c r="F200" s="297"/>
      <c r="G200" s="297"/>
      <c r="H200" s="297"/>
      <c r="I200" s="297"/>
      <c r="J200" s="297"/>
      <c r="K200" s="173"/>
    </row>
    <row r="201" spans="2:11" customFormat="1" ht="25.5" customHeight="1">
      <c r="B201" s="172"/>
      <c r="C201" s="246" t="s">
        <v>1368</v>
      </c>
      <c r="D201" s="246"/>
      <c r="E201" s="246"/>
      <c r="F201" s="246" t="s">
        <v>1369</v>
      </c>
      <c r="G201" s="247"/>
      <c r="H201" s="298" t="s">
        <v>1370</v>
      </c>
      <c r="I201" s="298"/>
      <c r="J201" s="298"/>
      <c r="K201" s="173"/>
    </row>
    <row r="202" spans="2:11" customFormat="1" ht="5.25" customHeight="1">
      <c r="B202" s="203"/>
      <c r="C202" s="198"/>
      <c r="D202" s="198"/>
      <c r="E202" s="198"/>
      <c r="F202" s="198"/>
      <c r="G202" s="222"/>
      <c r="H202" s="198"/>
      <c r="I202" s="198"/>
      <c r="J202" s="198"/>
      <c r="K202" s="224"/>
    </row>
    <row r="203" spans="2:11" customFormat="1" ht="15" customHeight="1">
      <c r="B203" s="203"/>
      <c r="C203" s="180" t="s">
        <v>1360</v>
      </c>
      <c r="D203" s="180"/>
      <c r="E203" s="180"/>
      <c r="F203" s="201" t="s">
        <v>44</v>
      </c>
      <c r="G203" s="180"/>
      <c r="H203" s="296" t="s">
        <v>1371</v>
      </c>
      <c r="I203" s="296"/>
      <c r="J203" s="296"/>
      <c r="K203" s="224"/>
    </row>
    <row r="204" spans="2:11" customFormat="1" ht="15" customHeight="1">
      <c r="B204" s="203"/>
      <c r="C204" s="180"/>
      <c r="D204" s="180"/>
      <c r="E204" s="180"/>
      <c r="F204" s="201" t="s">
        <v>45</v>
      </c>
      <c r="G204" s="180"/>
      <c r="H204" s="296" t="s">
        <v>1372</v>
      </c>
      <c r="I204" s="296"/>
      <c r="J204" s="296"/>
      <c r="K204" s="224"/>
    </row>
    <row r="205" spans="2:11" customFormat="1" ht="15" customHeight="1">
      <c r="B205" s="203"/>
      <c r="C205" s="180"/>
      <c r="D205" s="180"/>
      <c r="E205" s="180"/>
      <c r="F205" s="201" t="s">
        <v>48</v>
      </c>
      <c r="G205" s="180"/>
      <c r="H205" s="296" t="s">
        <v>1373</v>
      </c>
      <c r="I205" s="296"/>
      <c r="J205" s="296"/>
      <c r="K205" s="224"/>
    </row>
    <row r="206" spans="2:11" customFormat="1" ht="15" customHeight="1">
      <c r="B206" s="203"/>
      <c r="C206" s="180"/>
      <c r="D206" s="180"/>
      <c r="E206" s="180"/>
      <c r="F206" s="201" t="s">
        <v>46</v>
      </c>
      <c r="G206" s="180"/>
      <c r="H206" s="296" t="s">
        <v>1374</v>
      </c>
      <c r="I206" s="296"/>
      <c r="J206" s="296"/>
      <c r="K206" s="224"/>
    </row>
    <row r="207" spans="2:11" customFormat="1" ht="15" customHeight="1">
      <c r="B207" s="203"/>
      <c r="C207" s="180"/>
      <c r="D207" s="180"/>
      <c r="E207" s="180"/>
      <c r="F207" s="201" t="s">
        <v>47</v>
      </c>
      <c r="G207" s="180"/>
      <c r="H207" s="296" t="s">
        <v>1375</v>
      </c>
      <c r="I207" s="296"/>
      <c r="J207" s="296"/>
      <c r="K207" s="224"/>
    </row>
    <row r="208" spans="2:11" customFormat="1" ht="15" customHeight="1">
      <c r="B208" s="203"/>
      <c r="C208" s="180"/>
      <c r="D208" s="180"/>
      <c r="E208" s="180"/>
      <c r="F208" s="201"/>
      <c r="G208" s="180"/>
      <c r="H208" s="180"/>
      <c r="I208" s="180"/>
      <c r="J208" s="180"/>
      <c r="K208" s="224"/>
    </row>
    <row r="209" spans="2:11" customFormat="1" ht="15" customHeight="1">
      <c r="B209" s="203"/>
      <c r="C209" s="180" t="s">
        <v>1314</v>
      </c>
      <c r="D209" s="180"/>
      <c r="E209" s="180"/>
      <c r="F209" s="201" t="s">
        <v>80</v>
      </c>
      <c r="G209" s="180"/>
      <c r="H209" s="296" t="s">
        <v>1376</v>
      </c>
      <c r="I209" s="296"/>
      <c r="J209" s="296"/>
      <c r="K209" s="224"/>
    </row>
    <row r="210" spans="2:11" customFormat="1" ht="15" customHeight="1">
      <c r="B210" s="203"/>
      <c r="C210" s="180"/>
      <c r="D210" s="180"/>
      <c r="E210" s="180"/>
      <c r="F210" s="201" t="s">
        <v>1209</v>
      </c>
      <c r="G210" s="180"/>
      <c r="H210" s="296" t="s">
        <v>1210</v>
      </c>
      <c r="I210" s="296"/>
      <c r="J210" s="296"/>
      <c r="K210" s="224"/>
    </row>
    <row r="211" spans="2:11" customFormat="1" ht="15" customHeight="1">
      <c r="B211" s="203"/>
      <c r="C211" s="180"/>
      <c r="D211" s="180"/>
      <c r="E211" s="180"/>
      <c r="F211" s="201" t="s">
        <v>1207</v>
      </c>
      <c r="G211" s="180"/>
      <c r="H211" s="296" t="s">
        <v>1377</v>
      </c>
      <c r="I211" s="296"/>
      <c r="J211" s="296"/>
      <c r="K211" s="224"/>
    </row>
    <row r="212" spans="2:11" customFormat="1" ht="15" customHeight="1">
      <c r="B212" s="248"/>
      <c r="C212" s="180"/>
      <c r="D212" s="180"/>
      <c r="E212" s="180"/>
      <c r="F212" s="201" t="s">
        <v>1211</v>
      </c>
      <c r="G212" s="237"/>
      <c r="H212" s="295" t="s">
        <v>1212</v>
      </c>
      <c r="I212" s="295"/>
      <c r="J212" s="295"/>
      <c r="K212" s="249"/>
    </row>
    <row r="213" spans="2:11" customFormat="1" ht="15" customHeight="1">
      <c r="B213" s="248"/>
      <c r="C213" s="180"/>
      <c r="D213" s="180"/>
      <c r="E213" s="180"/>
      <c r="F213" s="201" t="s">
        <v>1213</v>
      </c>
      <c r="G213" s="237"/>
      <c r="H213" s="295" t="s">
        <v>1378</v>
      </c>
      <c r="I213" s="295"/>
      <c r="J213" s="295"/>
      <c r="K213" s="249"/>
    </row>
    <row r="214" spans="2:11" customFormat="1" ht="15" customHeight="1">
      <c r="B214" s="248"/>
      <c r="C214" s="180"/>
      <c r="D214" s="180"/>
      <c r="E214" s="180"/>
      <c r="F214" s="201"/>
      <c r="G214" s="237"/>
      <c r="H214" s="228"/>
      <c r="I214" s="228"/>
      <c r="J214" s="228"/>
      <c r="K214" s="249"/>
    </row>
    <row r="215" spans="2:11" customFormat="1" ht="15" customHeight="1">
      <c r="B215" s="248"/>
      <c r="C215" s="180" t="s">
        <v>1338</v>
      </c>
      <c r="D215" s="180"/>
      <c r="E215" s="180"/>
      <c r="F215" s="201">
        <v>1</v>
      </c>
      <c r="G215" s="237"/>
      <c r="H215" s="295" t="s">
        <v>1379</v>
      </c>
      <c r="I215" s="295"/>
      <c r="J215" s="295"/>
      <c r="K215" s="249"/>
    </row>
    <row r="216" spans="2:11" customFormat="1" ht="15" customHeight="1">
      <c r="B216" s="248"/>
      <c r="C216" s="180"/>
      <c r="D216" s="180"/>
      <c r="E216" s="180"/>
      <c r="F216" s="201">
        <v>2</v>
      </c>
      <c r="G216" s="237"/>
      <c r="H216" s="295" t="s">
        <v>1380</v>
      </c>
      <c r="I216" s="295"/>
      <c r="J216" s="295"/>
      <c r="K216" s="249"/>
    </row>
    <row r="217" spans="2:11" customFormat="1" ht="15" customHeight="1">
      <c r="B217" s="248"/>
      <c r="C217" s="180"/>
      <c r="D217" s="180"/>
      <c r="E217" s="180"/>
      <c r="F217" s="201">
        <v>3</v>
      </c>
      <c r="G217" s="237"/>
      <c r="H217" s="295" t="s">
        <v>1381</v>
      </c>
      <c r="I217" s="295"/>
      <c r="J217" s="295"/>
      <c r="K217" s="249"/>
    </row>
    <row r="218" spans="2:11" customFormat="1" ht="15" customHeight="1">
      <c r="B218" s="248"/>
      <c r="C218" s="180"/>
      <c r="D218" s="180"/>
      <c r="E218" s="180"/>
      <c r="F218" s="201">
        <v>4</v>
      </c>
      <c r="G218" s="237"/>
      <c r="H218" s="295" t="s">
        <v>1382</v>
      </c>
      <c r="I218" s="295"/>
      <c r="J218" s="295"/>
      <c r="K218" s="249"/>
    </row>
    <row r="219" spans="2:11" customFormat="1" ht="12.75" customHeight="1">
      <c r="B219" s="250"/>
      <c r="C219" s="251"/>
      <c r="D219" s="251"/>
      <c r="E219" s="251"/>
      <c r="F219" s="251"/>
      <c r="G219" s="251"/>
      <c r="H219" s="251"/>
      <c r="I219" s="251"/>
      <c r="J219" s="251"/>
      <c r="K219" s="252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92"/>
  <sheetViews>
    <sheetView showGridLines="0" zoomScaleNormal="100" zoomScaleSheetLayoutView="97" workbookViewId="0">
      <selection activeCell="E2" sqref="E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3" t="s">
        <v>6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5" t="s">
        <v>82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83</v>
      </c>
    </row>
    <row r="4" spans="2:46" ht="24.95" customHeight="1">
      <c r="B4" s="18"/>
      <c r="D4" s="19" t="s">
        <v>104</v>
      </c>
      <c r="L4" s="18"/>
      <c r="M4" s="83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92" t="str">
        <f>'Rekapitulace stavby'!K6</f>
        <v>Opatření pro zlepšení podmínek chodců a MHD, Dubeček</v>
      </c>
      <c r="F7" s="293"/>
      <c r="G7" s="293"/>
      <c r="H7" s="293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282" t="s">
        <v>106</v>
      </c>
      <c r="F9" s="291"/>
      <c r="G9" s="291"/>
      <c r="H9" s="291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3</v>
      </c>
      <c r="I11" s="25" t="s">
        <v>19</v>
      </c>
      <c r="J11" s="23" t="s">
        <v>3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47" t="str">
        <f>'Rekapitulace stavby'!AN8</f>
        <v>23. 4. 2024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26</v>
      </c>
      <c r="L14" s="30"/>
    </row>
    <row r="15" spans="2:46" s="1" customFormat="1" ht="18" customHeight="1">
      <c r="B15" s="30"/>
      <c r="E15" s="23" t="s">
        <v>27</v>
      </c>
      <c r="I15" s="25" t="s">
        <v>28</v>
      </c>
      <c r="J15" s="23" t="s">
        <v>3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94" t="str">
        <f>'Rekapitulace stavby'!E14</f>
        <v>Vyplň údaj</v>
      </c>
      <c r="F18" s="265"/>
      <c r="G18" s="265"/>
      <c r="H18" s="265"/>
      <c r="I18" s="25" t="s">
        <v>28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25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28</v>
      </c>
      <c r="J21" s="23" t="s">
        <v>3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35</v>
      </c>
      <c r="I23" s="25" t="s">
        <v>25</v>
      </c>
      <c r="J23" s="23" t="s">
        <v>32</v>
      </c>
      <c r="L23" s="30"/>
    </row>
    <row r="24" spans="2:12" s="1" customFormat="1" ht="18" customHeight="1">
      <c r="B24" s="30"/>
      <c r="E24" s="23" t="s">
        <v>36</v>
      </c>
      <c r="I24" s="25" t="s">
        <v>28</v>
      </c>
      <c r="J24" s="23" t="s">
        <v>3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37</v>
      </c>
      <c r="L26" s="30"/>
    </row>
    <row r="27" spans="2:12" s="7" customFormat="1" ht="66" customHeight="1">
      <c r="B27" s="84"/>
      <c r="E27" s="269" t="s">
        <v>107</v>
      </c>
      <c r="F27" s="269"/>
      <c r="G27" s="269"/>
      <c r="H27" s="269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customHeight="1">
      <c r="B30" s="30"/>
      <c r="D30" s="85" t="s">
        <v>39</v>
      </c>
      <c r="J30" s="61">
        <f>ROUND(J82, 2)</f>
        <v>0</v>
      </c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5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5" customHeight="1">
      <c r="B33" s="30"/>
      <c r="D33" s="50" t="s">
        <v>43</v>
      </c>
      <c r="E33" s="25" t="s">
        <v>44</v>
      </c>
      <c r="F33" s="86">
        <f>ROUND((SUM(BE82:BE91)),  2)</f>
        <v>0</v>
      </c>
      <c r="I33" s="87">
        <v>0.21</v>
      </c>
      <c r="J33" s="86">
        <f>ROUND(((SUM(BE82:BE91))*I33),  2)</f>
        <v>0</v>
      </c>
      <c r="L33" s="30"/>
    </row>
    <row r="34" spans="2:12" s="1" customFormat="1" ht="14.45" customHeight="1">
      <c r="B34" s="30"/>
      <c r="E34" s="25" t="s">
        <v>45</v>
      </c>
      <c r="F34" s="86">
        <f>ROUND((SUM(BF82:BF91)),  2)</f>
        <v>0</v>
      </c>
      <c r="I34" s="87">
        <v>0.15</v>
      </c>
      <c r="J34" s="86">
        <f>ROUND(((SUM(BF82:BF91))*I34),  2)</f>
        <v>0</v>
      </c>
      <c r="L34" s="30"/>
    </row>
    <row r="35" spans="2:12" s="1" customFormat="1" ht="14.45" hidden="1" customHeight="1">
      <c r="B35" s="30"/>
      <c r="E35" s="25" t="s">
        <v>46</v>
      </c>
      <c r="F35" s="86">
        <f>ROUND((SUM(BG82:BG91)),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5" t="s">
        <v>47</v>
      </c>
      <c r="F36" s="86">
        <f>ROUND((SUM(BH82:BH91)),  2)</f>
        <v>0</v>
      </c>
      <c r="I36" s="87">
        <v>0.15</v>
      </c>
      <c r="J36" s="86">
        <f>0</f>
        <v>0</v>
      </c>
      <c r="L36" s="30"/>
    </row>
    <row r="37" spans="2:12" s="1" customFormat="1" ht="14.45" hidden="1" customHeight="1">
      <c r="B37" s="30"/>
      <c r="E37" s="25" t="s">
        <v>48</v>
      </c>
      <c r="F37" s="86">
        <f>ROUND((SUM(BI82:BI91)),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5" customHeight="1">
      <c r="B45" s="30"/>
      <c r="C45" s="19" t="s">
        <v>108</v>
      </c>
      <c r="L45" s="30"/>
    </row>
    <row r="46" spans="2:12" s="1" customFormat="1" ht="6.95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92" t="str">
        <f>E7</f>
        <v>Opatření pro zlepšení podmínek chodců a MHD, Dubeček</v>
      </c>
      <c r="F48" s="293"/>
      <c r="G48" s="293"/>
      <c r="H48" s="293"/>
      <c r="L48" s="30"/>
    </row>
    <row r="49" spans="2:47" s="1" customFormat="1" ht="12" customHeight="1">
      <c r="B49" s="30"/>
      <c r="C49" s="25" t="s">
        <v>105</v>
      </c>
      <c r="L49" s="30"/>
    </row>
    <row r="50" spans="2:47" s="1" customFormat="1" ht="16.5" customHeight="1">
      <c r="B50" s="30"/>
      <c r="E50" s="282" t="str">
        <f>E9</f>
        <v>SO 000 - Zařízení staveniště</v>
      </c>
      <c r="F50" s="291"/>
      <c r="G50" s="291"/>
      <c r="H50" s="291"/>
      <c r="L50" s="30"/>
    </row>
    <row r="51" spans="2:47" s="1" customFormat="1" ht="6.95" customHeight="1">
      <c r="B51" s="30"/>
      <c r="L51" s="30"/>
    </row>
    <row r="52" spans="2:47" s="1" customFormat="1" ht="12" customHeight="1">
      <c r="B52" s="30"/>
      <c r="C52" s="25" t="s">
        <v>20</v>
      </c>
      <c r="F52" s="23" t="str">
        <f>F12</f>
        <v>k.ú. Dubeč (633 330)</v>
      </c>
      <c r="I52" s="25" t="s">
        <v>22</v>
      </c>
      <c r="J52" s="47" t="str">
        <f>IF(J12="","",J12)</f>
        <v>23. 4. 2024</v>
      </c>
      <c r="L52" s="30"/>
    </row>
    <row r="53" spans="2:47" s="1" customFormat="1" ht="6.95" customHeight="1">
      <c r="B53" s="30"/>
      <c r="L53" s="30"/>
    </row>
    <row r="54" spans="2:47" s="1" customFormat="1" ht="40.15" customHeight="1">
      <c r="B54" s="30"/>
      <c r="C54" s="25" t="s">
        <v>24</v>
      </c>
      <c r="F54" s="23" t="str">
        <f>E15</f>
        <v xml:space="preserve">MČ Praha - Dubeč, Starodubečská 401/36, Dubeč </v>
      </c>
      <c r="I54" s="25" t="s">
        <v>31</v>
      </c>
      <c r="J54" s="28" t="str">
        <f>E21</f>
        <v>Ing.T.Holenda,V.Křepinský PRINKOM spol.s r.o.</v>
      </c>
      <c r="L54" s="30"/>
    </row>
    <row r="55" spans="2:47" s="1" customFormat="1" ht="25.7" customHeight="1">
      <c r="B55" s="30"/>
      <c r="C55" s="25" t="s">
        <v>29</v>
      </c>
      <c r="F55" s="23" t="str">
        <f>IF(E18="","",E18)</f>
        <v>Vyplň údaj</v>
      </c>
      <c r="I55" s="25" t="s">
        <v>35</v>
      </c>
      <c r="J55" s="28" t="str">
        <f>E24</f>
        <v>Ing.Jiří Křepinský - PRINKOM spol. s r.o.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4" t="s">
        <v>109</v>
      </c>
      <c r="D57" s="88"/>
      <c r="E57" s="88"/>
      <c r="F57" s="88"/>
      <c r="G57" s="88"/>
      <c r="H57" s="88"/>
      <c r="I57" s="88"/>
      <c r="J57" s="95" t="s">
        <v>110</v>
      </c>
      <c r="K57" s="88"/>
      <c r="L57" s="30"/>
    </row>
    <row r="58" spans="2:47" s="1" customFormat="1" ht="10.35" customHeight="1">
      <c r="B58" s="30"/>
      <c r="L58" s="30"/>
    </row>
    <row r="59" spans="2:47" s="1" customFormat="1" ht="22.9" customHeight="1">
      <c r="B59" s="30"/>
      <c r="C59" s="96" t="s">
        <v>71</v>
      </c>
      <c r="J59" s="61">
        <f>J82</f>
        <v>0</v>
      </c>
      <c r="L59" s="30"/>
      <c r="AU59" s="15" t="s">
        <v>111</v>
      </c>
    </row>
    <row r="60" spans="2:47" s="8" customFormat="1" ht="24.95" customHeight="1">
      <c r="B60" s="97"/>
      <c r="D60" s="98" t="s">
        <v>112</v>
      </c>
      <c r="E60" s="99"/>
      <c r="F60" s="99"/>
      <c r="G60" s="99"/>
      <c r="H60" s="99"/>
      <c r="I60" s="99"/>
      <c r="J60" s="100">
        <f>J83</f>
        <v>0</v>
      </c>
      <c r="L60" s="97"/>
    </row>
    <row r="61" spans="2:47" s="9" customFormat="1" ht="19.899999999999999" customHeight="1">
      <c r="B61" s="101"/>
      <c r="D61" s="102" t="s">
        <v>113</v>
      </c>
      <c r="E61" s="103"/>
      <c r="F61" s="103"/>
      <c r="G61" s="103"/>
      <c r="H61" s="103"/>
      <c r="I61" s="103"/>
      <c r="J61" s="104">
        <f>J84</f>
        <v>0</v>
      </c>
      <c r="L61" s="101"/>
    </row>
    <row r="62" spans="2:47" s="9" customFormat="1" ht="19.899999999999999" customHeight="1">
      <c r="B62" s="101"/>
      <c r="D62" s="102" t="s">
        <v>114</v>
      </c>
      <c r="E62" s="103"/>
      <c r="F62" s="103"/>
      <c r="G62" s="103"/>
      <c r="H62" s="103"/>
      <c r="I62" s="103"/>
      <c r="J62" s="104">
        <f>J89</f>
        <v>0</v>
      </c>
      <c r="L62" s="101"/>
    </row>
    <row r="63" spans="2:47" s="1" customFormat="1" ht="21.75" customHeight="1">
      <c r="B63" s="30"/>
      <c r="L63" s="30"/>
    </row>
    <row r="64" spans="2:47" s="1" customFormat="1" ht="6.95" customHeight="1"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30"/>
    </row>
    <row r="68" spans="2:12" s="1" customFormat="1" ht="6.95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30"/>
    </row>
    <row r="69" spans="2:12" s="1" customFormat="1" ht="24.95" customHeight="1">
      <c r="B69" s="30"/>
      <c r="C69" s="19" t="s">
        <v>115</v>
      </c>
      <c r="L69" s="30"/>
    </row>
    <row r="70" spans="2:12" s="1" customFormat="1" ht="6.95" customHeight="1">
      <c r="B70" s="30"/>
      <c r="L70" s="30"/>
    </row>
    <row r="71" spans="2:12" s="1" customFormat="1" ht="12" customHeight="1">
      <c r="B71" s="30"/>
      <c r="C71" s="25" t="s">
        <v>16</v>
      </c>
      <c r="L71" s="30"/>
    </row>
    <row r="72" spans="2:12" s="1" customFormat="1" ht="16.5" customHeight="1">
      <c r="B72" s="30"/>
      <c r="E72" s="292" t="str">
        <f>E7</f>
        <v>Opatření pro zlepšení podmínek chodců a MHD, Dubeček</v>
      </c>
      <c r="F72" s="293"/>
      <c r="G72" s="293"/>
      <c r="H72" s="293"/>
      <c r="L72" s="30"/>
    </row>
    <row r="73" spans="2:12" s="1" customFormat="1" ht="12" customHeight="1">
      <c r="B73" s="30"/>
      <c r="C73" s="25" t="s">
        <v>105</v>
      </c>
      <c r="L73" s="30"/>
    </row>
    <row r="74" spans="2:12" s="1" customFormat="1" ht="16.5" customHeight="1">
      <c r="B74" s="30"/>
      <c r="E74" s="282" t="str">
        <f>E9</f>
        <v>SO 000 - Zařízení staveniště</v>
      </c>
      <c r="F74" s="291"/>
      <c r="G74" s="291"/>
      <c r="H74" s="291"/>
      <c r="L74" s="30"/>
    </row>
    <row r="75" spans="2:12" s="1" customFormat="1" ht="6.95" customHeight="1">
      <c r="B75" s="30"/>
      <c r="L75" s="30"/>
    </row>
    <row r="76" spans="2:12" s="1" customFormat="1" ht="12" customHeight="1">
      <c r="B76" s="30"/>
      <c r="C76" s="25" t="s">
        <v>20</v>
      </c>
      <c r="F76" s="23" t="str">
        <f>F12</f>
        <v>k.ú. Dubeč (633 330)</v>
      </c>
      <c r="I76" s="25" t="s">
        <v>22</v>
      </c>
      <c r="J76" s="47" t="str">
        <f>IF(J12="","",J12)</f>
        <v>23. 4. 2024</v>
      </c>
      <c r="L76" s="30"/>
    </row>
    <row r="77" spans="2:12" s="1" customFormat="1" ht="6.95" customHeight="1">
      <c r="B77" s="30"/>
      <c r="L77" s="30"/>
    </row>
    <row r="78" spans="2:12" s="1" customFormat="1" ht="40.15" customHeight="1">
      <c r="B78" s="30"/>
      <c r="C78" s="25" t="s">
        <v>24</v>
      </c>
      <c r="F78" s="23" t="str">
        <f>E15</f>
        <v xml:space="preserve">MČ Praha - Dubeč, Starodubečská 401/36, Dubeč </v>
      </c>
      <c r="I78" s="25" t="s">
        <v>31</v>
      </c>
      <c r="J78" s="28" t="str">
        <f>E21</f>
        <v>Ing.T.Holenda,V.Křepinský PRINKOM spol.s r.o.</v>
      </c>
      <c r="L78" s="30"/>
    </row>
    <row r="79" spans="2:12" s="1" customFormat="1" ht="25.7" customHeight="1">
      <c r="B79" s="30"/>
      <c r="C79" s="25" t="s">
        <v>29</v>
      </c>
      <c r="F79" s="23" t="str">
        <f>IF(E18="","",E18)</f>
        <v>Vyplň údaj</v>
      </c>
      <c r="I79" s="25" t="s">
        <v>35</v>
      </c>
      <c r="J79" s="28" t="str">
        <f>E24</f>
        <v>Ing.Jiří Křepinský - PRINKOM spol. s r.o.</v>
      </c>
      <c r="L79" s="30"/>
    </row>
    <row r="80" spans="2:12" s="1" customFormat="1" ht="10.35" customHeight="1">
      <c r="B80" s="30"/>
      <c r="L80" s="30"/>
    </row>
    <row r="81" spans="2:65" s="10" customFormat="1" ht="29.25" customHeight="1">
      <c r="B81" s="105"/>
      <c r="C81" s="106" t="s">
        <v>116</v>
      </c>
      <c r="D81" s="107" t="s">
        <v>58</v>
      </c>
      <c r="E81" s="107" t="s">
        <v>54</v>
      </c>
      <c r="F81" s="107" t="s">
        <v>55</v>
      </c>
      <c r="G81" s="107" t="s">
        <v>117</v>
      </c>
      <c r="H81" s="107" t="s">
        <v>118</v>
      </c>
      <c r="I81" s="107" t="s">
        <v>119</v>
      </c>
      <c r="J81" s="107" t="s">
        <v>110</v>
      </c>
      <c r="K81" s="108" t="s">
        <v>120</v>
      </c>
      <c r="L81" s="105"/>
      <c r="M81" s="54" t="s">
        <v>3</v>
      </c>
      <c r="N81" s="55" t="s">
        <v>43</v>
      </c>
      <c r="O81" s="55" t="s">
        <v>121</v>
      </c>
      <c r="P81" s="55" t="s">
        <v>122</v>
      </c>
      <c r="Q81" s="55" t="s">
        <v>123</v>
      </c>
      <c r="R81" s="55" t="s">
        <v>124</v>
      </c>
      <c r="S81" s="55" t="s">
        <v>125</v>
      </c>
      <c r="T81" s="56" t="s">
        <v>126</v>
      </c>
    </row>
    <row r="82" spans="2:65" s="1" customFormat="1" ht="22.9" customHeight="1">
      <c r="B82" s="30"/>
      <c r="C82" s="59" t="s">
        <v>127</v>
      </c>
      <c r="J82" s="109">
        <f>BK82</f>
        <v>0</v>
      </c>
      <c r="L82" s="30"/>
      <c r="M82" s="57"/>
      <c r="N82" s="48"/>
      <c r="O82" s="48"/>
      <c r="P82" s="110">
        <f>P83</f>
        <v>0</v>
      </c>
      <c r="Q82" s="48"/>
      <c r="R82" s="110">
        <f>R83</f>
        <v>0</v>
      </c>
      <c r="S82" s="48"/>
      <c r="T82" s="111">
        <f>T83</f>
        <v>0</v>
      </c>
      <c r="AT82" s="15" t="s">
        <v>72</v>
      </c>
      <c r="AU82" s="15" t="s">
        <v>111</v>
      </c>
      <c r="BK82" s="112">
        <f>BK83</f>
        <v>0</v>
      </c>
    </row>
    <row r="83" spans="2:65" s="11" customFormat="1" ht="25.9" customHeight="1">
      <c r="B83" s="113"/>
      <c r="D83" s="114" t="s">
        <v>72</v>
      </c>
      <c r="E83" s="115" t="s">
        <v>128</v>
      </c>
      <c r="F83" s="115" t="s">
        <v>129</v>
      </c>
      <c r="I83" s="116"/>
      <c r="J83" s="117">
        <f>BK83</f>
        <v>0</v>
      </c>
      <c r="L83" s="113"/>
      <c r="M83" s="118"/>
      <c r="P83" s="119">
        <f>P84+P89</f>
        <v>0</v>
      </c>
      <c r="R83" s="119">
        <f>R84+R89</f>
        <v>0</v>
      </c>
      <c r="T83" s="120">
        <f>T84+T89</f>
        <v>0</v>
      </c>
      <c r="AR83" s="114" t="s">
        <v>130</v>
      </c>
      <c r="AT83" s="121" t="s">
        <v>72</v>
      </c>
      <c r="AU83" s="121" t="s">
        <v>73</v>
      </c>
      <c r="AY83" s="114" t="s">
        <v>131</v>
      </c>
      <c r="BK83" s="122">
        <f>BK84+BK89</f>
        <v>0</v>
      </c>
    </row>
    <row r="84" spans="2:65" s="11" customFormat="1" ht="22.9" customHeight="1">
      <c r="B84" s="113"/>
      <c r="D84" s="114" t="s">
        <v>72</v>
      </c>
      <c r="E84" s="123" t="s">
        <v>132</v>
      </c>
      <c r="F84" s="123" t="s">
        <v>133</v>
      </c>
      <c r="I84" s="116"/>
      <c r="J84" s="124">
        <f>BK84</f>
        <v>0</v>
      </c>
      <c r="L84" s="113"/>
      <c r="M84" s="118"/>
      <c r="P84" s="119">
        <f>SUM(P85:P88)</f>
        <v>0</v>
      </c>
      <c r="R84" s="119">
        <f>SUM(R85:R88)</f>
        <v>0</v>
      </c>
      <c r="T84" s="120">
        <f>SUM(T85:T88)</f>
        <v>0</v>
      </c>
      <c r="AR84" s="114" t="s">
        <v>130</v>
      </c>
      <c r="AT84" s="121" t="s">
        <v>72</v>
      </c>
      <c r="AU84" s="121" t="s">
        <v>81</v>
      </c>
      <c r="AY84" s="114" t="s">
        <v>131</v>
      </c>
      <c r="BK84" s="122">
        <f>SUM(BK85:BK88)</f>
        <v>0</v>
      </c>
    </row>
    <row r="85" spans="2:65" s="1" customFormat="1" ht="16.5" customHeight="1">
      <c r="B85" s="125"/>
      <c r="C85" s="126" t="s">
        <v>81</v>
      </c>
      <c r="D85" s="126" t="s">
        <v>134</v>
      </c>
      <c r="E85" s="127" t="s">
        <v>135</v>
      </c>
      <c r="F85" s="128" t="s">
        <v>136</v>
      </c>
      <c r="G85" s="129" t="s">
        <v>137</v>
      </c>
      <c r="H85" s="130">
        <v>1</v>
      </c>
      <c r="I85" s="131"/>
      <c r="J85" s="132">
        <f>ROUND(I85*H85,2)</f>
        <v>0</v>
      </c>
      <c r="K85" s="128" t="s">
        <v>138</v>
      </c>
      <c r="L85" s="30"/>
      <c r="M85" s="133" t="s">
        <v>3</v>
      </c>
      <c r="N85" s="134" t="s">
        <v>44</v>
      </c>
      <c r="P85" s="135">
        <f>O85*H85</f>
        <v>0</v>
      </c>
      <c r="Q85" s="135">
        <v>0</v>
      </c>
      <c r="R85" s="135">
        <f>Q85*H85</f>
        <v>0</v>
      </c>
      <c r="S85" s="135">
        <v>0</v>
      </c>
      <c r="T85" s="136">
        <f>S85*H85</f>
        <v>0</v>
      </c>
      <c r="AR85" s="137" t="s">
        <v>139</v>
      </c>
      <c r="AT85" s="137" t="s">
        <v>134</v>
      </c>
      <c r="AU85" s="137" t="s">
        <v>83</v>
      </c>
      <c r="AY85" s="15" t="s">
        <v>131</v>
      </c>
      <c r="BE85" s="138">
        <f>IF(N85="základní",J85,0)</f>
        <v>0</v>
      </c>
      <c r="BF85" s="138">
        <f>IF(N85="snížená",J85,0)</f>
        <v>0</v>
      </c>
      <c r="BG85" s="138">
        <f>IF(N85="zákl. přenesená",J85,0)</f>
        <v>0</v>
      </c>
      <c r="BH85" s="138">
        <f>IF(N85="sníž. přenesená",J85,0)</f>
        <v>0</v>
      </c>
      <c r="BI85" s="138">
        <f>IF(N85="nulová",J85,0)</f>
        <v>0</v>
      </c>
      <c r="BJ85" s="15" t="s">
        <v>81</v>
      </c>
      <c r="BK85" s="138">
        <f>ROUND(I85*H85,2)</f>
        <v>0</v>
      </c>
      <c r="BL85" s="15" t="s">
        <v>139</v>
      </c>
      <c r="BM85" s="137" t="s">
        <v>140</v>
      </c>
    </row>
    <row r="86" spans="2:65" s="1" customFormat="1">
      <c r="B86" s="30"/>
      <c r="D86" s="139" t="s">
        <v>141</v>
      </c>
      <c r="F86" s="140" t="s">
        <v>142</v>
      </c>
      <c r="I86" s="141"/>
      <c r="L86" s="30"/>
      <c r="M86" s="142"/>
      <c r="T86" s="51"/>
      <c r="AT86" s="15" t="s">
        <v>141</v>
      </c>
      <c r="AU86" s="15" t="s">
        <v>83</v>
      </c>
    </row>
    <row r="87" spans="2:65" s="1" customFormat="1" ht="16.5" customHeight="1">
      <c r="B87" s="125"/>
      <c r="C87" s="126" t="s">
        <v>83</v>
      </c>
      <c r="D87" s="126" t="s">
        <v>134</v>
      </c>
      <c r="E87" s="127" t="s">
        <v>143</v>
      </c>
      <c r="F87" s="128" t="s">
        <v>144</v>
      </c>
      <c r="G87" s="129" t="s">
        <v>137</v>
      </c>
      <c r="H87" s="130">
        <v>1</v>
      </c>
      <c r="I87" s="131"/>
      <c r="J87" s="132">
        <f>ROUND(I87*H87,2)</f>
        <v>0</v>
      </c>
      <c r="K87" s="128" t="s">
        <v>138</v>
      </c>
      <c r="L87" s="30"/>
      <c r="M87" s="133" t="s">
        <v>3</v>
      </c>
      <c r="N87" s="134" t="s">
        <v>44</v>
      </c>
      <c r="P87" s="135">
        <f>O87*H87</f>
        <v>0</v>
      </c>
      <c r="Q87" s="135">
        <v>0</v>
      </c>
      <c r="R87" s="135">
        <f>Q87*H87</f>
        <v>0</v>
      </c>
      <c r="S87" s="135">
        <v>0</v>
      </c>
      <c r="T87" s="136">
        <f>S87*H87</f>
        <v>0</v>
      </c>
      <c r="AR87" s="137" t="s">
        <v>139</v>
      </c>
      <c r="AT87" s="137" t="s">
        <v>134</v>
      </c>
      <c r="AU87" s="137" t="s">
        <v>83</v>
      </c>
      <c r="AY87" s="15" t="s">
        <v>131</v>
      </c>
      <c r="BE87" s="138">
        <f>IF(N87="základní",J87,0)</f>
        <v>0</v>
      </c>
      <c r="BF87" s="138">
        <f>IF(N87="snížená",J87,0)</f>
        <v>0</v>
      </c>
      <c r="BG87" s="138">
        <f>IF(N87="zákl. přenesená",J87,0)</f>
        <v>0</v>
      </c>
      <c r="BH87" s="138">
        <f>IF(N87="sníž. přenesená",J87,0)</f>
        <v>0</v>
      </c>
      <c r="BI87" s="138">
        <f>IF(N87="nulová",J87,0)</f>
        <v>0</v>
      </c>
      <c r="BJ87" s="15" t="s">
        <v>81</v>
      </c>
      <c r="BK87" s="138">
        <f>ROUND(I87*H87,2)</f>
        <v>0</v>
      </c>
      <c r="BL87" s="15" t="s">
        <v>139</v>
      </c>
      <c r="BM87" s="137" t="s">
        <v>145</v>
      </c>
    </row>
    <row r="88" spans="2:65" s="1" customFormat="1">
      <c r="B88" s="30"/>
      <c r="D88" s="139" t="s">
        <v>141</v>
      </c>
      <c r="F88" s="140" t="s">
        <v>146</v>
      </c>
      <c r="I88" s="141"/>
      <c r="L88" s="30"/>
      <c r="M88" s="142"/>
      <c r="T88" s="51"/>
      <c r="AT88" s="15" t="s">
        <v>141</v>
      </c>
      <c r="AU88" s="15" t="s">
        <v>83</v>
      </c>
    </row>
    <row r="89" spans="2:65" s="11" customFormat="1" ht="22.9" customHeight="1">
      <c r="B89" s="113"/>
      <c r="D89" s="114" t="s">
        <v>72</v>
      </c>
      <c r="E89" s="123" t="s">
        <v>147</v>
      </c>
      <c r="F89" s="123" t="s">
        <v>79</v>
      </c>
      <c r="I89" s="116"/>
      <c r="J89" s="124">
        <f>BK89</f>
        <v>0</v>
      </c>
      <c r="L89" s="113"/>
      <c r="M89" s="118"/>
      <c r="P89" s="119">
        <f>SUM(P90:P91)</f>
        <v>0</v>
      </c>
      <c r="R89" s="119">
        <f>SUM(R90:R91)</f>
        <v>0</v>
      </c>
      <c r="T89" s="120">
        <f>SUM(T90:T91)</f>
        <v>0</v>
      </c>
      <c r="AR89" s="114" t="s">
        <v>130</v>
      </c>
      <c r="AT89" s="121" t="s">
        <v>72</v>
      </c>
      <c r="AU89" s="121" t="s">
        <v>81</v>
      </c>
      <c r="AY89" s="114" t="s">
        <v>131</v>
      </c>
      <c r="BK89" s="122">
        <f>SUM(BK90:BK91)</f>
        <v>0</v>
      </c>
    </row>
    <row r="90" spans="2:65" s="1" customFormat="1" ht="16.5" customHeight="1">
      <c r="B90" s="125"/>
      <c r="C90" s="126" t="s">
        <v>148</v>
      </c>
      <c r="D90" s="126" t="s">
        <v>134</v>
      </c>
      <c r="E90" s="127" t="s">
        <v>149</v>
      </c>
      <c r="F90" s="128" t="s">
        <v>79</v>
      </c>
      <c r="G90" s="129" t="s">
        <v>137</v>
      </c>
      <c r="H90" s="130">
        <v>1</v>
      </c>
      <c r="I90" s="131"/>
      <c r="J90" s="132">
        <f>ROUND(I90*H90,2)</f>
        <v>0</v>
      </c>
      <c r="K90" s="128" t="s">
        <v>138</v>
      </c>
      <c r="L90" s="30"/>
      <c r="M90" s="133" t="s">
        <v>3</v>
      </c>
      <c r="N90" s="134" t="s">
        <v>44</v>
      </c>
      <c r="P90" s="135">
        <f>O90*H90</f>
        <v>0</v>
      </c>
      <c r="Q90" s="135">
        <v>0</v>
      </c>
      <c r="R90" s="135">
        <f>Q90*H90</f>
        <v>0</v>
      </c>
      <c r="S90" s="135">
        <v>0</v>
      </c>
      <c r="T90" s="136">
        <f>S90*H90</f>
        <v>0</v>
      </c>
      <c r="AR90" s="137" t="s">
        <v>139</v>
      </c>
      <c r="AT90" s="137" t="s">
        <v>134</v>
      </c>
      <c r="AU90" s="137" t="s">
        <v>83</v>
      </c>
      <c r="AY90" s="15" t="s">
        <v>131</v>
      </c>
      <c r="BE90" s="138">
        <f>IF(N90="základní",J90,0)</f>
        <v>0</v>
      </c>
      <c r="BF90" s="138">
        <f>IF(N90="snížená",J90,0)</f>
        <v>0</v>
      </c>
      <c r="BG90" s="138">
        <f>IF(N90="zákl. přenesená",J90,0)</f>
        <v>0</v>
      </c>
      <c r="BH90" s="138">
        <f>IF(N90="sníž. přenesená",J90,0)</f>
        <v>0</v>
      </c>
      <c r="BI90" s="138">
        <f>IF(N90="nulová",J90,0)</f>
        <v>0</v>
      </c>
      <c r="BJ90" s="15" t="s">
        <v>81</v>
      </c>
      <c r="BK90" s="138">
        <f>ROUND(I90*H90,2)</f>
        <v>0</v>
      </c>
      <c r="BL90" s="15" t="s">
        <v>139</v>
      </c>
      <c r="BM90" s="137" t="s">
        <v>150</v>
      </c>
    </row>
    <row r="91" spans="2:65" s="1" customFormat="1">
      <c r="B91" s="30"/>
      <c r="D91" s="139" t="s">
        <v>141</v>
      </c>
      <c r="F91" s="140" t="s">
        <v>151</v>
      </c>
      <c r="I91" s="141"/>
      <c r="L91" s="30"/>
      <c r="M91" s="143"/>
      <c r="N91" s="144"/>
      <c r="O91" s="144"/>
      <c r="P91" s="144"/>
      <c r="Q91" s="144"/>
      <c r="R91" s="144"/>
      <c r="S91" s="144"/>
      <c r="T91" s="145"/>
      <c r="AT91" s="15" t="s">
        <v>141</v>
      </c>
      <c r="AU91" s="15" t="s">
        <v>83</v>
      </c>
    </row>
    <row r="92" spans="2:65" s="1" customFormat="1" ht="6.95" customHeight="1"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30"/>
    </row>
  </sheetData>
  <autoFilter ref="C81:K91" xr:uid="{00000000-0009-0000-0000-000001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100-000000000000}"/>
    <hyperlink ref="F88" r:id="rId2" xr:uid="{00000000-0004-0000-0100-000001000000}"/>
    <hyperlink ref="F91" r:id="rId3" xr:uid="{00000000-0004-0000-0100-000002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4"/>
  <headerFooter>
    <oddFooter>&amp;CStrana &amp;P z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M319"/>
  <sheetViews>
    <sheetView showGridLines="0" topLeftCell="E1" zoomScaleNormal="100" zoomScaleSheetLayoutView="100" workbookViewId="0">
      <selection activeCell="E2" sqref="E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3" t="s">
        <v>6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5" t="s">
        <v>86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83</v>
      </c>
    </row>
    <row r="4" spans="2:46" ht="24.95" customHeight="1">
      <c r="B4" s="18"/>
      <c r="D4" s="19" t="s">
        <v>104</v>
      </c>
      <c r="L4" s="18"/>
      <c r="M4" s="83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92" t="str">
        <f>'Rekapitulace stavby'!K6</f>
        <v>Opatření pro zlepšení podmínek chodců a MHD, Dubeček</v>
      </c>
      <c r="F7" s="293"/>
      <c r="G7" s="293"/>
      <c r="H7" s="293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282" t="s">
        <v>152</v>
      </c>
      <c r="F9" s="291"/>
      <c r="G9" s="291"/>
      <c r="H9" s="291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3</v>
      </c>
      <c r="I11" s="25" t="s">
        <v>19</v>
      </c>
      <c r="J11" s="23" t="s">
        <v>3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47" t="str">
        <f>'Rekapitulace stavby'!AN8</f>
        <v>23. 4. 2024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26</v>
      </c>
      <c r="L14" s="30"/>
    </row>
    <row r="15" spans="2:46" s="1" customFormat="1" ht="18" customHeight="1">
      <c r="B15" s="30"/>
      <c r="E15" s="23" t="s">
        <v>27</v>
      </c>
      <c r="I15" s="25" t="s">
        <v>28</v>
      </c>
      <c r="J15" s="23" t="s">
        <v>3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94" t="str">
        <f>'Rekapitulace stavby'!E14</f>
        <v>Vyplň údaj</v>
      </c>
      <c r="F18" s="265"/>
      <c r="G18" s="265"/>
      <c r="H18" s="265"/>
      <c r="I18" s="25" t="s">
        <v>28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25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28</v>
      </c>
      <c r="J21" s="23" t="s">
        <v>3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35</v>
      </c>
      <c r="I23" s="25" t="s">
        <v>25</v>
      </c>
      <c r="J23" s="23" t="s">
        <v>32</v>
      </c>
      <c r="L23" s="30"/>
    </row>
    <row r="24" spans="2:12" s="1" customFormat="1" ht="18" customHeight="1">
      <c r="B24" s="30"/>
      <c r="E24" s="23" t="s">
        <v>36</v>
      </c>
      <c r="I24" s="25" t="s">
        <v>28</v>
      </c>
      <c r="J24" s="23" t="s">
        <v>3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37</v>
      </c>
      <c r="L26" s="30"/>
    </row>
    <row r="27" spans="2:12" s="7" customFormat="1" ht="61.35" customHeight="1">
      <c r="B27" s="84"/>
      <c r="E27" s="269" t="s">
        <v>107</v>
      </c>
      <c r="F27" s="269"/>
      <c r="G27" s="269"/>
      <c r="H27" s="269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customHeight="1">
      <c r="B30" s="30"/>
      <c r="D30" s="85" t="s">
        <v>39</v>
      </c>
      <c r="J30" s="61">
        <f>ROUND(J88, 2)</f>
        <v>0</v>
      </c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5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5" customHeight="1">
      <c r="B33" s="30"/>
      <c r="D33" s="50" t="s">
        <v>43</v>
      </c>
      <c r="E33" s="25" t="s">
        <v>44</v>
      </c>
      <c r="F33" s="86">
        <f>ROUND((SUM(BE88:BE318)),  2)</f>
        <v>0</v>
      </c>
      <c r="I33" s="87">
        <v>0.21</v>
      </c>
      <c r="J33" s="86">
        <f>ROUND(((SUM(BE88:BE318))*I33),  2)</f>
        <v>0</v>
      </c>
      <c r="L33" s="30"/>
    </row>
    <row r="34" spans="2:12" s="1" customFormat="1" ht="14.45" customHeight="1">
      <c r="B34" s="30"/>
      <c r="E34" s="25" t="s">
        <v>45</v>
      </c>
      <c r="F34" s="86">
        <f>ROUND((SUM(BF88:BF318)),  2)</f>
        <v>0</v>
      </c>
      <c r="I34" s="87">
        <v>0.15</v>
      </c>
      <c r="J34" s="86">
        <f>ROUND(((SUM(BF88:BF318))*I34),  2)</f>
        <v>0</v>
      </c>
      <c r="L34" s="30"/>
    </row>
    <row r="35" spans="2:12" s="1" customFormat="1" ht="14.45" hidden="1" customHeight="1">
      <c r="B35" s="30"/>
      <c r="E35" s="25" t="s">
        <v>46</v>
      </c>
      <c r="F35" s="86">
        <f>ROUND((SUM(BG88:BG318)),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5" t="s">
        <v>47</v>
      </c>
      <c r="F36" s="86">
        <f>ROUND((SUM(BH88:BH318)),  2)</f>
        <v>0</v>
      </c>
      <c r="I36" s="87">
        <v>0.15</v>
      </c>
      <c r="J36" s="86">
        <f>0</f>
        <v>0</v>
      </c>
      <c r="L36" s="30"/>
    </row>
    <row r="37" spans="2:12" s="1" customFormat="1" ht="14.45" hidden="1" customHeight="1">
      <c r="B37" s="30"/>
      <c r="E37" s="25" t="s">
        <v>48</v>
      </c>
      <c r="F37" s="86">
        <f>ROUND((SUM(BI88:BI318)),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5" customHeight="1">
      <c r="B45" s="30"/>
      <c r="C45" s="19" t="s">
        <v>108</v>
      </c>
      <c r="L45" s="30"/>
    </row>
    <row r="46" spans="2:12" s="1" customFormat="1" ht="6.95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92" t="str">
        <f>E7</f>
        <v>Opatření pro zlepšení podmínek chodců a MHD, Dubeček</v>
      </c>
      <c r="F48" s="293"/>
      <c r="G48" s="293"/>
      <c r="H48" s="293"/>
      <c r="L48" s="30"/>
    </row>
    <row r="49" spans="2:47" s="1" customFormat="1" ht="12" customHeight="1">
      <c r="B49" s="30"/>
      <c r="C49" s="25" t="s">
        <v>105</v>
      </c>
      <c r="L49" s="30"/>
    </row>
    <row r="50" spans="2:47" s="1" customFormat="1" ht="16.5" customHeight="1">
      <c r="B50" s="30"/>
      <c r="E50" s="282" t="str">
        <f>E9</f>
        <v>SO 100 - Opatření č.1 - Doplnění chodníku v ulici K Vilkám</v>
      </c>
      <c r="F50" s="291"/>
      <c r="G50" s="291"/>
      <c r="H50" s="291"/>
      <c r="L50" s="30"/>
    </row>
    <row r="51" spans="2:47" s="1" customFormat="1" ht="6.95" customHeight="1">
      <c r="B51" s="30"/>
      <c r="L51" s="30"/>
    </row>
    <row r="52" spans="2:47" s="1" customFormat="1" ht="12" customHeight="1">
      <c r="B52" s="30"/>
      <c r="C52" s="25" t="s">
        <v>20</v>
      </c>
      <c r="F52" s="23" t="str">
        <f>F12</f>
        <v>k.ú. Dubeč (633 330)</v>
      </c>
      <c r="I52" s="25" t="s">
        <v>22</v>
      </c>
      <c r="J52" s="47" t="str">
        <f>IF(J12="","",J12)</f>
        <v>23. 4. 2024</v>
      </c>
      <c r="L52" s="30"/>
    </row>
    <row r="53" spans="2:47" s="1" customFormat="1" ht="6.95" customHeight="1">
      <c r="B53" s="30"/>
      <c r="L53" s="30"/>
    </row>
    <row r="54" spans="2:47" s="1" customFormat="1" ht="40.15" customHeight="1">
      <c r="B54" s="30"/>
      <c r="C54" s="25" t="s">
        <v>24</v>
      </c>
      <c r="F54" s="23" t="str">
        <f>E15</f>
        <v xml:space="preserve">MČ Praha - Dubeč, Starodubečská 401/36, Dubeč </v>
      </c>
      <c r="I54" s="25" t="s">
        <v>31</v>
      </c>
      <c r="J54" s="28" t="str">
        <f>E21</f>
        <v>Ing.T.Holenda,V.Křepinský PRINKOM spol.s r.o.</v>
      </c>
      <c r="L54" s="30"/>
    </row>
    <row r="55" spans="2:47" s="1" customFormat="1" ht="25.7" customHeight="1">
      <c r="B55" s="30"/>
      <c r="C55" s="25" t="s">
        <v>29</v>
      </c>
      <c r="F55" s="23" t="str">
        <f>IF(E18="","",E18)</f>
        <v>Vyplň údaj</v>
      </c>
      <c r="I55" s="25" t="s">
        <v>35</v>
      </c>
      <c r="J55" s="28" t="str">
        <f>E24</f>
        <v>Ing.Jiří Křepinský - PRINKOM spol. s r.o.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4" t="s">
        <v>109</v>
      </c>
      <c r="D57" s="88"/>
      <c r="E57" s="88"/>
      <c r="F57" s="88"/>
      <c r="G57" s="88"/>
      <c r="H57" s="88"/>
      <c r="I57" s="88"/>
      <c r="J57" s="95" t="s">
        <v>110</v>
      </c>
      <c r="K57" s="88"/>
      <c r="L57" s="30"/>
    </row>
    <row r="58" spans="2:47" s="1" customFormat="1" ht="10.35" customHeight="1">
      <c r="B58" s="30"/>
      <c r="L58" s="30"/>
    </row>
    <row r="59" spans="2:47" s="1" customFormat="1" ht="22.9" customHeight="1">
      <c r="B59" s="30"/>
      <c r="C59" s="96" t="s">
        <v>71</v>
      </c>
      <c r="J59" s="61">
        <f>J88</f>
        <v>0</v>
      </c>
      <c r="L59" s="30"/>
      <c r="AU59" s="15" t="s">
        <v>111</v>
      </c>
    </row>
    <row r="60" spans="2:47" s="8" customFormat="1" ht="24.95" customHeight="1">
      <c r="B60" s="97"/>
      <c r="D60" s="98" t="s">
        <v>153</v>
      </c>
      <c r="E60" s="99"/>
      <c r="F60" s="99"/>
      <c r="G60" s="99"/>
      <c r="H60" s="99"/>
      <c r="I60" s="99"/>
      <c r="J60" s="100">
        <f>J89</f>
        <v>0</v>
      </c>
      <c r="L60" s="97"/>
    </row>
    <row r="61" spans="2:47" s="9" customFormat="1" ht="19.899999999999999" customHeight="1">
      <c r="B61" s="101"/>
      <c r="D61" s="102" t="s">
        <v>154</v>
      </c>
      <c r="E61" s="103"/>
      <c r="F61" s="103"/>
      <c r="G61" s="103"/>
      <c r="H61" s="103"/>
      <c r="I61" s="103"/>
      <c r="J61" s="104">
        <f>J90</f>
        <v>0</v>
      </c>
      <c r="L61" s="101"/>
    </row>
    <row r="62" spans="2:47" s="9" customFormat="1" ht="19.899999999999999" customHeight="1">
      <c r="B62" s="101"/>
      <c r="D62" s="102" t="s">
        <v>155</v>
      </c>
      <c r="E62" s="103"/>
      <c r="F62" s="103"/>
      <c r="G62" s="103"/>
      <c r="H62" s="103"/>
      <c r="I62" s="103"/>
      <c r="J62" s="104">
        <f>J172</f>
        <v>0</v>
      </c>
      <c r="L62" s="101"/>
    </row>
    <row r="63" spans="2:47" s="9" customFormat="1" ht="19.899999999999999" customHeight="1">
      <c r="B63" s="101"/>
      <c r="D63" s="102" t="s">
        <v>156</v>
      </c>
      <c r="E63" s="103"/>
      <c r="F63" s="103"/>
      <c r="G63" s="103"/>
      <c r="H63" s="103"/>
      <c r="I63" s="103"/>
      <c r="J63" s="104">
        <f>J210</f>
        <v>0</v>
      </c>
      <c r="L63" s="101"/>
    </row>
    <row r="64" spans="2:47" s="9" customFormat="1" ht="19.899999999999999" customHeight="1">
      <c r="B64" s="101"/>
      <c r="D64" s="102" t="s">
        <v>157</v>
      </c>
      <c r="E64" s="103"/>
      <c r="F64" s="103"/>
      <c r="G64" s="103"/>
      <c r="H64" s="103"/>
      <c r="I64" s="103"/>
      <c r="J64" s="104">
        <f>J234</f>
        <v>0</v>
      </c>
      <c r="L64" s="101"/>
    </row>
    <row r="65" spans="2:12" s="9" customFormat="1" ht="19.899999999999999" customHeight="1">
      <c r="B65" s="101"/>
      <c r="D65" s="102" t="s">
        <v>158</v>
      </c>
      <c r="E65" s="103"/>
      <c r="F65" s="103"/>
      <c r="G65" s="103"/>
      <c r="H65" s="103"/>
      <c r="I65" s="103"/>
      <c r="J65" s="104">
        <f>J254</f>
        <v>0</v>
      </c>
      <c r="L65" s="101"/>
    </row>
    <row r="66" spans="2:12" s="9" customFormat="1" ht="19.899999999999999" customHeight="1">
      <c r="B66" s="101"/>
      <c r="D66" s="102" t="s">
        <v>159</v>
      </c>
      <c r="E66" s="103"/>
      <c r="F66" s="103"/>
      <c r="G66" s="103"/>
      <c r="H66" s="103"/>
      <c r="I66" s="103"/>
      <c r="J66" s="104">
        <f>J285</f>
        <v>0</v>
      </c>
      <c r="L66" s="101"/>
    </row>
    <row r="67" spans="2:12" s="8" customFormat="1" ht="24.95" customHeight="1">
      <c r="B67" s="97"/>
      <c r="D67" s="98" t="s">
        <v>160</v>
      </c>
      <c r="E67" s="99"/>
      <c r="F67" s="99"/>
      <c r="G67" s="99"/>
      <c r="H67" s="99"/>
      <c r="I67" s="99"/>
      <c r="J67" s="100">
        <f>J288</f>
        <v>0</v>
      </c>
      <c r="L67" s="97"/>
    </row>
    <row r="68" spans="2:12" s="9" customFormat="1" ht="19.899999999999999" customHeight="1">
      <c r="B68" s="101"/>
      <c r="D68" s="102" t="s">
        <v>161</v>
      </c>
      <c r="E68" s="103"/>
      <c r="F68" s="103"/>
      <c r="G68" s="103"/>
      <c r="H68" s="103"/>
      <c r="I68" s="103"/>
      <c r="J68" s="104">
        <f>J289</f>
        <v>0</v>
      </c>
      <c r="L68" s="101"/>
    </row>
    <row r="69" spans="2:12" s="1" customFormat="1" ht="21.75" customHeight="1">
      <c r="B69" s="30"/>
      <c r="L69" s="30"/>
    </row>
    <row r="70" spans="2:12" s="1" customFormat="1" ht="6.95" customHeight="1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30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0"/>
    </row>
    <row r="75" spans="2:12" s="1" customFormat="1" ht="24.95" customHeight="1">
      <c r="B75" s="30"/>
      <c r="C75" s="19" t="s">
        <v>115</v>
      </c>
      <c r="L75" s="30"/>
    </row>
    <row r="76" spans="2:12" s="1" customFormat="1" ht="6.95" customHeight="1">
      <c r="B76" s="30"/>
      <c r="L76" s="30"/>
    </row>
    <row r="77" spans="2:12" s="1" customFormat="1" ht="12" customHeight="1">
      <c r="B77" s="30"/>
      <c r="C77" s="25" t="s">
        <v>16</v>
      </c>
      <c r="L77" s="30"/>
    </row>
    <row r="78" spans="2:12" s="1" customFormat="1" ht="16.5" customHeight="1">
      <c r="B78" s="30"/>
      <c r="E78" s="292" t="str">
        <f>E7</f>
        <v>Opatření pro zlepšení podmínek chodců a MHD, Dubeček</v>
      </c>
      <c r="F78" s="293"/>
      <c r="G78" s="293"/>
      <c r="H78" s="293"/>
      <c r="L78" s="30"/>
    </row>
    <row r="79" spans="2:12" s="1" customFormat="1" ht="12" customHeight="1">
      <c r="B79" s="30"/>
      <c r="C79" s="25" t="s">
        <v>105</v>
      </c>
      <c r="L79" s="30"/>
    </row>
    <row r="80" spans="2:12" s="1" customFormat="1" ht="16.5" customHeight="1">
      <c r="B80" s="30"/>
      <c r="E80" s="282" t="str">
        <f>E9</f>
        <v>SO 100 - Opatření č.1 - Doplnění chodníku v ulici K Vilkám</v>
      </c>
      <c r="F80" s="291"/>
      <c r="G80" s="291"/>
      <c r="H80" s="291"/>
      <c r="L80" s="30"/>
    </row>
    <row r="81" spans="2:65" s="1" customFormat="1" ht="6.95" customHeight="1">
      <c r="B81" s="30"/>
      <c r="L81" s="30"/>
    </row>
    <row r="82" spans="2:65" s="1" customFormat="1" ht="12" customHeight="1">
      <c r="B82" s="30"/>
      <c r="C82" s="25" t="s">
        <v>20</v>
      </c>
      <c r="F82" s="23" t="str">
        <f>F12</f>
        <v>k.ú. Dubeč (633 330)</v>
      </c>
      <c r="I82" s="25" t="s">
        <v>22</v>
      </c>
      <c r="J82" s="47" t="str">
        <f>IF(J12="","",J12)</f>
        <v>23. 4. 2024</v>
      </c>
      <c r="L82" s="30"/>
    </row>
    <row r="83" spans="2:65" s="1" customFormat="1" ht="6.95" customHeight="1">
      <c r="B83" s="30"/>
      <c r="L83" s="30"/>
    </row>
    <row r="84" spans="2:65" s="1" customFormat="1" ht="40.15" customHeight="1">
      <c r="B84" s="30"/>
      <c r="C84" s="25" t="s">
        <v>24</v>
      </c>
      <c r="F84" s="23" t="str">
        <f>E15</f>
        <v xml:space="preserve">MČ Praha - Dubeč, Starodubečská 401/36, Dubeč </v>
      </c>
      <c r="I84" s="25" t="s">
        <v>31</v>
      </c>
      <c r="J84" s="28" t="str">
        <f>E21</f>
        <v>Ing.T.Holenda,V.Křepinský PRINKOM spol.s r.o.</v>
      </c>
      <c r="L84" s="30"/>
    </row>
    <row r="85" spans="2:65" s="1" customFormat="1" ht="25.7" customHeight="1">
      <c r="B85" s="30"/>
      <c r="C85" s="25" t="s">
        <v>29</v>
      </c>
      <c r="F85" s="23" t="str">
        <f>IF(E18="","",E18)</f>
        <v>Vyplň údaj</v>
      </c>
      <c r="I85" s="25" t="s">
        <v>35</v>
      </c>
      <c r="J85" s="28" t="str">
        <f>E24</f>
        <v>Ing.Jiří Křepinský - PRINKOM spol. s r.o.</v>
      </c>
      <c r="L85" s="30"/>
    </row>
    <row r="86" spans="2:65" s="1" customFormat="1" ht="10.35" customHeight="1">
      <c r="B86" s="30"/>
      <c r="L86" s="30"/>
    </row>
    <row r="87" spans="2:65" s="10" customFormat="1" ht="29.25" customHeight="1">
      <c r="B87" s="105"/>
      <c r="C87" s="106" t="s">
        <v>116</v>
      </c>
      <c r="D87" s="107" t="s">
        <v>58</v>
      </c>
      <c r="E87" s="107" t="s">
        <v>54</v>
      </c>
      <c r="F87" s="107" t="s">
        <v>55</v>
      </c>
      <c r="G87" s="107" t="s">
        <v>117</v>
      </c>
      <c r="H87" s="107" t="s">
        <v>118</v>
      </c>
      <c r="I87" s="107" t="s">
        <v>119</v>
      </c>
      <c r="J87" s="107" t="s">
        <v>110</v>
      </c>
      <c r="K87" s="108" t="s">
        <v>120</v>
      </c>
      <c r="L87" s="105"/>
      <c r="M87" s="54" t="s">
        <v>3</v>
      </c>
      <c r="N87" s="55" t="s">
        <v>43</v>
      </c>
      <c r="O87" s="55" t="s">
        <v>121</v>
      </c>
      <c r="P87" s="55" t="s">
        <v>122</v>
      </c>
      <c r="Q87" s="55" t="s">
        <v>123</v>
      </c>
      <c r="R87" s="55" t="s">
        <v>124</v>
      </c>
      <c r="S87" s="55" t="s">
        <v>125</v>
      </c>
      <c r="T87" s="56" t="s">
        <v>126</v>
      </c>
    </row>
    <row r="88" spans="2:65" s="1" customFormat="1" ht="22.9" customHeight="1">
      <c r="B88" s="30"/>
      <c r="C88" s="59" t="s">
        <v>127</v>
      </c>
      <c r="J88" s="109">
        <f>BK88</f>
        <v>0</v>
      </c>
      <c r="L88" s="30"/>
      <c r="M88" s="57"/>
      <c r="N88" s="48"/>
      <c r="O88" s="48"/>
      <c r="P88" s="110">
        <f>P89+P288</f>
        <v>0</v>
      </c>
      <c r="Q88" s="48"/>
      <c r="R88" s="110">
        <f>R89+R288</f>
        <v>85.602003584000002</v>
      </c>
      <c r="S88" s="48"/>
      <c r="T88" s="111">
        <f>T89+T288</f>
        <v>34.259</v>
      </c>
      <c r="AT88" s="15" t="s">
        <v>72</v>
      </c>
      <c r="AU88" s="15" t="s">
        <v>111</v>
      </c>
      <c r="BK88" s="112">
        <f>BK89+BK288</f>
        <v>0</v>
      </c>
    </row>
    <row r="89" spans="2:65" s="11" customFormat="1" ht="25.9" customHeight="1">
      <c r="B89" s="113"/>
      <c r="D89" s="114" t="s">
        <v>72</v>
      </c>
      <c r="E89" s="115" t="s">
        <v>162</v>
      </c>
      <c r="F89" s="115" t="s">
        <v>163</v>
      </c>
      <c r="I89" s="116"/>
      <c r="J89" s="117">
        <f>BK89</f>
        <v>0</v>
      </c>
      <c r="L89" s="113"/>
      <c r="M89" s="118"/>
      <c r="P89" s="119">
        <f>P90+P172+P210+P234+P254+P285</f>
        <v>0</v>
      </c>
      <c r="R89" s="119">
        <f>R90+R172+R210+R234+R254+R285</f>
        <v>51.082503584000001</v>
      </c>
      <c r="T89" s="120">
        <f>T90+T172+T210+T234+T254+T285</f>
        <v>34.259</v>
      </c>
      <c r="AR89" s="114" t="s">
        <v>81</v>
      </c>
      <c r="AT89" s="121" t="s">
        <v>72</v>
      </c>
      <c r="AU89" s="121" t="s">
        <v>73</v>
      </c>
      <c r="AY89" s="114" t="s">
        <v>131</v>
      </c>
      <c r="BK89" s="122">
        <f>BK90+BK172+BK210+BK234+BK254+BK285</f>
        <v>0</v>
      </c>
    </row>
    <row r="90" spans="2:65" s="11" customFormat="1" ht="22.9" customHeight="1">
      <c r="B90" s="113"/>
      <c r="D90" s="114" t="s">
        <v>72</v>
      </c>
      <c r="E90" s="123" t="s">
        <v>81</v>
      </c>
      <c r="F90" s="123" t="s">
        <v>164</v>
      </c>
      <c r="I90" s="116"/>
      <c r="J90" s="124">
        <f>BK90</f>
        <v>0</v>
      </c>
      <c r="L90" s="113"/>
      <c r="M90" s="118"/>
      <c r="P90" s="119">
        <f>SUM(P91:P171)</f>
        <v>0</v>
      </c>
      <c r="R90" s="119">
        <f>SUM(R91:R171)</f>
        <v>0.38543214000000003</v>
      </c>
      <c r="T90" s="120">
        <f>SUM(T91:T171)</f>
        <v>32.555</v>
      </c>
      <c r="AR90" s="114" t="s">
        <v>81</v>
      </c>
      <c r="AT90" s="121" t="s">
        <v>72</v>
      </c>
      <c r="AU90" s="121" t="s">
        <v>81</v>
      </c>
      <c r="AY90" s="114" t="s">
        <v>131</v>
      </c>
      <c r="BK90" s="122">
        <f>SUM(BK91:BK171)</f>
        <v>0</v>
      </c>
    </row>
    <row r="91" spans="2:65" s="1" customFormat="1" ht="24.2" customHeight="1">
      <c r="B91" s="125"/>
      <c r="C91" s="126" t="s">
        <v>81</v>
      </c>
      <c r="D91" s="126" t="s">
        <v>134</v>
      </c>
      <c r="E91" s="127" t="s">
        <v>165</v>
      </c>
      <c r="F91" s="128" t="s">
        <v>166</v>
      </c>
      <c r="G91" s="129" t="s">
        <v>167</v>
      </c>
      <c r="H91" s="130">
        <v>22.5</v>
      </c>
      <c r="I91" s="131"/>
      <c r="J91" s="132">
        <f>ROUND(I91*H91,2)</f>
        <v>0</v>
      </c>
      <c r="K91" s="128" t="s">
        <v>138</v>
      </c>
      <c r="L91" s="30"/>
      <c r="M91" s="133" t="s">
        <v>3</v>
      </c>
      <c r="N91" s="134" t="s">
        <v>44</v>
      </c>
      <c r="P91" s="135">
        <f>O91*H91</f>
        <v>0</v>
      </c>
      <c r="Q91" s="135">
        <v>0</v>
      </c>
      <c r="R91" s="135">
        <f>Q91*H91</f>
        <v>0</v>
      </c>
      <c r="S91" s="135">
        <v>0</v>
      </c>
      <c r="T91" s="136">
        <f>S91*H91</f>
        <v>0</v>
      </c>
      <c r="AR91" s="137" t="s">
        <v>168</v>
      </c>
      <c r="AT91" s="137" t="s">
        <v>134</v>
      </c>
      <c r="AU91" s="137" t="s">
        <v>83</v>
      </c>
      <c r="AY91" s="15" t="s">
        <v>131</v>
      </c>
      <c r="BE91" s="138">
        <f>IF(N91="základní",J91,0)</f>
        <v>0</v>
      </c>
      <c r="BF91" s="138">
        <f>IF(N91="snížená",J91,0)</f>
        <v>0</v>
      </c>
      <c r="BG91" s="138">
        <f>IF(N91="zákl. přenesená",J91,0)</f>
        <v>0</v>
      </c>
      <c r="BH91" s="138">
        <f>IF(N91="sníž. přenesená",J91,0)</f>
        <v>0</v>
      </c>
      <c r="BI91" s="138">
        <f>IF(N91="nulová",J91,0)</f>
        <v>0</v>
      </c>
      <c r="BJ91" s="15" t="s">
        <v>81</v>
      </c>
      <c r="BK91" s="138">
        <f>ROUND(I91*H91,2)</f>
        <v>0</v>
      </c>
      <c r="BL91" s="15" t="s">
        <v>168</v>
      </c>
      <c r="BM91" s="137" t="s">
        <v>169</v>
      </c>
    </row>
    <row r="92" spans="2:65" s="1" customFormat="1">
      <c r="B92" s="30"/>
      <c r="D92" s="139" t="s">
        <v>141</v>
      </c>
      <c r="F92" s="140" t="s">
        <v>170</v>
      </c>
      <c r="I92" s="141"/>
      <c r="L92" s="30"/>
      <c r="M92" s="142"/>
      <c r="T92" s="51"/>
      <c r="AT92" s="15" t="s">
        <v>141</v>
      </c>
      <c r="AU92" s="15" t="s">
        <v>83</v>
      </c>
    </row>
    <row r="93" spans="2:65" s="1" customFormat="1" ht="33" customHeight="1">
      <c r="B93" s="125"/>
      <c r="C93" s="126" t="s">
        <v>83</v>
      </c>
      <c r="D93" s="126" t="s">
        <v>134</v>
      </c>
      <c r="E93" s="127" t="s">
        <v>171</v>
      </c>
      <c r="F93" s="128" t="s">
        <v>172</v>
      </c>
      <c r="G93" s="129" t="s">
        <v>167</v>
      </c>
      <c r="H93" s="130">
        <v>7</v>
      </c>
      <c r="I93" s="131"/>
      <c r="J93" s="132">
        <f>ROUND(I93*H93,2)</f>
        <v>0</v>
      </c>
      <c r="K93" s="128" t="s">
        <v>138</v>
      </c>
      <c r="L93" s="30"/>
      <c r="M93" s="133" t="s">
        <v>3</v>
      </c>
      <c r="N93" s="134" t="s">
        <v>44</v>
      </c>
      <c r="P93" s="135">
        <f>O93*H93</f>
        <v>0</v>
      </c>
      <c r="Q93" s="135">
        <v>0</v>
      </c>
      <c r="R93" s="135">
        <f>Q93*H93</f>
        <v>0</v>
      </c>
      <c r="S93" s="135">
        <v>0.32</v>
      </c>
      <c r="T93" s="136">
        <f>S93*H93</f>
        <v>2.2400000000000002</v>
      </c>
      <c r="AR93" s="137" t="s">
        <v>168</v>
      </c>
      <c r="AT93" s="137" t="s">
        <v>134</v>
      </c>
      <c r="AU93" s="137" t="s">
        <v>83</v>
      </c>
      <c r="AY93" s="15" t="s">
        <v>131</v>
      </c>
      <c r="BE93" s="138">
        <f>IF(N93="základní",J93,0)</f>
        <v>0</v>
      </c>
      <c r="BF93" s="138">
        <f>IF(N93="snížená",J93,0)</f>
        <v>0</v>
      </c>
      <c r="BG93" s="138">
        <f>IF(N93="zákl. přenesená",J93,0)</f>
        <v>0</v>
      </c>
      <c r="BH93" s="138">
        <f>IF(N93="sníž. přenesená",J93,0)</f>
        <v>0</v>
      </c>
      <c r="BI93" s="138">
        <f>IF(N93="nulová",J93,0)</f>
        <v>0</v>
      </c>
      <c r="BJ93" s="15" t="s">
        <v>81</v>
      </c>
      <c r="BK93" s="138">
        <f>ROUND(I93*H93,2)</f>
        <v>0</v>
      </c>
      <c r="BL93" s="15" t="s">
        <v>168</v>
      </c>
      <c r="BM93" s="137" t="s">
        <v>173</v>
      </c>
    </row>
    <row r="94" spans="2:65" s="1" customFormat="1">
      <c r="B94" s="30"/>
      <c r="D94" s="139" t="s">
        <v>141</v>
      </c>
      <c r="F94" s="140" t="s">
        <v>174</v>
      </c>
      <c r="I94" s="141"/>
      <c r="L94" s="30"/>
      <c r="M94" s="142"/>
      <c r="T94" s="51"/>
      <c r="AT94" s="15" t="s">
        <v>141</v>
      </c>
      <c r="AU94" s="15" t="s">
        <v>83</v>
      </c>
    </row>
    <row r="95" spans="2:65" s="12" customFormat="1">
      <c r="B95" s="146"/>
      <c r="D95" s="147" t="s">
        <v>175</v>
      </c>
      <c r="E95" s="148" t="s">
        <v>3</v>
      </c>
      <c r="F95" s="149" t="s">
        <v>176</v>
      </c>
      <c r="H95" s="150">
        <v>7</v>
      </c>
      <c r="I95" s="151"/>
      <c r="L95" s="146"/>
      <c r="M95" s="152"/>
      <c r="T95" s="153"/>
      <c r="AT95" s="148" t="s">
        <v>175</v>
      </c>
      <c r="AU95" s="148" t="s">
        <v>83</v>
      </c>
      <c r="AV95" s="12" t="s">
        <v>83</v>
      </c>
      <c r="AW95" s="12" t="s">
        <v>34</v>
      </c>
      <c r="AX95" s="12" t="s">
        <v>73</v>
      </c>
      <c r="AY95" s="148" t="s">
        <v>131</v>
      </c>
    </row>
    <row r="96" spans="2:65" s="1" customFormat="1" ht="33" customHeight="1">
      <c r="B96" s="125"/>
      <c r="C96" s="126" t="s">
        <v>148</v>
      </c>
      <c r="D96" s="126" t="s">
        <v>134</v>
      </c>
      <c r="E96" s="127" t="s">
        <v>177</v>
      </c>
      <c r="F96" s="128" t="s">
        <v>178</v>
      </c>
      <c r="G96" s="129" t="s">
        <v>167</v>
      </c>
      <c r="H96" s="130">
        <v>14</v>
      </c>
      <c r="I96" s="131"/>
      <c r="J96" s="132">
        <f>ROUND(I96*H96,2)</f>
        <v>0</v>
      </c>
      <c r="K96" s="128" t="s">
        <v>138</v>
      </c>
      <c r="L96" s="30"/>
      <c r="M96" s="133" t="s">
        <v>3</v>
      </c>
      <c r="N96" s="134" t="s">
        <v>44</v>
      </c>
      <c r="P96" s="135">
        <f>O96*H96</f>
        <v>0</v>
      </c>
      <c r="Q96" s="135">
        <v>0</v>
      </c>
      <c r="R96" s="135">
        <f>Q96*H96</f>
        <v>0</v>
      </c>
      <c r="S96" s="135">
        <v>0.26</v>
      </c>
      <c r="T96" s="136">
        <f>S96*H96</f>
        <v>3.64</v>
      </c>
      <c r="AR96" s="137" t="s">
        <v>168</v>
      </c>
      <c r="AT96" s="137" t="s">
        <v>134</v>
      </c>
      <c r="AU96" s="137" t="s">
        <v>83</v>
      </c>
      <c r="AY96" s="15" t="s">
        <v>131</v>
      </c>
      <c r="BE96" s="138">
        <f>IF(N96="základní",J96,0)</f>
        <v>0</v>
      </c>
      <c r="BF96" s="138">
        <f>IF(N96="snížená",J96,0)</f>
        <v>0</v>
      </c>
      <c r="BG96" s="138">
        <f>IF(N96="zákl. přenesená",J96,0)</f>
        <v>0</v>
      </c>
      <c r="BH96" s="138">
        <f>IF(N96="sníž. přenesená",J96,0)</f>
        <v>0</v>
      </c>
      <c r="BI96" s="138">
        <f>IF(N96="nulová",J96,0)</f>
        <v>0</v>
      </c>
      <c r="BJ96" s="15" t="s">
        <v>81</v>
      </c>
      <c r="BK96" s="138">
        <f>ROUND(I96*H96,2)</f>
        <v>0</v>
      </c>
      <c r="BL96" s="15" t="s">
        <v>168</v>
      </c>
      <c r="BM96" s="137" t="s">
        <v>179</v>
      </c>
    </row>
    <row r="97" spans="2:65" s="1" customFormat="1">
      <c r="B97" s="30"/>
      <c r="D97" s="139" t="s">
        <v>141</v>
      </c>
      <c r="F97" s="140" t="s">
        <v>180</v>
      </c>
      <c r="I97" s="141"/>
      <c r="L97" s="30"/>
      <c r="M97" s="142"/>
      <c r="T97" s="51"/>
      <c r="AT97" s="15" t="s">
        <v>141</v>
      </c>
      <c r="AU97" s="15" t="s">
        <v>83</v>
      </c>
    </row>
    <row r="98" spans="2:65" s="12" customFormat="1">
      <c r="B98" s="146"/>
      <c r="D98" s="147" t="s">
        <v>175</v>
      </c>
      <c r="E98" s="148" t="s">
        <v>3</v>
      </c>
      <c r="F98" s="149" t="s">
        <v>181</v>
      </c>
      <c r="H98" s="150">
        <v>14</v>
      </c>
      <c r="I98" s="151"/>
      <c r="L98" s="146"/>
      <c r="M98" s="152"/>
      <c r="T98" s="153"/>
      <c r="AT98" s="148" t="s">
        <v>175</v>
      </c>
      <c r="AU98" s="148" t="s">
        <v>83</v>
      </c>
      <c r="AV98" s="12" t="s">
        <v>83</v>
      </c>
      <c r="AW98" s="12" t="s">
        <v>34</v>
      </c>
      <c r="AX98" s="12" t="s">
        <v>73</v>
      </c>
      <c r="AY98" s="148" t="s">
        <v>131</v>
      </c>
    </row>
    <row r="99" spans="2:65" s="1" customFormat="1" ht="37.9" customHeight="1">
      <c r="B99" s="125"/>
      <c r="C99" s="126" t="s">
        <v>168</v>
      </c>
      <c r="D99" s="126" t="s">
        <v>134</v>
      </c>
      <c r="E99" s="127" t="s">
        <v>182</v>
      </c>
      <c r="F99" s="128" t="s">
        <v>183</v>
      </c>
      <c r="G99" s="129" t="s">
        <v>167</v>
      </c>
      <c r="H99" s="130">
        <v>31</v>
      </c>
      <c r="I99" s="131"/>
      <c r="J99" s="132">
        <f>ROUND(I99*H99,2)</f>
        <v>0</v>
      </c>
      <c r="K99" s="128" t="s">
        <v>138</v>
      </c>
      <c r="L99" s="30"/>
      <c r="M99" s="133" t="s">
        <v>3</v>
      </c>
      <c r="N99" s="134" t="s">
        <v>44</v>
      </c>
      <c r="P99" s="135">
        <f>O99*H99</f>
        <v>0</v>
      </c>
      <c r="Q99" s="135">
        <v>0</v>
      </c>
      <c r="R99" s="135">
        <f>Q99*H99</f>
        <v>0</v>
      </c>
      <c r="S99" s="135">
        <v>0.28999999999999998</v>
      </c>
      <c r="T99" s="136">
        <f>S99*H99</f>
        <v>8.99</v>
      </c>
      <c r="AR99" s="137" t="s">
        <v>168</v>
      </c>
      <c r="AT99" s="137" t="s">
        <v>134</v>
      </c>
      <c r="AU99" s="137" t="s">
        <v>83</v>
      </c>
      <c r="AY99" s="15" t="s">
        <v>131</v>
      </c>
      <c r="BE99" s="138">
        <f>IF(N99="základní",J99,0)</f>
        <v>0</v>
      </c>
      <c r="BF99" s="138">
        <f>IF(N99="snížená",J99,0)</f>
        <v>0</v>
      </c>
      <c r="BG99" s="138">
        <f>IF(N99="zákl. přenesená",J99,0)</f>
        <v>0</v>
      </c>
      <c r="BH99" s="138">
        <f>IF(N99="sníž. přenesená",J99,0)</f>
        <v>0</v>
      </c>
      <c r="BI99" s="138">
        <f>IF(N99="nulová",J99,0)</f>
        <v>0</v>
      </c>
      <c r="BJ99" s="15" t="s">
        <v>81</v>
      </c>
      <c r="BK99" s="138">
        <f>ROUND(I99*H99,2)</f>
        <v>0</v>
      </c>
      <c r="BL99" s="15" t="s">
        <v>168</v>
      </c>
      <c r="BM99" s="137" t="s">
        <v>184</v>
      </c>
    </row>
    <row r="100" spans="2:65" s="1" customFormat="1">
      <c r="B100" s="30"/>
      <c r="D100" s="139" t="s">
        <v>141</v>
      </c>
      <c r="F100" s="140" t="s">
        <v>185</v>
      </c>
      <c r="I100" s="141"/>
      <c r="L100" s="30"/>
      <c r="M100" s="142"/>
      <c r="T100" s="51"/>
      <c r="AT100" s="15" t="s">
        <v>141</v>
      </c>
      <c r="AU100" s="15" t="s">
        <v>83</v>
      </c>
    </row>
    <row r="101" spans="2:65" s="12" customFormat="1">
      <c r="B101" s="146"/>
      <c r="D101" s="147" t="s">
        <v>175</v>
      </c>
      <c r="E101" s="148" t="s">
        <v>3</v>
      </c>
      <c r="F101" s="149" t="s">
        <v>186</v>
      </c>
      <c r="H101" s="150">
        <v>31</v>
      </c>
      <c r="I101" s="151"/>
      <c r="L101" s="146"/>
      <c r="M101" s="152"/>
      <c r="T101" s="153"/>
      <c r="AT101" s="148" t="s">
        <v>175</v>
      </c>
      <c r="AU101" s="148" t="s">
        <v>83</v>
      </c>
      <c r="AV101" s="12" t="s">
        <v>83</v>
      </c>
      <c r="AW101" s="12" t="s">
        <v>34</v>
      </c>
      <c r="AX101" s="12" t="s">
        <v>73</v>
      </c>
      <c r="AY101" s="148" t="s">
        <v>131</v>
      </c>
    </row>
    <row r="102" spans="2:65" s="1" customFormat="1" ht="33" customHeight="1">
      <c r="B102" s="125"/>
      <c r="C102" s="126" t="s">
        <v>130</v>
      </c>
      <c r="D102" s="126" t="s">
        <v>134</v>
      </c>
      <c r="E102" s="127" t="s">
        <v>187</v>
      </c>
      <c r="F102" s="128" t="s">
        <v>188</v>
      </c>
      <c r="G102" s="129" t="s">
        <v>167</v>
      </c>
      <c r="H102" s="130">
        <v>31</v>
      </c>
      <c r="I102" s="131"/>
      <c r="J102" s="132">
        <f>ROUND(I102*H102,2)</f>
        <v>0</v>
      </c>
      <c r="K102" s="128" t="s">
        <v>138</v>
      </c>
      <c r="L102" s="30"/>
      <c r="M102" s="133" t="s">
        <v>3</v>
      </c>
      <c r="N102" s="134" t="s">
        <v>44</v>
      </c>
      <c r="P102" s="135">
        <f>O102*H102</f>
        <v>0</v>
      </c>
      <c r="Q102" s="135">
        <v>0</v>
      </c>
      <c r="R102" s="135">
        <f>Q102*H102</f>
        <v>0</v>
      </c>
      <c r="S102" s="135">
        <v>0.22</v>
      </c>
      <c r="T102" s="136">
        <f>S102*H102</f>
        <v>6.82</v>
      </c>
      <c r="AR102" s="137" t="s">
        <v>168</v>
      </c>
      <c r="AT102" s="137" t="s">
        <v>134</v>
      </c>
      <c r="AU102" s="137" t="s">
        <v>83</v>
      </c>
      <c r="AY102" s="15" t="s">
        <v>131</v>
      </c>
      <c r="BE102" s="138">
        <f>IF(N102="základní",J102,0)</f>
        <v>0</v>
      </c>
      <c r="BF102" s="138">
        <f>IF(N102="snížená",J102,0)</f>
        <v>0</v>
      </c>
      <c r="BG102" s="138">
        <f>IF(N102="zákl. přenesená",J102,0)</f>
        <v>0</v>
      </c>
      <c r="BH102" s="138">
        <f>IF(N102="sníž. přenesená",J102,0)</f>
        <v>0</v>
      </c>
      <c r="BI102" s="138">
        <f>IF(N102="nulová",J102,0)</f>
        <v>0</v>
      </c>
      <c r="BJ102" s="15" t="s">
        <v>81</v>
      </c>
      <c r="BK102" s="138">
        <f>ROUND(I102*H102,2)</f>
        <v>0</v>
      </c>
      <c r="BL102" s="15" t="s">
        <v>168</v>
      </c>
      <c r="BM102" s="137" t="s">
        <v>189</v>
      </c>
    </row>
    <row r="103" spans="2:65" s="1" customFormat="1">
      <c r="B103" s="30"/>
      <c r="D103" s="139" t="s">
        <v>141</v>
      </c>
      <c r="F103" s="140" t="s">
        <v>190</v>
      </c>
      <c r="I103" s="141"/>
      <c r="L103" s="30"/>
      <c r="M103" s="142"/>
      <c r="T103" s="51"/>
      <c r="AT103" s="15" t="s">
        <v>141</v>
      </c>
      <c r="AU103" s="15" t="s">
        <v>83</v>
      </c>
    </row>
    <row r="104" spans="2:65" s="12" customFormat="1">
      <c r="B104" s="146"/>
      <c r="D104" s="147" t="s">
        <v>175</v>
      </c>
      <c r="E104" s="148" t="s">
        <v>3</v>
      </c>
      <c r="F104" s="149" t="s">
        <v>191</v>
      </c>
      <c r="H104" s="150">
        <v>31</v>
      </c>
      <c r="I104" s="151"/>
      <c r="L104" s="146"/>
      <c r="M104" s="152"/>
      <c r="T104" s="153"/>
      <c r="AT104" s="148" t="s">
        <v>175</v>
      </c>
      <c r="AU104" s="148" t="s">
        <v>83</v>
      </c>
      <c r="AV104" s="12" t="s">
        <v>83</v>
      </c>
      <c r="AW104" s="12" t="s">
        <v>34</v>
      </c>
      <c r="AX104" s="12" t="s">
        <v>73</v>
      </c>
      <c r="AY104" s="148" t="s">
        <v>131</v>
      </c>
    </row>
    <row r="105" spans="2:65" s="1" customFormat="1" ht="24.2" customHeight="1">
      <c r="B105" s="125"/>
      <c r="C105" s="126" t="s">
        <v>192</v>
      </c>
      <c r="D105" s="126" t="s">
        <v>134</v>
      </c>
      <c r="E105" s="127" t="s">
        <v>193</v>
      </c>
      <c r="F105" s="128" t="s">
        <v>194</v>
      </c>
      <c r="G105" s="129" t="s">
        <v>195</v>
      </c>
      <c r="H105" s="130">
        <v>53</v>
      </c>
      <c r="I105" s="131"/>
      <c r="J105" s="132">
        <f>ROUND(I105*H105,2)</f>
        <v>0</v>
      </c>
      <c r="K105" s="128" t="s">
        <v>138</v>
      </c>
      <c r="L105" s="30"/>
      <c r="M105" s="133" t="s">
        <v>3</v>
      </c>
      <c r="N105" s="134" t="s">
        <v>44</v>
      </c>
      <c r="P105" s="135">
        <f>O105*H105</f>
        <v>0</v>
      </c>
      <c r="Q105" s="135">
        <v>0</v>
      </c>
      <c r="R105" s="135">
        <f>Q105*H105</f>
        <v>0</v>
      </c>
      <c r="S105" s="135">
        <v>0.20499999999999999</v>
      </c>
      <c r="T105" s="136">
        <f>S105*H105</f>
        <v>10.865</v>
      </c>
      <c r="AR105" s="137" t="s">
        <v>168</v>
      </c>
      <c r="AT105" s="137" t="s">
        <v>134</v>
      </c>
      <c r="AU105" s="137" t="s">
        <v>83</v>
      </c>
      <c r="AY105" s="15" t="s">
        <v>131</v>
      </c>
      <c r="BE105" s="138">
        <f>IF(N105="základní",J105,0)</f>
        <v>0</v>
      </c>
      <c r="BF105" s="138">
        <f>IF(N105="snížená",J105,0)</f>
        <v>0</v>
      </c>
      <c r="BG105" s="138">
        <f>IF(N105="zákl. přenesená",J105,0)</f>
        <v>0</v>
      </c>
      <c r="BH105" s="138">
        <f>IF(N105="sníž. přenesená",J105,0)</f>
        <v>0</v>
      </c>
      <c r="BI105" s="138">
        <f>IF(N105="nulová",J105,0)</f>
        <v>0</v>
      </c>
      <c r="BJ105" s="15" t="s">
        <v>81</v>
      </c>
      <c r="BK105" s="138">
        <f>ROUND(I105*H105,2)</f>
        <v>0</v>
      </c>
      <c r="BL105" s="15" t="s">
        <v>168</v>
      </c>
      <c r="BM105" s="137" t="s">
        <v>196</v>
      </c>
    </row>
    <row r="106" spans="2:65" s="1" customFormat="1">
      <c r="B106" s="30"/>
      <c r="D106" s="139" t="s">
        <v>141</v>
      </c>
      <c r="F106" s="140" t="s">
        <v>197</v>
      </c>
      <c r="I106" s="141"/>
      <c r="L106" s="30"/>
      <c r="M106" s="142"/>
      <c r="T106" s="51"/>
      <c r="AT106" s="15" t="s">
        <v>141</v>
      </c>
      <c r="AU106" s="15" t="s">
        <v>83</v>
      </c>
    </row>
    <row r="107" spans="2:65" s="12" customFormat="1">
      <c r="B107" s="146"/>
      <c r="D107" s="147" t="s">
        <v>175</v>
      </c>
      <c r="E107" s="148" t="s">
        <v>3</v>
      </c>
      <c r="F107" s="149" t="s">
        <v>198</v>
      </c>
      <c r="H107" s="150">
        <v>53</v>
      </c>
      <c r="I107" s="151"/>
      <c r="L107" s="146"/>
      <c r="M107" s="152"/>
      <c r="T107" s="153"/>
      <c r="AT107" s="148" t="s">
        <v>175</v>
      </c>
      <c r="AU107" s="148" t="s">
        <v>83</v>
      </c>
      <c r="AV107" s="12" t="s">
        <v>83</v>
      </c>
      <c r="AW107" s="12" t="s">
        <v>34</v>
      </c>
      <c r="AX107" s="12" t="s">
        <v>73</v>
      </c>
      <c r="AY107" s="148" t="s">
        <v>131</v>
      </c>
    </row>
    <row r="108" spans="2:65" s="1" customFormat="1" ht="16.5" customHeight="1">
      <c r="B108" s="125"/>
      <c r="C108" s="126" t="s">
        <v>199</v>
      </c>
      <c r="D108" s="126" t="s">
        <v>134</v>
      </c>
      <c r="E108" s="127" t="s">
        <v>200</v>
      </c>
      <c r="F108" s="128" t="s">
        <v>201</v>
      </c>
      <c r="G108" s="129" t="s">
        <v>167</v>
      </c>
      <c r="H108" s="130">
        <v>95</v>
      </c>
      <c r="I108" s="131"/>
      <c r="J108" s="132">
        <f>ROUND(I108*H108,2)</f>
        <v>0</v>
      </c>
      <c r="K108" s="128" t="s">
        <v>138</v>
      </c>
      <c r="L108" s="30"/>
      <c r="M108" s="133" t="s">
        <v>3</v>
      </c>
      <c r="N108" s="134" t="s">
        <v>44</v>
      </c>
      <c r="P108" s="135">
        <f>O108*H108</f>
        <v>0</v>
      </c>
      <c r="Q108" s="135">
        <v>0</v>
      </c>
      <c r="R108" s="135">
        <f>Q108*H108</f>
        <v>0</v>
      </c>
      <c r="S108" s="135">
        <v>0</v>
      </c>
      <c r="T108" s="136">
        <f>S108*H108</f>
        <v>0</v>
      </c>
      <c r="AR108" s="137" t="s">
        <v>168</v>
      </c>
      <c r="AT108" s="137" t="s">
        <v>134</v>
      </c>
      <c r="AU108" s="137" t="s">
        <v>83</v>
      </c>
      <c r="AY108" s="15" t="s">
        <v>131</v>
      </c>
      <c r="BE108" s="138">
        <f>IF(N108="základní",J108,0)</f>
        <v>0</v>
      </c>
      <c r="BF108" s="138">
        <f>IF(N108="snížená",J108,0)</f>
        <v>0</v>
      </c>
      <c r="BG108" s="138">
        <f>IF(N108="zákl. přenesená",J108,0)</f>
        <v>0</v>
      </c>
      <c r="BH108" s="138">
        <f>IF(N108="sníž. přenesená",J108,0)</f>
        <v>0</v>
      </c>
      <c r="BI108" s="138">
        <f>IF(N108="nulová",J108,0)</f>
        <v>0</v>
      </c>
      <c r="BJ108" s="15" t="s">
        <v>81</v>
      </c>
      <c r="BK108" s="138">
        <f>ROUND(I108*H108,2)</f>
        <v>0</v>
      </c>
      <c r="BL108" s="15" t="s">
        <v>168</v>
      </c>
      <c r="BM108" s="137" t="s">
        <v>202</v>
      </c>
    </row>
    <row r="109" spans="2:65" s="1" customFormat="1">
      <c r="B109" s="30"/>
      <c r="D109" s="139" t="s">
        <v>141</v>
      </c>
      <c r="F109" s="140" t="s">
        <v>203</v>
      </c>
      <c r="I109" s="141"/>
      <c r="L109" s="30"/>
      <c r="M109" s="142"/>
      <c r="T109" s="51"/>
      <c r="AT109" s="15" t="s">
        <v>141</v>
      </c>
      <c r="AU109" s="15" t="s">
        <v>83</v>
      </c>
    </row>
    <row r="110" spans="2:65" s="12" customFormat="1">
      <c r="B110" s="146"/>
      <c r="D110" s="147" t="s">
        <v>175</v>
      </c>
      <c r="E110" s="148" t="s">
        <v>3</v>
      </c>
      <c r="F110" s="149" t="s">
        <v>204</v>
      </c>
      <c r="H110" s="150">
        <v>95</v>
      </c>
      <c r="I110" s="151"/>
      <c r="L110" s="146"/>
      <c r="M110" s="152"/>
      <c r="T110" s="153"/>
      <c r="AT110" s="148" t="s">
        <v>175</v>
      </c>
      <c r="AU110" s="148" t="s">
        <v>83</v>
      </c>
      <c r="AV110" s="12" t="s">
        <v>83</v>
      </c>
      <c r="AW110" s="12" t="s">
        <v>34</v>
      </c>
      <c r="AX110" s="12" t="s">
        <v>73</v>
      </c>
      <c r="AY110" s="148" t="s">
        <v>131</v>
      </c>
    </row>
    <row r="111" spans="2:65" s="1" customFormat="1" ht="21.75" customHeight="1">
      <c r="B111" s="125"/>
      <c r="C111" s="126" t="s">
        <v>205</v>
      </c>
      <c r="D111" s="126" t="s">
        <v>134</v>
      </c>
      <c r="E111" s="127" t="s">
        <v>206</v>
      </c>
      <c r="F111" s="128" t="s">
        <v>207</v>
      </c>
      <c r="G111" s="129" t="s">
        <v>208</v>
      </c>
      <c r="H111" s="130">
        <v>13</v>
      </c>
      <c r="I111" s="131"/>
      <c r="J111" s="132">
        <f>ROUND(I111*H111,2)</f>
        <v>0</v>
      </c>
      <c r="K111" s="128" t="s">
        <v>138</v>
      </c>
      <c r="L111" s="30"/>
      <c r="M111" s="133" t="s">
        <v>3</v>
      </c>
      <c r="N111" s="134" t="s">
        <v>44</v>
      </c>
      <c r="P111" s="135">
        <f>O111*H111</f>
        <v>0</v>
      </c>
      <c r="Q111" s="135">
        <v>0</v>
      </c>
      <c r="R111" s="135">
        <f>Q111*H111</f>
        <v>0</v>
      </c>
      <c r="S111" s="135">
        <v>0</v>
      </c>
      <c r="T111" s="136">
        <f>S111*H111</f>
        <v>0</v>
      </c>
      <c r="AR111" s="137" t="s">
        <v>168</v>
      </c>
      <c r="AT111" s="137" t="s">
        <v>134</v>
      </c>
      <c r="AU111" s="137" t="s">
        <v>83</v>
      </c>
      <c r="AY111" s="15" t="s">
        <v>131</v>
      </c>
      <c r="BE111" s="138">
        <f>IF(N111="základní",J111,0)</f>
        <v>0</v>
      </c>
      <c r="BF111" s="138">
        <f>IF(N111="snížená",J111,0)</f>
        <v>0</v>
      </c>
      <c r="BG111" s="138">
        <f>IF(N111="zákl. přenesená",J111,0)</f>
        <v>0</v>
      </c>
      <c r="BH111" s="138">
        <f>IF(N111="sníž. přenesená",J111,0)</f>
        <v>0</v>
      </c>
      <c r="BI111" s="138">
        <f>IF(N111="nulová",J111,0)</f>
        <v>0</v>
      </c>
      <c r="BJ111" s="15" t="s">
        <v>81</v>
      </c>
      <c r="BK111" s="138">
        <f>ROUND(I111*H111,2)</f>
        <v>0</v>
      </c>
      <c r="BL111" s="15" t="s">
        <v>168</v>
      </c>
      <c r="BM111" s="137" t="s">
        <v>209</v>
      </c>
    </row>
    <row r="112" spans="2:65" s="1" customFormat="1">
      <c r="B112" s="30"/>
      <c r="D112" s="139" t="s">
        <v>141</v>
      </c>
      <c r="F112" s="140" t="s">
        <v>210</v>
      </c>
      <c r="I112" s="141"/>
      <c r="L112" s="30"/>
      <c r="M112" s="142"/>
      <c r="T112" s="51"/>
      <c r="AT112" s="15" t="s">
        <v>141</v>
      </c>
      <c r="AU112" s="15" t="s">
        <v>83</v>
      </c>
    </row>
    <row r="113" spans="2:65" s="1" customFormat="1" ht="16.5" customHeight="1">
      <c r="B113" s="125"/>
      <c r="C113" s="126" t="s">
        <v>211</v>
      </c>
      <c r="D113" s="126" t="s">
        <v>134</v>
      </c>
      <c r="E113" s="127" t="s">
        <v>212</v>
      </c>
      <c r="F113" s="128" t="s">
        <v>213</v>
      </c>
      <c r="G113" s="129" t="s">
        <v>208</v>
      </c>
      <c r="H113" s="130">
        <v>4.5</v>
      </c>
      <c r="I113" s="131"/>
      <c r="J113" s="132">
        <f>ROUND(I113*H113,2)</f>
        <v>0</v>
      </c>
      <c r="K113" s="128" t="s">
        <v>138</v>
      </c>
      <c r="L113" s="30"/>
      <c r="M113" s="133" t="s">
        <v>3</v>
      </c>
      <c r="N113" s="134" t="s">
        <v>44</v>
      </c>
      <c r="P113" s="135">
        <f>O113*H113</f>
        <v>0</v>
      </c>
      <c r="Q113" s="135">
        <v>0</v>
      </c>
      <c r="R113" s="135">
        <f>Q113*H113</f>
        <v>0</v>
      </c>
      <c r="S113" s="135">
        <v>0</v>
      </c>
      <c r="T113" s="136">
        <f>S113*H113</f>
        <v>0</v>
      </c>
      <c r="AR113" s="137" t="s">
        <v>139</v>
      </c>
      <c r="AT113" s="137" t="s">
        <v>134</v>
      </c>
      <c r="AU113" s="137" t="s">
        <v>83</v>
      </c>
      <c r="AY113" s="15" t="s">
        <v>131</v>
      </c>
      <c r="BE113" s="138">
        <f>IF(N113="základní",J113,0)</f>
        <v>0</v>
      </c>
      <c r="BF113" s="138">
        <f>IF(N113="snížená",J113,0)</f>
        <v>0</v>
      </c>
      <c r="BG113" s="138">
        <f>IF(N113="zákl. přenesená",J113,0)</f>
        <v>0</v>
      </c>
      <c r="BH113" s="138">
        <f>IF(N113="sníž. přenesená",J113,0)</f>
        <v>0</v>
      </c>
      <c r="BI113" s="138">
        <f>IF(N113="nulová",J113,0)</f>
        <v>0</v>
      </c>
      <c r="BJ113" s="15" t="s">
        <v>81</v>
      </c>
      <c r="BK113" s="138">
        <f>ROUND(I113*H113,2)</f>
        <v>0</v>
      </c>
      <c r="BL113" s="15" t="s">
        <v>139</v>
      </c>
      <c r="BM113" s="137" t="s">
        <v>214</v>
      </c>
    </row>
    <row r="114" spans="2:65" s="1" customFormat="1">
      <c r="B114" s="30"/>
      <c r="D114" s="139" t="s">
        <v>141</v>
      </c>
      <c r="F114" s="140" t="s">
        <v>215</v>
      </c>
      <c r="I114" s="141"/>
      <c r="L114" s="30"/>
      <c r="M114" s="142"/>
      <c r="T114" s="51"/>
      <c r="AT114" s="15" t="s">
        <v>141</v>
      </c>
      <c r="AU114" s="15" t="s">
        <v>83</v>
      </c>
    </row>
    <row r="115" spans="2:65" s="12" customFormat="1">
      <c r="B115" s="146"/>
      <c r="D115" s="147" t="s">
        <v>175</v>
      </c>
      <c r="E115" s="148" t="s">
        <v>3</v>
      </c>
      <c r="F115" s="149" t="s">
        <v>216</v>
      </c>
      <c r="H115" s="150">
        <v>4.5</v>
      </c>
      <c r="I115" s="151"/>
      <c r="L115" s="146"/>
      <c r="M115" s="152"/>
      <c r="T115" s="153"/>
      <c r="AT115" s="148" t="s">
        <v>175</v>
      </c>
      <c r="AU115" s="148" t="s">
        <v>83</v>
      </c>
      <c r="AV115" s="12" t="s">
        <v>83</v>
      </c>
      <c r="AW115" s="12" t="s">
        <v>34</v>
      </c>
      <c r="AX115" s="12" t="s">
        <v>73</v>
      </c>
      <c r="AY115" s="148" t="s">
        <v>131</v>
      </c>
    </row>
    <row r="116" spans="2:65" s="1" customFormat="1" ht="16.5" customHeight="1">
      <c r="B116" s="125"/>
      <c r="C116" s="126" t="s">
        <v>217</v>
      </c>
      <c r="D116" s="126" t="s">
        <v>134</v>
      </c>
      <c r="E116" s="127" t="s">
        <v>218</v>
      </c>
      <c r="F116" s="128" t="s">
        <v>219</v>
      </c>
      <c r="G116" s="129" t="s">
        <v>167</v>
      </c>
      <c r="H116" s="130">
        <v>12</v>
      </c>
      <c r="I116" s="131"/>
      <c r="J116" s="132">
        <f>ROUND(I116*H116,2)</f>
        <v>0</v>
      </c>
      <c r="K116" s="128" t="s">
        <v>138</v>
      </c>
      <c r="L116" s="30"/>
      <c r="M116" s="133" t="s">
        <v>3</v>
      </c>
      <c r="N116" s="134" t="s">
        <v>44</v>
      </c>
      <c r="P116" s="135">
        <f>O116*H116</f>
        <v>0</v>
      </c>
      <c r="Q116" s="135">
        <v>7.0100000000000002E-4</v>
      </c>
      <c r="R116" s="135">
        <f>Q116*H116</f>
        <v>8.4119999999999993E-3</v>
      </c>
      <c r="S116" s="135">
        <v>0</v>
      </c>
      <c r="T116" s="136">
        <f>S116*H116</f>
        <v>0</v>
      </c>
      <c r="AR116" s="137" t="s">
        <v>139</v>
      </c>
      <c r="AT116" s="137" t="s">
        <v>134</v>
      </c>
      <c r="AU116" s="137" t="s">
        <v>83</v>
      </c>
      <c r="AY116" s="15" t="s">
        <v>131</v>
      </c>
      <c r="BE116" s="138">
        <f>IF(N116="základní",J116,0)</f>
        <v>0</v>
      </c>
      <c r="BF116" s="138">
        <f>IF(N116="snížená",J116,0)</f>
        <v>0</v>
      </c>
      <c r="BG116" s="138">
        <f>IF(N116="zákl. přenesená",J116,0)</f>
        <v>0</v>
      </c>
      <c r="BH116" s="138">
        <f>IF(N116="sníž. přenesená",J116,0)</f>
        <v>0</v>
      </c>
      <c r="BI116" s="138">
        <f>IF(N116="nulová",J116,0)</f>
        <v>0</v>
      </c>
      <c r="BJ116" s="15" t="s">
        <v>81</v>
      </c>
      <c r="BK116" s="138">
        <f>ROUND(I116*H116,2)</f>
        <v>0</v>
      </c>
      <c r="BL116" s="15" t="s">
        <v>139</v>
      </c>
      <c r="BM116" s="137" t="s">
        <v>220</v>
      </c>
    </row>
    <row r="117" spans="2:65" s="1" customFormat="1">
      <c r="B117" s="30"/>
      <c r="D117" s="139" t="s">
        <v>141</v>
      </c>
      <c r="F117" s="140" t="s">
        <v>221</v>
      </c>
      <c r="I117" s="141"/>
      <c r="L117" s="30"/>
      <c r="M117" s="142"/>
      <c r="T117" s="51"/>
      <c r="AT117" s="15" t="s">
        <v>141</v>
      </c>
      <c r="AU117" s="15" t="s">
        <v>83</v>
      </c>
    </row>
    <row r="118" spans="2:65" s="12" customFormat="1">
      <c r="B118" s="146"/>
      <c r="D118" s="147" t="s">
        <v>175</v>
      </c>
      <c r="E118" s="148" t="s">
        <v>3</v>
      </c>
      <c r="F118" s="149" t="s">
        <v>222</v>
      </c>
      <c r="H118" s="150">
        <v>12</v>
      </c>
      <c r="I118" s="151"/>
      <c r="L118" s="146"/>
      <c r="M118" s="152"/>
      <c r="T118" s="153"/>
      <c r="AT118" s="148" t="s">
        <v>175</v>
      </c>
      <c r="AU118" s="148" t="s">
        <v>83</v>
      </c>
      <c r="AV118" s="12" t="s">
        <v>83</v>
      </c>
      <c r="AW118" s="12" t="s">
        <v>34</v>
      </c>
      <c r="AX118" s="12" t="s">
        <v>73</v>
      </c>
      <c r="AY118" s="148" t="s">
        <v>131</v>
      </c>
    </row>
    <row r="119" spans="2:65" s="1" customFormat="1" ht="24.2" customHeight="1">
      <c r="B119" s="125"/>
      <c r="C119" s="126" t="s">
        <v>223</v>
      </c>
      <c r="D119" s="126" t="s">
        <v>134</v>
      </c>
      <c r="E119" s="127" t="s">
        <v>224</v>
      </c>
      <c r="F119" s="128" t="s">
        <v>225</v>
      </c>
      <c r="G119" s="129" t="s">
        <v>167</v>
      </c>
      <c r="H119" s="130">
        <v>12</v>
      </c>
      <c r="I119" s="131"/>
      <c r="J119" s="132">
        <f>ROUND(I119*H119,2)</f>
        <v>0</v>
      </c>
      <c r="K119" s="128" t="s">
        <v>138</v>
      </c>
      <c r="L119" s="30"/>
      <c r="M119" s="133" t="s">
        <v>3</v>
      </c>
      <c r="N119" s="134" t="s">
        <v>44</v>
      </c>
      <c r="P119" s="135">
        <f>O119*H119</f>
        <v>0</v>
      </c>
      <c r="Q119" s="135">
        <v>0</v>
      </c>
      <c r="R119" s="135">
        <f>Q119*H119</f>
        <v>0</v>
      </c>
      <c r="S119" s="135">
        <v>0</v>
      </c>
      <c r="T119" s="136">
        <f>S119*H119</f>
        <v>0</v>
      </c>
      <c r="AR119" s="137" t="s">
        <v>139</v>
      </c>
      <c r="AT119" s="137" t="s">
        <v>134</v>
      </c>
      <c r="AU119" s="137" t="s">
        <v>83</v>
      </c>
      <c r="AY119" s="15" t="s">
        <v>131</v>
      </c>
      <c r="BE119" s="138">
        <f>IF(N119="základní",J119,0)</f>
        <v>0</v>
      </c>
      <c r="BF119" s="138">
        <f>IF(N119="snížená",J119,0)</f>
        <v>0</v>
      </c>
      <c r="BG119" s="138">
        <f>IF(N119="zákl. přenesená",J119,0)</f>
        <v>0</v>
      </c>
      <c r="BH119" s="138">
        <f>IF(N119="sníž. přenesená",J119,0)</f>
        <v>0</v>
      </c>
      <c r="BI119" s="138">
        <f>IF(N119="nulová",J119,0)</f>
        <v>0</v>
      </c>
      <c r="BJ119" s="15" t="s">
        <v>81</v>
      </c>
      <c r="BK119" s="138">
        <f>ROUND(I119*H119,2)</f>
        <v>0</v>
      </c>
      <c r="BL119" s="15" t="s">
        <v>139</v>
      </c>
      <c r="BM119" s="137" t="s">
        <v>226</v>
      </c>
    </row>
    <row r="120" spans="2:65" s="1" customFormat="1">
      <c r="B120" s="30"/>
      <c r="D120" s="139" t="s">
        <v>141</v>
      </c>
      <c r="F120" s="140" t="s">
        <v>227</v>
      </c>
      <c r="I120" s="141"/>
      <c r="L120" s="30"/>
      <c r="M120" s="142"/>
      <c r="T120" s="51"/>
      <c r="AT120" s="15" t="s">
        <v>141</v>
      </c>
      <c r="AU120" s="15" t="s">
        <v>83</v>
      </c>
    </row>
    <row r="121" spans="2:65" s="1" customFormat="1" ht="21.75" customHeight="1">
      <c r="B121" s="125"/>
      <c r="C121" s="126" t="s">
        <v>228</v>
      </c>
      <c r="D121" s="126" t="s">
        <v>134</v>
      </c>
      <c r="E121" s="127" t="s">
        <v>229</v>
      </c>
      <c r="F121" s="128" t="s">
        <v>230</v>
      </c>
      <c r="G121" s="129" t="s">
        <v>208</v>
      </c>
      <c r="H121" s="130">
        <v>4.5</v>
      </c>
      <c r="I121" s="131"/>
      <c r="J121" s="132">
        <f>ROUND(I121*H121,2)</f>
        <v>0</v>
      </c>
      <c r="K121" s="128" t="s">
        <v>138</v>
      </c>
      <c r="L121" s="30"/>
      <c r="M121" s="133" t="s">
        <v>3</v>
      </c>
      <c r="N121" s="134" t="s">
        <v>44</v>
      </c>
      <c r="P121" s="135">
        <f>O121*H121</f>
        <v>0</v>
      </c>
      <c r="Q121" s="135">
        <v>4.5731999999999999E-4</v>
      </c>
      <c r="R121" s="135">
        <f>Q121*H121</f>
        <v>2.0579399999999999E-3</v>
      </c>
      <c r="S121" s="135">
        <v>0</v>
      </c>
      <c r="T121" s="136">
        <f>S121*H121</f>
        <v>0</v>
      </c>
      <c r="AR121" s="137" t="s">
        <v>139</v>
      </c>
      <c r="AT121" s="137" t="s">
        <v>134</v>
      </c>
      <c r="AU121" s="137" t="s">
        <v>83</v>
      </c>
      <c r="AY121" s="15" t="s">
        <v>131</v>
      </c>
      <c r="BE121" s="138">
        <f>IF(N121="základní",J121,0)</f>
        <v>0</v>
      </c>
      <c r="BF121" s="138">
        <f>IF(N121="snížená",J121,0)</f>
        <v>0</v>
      </c>
      <c r="BG121" s="138">
        <f>IF(N121="zákl. přenesená",J121,0)</f>
        <v>0</v>
      </c>
      <c r="BH121" s="138">
        <f>IF(N121="sníž. přenesená",J121,0)</f>
        <v>0</v>
      </c>
      <c r="BI121" s="138">
        <f>IF(N121="nulová",J121,0)</f>
        <v>0</v>
      </c>
      <c r="BJ121" s="15" t="s">
        <v>81</v>
      </c>
      <c r="BK121" s="138">
        <f>ROUND(I121*H121,2)</f>
        <v>0</v>
      </c>
      <c r="BL121" s="15" t="s">
        <v>139</v>
      </c>
      <c r="BM121" s="137" t="s">
        <v>231</v>
      </c>
    </row>
    <row r="122" spans="2:65" s="1" customFormat="1">
      <c r="B122" s="30"/>
      <c r="D122" s="139" t="s">
        <v>141</v>
      </c>
      <c r="F122" s="140" t="s">
        <v>232</v>
      </c>
      <c r="I122" s="141"/>
      <c r="L122" s="30"/>
      <c r="M122" s="142"/>
      <c r="T122" s="51"/>
      <c r="AT122" s="15" t="s">
        <v>141</v>
      </c>
      <c r="AU122" s="15" t="s">
        <v>83</v>
      </c>
    </row>
    <row r="123" spans="2:65" s="12" customFormat="1">
      <c r="B123" s="146"/>
      <c r="D123" s="147" t="s">
        <v>175</v>
      </c>
      <c r="E123" s="148" t="s">
        <v>3</v>
      </c>
      <c r="F123" s="149" t="s">
        <v>216</v>
      </c>
      <c r="H123" s="150">
        <v>4.5</v>
      </c>
      <c r="I123" s="151"/>
      <c r="L123" s="146"/>
      <c r="M123" s="152"/>
      <c r="T123" s="153"/>
      <c r="AT123" s="148" t="s">
        <v>175</v>
      </c>
      <c r="AU123" s="148" t="s">
        <v>83</v>
      </c>
      <c r="AV123" s="12" t="s">
        <v>83</v>
      </c>
      <c r="AW123" s="12" t="s">
        <v>34</v>
      </c>
      <c r="AX123" s="12" t="s">
        <v>73</v>
      </c>
      <c r="AY123" s="148" t="s">
        <v>131</v>
      </c>
    </row>
    <row r="124" spans="2:65" s="1" customFormat="1" ht="24.2" customHeight="1">
      <c r="B124" s="125"/>
      <c r="C124" s="126" t="s">
        <v>233</v>
      </c>
      <c r="D124" s="126" t="s">
        <v>134</v>
      </c>
      <c r="E124" s="127" t="s">
        <v>234</v>
      </c>
      <c r="F124" s="128" t="s">
        <v>235</v>
      </c>
      <c r="G124" s="129" t="s">
        <v>208</v>
      </c>
      <c r="H124" s="130">
        <v>4.5</v>
      </c>
      <c r="I124" s="131"/>
      <c r="J124" s="132">
        <f>ROUND(I124*H124,2)</f>
        <v>0</v>
      </c>
      <c r="K124" s="128" t="s">
        <v>138</v>
      </c>
      <c r="L124" s="30"/>
      <c r="M124" s="133" t="s">
        <v>3</v>
      </c>
      <c r="N124" s="134" t="s">
        <v>44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139</v>
      </c>
      <c r="AT124" s="137" t="s">
        <v>134</v>
      </c>
      <c r="AU124" s="137" t="s">
        <v>83</v>
      </c>
      <c r="AY124" s="15" t="s">
        <v>131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5" t="s">
        <v>81</v>
      </c>
      <c r="BK124" s="138">
        <f>ROUND(I124*H124,2)</f>
        <v>0</v>
      </c>
      <c r="BL124" s="15" t="s">
        <v>139</v>
      </c>
      <c r="BM124" s="137" t="s">
        <v>236</v>
      </c>
    </row>
    <row r="125" spans="2:65" s="1" customFormat="1">
      <c r="B125" s="30"/>
      <c r="D125" s="139" t="s">
        <v>141</v>
      </c>
      <c r="F125" s="140" t="s">
        <v>237</v>
      </c>
      <c r="I125" s="141"/>
      <c r="L125" s="30"/>
      <c r="M125" s="142"/>
      <c r="T125" s="51"/>
      <c r="AT125" s="15" t="s">
        <v>141</v>
      </c>
      <c r="AU125" s="15" t="s">
        <v>83</v>
      </c>
    </row>
    <row r="126" spans="2:65" s="1" customFormat="1" ht="37.9" customHeight="1">
      <c r="B126" s="125"/>
      <c r="C126" s="126" t="s">
        <v>238</v>
      </c>
      <c r="D126" s="126" t="s">
        <v>134</v>
      </c>
      <c r="E126" s="127" t="s">
        <v>239</v>
      </c>
      <c r="F126" s="128" t="s">
        <v>240</v>
      </c>
      <c r="G126" s="129" t="s">
        <v>208</v>
      </c>
      <c r="H126" s="130">
        <v>4.5</v>
      </c>
      <c r="I126" s="131"/>
      <c r="J126" s="132">
        <f>ROUND(I126*H126,2)</f>
        <v>0</v>
      </c>
      <c r="K126" s="128" t="s">
        <v>138</v>
      </c>
      <c r="L126" s="30"/>
      <c r="M126" s="133" t="s">
        <v>3</v>
      </c>
      <c r="N126" s="134" t="s">
        <v>44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139</v>
      </c>
      <c r="AT126" s="137" t="s">
        <v>134</v>
      </c>
      <c r="AU126" s="137" t="s">
        <v>83</v>
      </c>
      <c r="AY126" s="15" t="s">
        <v>131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5" t="s">
        <v>81</v>
      </c>
      <c r="BK126" s="138">
        <f>ROUND(I126*H126,2)</f>
        <v>0</v>
      </c>
      <c r="BL126" s="15" t="s">
        <v>139</v>
      </c>
      <c r="BM126" s="137" t="s">
        <v>241</v>
      </c>
    </row>
    <row r="127" spans="2:65" s="1" customFormat="1">
      <c r="B127" s="30"/>
      <c r="D127" s="139" t="s">
        <v>141</v>
      </c>
      <c r="F127" s="140" t="s">
        <v>242</v>
      </c>
      <c r="I127" s="141"/>
      <c r="L127" s="30"/>
      <c r="M127" s="142"/>
      <c r="T127" s="51"/>
      <c r="AT127" s="15" t="s">
        <v>141</v>
      </c>
      <c r="AU127" s="15" t="s">
        <v>83</v>
      </c>
    </row>
    <row r="128" spans="2:65" s="1" customFormat="1" ht="37.9" customHeight="1">
      <c r="B128" s="125"/>
      <c r="C128" s="126" t="s">
        <v>9</v>
      </c>
      <c r="D128" s="126" t="s">
        <v>134</v>
      </c>
      <c r="E128" s="127" t="s">
        <v>243</v>
      </c>
      <c r="F128" s="128" t="s">
        <v>244</v>
      </c>
      <c r="G128" s="129" t="s">
        <v>208</v>
      </c>
      <c r="H128" s="130">
        <v>6.4119999999999999</v>
      </c>
      <c r="I128" s="131"/>
      <c r="J128" s="132">
        <f>ROUND(I128*H128,2)</f>
        <v>0</v>
      </c>
      <c r="K128" s="128" t="s">
        <v>138</v>
      </c>
      <c r="L128" s="30"/>
      <c r="M128" s="133" t="s">
        <v>3</v>
      </c>
      <c r="N128" s="134" t="s">
        <v>44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168</v>
      </c>
      <c r="AT128" s="137" t="s">
        <v>134</v>
      </c>
      <c r="AU128" s="137" t="s">
        <v>83</v>
      </c>
      <c r="AY128" s="15" t="s">
        <v>131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5" t="s">
        <v>81</v>
      </c>
      <c r="BK128" s="138">
        <f>ROUND(I128*H128,2)</f>
        <v>0</v>
      </c>
      <c r="BL128" s="15" t="s">
        <v>168</v>
      </c>
      <c r="BM128" s="137" t="s">
        <v>245</v>
      </c>
    </row>
    <row r="129" spans="2:65" s="1" customFormat="1">
      <c r="B129" s="30"/>
      <c r="D129" s="139" t="s">
        <v>141</v>
      </c>
      <c r="F129" s="140" t="s">
        <v>246</v>
      </c>
      <c r="I129" s="141"/>
      <c r="L129" s="30"/>
      <c r="M129" s="142"/>
      <c r="T129" s="51"/>
      <c r="AT129" s="15" t="s">
        <v>141</v>
      </c>
      <c r="AU129" s="15" t="s">
        <v>83</v>
      </c>
    </row>
    <row r="130" spans="2:65" s="12" customFormat="1">
      <c r="B130" s="146"/>
      <c r="D130" s="147" t="s">
        <v>175</v>
      </c>
      <c r="E130" s="148" t="s">
        <v>3</v>
      </c>
      <c r="F130" s="149" t="s">
        <v>247</v>
      </c>
      <c r="H130" s="150">
        <v>6.4119999999999999</v>
      </c>
      <c r="I130" s="151"/>
      <c r="L130" s="146"/>
      <c r="M130" s="152"/>
      <c r="T130" s="153"/>
      <c r="AT130" s="148" t="s">
        <v>175</v>
      </c>
      <c r="AU130" s="148" t="s">
        <v>83</v>
      </c>
      <c r="AV130" s="12" t="s">
        <v>83</v>
      </c>
      <c r="AW130" s="12" t="s">
        <v>34</v>
      </c>
      <c r="AX130" s="12" t="s">
        <v>73</v>
      </c>
      <c r="AY130" s="148" t="s">
        <v>131</v>
      </c>
    </row>
    <row r="131" spans="2:65" s="1" customFormat="1" ht="37.9" customHeight="1">
      <c r="B131" s="125"/>
      <c r="C131" s="126" t="s">
        <v>248</v>
      </c>
      <c r="D131" s="126" t="s">
        <v>134</v>
      </c>
      <c r="E131" s="127" t="s">
        <v>249</v>
      </c>
      <c r="F131" s="128" t="s">
        <v>250</v>
      </c>
      <c r="G131" s="129" t="s">
        <v>208</v>
      </c>
      <c r="H131" s="130">
        <v>23.794</v>
      </c>
      <c r="I131" s="131"/>
      <c r="J131" s="132">
        <f>ROUND(I131*H131,2)</f>
        <v>0</v>
      </c>
      <c r="K131" s="128" t="s">
        <v>138</v>
      </c>
      <c r="L131" s="30"/>
      <c r="M131" s="133" t="s">
        <v>3</v>
      </c>
      <c r="N131" s="134" t="s">
        <v>44</v>
      </c>
      <c r="P131" s="135">
        <f>O131*H131</f>
        <v>0</v>
      </c>
      <c r="Q131" s="135">
        <v>0</v>
      </c>
      <c r="R131" s="135">
        <f>Q131*H131</f>
        <v>0</v>
      </c>
      <c r="S131" s="135">
        <v>0</v>
      </c>
      <c r="T131" s="136">
        <f>S131*H131</f>
        <v>0</v>
      </c>
      <c r="AR131" s="137" t="s">
        <v>168</v>
      </c>
      <c r="AT131" s="137" t="s">
        <v>134</v>
      </c>
      <c r="AU131" s="137" t="s">
        <v>83</v>
      </c>
      <c r="AY131" s="15" t="s">
        <v>131</v>
      </c>
      <c r="BE131" s="138">
        <f>IF(N131="základní",J131,0)</f>
        <v>0</v>
      </c>
      <c r="BF131" s="138">
        <f>IF(N131="snížená",J131,0)</f>
        <v>0</v>
      </c>
      <c r="BG131" s="138">
        <f>IF(N131="zákl. přenesená",J131,0)</f>
        <v>0</v>
      </c>
      <c r="BH131" s="138">
        <f>IF(N131="sníž. přenesená",J131,0)</f>
        <v>0</v>
      </c>
      <c r="BI131" s="138">
        <f>IF(N131="nulová",J131,0)</f>
        <v>0</v>
      </c>
      <c r="BJ131" s="15" t="s">
        <v>81</v>
      </c>
      <c r="BK131" s="138">
        <f>ROUND(I131*H131,2)</f>
        <v>0</v>
      </c>
      <c r="BL131" s="15" t="s">
        <v>168</v>
      </c>
      <c r="BM131" s="137" t="s">
        <v>251</v>
      </c>
    </row>
    <row r="132" spans="2:65" s="1" customFormat="1">
      <c r="B132" s="30"/>
      <c r="D132" s="139" t="s">
        <v>141</v>
      </c>
      <c r="F132" s="140" t="s">
        <v>252</v>
      </c>
      <c r="I132" s="141"/>
      <c r="L132" s="30"/>
      <c r="M132" s="142"/>
      <c r="T132" s="51"/>
      <c r="AT132" s="15" t="s">
        <v>141</v>
      </c>
      <c r="AU132" s="15" t="s">
        <v>83</v>
      </c>
    </row>
    <row r="133" spans="2:65" s="12" customFormat="1">
      <c r="B133" s="146"/>
      <c r="D133" s="147" t="s">
        <v>175</v>
      </c>
      <c r="E133" s="148" t="s">
        <v>3</v>
      </c>
      <c r="F133" s="149" t="s">
        <v>253</v>
      </c>
      <c r="H133" s="150">
        <v>14.294</v>
      </c>
      <c r="I133" s="151"/>
      <c r="L133" s="146"/>
      <c r="M133" s="152"/>
      <c r="T133" s="153"/>
      <c r="AT133" s="148" t="s">
        <v>175</v>
      </c>
      <c r="AU133" s="148" t="s">
        <v>83</v>
      </c>
      <c r="AV133" s="12" t="s">
        <v>83</v>
      </c>
      <c r="AW133" s="12" t="s">
        <v>34</v>
      </c>
      <c r="AX133" s="12" t="s">
        <v>73</v>
      </c>
      <c r="AY133" s="148" t="s">
        <v>131</v>
      </c>
    </row>
    <row r="134" spans="2:65" s="12" customFormat="1">
      <c r="B134" s="146"/>
      <c r="D134" s="147" t="s">
        <v>175</v>
      </c>
      <c r="E134" s="148" t="s">
        <v>3</v>
      </c>
      <c r="F134" s="149" t="s">
        <v>254</v>
      </c>
      <c r="H134" s="150">
        <v>9.5</v>
      </c>
      <c r="I134" s="151"/>
      <c r="L134" s="146"/>
      <c r="M134" s="152"/>
      <c r="T134" s="153"/>
      <c r="AT134" s="148" t="s">
        <v>175</v>
      </c>
      <c r="AU134" s="148" t="s">
        <v>83</v>
      </c>
      <c r="AV134" s="12" t="s">
        <v>83</v>
      </c>
      <c r="AW134" s="12" t="s">
        <v>34</v>
      </c>
      <c r="AX134" s="12" t="s">
        <v>73</v>
      </c>
      <c r="AY134" s="148" t="s">
        <v>131</v>
      </c>
    </row>
    <row r="135" spans="2:65" s="1" customFormat="1" ht="24.2" customHeight="1">
      <c r="B135" s="125"/>
      <c r="C135" s="126" t="s">
        <v>255</v>
      </c>
      <c r="D135" s="126" t="s">
        <v>134</v>
      </c>
      <c r="E135" s="127" t="s">
        <v>256</v>
      </c>
      <c r="F135" s="128" t="s">
        <v>257</v>
      </c>
      <c r="G135" s="129" t="s">
        <v>208</v>
      </c>
      <c r="H135" s="130">
        <v>3.206</v>
      </c>
      <c r="I135" s="131"/>
      <c r="J135" s="132">
        <f>ROUND(I135*H135,2)</f>
        <v>0</v>
      </c>
      <c r="K135" s="128" t="s">
        <v>138</v>
      </c>
      <c r="L135" s="30"/>
      <c r="M135" s="133" t="s">
        <v>3</v>
      </c>
      <c r="N135" s="134" t="s">
        <v>44</v>
      </c>
      <c r="P135" s="135">
        <f>O135*H135</f>
        <v>0</v>
      </c>
      <c r="Q135" s="135">
        <v>0</v>
      </c>
      <c r="R135" s="135">
        <f>Q135*H135</f>
        <v>0</v>
      </c>
      <c r="S135" s="135">
        <v>0</v>
      </c>
      <c r="T135" s="136">
        <f>S135*H135</f>
        <v>0</v>
      </c>
      <c r="AR135" s="137" t="s">
        <v>168</v>
      </c>
      <c r="AT135" s="137" t="s">
        <v>134</v>
      </c>
      <c r="AU135" s="137" t="s">
        <v>83</v>
      </c>
      <c r="AY135" s="15" t="s">
        <v>131</v>
      </c>
      <c r="BE135" s="138">
        <f>IF(N135="základní",J135,0)</f>
        <v>0</v>
      </c>
      <c r="BF135" s="138">
        <f>IF(N135="snížená",J135,0)</f>
        <v>0</v>
      </c>
      <c r="BG135" s="138">
        <f>IF(N135="zákl. přenesená",J135,0)</f>
        <v>0</v>
      </c>
      <c r="BH135" s="138">
        <f>IF(N135="sníž. přenesená",J135,0)</f>
        <v>0</v>
      </c>
      <c r="BI135" s="138">
        <f>IF(N135="nulová",J135,0)</f>
        <v>0</v>
      </c>
      <c r="BJ135" s="15" t="s">
        <v>81</v>
      </c>
      <c r="BK135" s="138">
        <f>ROUND(I135*H135,2)</f>
        <v>0</v>
      </c>
      <c r="BL135" s="15" t="s">
        <v>168</v>
      </c>
      <c r="BM135" s="137" t="s">
        <v>258</v>
      </c>
    </row>
    <row r="136" spans="2:65" s="1" customFormat="1">
      <c r="B136" s="30"/>
      <c r="D136" s="139" t="s">
        <v>141</v>
      </c>
      <c r="F136" s="140" t="s">
        <v>259</v>
      </c>
      <c r="I136" s="141"/>
      <c r="L136" s="30"/>
      <c r="M136" s="142"/>
      <c r="T136" s="51"/>
      <c r="AT136" s="15" t="s">
        <v>141</v>
      </c>
      <c r="AU136" s="15" t="s">
        <v>83</v>
      </c>
    </row>
    <row r="137" spans="2:65" s="1" customFormat="1" ht="24.2" customHeight="1">
      <c r="B137" s="125"/>
      <c r="C137" s="126" t="s">
        <v>260</v>
      </c>
      <c r="D137" s="126" t="s">
        <v>134</v>
      </c>
      <c r="E137" s="127" t="s">
        <v>261</v>
      </c>
      <c r="F137" s="128" t="s">
        <v>262</v>
      </c>
      <c r="G137" s="129" t="s">
        <v>263</v>
      </c>
      <c r="H137" s="130">
        <v>44.018999999999998</v>
      </c>
      <c r="I137" s="131"/>
      <c r="J137" s="132">
        <f>ROUND(I137*H137,2)</f>
        <v>0</v>
      </c>
      <c r="K137" s="128" t="s">
        <v>138</v>
      </c>
      <c r="L137" s="30"/>
      <c r="M137" s="133" t="s">
        <v>3</v>
      </c>
      <c r="N137" s="134" t="s">
        <v>44</v>
      </c>
      <c r="P137" s="135">
        <f>O137*H137</f>
        <v>0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168</v>
      </c>
      <c r="AT137" s="137" t="s">
        <v>134</v>
      </c>
      <c r="AU137" s="137" t="s">
        <v>83</v>
      </c>
      <c r="AY137" s="15" t="s">
        <v>131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5" t="s">
        <v>81</v>
      </c>
      <c r="BK137" s="138">
        <f>ROUND(I137*H137,2)</f>
        <v>0</v>
      </c>
      <c r="BL137" s="15" t="s">
        <v>168</v>
      </c>
      <c r="BM137" s="137" t="s">
        <v>264</v>
      </c>
    </row>
    <row r="138" spans="2:65" s="1" customFormat="1">
      <c r="B138" s="30"/>
      <c r="D138" s="139" t="s">
        <v>141</v>
      </c>
      <c r="F138" s="140" t="s">
        <v>265</v>
      </c>
      <c r="I138" s="141"/>
      <c r="L138" s="30"/>
      <c r="M138" s="142"/>
      <c r="T138" s="51"/>
      <c r="AT138" s="15" t="s">
        <v>141</v>
      </c>
      <c r="AU138" s="15" t="s">
        <v>83</v>
      </c>
    </row>
    <row r="139" spans="2:65" s="12" customFormat="1">
      <c r="B139" s="146"/>
      <c r="D139" s="147" t="s">
        <v>175</v>
      </c>
      <c r="E139" s="148" t="s">
        <v>3</v>
      </c>
      <c r="F139" s="149" t="s">
        <v>266</v>
      </c>
      <c r="H139" s="150">
        <v>44.018999999999998</v>
      </c>
      <c r="I139" s="151"/>
      <c r="L139" s="146"/>
      <c r="M139" s="152"/>
      <c r="T139" s="153"/>
      <c r="AT139" s="148" t="s">
        <v>175</v>
      </c>
      <c r="AU139" s="148" t="s">
        <v>83</v>
      </c>
      <c r="AV139" s="12" t="s">
        <v>83</v>
      </c>
      <c r="AW139" s="12" t="s">
        <v>34</v>
      </c>
      <c r="AX139" s="12" t="s">
        <v>73</v>
      </c>
      <c r="AY139" s="148" t="s">
        <v>131</v>
      </c>
    </row>
    <row r="140" spans="2:65" s="1" customFormat="1" ht="24.2" customHeight="1">
      <c r="B140" s="125"/>
      <c r="C140" s="126" t="s">
        <v>267</v>
      </c>
      <c r="D140" s="126" t="s">
        <v>134</v>
      </c>
      <c r="E140" s="127" t="s">
        <v>268</v>
      </c>
      <c r="F140" s="128" t="s">
        <v>269</v>
      </c>
      <c r="G140" s="129" t="s">
        <v>208</v>
      </c>
      <c r="H140" s="130">
        <v>23.794</v>
      </c>
      <c r="I140" s="131"/>
      <c r="J140" s="132">
        <f>ROUND(I140*H140,2)</f>
        <v>0</v>
      </c>
      <c r="K140" s="128" t="s">
        <v>138</v>
      </c>
      <c r="L140" s="30"/>
      <c r="M140" s="133" t="s">
        <v>3</v>
      </c>
      <c r="N140" s="134" t="s">
        <v>44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168</v>
      </c>
      <c r="AT140" s="137" t="s">
        <v>134</v>
      </c>
      <c r="AU140" s="137" t="s">
        <v>83</v>
      </c>
      <c r="AY140" s="15" t="s">
        <v>131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5" t="s">
        <v>81</v>
      </c>
      <c r="BK140" s="138">
        <f>ROUND(I140*H140,2)</f>
        <v>0</v>
      </c>
      <c r="BL140" s="15" t="s">
        <v>168</v>
      </c>
      <c r="BM140" s="137" t="s">
        <v>270</v>
      </c>
    </row>
    <row r="141" spans="2:65" s="1" customFormat="1">
      <c r="B141" s="30"/>
      <c r="D141" s="139" t="s">
        <v>141</v>
      </c>
      <c r="F141" s="140" t="s">
        <v>271</v>
      </c>
      <c r="I141" s="141"/>
      <c r="L141" s="30"/>
      <c r="M141" s="142"/>
      <c r="T141" s="51"/>
      <c r="AT141" s="15" t="s">
        <v>141</v>
      </c>
      <c r="AU141" s="15" t="s">
        <v>83</v>
      </c>
    </row>
    <row r="142" spans="2:65" s="12" customFormat="1">
      <c r="B142" s="146"/>
      <c r="D142" s="147" t="s">
        <v>175</v>
      </c>
      <c r="E142" s="148" t="s">
        <v>3</v>
      </c>
      <c r="F142" s="149" t="s">
        <v>272</v>
      </c>
      <c r="H142" s="150">
        <v>23.794</v>
      </c>
      <c r="I142" s="151"/>
      <c r="L142" s="146"/>
      <c r="M142" s="152"/>
      <c r="T142" s="153"/>
      <c r="AT142" s="148" t="s">
        <v>175</v>
      </c>
      <c r="AU142" s="148" t="s">
        <v>83</v>
      </c>
      <c r="AV142" s="12" t="s">
        <v>83</v>
      </c>
      <c r="AW142" s="12" t="s">
        <v>34</v>
      </c>
      <c r="AX142" s="12" t="s">
        <v>73</v>
      </c>
      <c r="AY142" s="148" t="s">
        <v>131</v>
      </c>
    </row>
    <row r="143" spans="2:65" s="1" customFormat="1" ht="24.2" customHeight="1">
      <c r="B143" s="125"/>
      <c r="C143" s="126" t="s">
        <v>273</v>
      </c>
      <c r="D143" s="126" t="s">
        <v>134</v>
      </c>
      <c r="E143" s="127" t="s">
        <v>274</v>
      </c>
      <c r="F143" s="128" t="s">
        <v>275</v>
      </c>
      <c r="G143" s="129" t="s">
        <v>208</v>
      </c>
      <c r="H143" s="130">
        <v>3.206</v>
      </c>
      <c r="I143" s="131"/>
      <c r="J143" s="132">
        <f>ROUND(I143*H143,2)</f>
        <v>0</v>
      </c>
      <c r="K143" s="128" t="s">
        <v>138</v>
      </c>
      <c r="L143" s="30"/>
      <c r="M143" s="133" t="s">
        <v>3</v>
      </c>
      <c r="N143" s="134" t="s">
        <v>44</v>
      </c>
      <c r="P143" s="135">
        <f>O143*H143</f>
        <v>0</v>
      </c>
      <c r="Q143" s="135">
        <v>0</v>
      </c>
      <c r="R143" s="135">
        <f>Q143*H143</f>
        <v>0</v>
      </c>
      <c r="S143" s="135">
        <v>0</v>
      </c>
      <c r="T143" s="136">
        <f>S143*H143</f>
        <v>0</v>
      </c>
      <c r="AR143" s="137" t="s">
        <v>139</v>
      </c>
      <c r="AT143" s="137" t="s">
        <v>134</v>
      </c>
      <c r="AU143" s="137" t="s">
        <v>83</v>
      </c>
      <c r="AY143" s="15" t="s">
        <v>131</v>
      </c>
      <c r="BE143" s="138">
        <f>IF(N143="základní",J143,0)</f>
        <v>0</v>
      </c>
      <c r="BF143" s="138">
        <f>IF(N143="snížená",J143,0)</f>
        <v>0</v>
      </c>
      <c r="BG143" s="138">
        <f>IF(N143="zákl. přenesená",J143,0)</f>
        <v>0</v>
      </c>
      <c r="BH143" s="138">
        <f>IF(N143="sníž. přenesená",J143,0)</f>
        <v>0</v>
      </c>
      <c r="BI143" s="138">
        <f>IF(N143="nulová",J143,0)</f>
        <v>0</v>
      </c>
      <c r="BJ143" s="15" t="s">
        <v>81</v>
      </c>
      <c r="BK143" s="138">
        <f>ROUND(I143*H143,2)</f>
        <v>0</v>
      </c>
      <c r="BL143" s="15" t="s">
        <v>139</v>
      </c>
      <c r="BM143" s="137" t="s">
        <v>276</v>
      </c>
    </row>
    <row r="144" spans="2:65" s="1" customFormat="1">
      <c r="B144" s="30"/>
      <c r="D144" s="139" t="s">
        <v>141</v>
      </c>
      <c r="F144" s="140" t="s">
        <v>277</v>
      </c>
      <c r="I144" s="141"/>
      <c r="L144" s="30"/>
      <c r="M144" s="142"/>
      <c r="T144" s="51"/>
      <c r="AT144" s="15" t="s">
        <v>141</v>
      </c>
      <c r="AU144" s="15" t="s">
        <v>83</v>
      </c>
    </row>
    <row r="145" spans="2:65" s="12" customFormat="1">
      <c r="B145" s="146"/>
      <c r="D145" s="147" t="s">
        <v>175</v>
      </c>
      <c r="E145" s="148" t="s">
        <v>3</v>
      </c>
      <c r="F145" s="149" t="s">
        <v>278</v>
      </c>
      <c r="H145" s="150">
        <v>3.206</v>
      </c>
      <c r="I145" s="151"/>
      <c r="L145" s="146"/>
      <c r="M145" s="152"/>
      <c r="T145" s="153"/>
      <c r="AT145" s="148" t="s">
        <v>175</v>
      </c>
      <c r="AU145" s="148" t="s">
        <v>83</v>
      </c>
      <c r="AV145" s="12" t="s">
        <v>83</v>
      </c>
      <c r="AW145" s="12" t="s">
        <v>34</v>
      </c>
      <c r="AX145" s="12" t="s">
        <v>73</v>
      </c>
      <c r="AY145" s="148" t="s">
        <v>131</v>
      </c>
    </row>
    <row r="146" spans="2:65" s="1" customFormat="1" ht="24.2" customHeight="1">
      <c r="B146" s="125"/>
      <c r="C146" s="126" t="s">
        <v>8</v>
      </c>
      <c r="D146" s="126" t="s">
        <v>134</v>
      </c>
      <c r="E146" s="127" t="s">
        <v>279</v>
      </c>
      <c r="F146" s="128" t="s">
        <v>280</v>
      </c>
      <c r="G146" s="129" t="s">
        <v>167</v>
      </c>
      <c r="H146" s="130">
        <v>17</v>
      </c>
      <c r="I146" s="131"/>
      <c r="J146" s="132">
        <f>ROUND(I146*H146,2)</f>
        <v>0</v>
      </c>
      <c r="K146" s="128" t="s">
        <v>138</v>
      </c>
      <c r="L146" s="30"/>
      <c r="M146" s="133" t="s">
        <v>3</v>
      </c>
      <c r="N146" s="134" t="s">
        <v>44</v>
      </c>
      <c r="P146" s="135">
        <f>O146*H146</f>
        <v>0</v>
      </c>
      <c r="Q146" s="135">
        <v>0</v>
      </c>
      <c r="R146" s="135">
        <f>Q146*H146</f>
        <v>0</v>
      </c>
      <c r="S146" s="135">
        <v>0</v>
      </c>
      <c r="T146" s="136">
        <f>S146*H146</f>
        <v>0</v>
      </c>
      <c r="AR146" s="137" t="s">
        <v>168</v>
      </c>
      <c r="AT146" s="137" t="s">
        <v>134</v>
      </c>
      <c r="AU146" s="137" t="s">
        <v>83</v>
      </c>
      <c r="AY146" s="15" t="s">
        <v>131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5" t="s">
        <v>81</v>
      </c>
      <c r="BK146" s="138">
        <f>ROUND(I146*H146,2)</f>
        <v>0</v>
      </c>
      <c r="BL146" s="15" t="s">
        <v>168</v>
      </c>
      <c r="BM146" s="137" t="s">
        <v>281</v>
      </c>
    </row>
    <row r="147" spans="2:65" s="1" customFormat="1">
      <c r="B147" s="30"/>
      <c r="D147" s="139" t="s">
        <v>141</v>
      </c>
      <c r="F147" s="140" t="s">
        <v>282</v>
      </c>
      <c r="I147" s="141"/>
      <c r="L147" s="30"/>
      <c r="M147" s="142"/>
      <c r="T147" s="51"/>
      <c r="AT147" s="15" t="s">
        <v>141</v>
      </c>
      <c r="AU147" s="15" t="s">
        <v>83</v>
      </c>
    </row>
    <row r="148" spans="2:65" s="1" customFormat="1" ht="16.5" customHeight="1">
      <c r="B148" s="125"/>
      <c r="C148" s="154" t="s">
        <v>283</v>
      </c>
      <c r="D148" s="154" t="s">
        <v>284</v>
      </c>
      <c r="E148" s="155" t="s">
        <v>285</v>
      </c>
      <c r="F148" s="156" t="s">
        <v>286</v>
      </c>
      <c r="G148" s="157" t="s">
        <v>208</v>
      </c>
      <c r="H148" s="158">
        <v>1.7</v>
      </c>
      <c r="I148" s="159"/>
      <c r="J148" s="160">
        <f>ROUND(I148*H148,2)</f>
        <v>0</v>
      </c>
      <c r="K148" s="156" t="s">
        <v>138</v>
      </c>
      <c r="L148" s="161"/>
      <c r="M148" s="162" t="s">
        <v>3</v>
      </c>
      <c r="N148" s="163" t="s">
        <v>44</v>
      </c>
      <c r="P148" s="135">
        <f>O148*H148</f>
        <v>0</v>
      </c>
      <c r="Q148" s="135">
        <v>0.22</v>
      </c>
      <c r="R148" s="135">
        <f>Q148*H148</f>
        <v>0.374</v>
      </c>
      <c r="S148" s="135">
        <v>0</v>
      </c>
      <c r="T148" s="136">
        <f>S148*H148</f>
        <v>0</v>
      </c>
      <c r="AR148" s="137" t="s">
        <v>205</v>
      </c>
      <c r="AT148" s="137" t="s">
        <v>284</v>
      </c>
      <c r="AU148" s="137" t="s">
        <v>83</v>
      </c>
      <c r="AY148" s="15" t="s">
        <v>131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5" t="s">
        <v>81</v>
      </c>
      <c r="BK148" s="138">
        <f>ROUND(I148*H148,2)</f>
        <v>0</v>
      </c>
      <c r="BL148" s="15" t="s">
        <v>168</v>
      </c>
      <c r="BM148" s="137" t="s">
        <v>287</v>
      </c>
    </row>
    <row r="149" spans="2:65" s="12" customFormat="1">
      <c r="B149" s="146"/>
      <c r="D149" s="147" t="s">
        <v>175</v>
      </c>
      <c r="E149" s="148" t="s">
        <v>3</v>
      </c>
      <c r="F149" s="149" t="s">
        <v>288</v>
      </c>
      <c r="H149" s="150">
        <v>1.7</v>
      </c>
      <c r="I149" s="151"/>
      <c r="L149" s="146"/>
      <c r="M149" s="152"/>
      <c r="T149" s="153"/>
      <c r="AT149" s="148" t="s">
        <v>175</v>
      </c>
      <c r="AU149" s="148" t="s">
        <v>83</v>
      </c>
      <c r="AV149" s="12" t="s">
        <v>83</v>
      </c>
      <c r="AW149" s="12" t="s">
        <v>34</v>
      </c>
      <c r="AX149" s="12" t="s">
        <v>73</v>
      </c>
      <c r="AY149" s="148" t="s">
        <v>131</v>
      </c>
    </row>
    <row r="150" spans="2:65" s="1" customFormat="1" ht="24.2" customHeight="1">
      <c r="B150" s="125"/>
      <c r="C150" s="126" t="s">
        <v>289</v>
      </c>
      <c r="D150" s="126" t="s">
        <v>134</v>
      </c>
      <c r="E150" s="127" t="s">
        <v>290</v>
      </c>
      <c r="F150" s="128" t="s">
        <v>291</v>
      </c>
      <c r="G150" s="129" t="s">
        <v>167</v>
      </c>
      <c r="H150" s="130">
        <v>17</v>
      </c>
      <c r="I150" s="131"/>
      <c r="J150" s="132">
        <f>ROUND(I150*H150,2)</f>
        <v>0</v>
      </c>
      <c r="K150" s="128" t="s">
        <v>138</v>
      </c>
      <c r="L150" s="30"/>
      <c r="M150" s="133" t="s">
        <v>3</v>
      </c>
      <c r="N150" s="134" t="s">
        <v>44</v>
      </c>
      <c r="P150" s="135">
        <f>O150*H150</f>
        <v>0</v>
      </c>
      <c r="Q150" s="135">
        <v>0</v>
      </c>
      <c r="R150" s="135">
        <f>Q150*H150</f>
        <v>0</v>
      </c>
      <c r="S150" s="135">
        <v>0</v>
      </c>
      <c r="T150" s="136">
        <f>S150*H150</f>
        <v>0</v>
      </c>
      <c r="AR150" s="137" t="s">
        <v>168</v>
      </c>
      <c r="AT150" s="137" t="s">
        <v>134</v>
      </c>
      <c r="AU150" s="137" t="s">
        <v>83</v>
      </c>
      <c r="AY150" s="15" t="s">
        <v>131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5" t="s">
        <v>81</v>
      </c>
      <c r="BK150" s="138">
        <f>ROUND(I150*H150,2)</f>
        <v>0</v>
      </c>
      <c r="BL150" s="15" t="s">
        <v>168</v>
      </c>
      <c r="BM150" s="137" t="s">
        <v>292</v>
      </c>
    </row>
    <row r="151" spans="2:65" s="1" customFormat="1">
      <c r="B151" s="30"/>
      <c r="D151" s="139" t="s">
        <v>141</v>
      </c>
      <c r="F151" s="140" t="s">
        <v>293</v>
      </c>
      <c r="I151" s="141"/>
      <c r="L151" s="30"/>
      <c r="M151" s="142"/>
      <c r="T151" s="51"/>
      <c r="AT151" s="15" t="s">
        <v>141</v>
      </c>
      <c r="AU151" s="15" t="s">
        <v>83</v>
      </c>
    </row>
    <row r="152" spans="2:65" s="1" customFormat="1" ht="16.5" customHeight="1">
      <c r="B152" s="125"/>
      <c r="C152" s="154" t="s">
        <v>294</v>
      </c>
      <c r="D152" s="154" t="s">
        <v>284</v>
      </c>
      <c r="E152" s="155" t="s">
        <v>295</v>
      </c>
      <c r="F152" s="156" t="s">
        <v>296</v>
      </c>
      <c r="G152" s="157" t="s">
        <v>297</v>
      </c>
      <c r="H152" s="158">
        <v>0.34</v>
      </c>
      <c r="I152" s="159"/>
      <c r="J152" s="160">
        <f>ROUND(I152*H152,2)</f>
        <v>0</v>
      </c>
      <c r="K152" s="156" t="s">
        <v>138</v>
      </c>
      <c r="L152" s="161"/>
      <c r="M152" s="162" t="s">
        <v>3</v>
      </c>
      <c r="N152" s="163" t="s">
        <v>44</v>
      </c>
      <c r="P152" s="135">
        <f>O152*H152</f>
        <v>0</v>
      </c>
      <c r="Q152" s="135">
        <v>1E-3</v>
      </c>
      <c r="R152" s="135">
        <f>Q152*H152</f>
        <v>3.4000000000000002E-4</v>
      </c>
      <c r="S152" s="135">
        <v>0</v>
      </c>
      <c r="T152" s="136">
        <f>S152*H152</f>
        <v>0</v>
      </c>
      <c r="AR152" s="137" t="s">
        <v>205</v>
      </c>
      <c r="AT152" s="137" t="s">
        <v>284</v>
      </c>
      <c r="AU152" s="137" t="s">
        <v>83</v>
      </c>
      <c r="AY152" s="15" t="s">
        <v>131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5" t="s">
        <v>81</v>
      </c>
      <c r="BK152" s="138">
        <f>ROUND(I152*H152,2)</f>
        <v>0</v>
      </c>
      <c r="BL152" s="15" t="s">
        <v>168</v>
      </c>
      <c r="BM152" s="137" t="s">
        <v>298</v>
      </c>
    </row>
    <row r="153" spans="2:65" s="1" customFormat="1" ht="21.75" customHeight="1">
      <c r="B153" s="125"/>
      <c r="C153" s="126" t="s">
        <v>299</v>
      </c>
      <c r="D153" s="126" t="s">
        <v>134</v>
      </c>
      <c r="E153" s="127" t="s">
        <v>300</v>
      </c>
      <c r="F153" s="128" t="s">
        <v>301</v>
      </c>
      <c r="G153" s="129" t="s">
        <v>167</v>
      </c>
      <c r="H153" s="130">
        <v>17</v>
      </c>
      <c r="I153" s="131"/>
      <c r="J153" s="132">
        <f>ROUND(I153*H153,2)</f>
        <v>0</v>
      </c>
      <c r="K153" s="128" t="s">
        <v>138</v>
      </c>
      <c r="L153" s="30"/>
      <c r="M153" s="133" t="s">
        <v>3</v>
      </c>
      <c r="N153" s="134" t="s">
        <v>44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R153" s="137" t="s">
        <v>168</v>
      </c>
      <c r="AT153" s="137" t="s">
        <v>134</v>
      </c>
      <c r="AU153" s="137" t="s">
        <v>83</v>
      </c>
      <c r="AY153" s="15" t="s">
        <v>131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5" t="s">
        <v>81</v>
      </c>
      <c r="BK153" s="138">
        <f>ROUND(I153*H153,2)</f>
        <v>0</v>
      </c>
      <c r="BL153" s="15" t="s">
        <v>168</v>
      </c>
      <c r="BM153" s="137" t="s">
        <v>302</v>
      </c>
    </row>
    <row r="154" spans="2:65" s="1" customFormat="1">
      <c r="B154" s="30"/>
      <c r="D154" s="139" t="s">
        <v>141</v>
      </c>
      <c r="F154" s="140" t="s">
        <v>303</v>
      </c>
      <c r="I154" s="141"/>
      <c r="L154" s="30"/>
      <c r="M154" s="142"/>
      <c r="T154" s="51"/>
      <c r="AT154" s="15" t="s">
        <v>141</v>
      </c>
      <c r="AU154" s="15" t="s">
        <v>83</v>
      </c>
    </row>
    <row r="155" spans="2:65" s="1" customFormat="1" ht="21.75" customHeight="1">
      <c r="B155" s="125"/>
      <c r="C155" s="126" t="s">
        <v>304</v>
      </c>
      <c r="D155" s="126" t="s">
        <v>134</v>
      </c>
      <c r="E155" s="127" t="s">
        <v>305</v>
      </c>
      <c r="F155" s="128" t="s">
        <v>306</v>
      </c>
      <c r="G155" s="129" t="s">
        <v>167</v>
      </c>
      <c r="H155" s="130">
        <v>171</v>
      </c>
      <c r="I155" s="131"/>
      <c r="J155" s="132">
        <f>ROUND(I155*H155,2)</f>
        <v>0</v>
      </c>
      <c r="K155" s="128" t="s">
        <v>138</v>
      </c>
      <c r="L155" s="30"/>
      <c r="M155" s="133" t="s">
        <v>3</v>
      </c>
      <c r="N155" s="134" t="s">
        <v>44</v>
      </c>
      <c r="P155" s="135">
        <f>O155*H155</f>
        <v>0</v>
      </c>
      <c r="Q155" s="135">
        <v>0</v>
      </c>
      <c r="R155" s="135">
        <f>Q155*H155</f>
        <v>0</v>
      </c>
      <c r="S155" s="135">
        <v>0</v>
      </c>
      <c r="T155" s="136">
        <f>S155*H155</f>
        <v>0</v>
      </c>
      <c r="AR155" s="137" t="s">
        <v>168</v>
      </c>
      <c r="AT155" s="137" t="s">
        <v>134</v>
      </c>
      <c r="AU155" s="137" t="s">
        <v>83</v>
      </c>
      <c r="AY155" s="15" t="s">
        <v>131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5" t="s">
        <v>81</v>
      </c>
      <c r="BK155" s="138">
        <f>ROUND(I155*H155,2)</f>
        <v>0</v>
      </c>
      <c r="BL155" s="15" t="s">
        <v>168</v>
      </c>
      <c r="BM155" s="137" t="s">
        <v>307</v>
      </c>
    </row>
    <row r="156" spans="2:65" s="1" customFormat="1">
      <c r="B156" s="30"/>
      <c r="D156" s="139" t="s">
        <v>141</v>
      </c>
      <c r="F156" s="140" t="s">
        <v>308</v>
      </c>
      <c r="I156" s="141"/>
      <c r="L156" s="30"/>
      <c r="M156" s="142"/>
      <c r="T156" s="51"/>
      <c r="AT156" s="15" t="s">
        <v>141</v>
      </c>
      <c r="AU156" s="15" t="s">
        <v>83</v>
      </c>
    </row>
    <row r="157" spans="2:65" s="1" customFormat="1" ht="24.2" customHeight="1">
      <c r="B157" s="125"/>
      <c r="C157" s="126" t="s">
        <v>309</v>
      </c>
      <c r="D157" s="126" t="s">
        <v>134</v>
      </c>
      <c r="E157" s="127" t="s">
        <v>310</v>
      </c>
      <c r="F157" s="128" t="s">
        <v>311</v>
      </c>
      <c r="G157" s="129" t="s">
        <v>167</v>
      </c>
      <c r="H157" s="130">
        <v>17</v>
      </c>
      <c r="I157" s="131"/>
      <c r="J157" s="132">
        <f>ROUND(I157*H157,2)</f>
        <v>0</v>
      </c>
      <c r="K157" s="128" t="s">
        <v>138</v>
      </c>
      <c r="L157" s="30"/>
      <c r="M157" s="133" t="s">
        <v>3</v>
      </c>
      <c r="N157" s="134" t="s">
        <v>44</v>
      </c>
      <c r="P157" s="135">
        <f>O157*H157</f>
        <v>0</v>
      </c>
      <c r="Q157" s="135">
        <v>3.3000000000000002E-6</v>
      </c>
      <c r="R157" s="135">
        <f>Q157*H157</f>
        <v>5.6100000000000002E-5</v>
      </c>
      <c r="S157" s="135">
        <v>0</v>
      </c>
      <c r="T157" s="136">
        <f>S157*H157</f>
        <v>0</v>
      </c>
      <c r="AR157" s="137" t="s">
        <v>168</v>
      </c>
      <c r="AT157" s="137" t="s">
        <v>134</v>
      </c>
      <c r="AU157" s="137" t="s">
        <v>83</v>
      </c>
      <c r="AY157" s="15" t="s">
        <v>131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5" t="s">
        <v>81</v>
      </c>
      <c r="BK157" s="138">
        <f>ROUND(I157*H157,2)</f>
        <v>0</v>
      </c>
      <c r="BL157" s="15" t="s">
        <v>168</v>
      </c>
      <c r="BM157" s="137" t="s">
        <v>312</v>
      </c>
    </row>
    <row r="158" spans="2:65" s="1" customFormat="1">
      <c r="B158" s="30"/>
      <c r="D158" s="139" t="s">
        <v>141</v>
      </c>
      <c r="F158" s="140" t="s">
        <v>313</v>
      </c>
      <c r="I158" s="141"/>
      <c r="L158" s="30"/>
      <c r="M158" s="142"/>
      <c r="T158" s="51"/>
      <c r="AT158" s="15" t="s">
        <v>141</v>
      </c>
      <c r="AU158" s="15" t="s">
        <v>83</v>
      </c>
    </row>
    <row r="159" spans="2:65" s="1" customFormat="1" ht="21.75" customHeight="1">
      <c r="B159" s="125"/>
      <c r="C159" s="126" t="s">
        <v>314</v>
      </c>
      <c r="D159" s="126" t="s">
        <v>134</v>
      </c>
      <c r="E159" s="127" t="s">
        <v>315</v>
      </c>
      <c r="F159" s="128" t="s">
        <v>316</v>
      </c>
      <c r="G159" s="129" t="s">
        <v>167</v>
      </c>
      <c r="H159" s="130">
        <v>17</v>
      </c>
      <c r="I159" s="131"/>
      <c r="J159" s="132">
        <f>ROUND(I159*H159,2)</f>
        <v>0</v>
      </c>
      <c r="K159" s="128" t="s">
        <v>138</v>
      </c>
      <c r="L159" s="30"/>
      <c r="M159" s="133" t="s">
        <v>3</v>
      </c>
      <c r="N159" s="134" t="s">
        <v>44</v>
      </c>
      <c r="P159" s="135">
        <f>O159*H159</f>
        <v>0</v>
      </c>
      <c r="Q159" s="135">
        <v>3.3000000000000002E-6</v>
      </c>
      <c r="R159" s="135">
        <f>Q159*H159</f>
        <v>5.6100000000000002E-5</v>
      </c>
      <c r="S159" s="135">
        <v>0</v>
      </c>
      <c r="T159" s="136">
        <f>S159*H159</f>
        <v>0</v>
      </c>
      <c r="AR159" s="137" t="s">
        <v>168</v>
      </c>
      <c r="AT159" s="137" t="s">
        <v>134</v>
      </c>
      <c r="AU159" s="137" t="s">
        <v>83</v>
      </c>
      <c r="AY159" s="15" t="s">
        <v>131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5" t="s">
        <v>81</v>
      </c>
      <c r="BK159" s="138">
        <f>ROUND(I159*H159,2)</f>
        <v>0</v>
      </c>
      <c r="BL159" s="15" t="s">
        <v>168</v>
      </c>
      <c r="BM159" s="137" t="s">
        <v>317</v>
      </c>
    </row>
    <row r="160" spans="2:65" s="1" customFormat="1">
      <c r="B160" s="30"/>
      <c r="D160" s="139" t="s">
        <v>141</v>
      </c>
      <c r="F160" s="140" t="s">
        <v>318</v>
      </c>
      <c r="I160" s="141"/>
      <c r="L160" s="30"/>
      <c r="M160" s="142"/>
      <c r="T160" s="51"/>
      <c r="AT160" s="15" t="s">
        <v>141</v>
      </c>
      <c r="AU160" s="15" t="s">
        <v>83</v>
      </c>
    </row>
    <row r="161" spans="2:65" s="1" customFormat="1" ht="16.5" customHeight="1">
      <c r="B161" s="125"/>
      <c r="C161" s="126" t="s">
        <v>319</v>
      </c>
      <c r="D161" s="126" t="s">
        <v>134</v>
      </c>
      <c r="E161" s="127" t="s">
        <v>320</v>
      </c>
      <c r="F161" s="128" t="s">
        <v>321</v>
      </c>
      <c r="G161" s="129" t="s">
        <v>263</v>
      </c>
      <c r="H161" s="130">
        <v>1E-3</v>
      </c>
      <c r="I161" s="131"/>
      <c r="J161" s="132">
        <f>ROUND(I161*H161,2)</f>
        <v>0</v>
      </c>
      <c r="K161" s="128" t="s">
        <v>138</v>
      </c>
      <c r="L161" s="30"/>
      <c r="M161" s="133" t="s">
        <v>3</v>
      </c>
      <c r="N161" s="134" t="s">
        <v>44</v>
      </c>
      <c r="P161" s="135">
        <f>O161*H161</f>
        <v>0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R161" s="137" t="s">
        <v>168</v>
      </c>
      <c r="AT161" s="137" t="s">
        <v>134</v>
      </c>
      <c r="AU161" s="137" t="s">
        <v>83</v>
      </c>
      <c r="AY161" s="15" t="s">
        <v>131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5" t="s">
        <v>81</v>
      </c>
      <c r="BK161" s="138">
        <f>ROUND(I161*H161,2)</f>
        <v>0</v>
      </c>
      <c r="BL161" s="15" t="s">
        <v>168</v>
      </c>
      <c r="BM161" s="137" t="s">
        <v>322</v>
      </c>
    </row>
    <row r="162" spans="2:65" s="1" customFormat="1">
      <c r="B162" s="30"/>
      <c r="D162" s="139" t="s">
        <v>141</v>
      </c>
      <c r="F162" s="140" t="s">
        <v>323</v>
      </c>
      <c r="I162" s="141"/>
      <c r="L162" s="30"/>
      <c r="M162" s="142"/>
      <c r="T162" s="51"/>
      <c r="AT162" s="15" t="s">
        <v>141</v>
      </c>
      <c r="AU162" s="15" t="s">
        <v>83</v>
      </c>
    </row>
    <row r="163" spans="2:65" s="12" customFormat="1">
      <c r="B163" s="146"/>
      <c r="D163" s="147" t="s">
        <v>175</v>
      </c>
      <c r="E163" s="148" t="s">
        <v>3</v>
      </c>
      <c r="F163" s="149" t="s">
        <v>324</v>
      </c>
      <c r="H163" s="150">
        <v>1E-3</v>
      </c>
      <c r="I163" s="151"/>
      <c r="L163" s="146"/>
      <c r="M163" s="152"/>
      <c r="T163" s="153"/>
      <c r="AT163" s="148" t="s">
        <v>175</v>
      </c>
      <c r="AU163" s="148" t="s">
        <v>83</v>
      </c>
      <c r="AV163" s="12" t="s">
        <v>83</v>
      </c>
      <c r="AW163" s="12" t="s">
        <v>34</v>
      </c>
      <c r="AX163" s="12" t="s">
        <v>73</v>
      </c>
      <c r="AY163" s="148" t="s">
        <v>131</v>
      </c>
    </row>
    <row r="164" spans="2:65" s="1" customFormat="1" ht="16.5" customHeight="1">
      <c r="B164" s="125"/>
      <c r="C164" s="154" t="s">
        <v>325</v>
      </c>
      <c r="D164" s="154" t="s">
        <v>284</v>
      </c>
      <c r="E164" s="155" t="s">
        <v>326</v>
      </c>
      <c r="F164" s="156" t="s">
        <v>327</v>
      </c>
      <c r="G164" s="157" t="s">
        <v>297</v>
      </c>
      <c r="H164" s="158">
        <v>0.51</v>
      </c>
      <c r="I164" s="159"/>
      <c r="J164" s="160">
        <f>ROUND(I164*H164,2)</f>
        <v>0</v>
      </c>
      <c r="K164" s="156" t="s">
        <v>138</v>
      </c>
      <c r="L164" s="161"/>
      <c r="M164" s="162" t="s">
        <v>3</v>
      </c>
      <c r="N164" s="163" t="s">
        <v>44</v>
      </c>
      <c r="P164" s="135">
        <f>O164*H164</f>
        <v>0</v>
      </c>
      <c r="Q164" s="135">
        <v>1E-3</v>
      </c>
      <c r="R164" s="135">
        <f>Q164*H164</f>
        <v>5.1000000000000004E-4</v>
      </c>
      <c r="S164" s="135">
        <v>0</v>
      </c>
      <c r="T164" s="136">
        <f>S164*H164</f>
        <v>0</v>
      </c>
      <c r="AR164" s="137" t="s">
        <v>205</v>
      </c>
      <c r="AT164" s="137" t="s">
        <v>284</v>
      </c>
      <c r="AU164" s="137" t="s">
        <v>83</v>
      </c>
      <c r="AY164" s="15" t="s">
        <v>131</v>
      </c>
      <c r="BE164" s="138">
        <f>IF(N164="základní",J164,0)</f>
        <v>0</v>
      </c>
      <c r="BF164" s="138">
        <f>IF(N164="snížená",J164,0)</f>
        <v>0</v>
      </c>
      <c r="BG164" s="138">
        <f>IF(N164="zákl. přenesená",J164,0)</f>
        <v>0</v>
      </c>
      <c r="BH164" s="138">
        <f>IF(N164="sníž. přenesená",J164,0)</f>
        <v>0</v>
      </c>
      <c r="BI164" s="138">
        <f>IF(N164="nulová",J164,0)</f>
        <v>0</v>
      </c>
      <c r="BJ164" s="15" t="s">
        <v>81</v>
      </c>
      <c r="BK164" s="138">
        <f>ROUND(I164*H164,2)</f>
        <v>0</v>
      </c>
      <c r="BL164" s="15" t="s">
        <v>168</v>
      </c>
      <c r="BM164" s="137" t="s">
        <v>328</v>
      </c>
    </row>
    <row r="165" spans="2:65" s="12" customFormat="1">
      <c r="B165" s="146"/>
      <c r="D165" s="147" t="s">
        <v>175</v>
      </c>
      <c r="E165" s="148" t="s">
        <v>3</v>
      </c>
      <c r="F165" s="149" t="s">
        <v>329</v>
      </c>
      <c r="H165" s="150">
        <v>0.51</v>
      </c>
      <c r="I165" s="151"/>
      <c r="L165" s="146"/>
      <c r="M165" s="152"/>
      <c r="T165" s="153"/>
      <c r="AT165" s="148" t="s">
        <v>175</v>
      </c>
      <c r="AU165" s="148" t="s">
        <v>83</v>
      </c>
      <c r="AV165" s="12" t="s">
        <v>83</v>
      </c>
      <c r="AW165" s="12" t="s">
        <v>34</v>
      </c>
      <c r="AX165" s="12" t="s">
        <v>73</v>
      </c>
      <c r="AY165" s="148" t="s">
        <v>131</v>
      </c>
    </row>
    <row r="166" spans="2:65" s="1" customFormat="1" ht="16.5" customHeight="1">
      <c r="B166" s="125"/>
      <c r="C166" s="126" t="s">
        <v>330</v>
      </c>
      <c r="D166" s="126" t="s">
        <v>134</v>
      </c>
      <c r="E166" s="127" t="s">
        <v>331</v>
      </c>
      <c r="F166" s="128" t="s">
        <v>332</v>
      </c>
      <c r="G166" s="129" t="s">
        <v>208</v>
      </c>
      <c r="H166" s="130">
        <v>3.4000000000000002E-2</v>
      </c>
      <c r="I166" s="131"/>
      <c r="J166" s="132">
        <f>ROUND(I166*H166,2)</f>
        <v>0</v>
      </c>
      <c r="K166" s="128" t="s">
        <v>138</v>
      </c>
      <c r="L166" s="30"/>
      <c r="M166" s="133" t="s">
        <v>3</v>
      </c>
      <c r="N166" s="134" t="s">
        <v>44</v>
      </c>
      <c r="P166" s="135">
        <f>O166*H166</f>
        <v>0</v>
      </c>
      <c r="Q166" s="135">
        <v>0</v>
      </c>
      <c r="R166" s="135">
        <f>Q166*H166</f>
        <v>0</v>
      </c>
      <c r="S166" s="135">
        <v>0</v>
      </c>
      <c r="T166" s="136">
        <f>S166*H166</f>
        <v>0</v>
      </c>
      <c r="AR166" s="137" t="s">
        <v>168</v>
      </c>
      <c r="AT166" s="137" t="s">
        <v>134</v>
      </c>
      <c r="AU166" s="137" t="s">
        <v>83</v>
      </c>
      <c r="AY166" s="15" t="s">
        <v>131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5" t="s">
        <v>81</v>
      </c>
      <c r="BK166" s="138">
        <f>ROUND(I166*H166,2)</f>
        <v>0</v>
      </c>
      <c r="BL166" s="15" t="s">
        <v>168</v>
      </c>
      <c r="BM166" s="137" t="s">
        <v>333</v>
      </c>
    </row>
    <row r="167" spans="2:65" s="1" customFormat="1">
      <c r="B167" s="30"/>
      <c r="D167" s="139" t="s">
        <v>141</v>
      </c>
      <c r="F167" s="140" t="s">
        <v>334</v>
      </c>
      <c r="I167" s="141"/>
      <c r="L167" s="30"/>
      <c r="M167" s="142"/>
      <c r="T167" s="51"/>
      <c r="AT167" s="15" t="s">
        <v>141</v>
      </c>
      <c r="AU167" s="15" t="s">
        <v>83</v>
      </c>
    </row>
    <row r="168" spans="2:65" s="12" customFormat="1">
      <c r="B168" s="146"/>
      <c r="D168" s="147" t="s">
        <v>175</v>
      </c>
      <c r="E168" s="148" t="s">
        <v>3</v>
      </c>
      <c r="F168" s="149" t="s">
        <v>335</v>
      </c>
      <c r="H168" s="150">
        <v>3.4000000000000002E-2</v>
      </c>
      <c r="I168" s="151"/>
      <c r="L168" s="146"/>
      <c r="M168" s="152"/>
      <c r="T168" s="153"/>
      <c r="AT168" s="148" t="s">
        <v>175</v>
      </c>
      <c r="AU168" s="148" t="s">
        <v>83</v>
      </c>
      <c r="AV168" s="12" t="s">
        <v>83</v>
      </c>
      <c r="AW168" s="12" t="s">
        <v>34</v>
      </c>
      <c r="AX168" s="12" t="s">
        <v>73</v>
      </c>
      <c r="AY168" s="148" t="s">
        <v>131</v>
      </c>
    </row>
    <row r="169" spans="2:65" s="1" customFormat="1" ht="16.5" customHeight="1">
      <c r="B169" s="125"/>
      <c r="C169" s="126" t="s">
        <v>336</v>
      </c>
      <c r="D169" s="126" t="s">
        <v>134</v>
      </c>
      <c r="E169" s="127" t="s">
        <v>337</v>
      </c>
      <c r="F169" s="128" t="s">
        <v>338</v>
      </c>
      <c r="G169" s="129" t="s">
        <v>208</v>
      </c>
      <c r="H169" s="130">
        <v>3.4000000000000002E-2</v>
      </c>
      <c r="I169" s="131"/>
      <c r="J169" s="132">
        <f>ROUND(I169*H169,2)</f>
        <v>0</v>
      </c>
      <c r="K169" s="128" t="s">
        <v>138</v>
      </c>
      <c r="L169" s="30"/>
      <c r="M169" s="133" t="s">
        <v>3</v>
      </c>
      <c r="N169" s="134" t="s">
        <v>44</v>
      </c>
      <c r="P169" s="135">
        <f>O169*H169</f>
        <v>0</v>
      </c>
      <c r="Q169" s="135">
        <v>0</v>
      </c>
      <c r="R169" s="135">
        <f>Q169*H169</f>
        <v>0</v>
      </c>
      <c r="S169" s="135">
        <v>0</v>
      </c>
      <c r="T169" s="136">
        <f>S169*H169</f>
        <v>0</v>
      </c>
      <c r="AR169" s="137" t="s">
        <v>168</v>
      </c>
      <c r="AT169" s="137" t="s">
        <v>134</v>
      </c>
      <c r="AU169" s="137" t="s">
        <v>83</v>
      </c>
      <c r="AY169" s="15" t="s">
        <v>131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5" t="s">
        <v>81</v>
      </c>
      <c r="BK169" s="138">
        <f>ROUND(I169*H169,2)</f>
        <v>0</v>
      </c>
      <c r="BL169" s="15" t="s">
        <v>168</v>
      </c>
      <c r="BM169" s="137" t="s">
        <v>339</v>
      </c>
    </row>
    <row r="170" spans="2:65" s="1" customFormat="1">
      <c r="B170" s="30"/>
      <c r="D170" s="139" t="s">
        <v>141</v>
      </c>
      <c r="F170" s="140" t="s">
        <v>340</v>
      </c>
      <c r="I170" s="141"/>
      <c r="L170" s="30"/>
      <c r="M170" s="142"/>
      <c r="T170" s="51"/>
      <c r="AT170" s="15" t="s">
        <v>141</v>
      </c>
      <c r="AU170" s="15" t="s">
        <v>83</v>
      </c>
    </row>
    <row r="171" spans="2:65" s="12" customFormat="1">
      <c r="B171" s="146"/>
      <c r="D171" s="147" t="s">
        <v>175</v>
      </c>
      <c r="E171" s="148" t="s">
        <v>3</v>
      </c>
      <c r="F171" s="149" t="s">
        <v>335</v>
      </c>
      <c r="H171" s="150">
        <v>3.4000000000000002E-2</v>
      </c>
      <c r="I171" s="151"/>
      <c r="L171" s="146"/>
      <c r="M171" s="152"/>
      <c r="T171" s="153"/>
      <c r="AT171" s="148" t="s">
        <v>175</v>
      </c>
      <c r="AU171" s="148" t="s">
        <v>83</v>
      </c>
      <c r="AV171" s="12" t="s">
        <v>83</v>
      </c>
      <c r="AW171" s="12" t="s">
        <v>34</v>
      </c>
      <c r="AX171" s="12" t="s">
        <v>73</v>
      </c>
      <c r="AY171" s="148" t="s">
        <v>131</v>
      </c>
    </row>
    <row r="172" spans="2:65" s="11" customFormat="1" ht="22.9" customHeight="1">
      <c r="B172" s="113"/>
      <c r="D172" s="114" t="s">
        <v>72</v>
      </c>
      <c r="E172" s="123" t="s">
        <v>130</v>
      </c>
      <c r="F172" s="123" t="s">
        <v>341</v>
      </c>
      <c r="I172" s="116"/>
      <c r="J172" s="124">
        <f>BK172</f>
        <v>0</v>
      </c>
      <c r="L172" s="113"/>
      <c r="M172" s="118"/>
      <c r="P172" s="119">
        <f>SUM(P173:P209)</f>
        <v>0</v>
      </c>
      <c r="R172" s="119">
        <f>SUM(R173:R209)</f>
        <v>20.955400000000001</v>
      </c>
      <c r="T172" s="120">
        <f>SUM(T173:T209)</f>
        <v>0</v>
      </c>
      <c r="AR172" s="114" t="s">
        <v>81</v>
      </c>
      <c r="AT172" s="121" t="s">
        <v>72</v>
      </c>
      <c r="AU172" s="121" t="s">
        <v>81</v>
      </c>
      <c r="AY172" s="114" t="s">
        <v>131</v>
      </c>
      <c r="BK172" s="122">
        <f>SUM(BK173:BK209)</f>
        <v>0</v>
      </c>
    </row>
    <row r="173" spans="2:65" s="1" customFormat="1" ht="21.75" customHeight="1">
      <c r="B173" s="125"/>
      <c r="C173" s="126" t="s">
        <v>342</v>
      </c>
      <c r="D173" s="126" t="s">
        <v>134</v>
      </c>
      <c r="E173" s="127" t="s">
        <v>343</v>
      </c>
      <c r="F173" s="128" t="s">
        <v>344</v>
      </c>
      <c r="G173" s="129" t="s">
        <v>167</v>
      </c>
      <c r="H173" s="130">
        <v>149</v>
      </c>
      <c r="I173" s="131"/>
      <c r="J173" s="132">
        <f>ROUND(I173*H173,2)</f>
        <v>0</v>
      </c>
      <c r="K173" s="128" t="s">
        <v>138</v>
      </c>
      <c r="L173" s="30"/>
      <c r="M173" s="133" t="s">
        <v>3</v>
      </c>
      <c r="N173" s="134" t="s">
        <v>44</v>
      </c>
      <c r="P173" s="135">
        <f>O173*H173</f>
        <v>0</v>
      </c>
      <c r="Q173" s="135">
        <v>0</v>
      </c>
      <c r="R173" s="135">
        <f>Q173*H173</f>
        <v>0</v>
      </c>
      <c r="S173" s="135">
        <v>0</v>
      </c>
      <c r="T173" s="136">
        <f>S173*H173</f>
        <v>0</v>
      </c>
      <c r="AR173" s="137" t="s">
        <v>168</v>
      </c>
      <c r="AT173" s="137" t="s">
        <v>134</v>
      </c>
      <c r="AU173" s="137" t="s">
        <v>83</v>
      </c>
      <c r="AY173" s="15" t="s">
        <v>131</v>
      </c>
      <c r="BE173" s="138">
        <f>IF(N173="základní",J173,0)</f>
        <v>0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15" t="s">
        <v>81</v>
      </c>
      <c r="BK173" s="138">
        <f>ROUND(I173*H173,2)</f>
        <v>0</v>
      </c>
      <c r="BL173" s="15" t="s">
        <v>168</v>
      </c>
      <c r="BM173" s="137" t="s">
        <v>345</v>
      </c>
    </row>
    <row r="174" spans="2:65" s="1" customFormat="1">
      <c r="B174" s="30"/>
      <c r="D174" s="139" t="s">
        <v>141</v>
      </c>
      <c r="F174" s="140" t="s">
        <v>346</v>
      </c>
      <c r="I174" s="141"/>
      <c r="L174" s="30"/>
      <c r="M174" s="142"/>
      <c r="T174" s="51"/>
      <c r="AT174" s="15" t="s">
        <v>141</v>
      </c>
      <c r="AU174" s="15" t="s">
        <v>83</v>
      </c>
    </row>
    <row r="175" spans="2:65" s="12" customFormat="1">
      <c r="B175" s="146"/>
      <c r="D175" s="147" t="s">
        <v>175</v>
      </c>
      <c r="E175" s="148" t="s">
        <v>3</v>
      </c>
      <c r="F175" s="149" t="s">
        <v>347</v>
      </c>
      <c r="H175" s="150">
        <v>74</v>
      </c>
      <c r="I175" s="151"/>
      <c r="L175" s="146"/>
      <c r="M175" s="152"/>
      <c r="T175" s="153"/>
      <c r="AT175" s="148" t="s">
        <v>175</v>
      </c>
      <c r="AU175" s="148" t="s">
        <v>83</v>
      </c>
      <c r="AV175" s="12" t="s">
        <v>83</v>
      </c>
      <c r="AW175" s="12" t="s">
        <v>34</v>
      </c>
      <c r="AX175" s="12" t="s">
        <v>73</v>
      </c>
      <c r="AY175" s="148" t="s">
        <v>131</v>
      </c>
    </row>
    <row r="176" spans="2:65" s="12" customFormat="1">
      <c r="B176" s="146"/>
      <c r="D176" s="147" t="s">
        <v>175</v>
      </c>
      <c r="E176" s="148" t="s">
        <v>3</v>
      </c>
      <c r="F176" s="149" t="s">
        <v>348</v>
      </c>
      <c r="H176" s="150">
        <v>71</v>
      </c>
      <c r="I176" s="151"/>
      <c r="L176" s="146"/>
      <c r="M176" s="152"/>
      <c r="T176" s="153"/>
      <c r="AT176" s="148" t="s">
        <v>175</v>
      </c>
      <c r="AU176" s="148" t="s">
        <v>83</v>
      </c>
      <c r="AV176" s="12" t="s">
        <v>83</v>
      </c>
      <c r="AW176" s="12" t="s">
        <v>34</v>
      </c>
      <c r="AX176" s="12" t="s">
        <v>73</v>
      </c>
      <c r="AY176" s="148" t="s">
        <v>131</v>
      </c>
    </row>
    <row r="177" spans="2:65" s="12" customFormat="1">
      <c r="B177" s="146"/>
      <c r="D177" s="147" t="s">
        <v>175</v>
      </c>
      <c r="E177" s="148" t="s">
        <v>3</v>
      </c>
      <c r="F177" s="149" t="s">
        <v>349</v>
      </c>
      <c r="H177" s="150">
        <v>4</v>
      </c>
      <c r="I177" s="151"/>
      <c r="L177" s="146"/>
      <c r="M177" s="152"/>
      <c r="T177" s="153"/>
      <c r="AT177" s="148" t="s">
        <v>175</v>
      </c>
      <c r="AU177" s="148" t="s">
        <v>83</v>
      </c>
      <c r="AV177" s="12" t="s">
        <v>83</v>
      </c>
      <c r="AW177" s="12" t="s">
        <v>34</v>
      </c>
      <c r="AX177" s="12" t="s">
        <v>73</v>
      </c>
      <c r="AY177" s="148" t="s">
        <v>131</v>
      </c>
    </row>
    <row r="178" spans="2:65" s="1" customFormat="1" ht="21.75" customHeight="1">
      <c r="B178" s="125"/>
      <c r="C178" s="126" t="s">
        <v>350</v>
      </c>
      <c r="D178" s="126" t="s">
        <v>134</v>
      </c>
      <c r="E178" s="127" t="s">
        <v>351</v>
      </c>
      <c r="F178" s="128" t="s">
        <v>352</v>
      </c>
      <c r="G178" s="129" t="s">
        <v>167</v>
      </c>
      <c r="H178" s="130">
        <v>18</v>
      </c>
      <c r="I178" s="131"/>
      <c r="J178" s="132">
        <f>ROUND(I178*H178,2)</f>
        <v>0</v>
      </c>
      <c r="K178" s="128" t="s">
        <v>138</v>
      </c>
      <c r="L178" s="30"/>
      <c r="M178" s="133" t="s">
        <v>3</v>
      </c>
      <c r="N178" s="134" t="s">
        <v>44</v>
      </c>
      <c r="P178" s="135">
        <f>O178*H178</f>
        <v>0</v>
      </c>
      <c r="Q178" s="135">
        <v>0</v>
      </c>
      <c r="R178" s="135">
        <f>Q178*H178</f>
        <v>0</v>
      </c>
      <c r="S178" s="135">
        <v>0</v>
      </c>
      <c r="T178" s="136">
        <f>S178*H178</f>
        <v>0</v>
      </c>
      <c r="AR178" s="137" t="s">
        <v>168</v>
      </c>
      <c r="AT178" s="137" t="s">
        <v>134</v>
      </c>
      <c r="AU178" s="137" t="s">
        <v>83</v>
      </c>
      <c r="AY178" s="15" t="s">
        <v>131</v>
      </c>
      <c r="BE178" s="138">
        <f>IF(N178="základní",J178,0)</f>
        <v>0</v>
      </c>
      <c r="BF178" s="138">
        <f>IF(N178="snížená",J178,0)</f>
        <v>0</v>
      </c>
      <c r="BG178" s="138">
        <f>IF(N178="zákl. přenesená",J178,0)</f>
        <v>0</v>
      </c>
      <c r="BH178" s="138">
        <f>IF(N178="sníž. přenesená",J178,0)</f>
        <v>0</v>
      </c>
      <c r="BI178" s="138">
        <f>IF(N178="nulová",J178,0)</f>
        <v>0</v>
      </c>
      <c r="BJ178" s="15" t="s">
        <v>81</v>
      </c>
      <c r="BK178" s="138">
        <f>ROUND(I178*H178,2)</f>
        <v>0</v>
      </c>
      <c r="BL178" s="15" t="s">
        <v>168</v>
      </c>
      <c r="BM178" s="137" t="s">
        <v>353</v>
      </c>
    </row>
    <row r="179" spans="2:65" s="1" customFormat="1">
      <c r="B179" s="30"/>
      <c r="D179" s="139" t="s">
        <v>141</v>
      </c>
      <c r="F179" s="140" t="s">
        <v>354</v>
      </c>
      <c r="I179" s="141"/>
      <c r="L179" s="30"/>
      <c r="M179" s="142"/>
      <c r="T179" s="51"/>
      <c r="AT179" s="15" t="s">
        <v>141</v>
      </c>
      <c r="AU179" s="15" t="s">
        <v>83</v>
      </c>
    </row>
    <row r="180" spans="2:65" s="12" customFormat="1">
      <c r="B180" s="146"/>
      <c r="D180" s="147" t="s">
        <v>175</v>
      </c>
      <c r="E180" s="148" t="s">
        <v>3</v>
      </c>
      <c r="F180" s="149" t="s">
        <v>355</v>
      </c>
      <c r="H180" s="150">
        <v>13</v>
      </c>
      <c r="I180" s="151"/>
      <c r="L180" s="146"/>
      <c r="M180" s="152"/>
      <c r="T180" s="153"/>
      <c r="AT180" s="148" t="s">
        <v>175</v>
      </c>
      <c r="AU180" s="148" t="s">
        <v>83</v>
      </c>
      <c r="AV180" s="12" t="s">
        <v>83</v>
      </c>
      <c r="AW180" s="12" t="s">
        <v>34</v>
      </c>
      <c r="AX180" s="12" t="s">
        <v>73</v>
      </c>
      <c r="AY180" s="148" t="s">
        <v>131</v>
      </c>
    </row>
    <row r="181" spans="2:65" s="12" customFormat="1">
      <c r="B181" s="146"/>
      <c r="D181" s="147" t="s">
        <v>175</v>
      </c>
      <c r="E181" s="148" t="s">
        <v>3</v>
      </c>
      <c r="F181" s="149" t="s">
        <v>356</v>
      </c>
      <c r="H181" s="150">
        <v>5</v>
      </c>
      <c r="I181" s="151"/>
      <c r="L181" s="146"/>
      <c r="M181" s="152"/>
      <c r="T181" s="153"/>
      <c r="AT181" s="148" t="s">
        <v>175</v>
      </c>
      <c r="AU181" s="148" t="s">
        <v>83</v>
      </c>
      <c r="AV181" s="12" t="s">
        <v>83</v>
      </c>
      <c r="AW181" s="12" t="s">
        <v>34</v>
      </c>
      <c r="AX181" s="12" t="s">
        <v>73</v>
      </c>
      <c r="AY181" s="148" t="s">
        <v>131</v>
      </c>
    </row>
    <row r="182" spans="2:65" s="1" customFormat="1" ht="24.2" customHeight="1">
      <c r="B182" s="125"/>
      <c r="C182" s="126" t="s">
        <v>357</v>
      </c>
      <c r="D182" s="126" t="s">
        <v>134</v>
      </c>
      <c r="E182" s="127" t="s">
        <v>358</v>
      </c>
      <c r="F182" s="128" t="s">
        <v>359</v>
      </c>
      <c r="G182" s="129" t="s">
        <v>167</v>
      </c>
      <c r="H182" s="130">
        <v>78</v>
      </c>
      <c r="I182" s="131"/>
      <c r="J182" s="132">
        <f>ROUND(I182*H182,2)</f>
        <v>0</v>
      </c>
      <c r="K182" s="128" t="s">
        <v>138</v>
      </c>
      <c r="L182" s="30"/>
      <c r="M182" s="133" t="s">
        <v>3</v>
      </c>
      <c r="N182" s="134" t="s">
        <v>44</v>
      </c>
      <c r="P182" s="135">
        <f>O182*H182</f>
        <v>0</v>
      </c>
      <c r="Q182" s="135">
        <v>0</v>
      </c>
      <c r="R182" s="135">
        <f>Q182*H182</f>
        <v>0</v>
      </c>
      <c r="S182" s="135">
        <v>0</v>
      </c>
      <c r="T182" s="136">
        <f>S182*H182</f>
        <v>0</v>
      </c>
      <c r="AR182" s="137" t="s">
        <v>168</v>
      </c>
      <c r="AT182" s="137" t="s">
        <v>134</v>
      </c>
      <c r="AU182" s="137" t="s">
        <v>83</v>
      </c>
      <c r="AY182" s="15" t="s">
        <v>131</v>
      </c>
      <c r="BE182" s="138">
        <f>IF(N182="základní",J182,0)</f>
        <v>0</v>
      </c>
      <c r="BF182" s="138">
        <f>IF(N182="snížená",J182,0)</f>
        <v>0</v>
      </c>
      <c r="BG182" s="138">
        <f>IF(N182="zákl. přenesená",J182,0)</f>
        <v>0</v>
      </c>
      <c r="BH182" s="138">
        <f>IF(N182="sníž. přenesená",J182,0)</f>
        <v>0</v>
      </c>
      <c r="BI182" s="138">
        <f>IF(N182="nulová",J182,0)</f>
        <v>0</v>
      </c>
      <c r="BJ182" s="15" t="s">
        <v>81</v>
      </c>
      <c r="BK182" s="138">
        <f>ROUND(I182*H182,2)</f>
        <v>0</v>
      </c>
      <c r="BL182" s="15" t="s">
        <v>168</v>
      </c>
      <c r="BM182" s="137" t="s">
        <v>360</v>
      </c>
    </row>
    <row r="183" spans="2:65" s="1" customFormat="1">
      <c r="B183" s="30"/>
      <c r="D183" s="139" t="s">
        <v>141</v>
      </c>
      <c r="F183" s="140" t="s">
        <v>361</v>
      </c>
      <c r="I183" s="141"/>
      <c r="L183" s="30"/>
      <c r="M183" s="142"/>
      <c r="T183" s="51"/>
      <c r="AT183" s="15" t="s">
        <v>141</v>
      </c>
      <c r="AU183" s="15" t="s">
        <v>83</v>
      </c>
    </row>
    <row r="184" spans="2:65" s="12" customFormat="1">
      <c r="B184" s="146"/>
      <c r="D184" s="147" t="s">
        <v>175</v>
      </c>
      <c r="E184" s="148" t="s">
        <v>3</v>
      </c>
      <c r="F184" s="149" t="s">
        <v>347</v>
      </c>
      <c r="H184" s="150">
        <v>74</v>
      </c>
      <c r="I184" s="151"/>
      <c r="L184" s="146"/>
      <c r="M184" s="152"/>
      <c r="T184" s="153"/>
      <c r="AT184" s="148" t="s">
        <v>175</v>
      </c>
      <c r="AU184" s="148" t="s">
        <v>83</v>
      </c>
      <c r="AV184" s="12" t="s">
        <v>83</v>
      </c>
      <c r="AW184" s="12" t="s">
        <v>34</v>
      </c>
      <c r="AX184" s="12" t="s">
        <v>73</v>
      </c>
      <c r="AY184" s="148" t="s">
        <v>131</v>
      </c>
    </row>
    <row r="185" spans="2:65" s="12" customFormat="1">
      <c r="B185" s="146"/>
      <c r="D185" s="147" t="s">
        <v>175</v>
      </c>
      <c r="E185" s="148" t="s">
        <v>3</v>
      </c>
      <c r="F185" s="149" t="s">
        <v>362</v>
      </c>
      <c r="H185" s="150">
        <v>4</v>
      </c>
      <c r="I185" s="151"/>
      <c r="L185" s="146"/>
      <c r="M185" s="152"/>
      <c r="T185" s="153"/>
      <c r="AT185" s="148" t="s">
        <v>175</v>
      </c>
      <c r="AU185" s="148" t="s">
        <v>83</v>
      </c>
      <c r="AV185" s="12" t="s">
        <v>83</v>
      </c>
      <c r="AW185" s="12" t="s">
        <v>34</v>
      </c>
      <c r="AX185" s="12" t="s">
        <v>73</v>
      </c>
      <c r="AY185" s="148" t="s">
        <v>131</v>
      </c>
    </row>
    <row r="186" spans="2:65" s="1" customFormat="1" ht="21.75" customHeight="1">
      <c r="B186" s="125"/>
      <c r="C186" s="126" t="s">
        <v>363</v>
      </c>
      <c r="D186" s="126" t="s">
        <v>134</v>
      </c>
      <c r="E186" s="127" t="s">
        <v>364</v>
      </c>
      <c r="F186" s="128" t="s">
        <v>365</v>
      </c>
      <c r="G186" s="129" t="s">
        <v>167</v>
      </c>
      <c r="H186" s="130">
        <v>152</v>
      </c>
      <c r="I186" s="131"/>
      <c r="J186" s="132">
        <f>ROUND(I186*H186,2)</f>
        <v>0</v>
      </c>
      <c r="K186" s="128" t="s">
        <v>138</v>
      </c>
      <c r="L186" s="30"/>
      <c r="M186" s="133" t="s">
        <v>3</v>
      </c>
      <c r="N186" s="134" t="s">
        <v>44</v>
      </c>
      <c r="P186" s="135">
        <f>O186*H186</f>
        <v>0</v>
      </c>
      <c r="Q186" s="135">
        <v>0</v>
      </c>
      <c r="R186" s="135">
        <f>Q186*H186</f>
        <v>0</v>
      </c>
      <c r="S186" s="135">
        <v>0</v>
      </c>
      <c r="T186" s="136">
        <f>S186*H186</f>
        <v>0</v>
      </c>
      <c r="AR186" s="137" t="s">
        <v>168</v>
      </c>
      <c r="AT186" s="137" t="s">
        <v>134</v>
      </c>
      <c r="AU186" s="137" t="s">
        <v>83</v>
      </c>
      <c r="AY186" s="15" t="s">
        <v>131</v>
      </c>
      <c r="BE186" s="138">
        <f>IF(N186="základní",J186,0)</f>
        <v>0</v>
      </c>
      <c r="BF186" s="138">
        <f>IF(N186="snížená",J186,0)</f>
        <v>0</v>
      </c>
      <c r="BG186" s="138">
        <f>IF(N186="zákl. přenesená",J186,0)</f>
        <v>0</v>
      </c>
      <c r="BH186" s="138">
        <f>IF(N186="sníž. přenesená",J186,0)</f>
        <v>0</v>
      </c>
      <c r="BI186" s="138">
        <f>IF(N186="nulová",J186,0)</f>
        <v>0</v>
      </c>
      <c r="BJ186" s="15" t="s">
        <v>81</v>
      </c>
      <c r="BK186" s="138">
        <f>ROUND(I186*H186,2)</f>
        <v>0</v>
      </c>
      <c r="BL186" s="15" t="s">
        <v>168</v>
      </c>
      <c r="BM186" s="137" t="s">
        <v>366</v>
      </c>
    </row>
    <row r="187" spans="2:65" s="1" customFormat="1">
      <c r="B187" s="30"/>
      <c r="D187" s="139" t="s">
        <v>141</v>
      </c>
      <c r="F187" s="140" t="s">
        <v>367</v>
      </c>
      <c r="I187" s="141"/>
      <c r="L187" s="30"/>
      <c r="M187" s="142"/>
      <c r="T187" s="51"/>
      <c r="AT187" s="15" t="s">
        <v>141</v>
      </c>
      <c r="AU187" s="15" t="s">
        <v>83</v>
      </c>
    </row>
    <row r="188" spans="2:65" s="12" customFormat="1">
      <c r="B188" s="146"/>
      <c r="D188" s="147" t="s">
        <v>175</v>
      </c>
      <c r="E188" s="148" t="s">
        <v>3</v>
      </c>
      <c r="F188" s="149" t="s">
        <v>368</v>
      </c>
      <c r="H188" s="150">
        <v>148</v>
      </c>
      <c r="I188" s="151"/>
      <c r="L188" s="146"/>
      <c r="M188" s="152"/>
      <c r="T188" s="153"/>
      <c r="AT188" s="148" t="s">
        <v>175</v>
      </c>
      <c r="AU188" s="148" t="s">
        <v>83</v>
      </c>
      <c r="AV188" s="12" t="s">
        <v>83</v>
      </c>
      <c r="AW188" s="12" t="s">
        <v>34</v>
      </c>
      <c r="AX188" s="12" t="s">
        <v>73</v>
      </c>
      <c r="AY188" s="148" t="s">
        <v>131</v>
      </c>
    </row>
    <row r="189" spans="2:65" s="12" customFormat="1">
      <c r="B189" s="146"/>
      <c r="D189" s="147" t="s">
        <v>175</v>
      </c>
      <c r="E189" s="148" t="s">
        <v>3</v>
      </c>
      <c r="F189" s="149" t="s">
        <v>362</v>
      </c>
      <c r="H189" s="150">
        <v>4</v>
      </c>
      <c r="I189" s="151"/>
      <c r="L189" s="146"/>
      <c r="M189" s="152"/>
      <c r="T189" s="153"/>
      <c r="AT189" s="148" t="s">
        <v>175</v>
      </c>
      <c r="AU189" s="148" t="s">
        <v>83</v>
      </c>
      <c r="AV189" s="12" t="s">
        <v>83</v>
      </c>
      <c r="AW189" s="12" t="s">
        <v>34</v>
      </c>
      <c r="AX189" s="12" t="s">
        <v>73</v>
      </c>
      <c r="AY189" s="148" t="s">
        <v>131</v>
      </c>
    </row>
    <row r="190" spans="2:65" s="1" customFormat="1" ht="24.2" customHeight="1">
      <c r="B190" s="125"/>
      <c r="C190" s="126" t="s">
        <v>369</v>
      </c>
      <c r="D190" s="126" t="s">
        <v>134</v>
      </c>
      <c r="E190" s="127" t="s">
        <v>370</v>
      </c>
      <c r="F190" s="128" t="s">
        <v>371</v>
      </c>
      <c r="G190" s="129" t="s">
        <v>167</v>
      </c>
      <c r="H190" s="130">
        <v>78</v>
      </c>
      <c r="I190" s="131"/>
      <c r="J190" s="132">
        <f>ROUND(I190*H190,2)</f>
        <v>0</v>
      </c>
      <c r="K190" s="128" t="s">
        <v>138</v>
      </c>
      <c r="L190" s="30"/>
      <c r="M190" s="133" t="s">
        <v>3</v>
      </c>
      <c r="N190" s="134" t="s">
        <v>44</v>
      </c>
      <c r="P190" s="135">
        <f>O190*H190</f>
        <v>0</v>
      </c>
      <c r="Q190" s="135">
        <v>6.6E-3</v>
      </c>
      <c r="R190" s="135">
        <f>Q190*H190</f>
        <v>0.51480000000000004</v>
      </c>
      <c r="S190" s="135">
        <v>0</v>
      </c>
      <c r="T190" s="136">
        <f>S190*H190</f>
        <v>0</v>
      </c>
      <c r="AR190" s="137" t="s">
        <v>168</v>
      </c>
      <c r="AT190" s="137" t="s">
        <v>134</v>
      </c>
      <c r="AU190" s="137" t="s">
        <v>83</v>
      </c>
      <c r="AY190" s="15" t="s">
        <v>131</v>
      </c>
      <c r="BE190" s="138">
        <f>IF(N190="základní",J190,0)</f>
        <v>0</v>
      </c>
      <c r="BF190" s="138">
        <f>IF(N190="snížená",J190,0)</f>
        <v>0</v>
      </c>
      <c r="BG190" s="138">
        <f>IF(N190="zákl. přenesená",J190,0)</f>
        <v>0</v>
      </c>
      <c r="BH190" s="138">
        <f>IF(N190="sníž. přenesená",J190,0)</f>
        <v>0</v>
      </c>
      <c r="BI190" s="138">
        <f>IF(N190="nulová",J190,0)</f>
        <v>0</v>
      </c>
      <c r="BJ190" s="15" t="s">
        <v>81</v>
      </c>
      <c r="BK190" s="138">
        <f>ROUND(I190*H190,2)</f>
        <v>0</v>
      </c>
      <c r="BL190" s="15" t="s">
        <v>168</v>
      </c>
      <c r="BM190" s="137" t="s">
        <v>372</v>
      </c>
    </row>
    <row r="191" spans="2:65" s="1" customFormat="1">
      <c r="B191" s="30"/>
      <c r="D191" s="139" t="s">
        <v>141</v>
      </c>
      <c r="F191" s="140" t="s">
        <v>373</v>
      </c>
      <c r="I191" s="141"/>
      <c r="L191" s="30"/>
      <c r="M191" s="142"/>
      <c r="T191" s="51"/>
      <c r="AT191" s="15" t="s">
        <v>141</v>
      </c>
      <c r="AU191" s="15" t="s">
        <v>83</v>
      </c>
    </row>
    <row r="192" spans="2:65" s="12" customFormat="1">
      <c r="B192" s="146"/>
      <c r="D192" s="147" t="s">
        <v>175</v>
      </c>
      <c r="E192" s="148" t="s">
        <v>3</v>
      </c>
      <c r="F192" s="149" t="s">
        <v>347</v>
      </c>
      <c r="H192" s="150">
        <v>74</v>
      </c>
      <c r="I192" s="151"/>
      <c r="L192" s="146"/>
      <c r="M192" s="152"/>
      <c r="T192" s="153"/>
      <c r="AT192" s="148" t="s">
        <v>175</v>
      </c>
      <c r="AU192" s="148" t="s">
        <v>83</v>
      </c>
      <c r="AV192" s="12" t="s">
        <v>83</v>
      </c>
      <c r="AW192" s="12" t="s">
        <v>34</v>
      </c>
      <c r="AX192" s="12" t="s">
        <v>73</v>
      </c>
      <c r="AY192" s="148" t="s">
        <v>131</v>
      </c>
    </row>
    <row r="193" spans="2:65" s="12" customFormat="1">
      <c r="B193" s="146"/>
      <c r="D193" s="147" t="s">
        <v>175</v>
      </c>
      <c r="E193" s="148" t="s">
        <v>3</v>
      </c>
      <c r="F193" s="149" t="s">
        <v>362</v>
      </c>
      <c r="H193" s="150">
        <v>4</v>
      </c>
      <c r="I193" s="151"/>
      <c r="L193" s="146"/>
      <c r="M193" s="152"/>
      <c r="T193" s="153"/>
      <c r="AT193" s="148" t="s">
        <v>175</v>
      </c>
      <c r="AU193" s="148" t="s">
        <v>83</v>
      </c>
      <c r="AV193" s="12" t="s">
        <v>83</v>
      </c>
      <c r="AW193" s="12" t="s">
        <v>34</v>
      </c>
      <c r="AX193" s="12" t="s">
        <v>73</v>
      </c>
      <c r="AY193" s="148" t="s">
        <v>131</v>
      </c>
    </row>
    <row r="194" spans="2:65" s="1" customFormat="1" ht="37.9" customHeight="1">
      <c r="B194" s="125"/>
      <c r="C194" s="126" t="s">
        <v>374</v>
      </c>
      <c r="D194" s="126" t="s">
        <v>134</v>
      </c>
      <c r="E194" s="127" t="s">
        <v>375</v>
      </c>
      <c r="F194" s="128" t="s">
        <v>376</v>
      </c>
      <c r="G194" s="129" t="s">
        <v>167</v>
      </c>
      <c r="H194" s="130">
        <v>75</v>
      </c>
      <c r="I194" s="131"/>
      <c r="J194" s="132">
        <f>ROUND(I194*H194,2)</f>
        <v>0</v>
      </c>
      <c r="K194" s="128" t="s">
        <v>138</v>
      </c>
      <c r="L194" s="30"/>
      <c r="M194" s="133" t="s">
        <v>3</v>
      </c>
      <c r="N194" s="134" t="s">
        <v>44</v>
      </c>
      <c r="P194" s="135">
        <f>O194*H194</f>
        <v>0</v>
      </c>
      <c r="Q194" s="135">
        <v>8.9219999999999994E-2</v>
      </c>
      <c r="R194" s="135">
        <f>Q194*H194</f>
        <v>6.6914999999999996</v>
      </c>
      <c r="S194" s="135">
        <v>0</v>
      </c>
      <c r="T194" s="136">
        <f>S194*H194</f>
        <v>0</v>
      </c>
      <c r="AR194" s="137" t="s">
        <v>168</v>
      </c>
      <c r="AT194" s="137" t="s">
        <v>134</v>
      </c>
      <c r="AU194" s="137" t="s">
        <v>83</v>
      </c>
      <c r="AY194" s="15" t="s">
        <v>131</v>
      </c>
      <c r="BE194" s="138">
        <f>IF(N194="základní",J194,0)</f>
        <v>0</v>
      </c>
      <c r="BF194" s="138">
        <f>IF(N194="snížená",J194,0)</f>
        <v>0</v>
      </c>
      <c r="BG194" s="138">
        <f>IF(N194="zákl. přenesená",J194,0)</f>
        <v>0</v>
      </c>
      <c r="BH194" s="138">
        <f>IF(N194="sníž. přenesená",J194,0)</f>
        <v>0</v>
      </c>
      <c r="BI194" s="138">
        <f>IF(N194="nulová",J194,0)</f>
        <v>0</v>
      </c>
      <c r="BJ194" s="15" t="s">
        <v>81</v>
      </c>
      <c r="BK194" s="138">
        <f>ROUND(I194*H194,2)</f>
        <v>0</v>
      </c>
      <c r="BL194" s="15" t="s">
        <v>168</v>
      </c>
      <c r="BM194" s="137" t="s">
        <v>377</v>
      </c>
    </row>
    <row r="195" spans="2:65" s="1" customFormat="1">
      <c r="B195" s="30"/>
      <c r="D195" s="139" t="s">
        <v>141</v>
      </c>
      <c r="F195" s="140" t="s">
        <v>378</v>
      </c>
      <c r="I195" s="141"/>
      <c r="L195" s="30"/>
      <c r="M195" s="142"/>
      <c r="T195" s="51"/>
      <c r="AT195" s="15" t="s">
        <v>141</v>
      </c>
      <c r="AU195" s="15" t="s">
        <v>83</v>
      </c>
    </row>
    <row r="196" spans="2:65" s="12" customFormat="1">
      <c r="B196" s="146"/>
      <c r="D196" s="147" t="s">
        <v>175</v>
      </c>
      <c r="E196" s="148" t="s">
        <v>3</v>
      </c>
      <c r="F196" s="149" t="s">
        <v>348</v>
      </c>
      <c r="H196" s="150">
        <v>71</v>
      </c>
      <c r="I196" s="151"/>
      <c r="L196" s="146"/>
      <c r="M196" s="152"/>
      <c r="T196" s="153"/>
      <c r="AT196" s="148" t="s">
        <v>175</v>
      </c>
      <c r="AU196" s="148" t="s">
        <v>83</v>
      </c>
      <c r="AV196" s="12" t="s">
        <v>83</v>
      </c>
      <c r="AW196" s="12" t="s">
        <v>34</v>
      </c>
      <c r="AX196" s="12" t="s">
        <v>73</v>
      </c>
      <c r="AY196" s="148" t="s">
        <v>131</v>
      </c>
    </row>
    <row r="197" spans="2:65" s="12" customFormat="1">
      <c r="B197" s="146"/>
      <c r="D197" s="147" t="s">
        <v>175</v>
      </c>
      <c r="E197" s="148" t="s">
        <v>3</v>
      </c>
      <c r="F197" s="149" t="s">
        <v>349</v>
      </c>
      <c r="H197" s="150">
        <v>4</v>
      </c>
      <c r="I197" s="151"/>
      <c r="L197" s="146"/>
      <c r="M197" s="152"/>
      <c r="T197" s="153"/>
      <c r="AT197" s="148" t="s">
        <v>175</v>
      </c>
      <c r="AU197" s="148" t="s">
        <v>83</v>
      </c>
      <c r="AV197" s="12" t="s">
        <v>83</v>
      </c>
      <c r="AW197" s="12" t="s">
        <v>34</v>
      </c>
      <c r="AX197" s="12" t="s">
        <v>73</v>
      </c>
      <c r="AY197" s="148" t="s">
        <v>131</v>
      </c>
    </row>
    <row r="198" spans="2:65" s="1" customFormat="1" ht="16.5" customHeight="1">
      <c r="B198" s="125"/>
      <c r="C198" s="154" t="s">
        <v>379</v>
      </c>
      <c r="D198" s="154" t="s">
        <v>284</v>
      </c>
      <c r="E198" s="155" t="s">
        <v>380</v>
      </c>
      <c r="F198" s="156" t="s">
        <v>381</v>
      </c>
      <c r="G198" s="157" t="s">
        <v>167</v>
      </c>
      <c r="H198" s="158">
        <v>73.13</v>
      </c>
      <c r="I198" s="159"/>
      <c r="J198" s="160">
        <f>ROUND(I198*H198,2)</f>
        <v>0</v>
      </c>
      <c r="K198" s="156" t="s">
        <v>138</v>
      </c>
      <c r="L198" s="161"/>
      <c r="M198" s="162" t="s">
        <v>3</v>
      </c>
      <c r="N198" s="163" t="s">
        <v>44</v>
      </c>
      <c r="P198" s="135">
        <f>O198*H198</f>
        <v>0</v>
      </c>
      <c r="Q198" s="135">
        <v>0.113</v>
      </c>
      <c r="R198" s="135">
        <f>Q198*H198</f>
        <v>8.2636900000000004</v>
      </c>
      <c r="S198" s="135">
        <v>0</v>
      </c>
      <c r="T198" s="136">
        <f>S198*H198</f>
        <v>0</v>
      </c>
      <c r="AR198" s="137" t="s">
        <v>205</v>
      </c>
      <c r="AT198" s="137" t="s">
        <v>284</v>
      </c>
      <c r="AU198" s="137" t="s">
        <v>83</v>
      </c>
      <c r="AY198" s="15" t="s">
        <v>131</v>
      </c>
      <c r="BE198" s="138">
        <f>IF(N198="základní",J198,0)</f>
        <v>0</v>
      </c>
      <c r="BF198" s="138">
        <f>IF(N198="snížená",J198,0)</f>
        <v>0</v>
      </c>
      <c r="BG198" s="138">
        <f>IF(N198="zákl. přenesená",J198,0)</f>
        <v>0</v>
      </c>
      <c r="BH198" s="138">
        <f>IF(N198="sníž. přenesená",J198,0)</f>
        <v>0</v>
      </c>
      <c r="BI198" s="138">
        <f>IF(N198="nulová",J198,0)</f>
        <v>0</v>
      </c>
      <c r="BJ198" s="15" t="s">
        <v>81</v>
      </c>
      <c r="BK198" s="138">
        <f>ROUND(I198*H198,2)</f>
        <v>0</v>
      </c>
      <c r="BL198" s="15" t="s">
        <v>168</v>
      </c>
      <c r="BM198" s="137" t="s">
        <v>382</v>
      </c>
    </row>
    <row r="199" spans="2:65" s="12" customFormat="1">
      <c r="B199" s="146"/>
      <c r="D199" s="147" t="s">
        <v>175</v>
      </c>
      <c r="F199" s="149" t="s">
        <v>383</v>
      </c>
      <c r="H199" s="150">
        <v>73.13</v>
      </c>
      <c r="I199" s="151"/>
      <c r="L199" s="146"/>
      <c r="M199" s="152"/>
      <c r="T199" s="153"/>
      <c r="AT199" s="148" t="s">
        <v>175</v>
      </c>
      <c r="AU199" s="148" t="s">
        <v>83</v>
      </c>
      <c r="AV199" s="12" t="s">
        <v>83</v>
      </c>
      <c r="AW199" s="12" t="s">
        <v>4</v>
      </c>
      <c r="AX199" s="12" t="s">
        <v>81</v>
      </c>
      <c r="AY199" s="148" t="s">
        <v>131</v>
      </c>
    </row>
    <row r="200" spans="2:65" s="1" customFormat="1" ht="16.5" customHeight="1">
      <c r="B200" s="125"/>
      <c r="C200" s="154" t="s">
        <v>384</v>
      </c>
      <c r="D200" s="154" t="s">
        <v>284</v>
      </c>
      <c r="E200" s="155" t="s">
        <v>385</v>
      </c>
      <c r="F200" s="156" t="s">
        <v>386</v>
      </c>
      <c r="G200" s="157" t="s">
        <v>167</v>
      </c>
      <c r="H200" s="158">
        <v>4.12</v>
      </c>
      <c r="I200" s="159"/>
      <c r="J200" s="160">
        <f>ROUND(I200*H200,2)</f>
        <v>0</v>
      </c>
      <c r="K200" s="156" t="s">
        <v>138</v>
      </c>
      <c r="L200" s="161"/>
      <c r="M200" s="162" t="s">
        <v>3</v>
      </c>
      <c r="N200" s="163" t="s">
        <v>44</v>
      </c>
      <c r="P200" s="135">
        <f>O200*H200</f>
        <v>0</v>
      </c>
      <c r="Q200" s="135">
        <v>0.13100000000000001</v>
      </c>
      <c r="R200" s="135">
        <f>Q200*H200</f>
        <v>0.53972000000000009</v>
      </c>
      <c r="S200" s="135">
        <v>0</v>
      </c>
      <c r="T200" s="136">
        <f>S200*H200</f>
        <v>0</v>
      </c>
      <c r="AR200" s="137" t="s">
        <v>205</v>
      </c>
      <c r="AT200" s="137" t="s">
        <v>284</v>
      </c>
      <c r="AU200" s="137" t="s">
        <v>83</v>
      </c>
      <c r="AY200" s="15" t="s">
        <v>131</v>
      </c>
      <c r="BE200" s="138">
        <f>IF(N200="základní",J200,0)</f>
        <v>0</v>
      </c>
      <c r="BF200" s="138">
        <f>IF(N200="snížená",J200,0)</f>
        <v>0</v>
      </c>
      <c r="BG200" s="138">
        <f>IF(N200="zákl. přenesená",J200,0)</f>
        <v>0</v>
      </c>
      <c r="BH200" s="138">
        <f>IF(N200="sníž. přenesená",J200,0)</f>
        <v>0</v>
      </c>
      <c r="BI200" s="138">
        <f>IF(N200="nulová",J200,0)</f>
        <v>0</v>
      </c>
      <c r="BJ200" s="15" t="s">
        <v>81</v>
      </c>
      <c r="BK200" s="138">
        <f>ROUND(I200*H200,2)</f>
        <v>0</v>
      </c>
      <c r="BL200" s="15" t="s">
        <v>168</v>
      </c>
      <c r="BM200" s="137" t="s">
        <v>387</v>
      </c>
    </row>
    <row r="201" spans="2:65" s="12" customFormat="1">
      <c r="B201" s="146"/>
      <c r="D201" s="147" t="s">
        <v>175</v>
      </c>
      <c r="F201" s="149" t="s">
        <v>388</v>
      </c>
      <c r="H201" s="150">
        <v>4.12</v>
      </c>
      <c r="I201" s="151"/>
      <c r="L201" s="146"/>
      <c r="M201" s="152"/>
      <c r="T201" s="153"/>
      <c r="AT201" s="148" t="s">
        <v>175</v>
      </c>
      <c r="AU201" s="148" t="s">
        <v>83</v>
      </c>
      <c r="AV201" s="12" t="s">
        <v>83</v>
      </c>
      <c r="AW201" s="12" t="s">
        <v>4</v>
      </c>
      <c r="AX201" s="12" t="s">
        <v>81</v>
      </c>
      <c r="AY201" s="148" t="s">
        <v>131</v>
      </c>
    </row>
    <row r="202" spans="2:65" s="1" customFormat="1" ht="37.9" customHeight="1">
      <c r="B202" s="125"/>
      <c r="C202" s="126" t="s">
        <v>389</v>
      </c>
      <c r="D202" s="126" t="s">
        <v>134</v>
      </c>
      <c r="E202" s="127" t="s">
        <v>390</v>
      </c>
      <c r="F202" s="128" t="s">
        <v>391</v>
      </c>
      <c r="G202" s="129" t="s">
        <v>167</v>
      </c>
      <c r="H202" s="130">
        <v>18</v>
      </c>
      <c r="I202" s="131"/>
      <c r="J202" s="132">
        <f>ROUND(I202*H202,2)</f>
        <v>0</v>
      </c>
      <c r="K202" s="128" t="s">
        <v>138</v>
      </c>
      <c r="L202" s="30"/>
      <c r="M202" s="133" t="s">
        <v>3</v>
      </c>
      <c r="N202" s="134" t="s">
        <v>44</v>
      </c>
      <c r="P202" s="135">
        <f>O202*H202</f>
        <v>0</v>
      </c>
      <c r="Q202" s="135">
        <v>0.11162</v>
      </c>
      <c r="R202" s="135">
        <f>Q202*H202</f>
        <v>2.0091600000000001</v>
      </c>
      <c r="S202" s="135">
        <v>0</v>
      </c>
      <c r="T202" s="136">
        <f>S202*H202</f>
        <v>0</v>
      </c>
      <c r="AR202" s="137" t="s">
        <v>168</v>
      </c>
      <c r="AT202" s="137" t="s">
        <v>134</v>
      </c>
      <c r="AU202" s="137" t="s">
        <v>83</v>
      </c>
      <c r="AY202" s="15" t="s">
        <v>131</v>
      </c>
      <c r="BE202" s="138">
        <f>IF(N202="základní",J202,0)</f>
        <v>0</v>
      </c>
      <c r="BF202" s="138">
        <f>IF(N202="snížená",J202,0)</f>
        <v>0</v>
      </c>
      <c r="BG202" s="138">
        <f>IF(N202="zákl. přenesená",J202,0)</f>
        <v>0</v>
      </c>
      <c r="BH202" s="138">
        <f>IF(N202="sníž. přenesená",J202,0)</f>
        <v>0</v>
      </c>
      <c r="BI202" s="138">
        <f>IF(N202="nulová",J202,0)</f>
        <v>0</v>
      </c>
      <c r="BJ202" s="15" t="s">
        <v>81</v>
      </c>
      <c r="BK202" s="138">
        <f>ROUND(I202*H202,2)</f>
        <v>0</v>
      </c>
      <c r="BL202" s="15" t="s">
        <v>168</v>
      </c>
      <c r="BM202" s="137" t="s">
        <v>392</v>
      </c>
    </row>
    <row r="203" spans="2:65" s="1" customFormat="1">
      <c r="B203" s="30"/>
      <c r="D203" s="139" t="s">
        <v>141</v>
      </c>
      <c r="F203" s="140" t="s">
        <v>393</v>
      </c>
      <c r="I203" s="141"/>
      <c r="L203" s="30"/>
      <c r="M203" s="142"/>
      <c r="T203" s="51"/>
      <c r="AT203" s="15" t="s">
        <v>141</v>
      </c>
      <c r="AU203" s="15" t="s">
        <v>83</v>
      </c>
    </row>
    <row r="204" spans="2:65" s="12" customFormat="1">
      <c r="B204" s="146"/>
      <c r="D204" s="147" t="s">
        <v>175</v>
      </c>
      <c r="E204" s="148" t="s">
        <v>3</v>
      </c>
      <c r="F204" s="149" t="s">
        <v>355</v>
      </c>
      <c r="H204" s="150">
        <v>13</v>
      </c>
      <c r="I204" s="151"/>
      <c r="L204" s="146"/>
      <c r="M204" s="152"/>
      <c r="T204" s="153"/>
      <c r="AT204" s="148" t="s">
        <v>175</v>
      </c>
      <c r="AU204" s="148" t="s">
        <v>83</v>
      </c>
      <c r="AV204" s="12" t="s">
        <v>83</v>
      </c>
      <c r="AW204" s="12" t="s">
        <v>34</v>
      </c>
      <c r="AX204" s="12" t="s">
        <v>73</v>
      </c>
      <c r="AY204" s="148" t="s">
        <v>131</v>
      </c>
    </row>
    <row r="205" spans="2:65" s="12" customFormat="1">
      <c r="B205" s="146"/>
      <c r="D205" s="147" t="s">
        <v>175</v>
      </c>
      <c r="E205" s="148" t="s">
        <v>3</v>
      </c>
      <c r="F205" s="149" t="s">
        <v>356</v>
      </c>
      <c r="H205" s="150">
        <v>5</v>
      </c>
      <c r="I205" s="151"/>
      <c r="L205" s="146"/>
      <c r="M205" s="152"/>
      <c r="T205" s="153"/>
      <c r="AT205" s="148" t="s">
        <v>175</v>
      </c>
      <c r="AU205" s="148" t="s">
        <v>83</v>
      </c>
      <c r="AV205" s="12" t="s">
        <v>83</v>
      </c>
      <c r="AW205" s="12" t="s">
        <v>34</v>
      </c>
      <c r="AX205" s="12" t="s">
        <v>73</v>
      </c>
      <c r="AY205" s="148" t="s">
        <v>131</v>
      </c>
    </row>
    <row r="206" spans="2:65" s="1" customFormat="1" ht="16.5" customHeight="1">
      <c r="B206" s="125"/>
      <c r="C206" s="154" t="s">
        <v>394</v>
      </c>
      <c r="D206" s="154" t="s">
        <v>284</v>
      </c>
      <c r="E206" s="155" t="s">
        <v>395</v>
      </c>
      <c r="F206" s="156" t="s">
        <v>396</v>
      </c>
      <c r="G206" s="157" t="s">
        <v>167</v>
      </c>
      <c r="H206" s="158">
        <v>13.39</v>
      </c>
      <c r="I206" s="159"/>
      <c r="J206" s="160">
        <f>ROUND(I206*H206,2)</f>
        <v>0</v>
      </c>
      <c r="K206" s="156" t="s">
        <v>138</v>
      </c>
      <c r="L206" s="161"/>
      <c r="M206" s="162" t="s">
        <v>3</v>
      </c>
      <c r="N206" s="163" t="s">
        <v>44</v>
      </c>
      <c r="P206" s="135">
        <f>O206*H206</f>
        <v>0</v>
      </c>
      <c r="Q206" s="135">
        <v>0.152</v>
      </c>
      <c r="R206" s="135">
        <f>Q206*H206</f>
        <v>2.0352800000000002</v>
      </c>
      <c r="S206" s="135">
        <v>0</v>
      </c>
      <c r="T206" s="136">
        <f>S206*H206</f>
        <v>0</v>
      </c>
      <c r="AR206" s="137" t="s">
        <v>205</v>
      </c>
      <c r="AT206" s="137" t="s">
        <v>284</v>
      </c>
      <c r="AU206" s="137" t="s">
        <v>83</v>
      </c>
      <c r="AY206" s="15" t="s">
        <v>131</v>
      </c>
      <c r="BE206" s="138">
        <f>IF(N206="základní",J206,0)</f>
        <v>0</v>
      </c>
      <c r="BF206" s="138">
        <f>IF(N206="snížená",J206,0)</f>
        <v>0</v>
      </c>
      <c r="BG206" s="138">
        <f>IF(N206="zákl. přenesená",J206,0)</f>
        <v>0</v>
      </c>
      <c r="BH206" s="138">
        <f>IF(N206="sníž. přenesená",J206,0)</f>
        <v>0</v>
      </c>
      <c r="BI206" s="138">
        <f>IF(N206="nulová",J206,0)</f>
        <v>0</v>
      </c>
      <c r="BJ206" s="15" t="s">
        <v>81</v>
      </c>
      <c r="BK206" s="138">
        <f>ROUND(I206*H206,2)</f>
        <v>0</v>
      </c>
      <c r="BL206" s="15" t="s">
        <v>168</v>
      </c>
      <c r="BM206" s="137" t="s">
        <v>397</v>
      </c>
    </row>
    <row r="207" spans="2:65" s="12" customFormat="1">
      <c r="B207" s="146"/>
      <c r="D207" s="147" t="s">
        <v>175</v>
      </c>
      <c r="F207" s="149" t="s">
        <v>398</v>
      </c>
      <c r="H207" s="150">
        <v>13.39</v>
      </c>
      <c r="I207" s="151"/>
      <c r="L207" s="146"/>
      <c r="M207" s="152"/>
      <c r="T207" s="153"/>
      <c r="AT207" s="148" t="s">
        <v>175</v>
      </c>
      <c r="AU207" s="148" t="s">
        <v>83</v>
      </c>
      <c r="AV207" s="12" t="s">
        <v>83</v>
      </c>
      <c r="AW207" s="12" t="s">
        <v>4</v>
      </c>
      <c r="AX207" s="12" t="s">
        <v>81</v>
      </c>
      <c r="AY207" s="148" t="s">
        <v>131</v>
      </c>
    </row>
    <row r="208" spans="2:65" s="1" customFormat="1" ht="16.5" customHeight="1">
      <c r="B208" s="125"/>
      <c r="C208" s="154" t="s">
        <v>399</v>
      </c>
      <c r="D208" s="154" t="s">
        <v>284</v>
      </c>
      <c r="E208" s="155" t="s">
        <v>400</v>
      </c>
      <c r="F208" s="156" t="s">
        <v>401</v>
      </c>
      <c r="G208" s="157" t="s">
        <v>167</v>
      </c>
      <c r="H208" s="158">
        <v>5.15</v>
      </c>
      <c r="I208" s="159"/>
      <c r="J208" s="160">
        <f>ROUND(I208*H208,2)</f>
        <v>0</v>
      </c>
      <c r="K208" s="156" t="s">
        <v>138</v>
      </c>
      <c r="L208" s="161"/>
      <c r="M208" s="162" t="s">
        <v>3</v>
      </c>
      <c r="N208" s="163" t="s">
        <v>44</v>
      </c>
      <c r="P208" s="135">
        <f>O208*H208</f>
        <v>0</v>
      </c>
      <c r="Q208" s="135">
        <v>0.17499999999999999</v>
      </c>
      <c r="R208" s="135">
        <f>Q208*H208</f>
        <v>0.90125</v>
      </c>
      <c r="S208" s="135">
        <v>0</v>
      </c>
      <c r="T208" s="136">
        <f>S208*H208</f>
        <v>0</v>
      </c>
      <c r="AR208" s="137" t="s">
        <v>205</v>
      </c>
      <c r="AT208" s="137" t="s">
        <v>284</v>
      </c>
      <c r="AU208" s="137" t="s">
        <v>83</v>
      </c>
      <c r="AY208" s="15" t="s">
        <v>131</v>
      </c>
      <c r="BE208" s="138">
        <f>IF(N208="základní",J208,0)</f>
        <v>0</v>
      </c>
      <c r="BF208" s="138">
        <f>IF(N208="snížená",J208,0)</f>
        <v>0</v>
      </c>
      <c r="BG208" s="138">
        <f>IF(N208="zákl. přenesená",J208,0)</f>
        <v>0</v>
      </c>
      <c r="BH208" s="138">
        <f>IF(N208="sníž. přenesená",J208,0)</f>
        <v>0</v>
      </c>
      <c r="BI208" s="138">
        <f>IF(N208="nulová",J208,0)</f>
        <v>0</v>
      </c>
      <c r="BJ208" s="15" t="s">
        <v>81</v>
      </c>
      <c r="BK208" s="138">
        <f>ROUND(I208*H208,2)</f>
        <v>0</v>
      </c>
      <c r="BL208" s="15" t="s">
        <v>168</v>
      </c>
      <c r="BM208" s="137" t="s">
        <v>402</v>
      </c>
    </row>
    <row r="209" spans="2:65" s="12" customFormat="1">
      <c r="B209" s="146"/>
      <c r="D209" s="147" t="s">
        <v>175</v>
      </c>
      <c r="F209" s="149" t="s">
        <v>403</v>
      </c>
      <c r="H209" s="150">
        <v>5.15</v>
      </c>
      <c r="I209" s="151"/>
      <c r="L209" s="146"/>
      <c r="M209" s="152"/>
      <c r="T209" s="153"/>
      <c r="AT209" s="148" t="s">
        <v>175</v>
      </c>
      <c r="AU209" s="148" t="s">
        <v>83</v>
      </c>
      <c r="AV209" s="12" t="s">
        <v>83</v>
      </c>
      <c r="AW209" s="12" t="s">
        <v>4</v>
      </c>
      <c r="AX209" s="12" t="s">
        <v>81</v>
      </c>
      <c r="AY209" s="148" t="s">
        <v>131</v>
      </c>
    </row>
    <row r="210" spans="2:65" s="11" customFormat="1" ht="22.9" customHeight="1">
      <c r="B210" s="113"/>
      <c r="D210" s="114" t="s">
        <v>72</v>
      </c>
      <c r="E210" s="123" t="s">
        <v>205</v>
      </c>
      <c r="F210" s="123" t="s">
        <v>404</v>
      </c>
      <c r="I210" s="116"/>
      <c r="J210" s="124">
        <f>BK210</f>
        <v>0</v>
      </c>
      <c r="L210" s="113"/>
      <c r="M210" s="118"/>
      <c r="P210" s="119">
        <f>SUM(P211:P233)</f>
        <v>0</v>
      </c>
      <c r="R210" s="119">
        <f>SUM(R211:R233)</f>
        <v>1.8338680000000001</v>
      </c>
      <c r="T210" s="120">
        <f>SUM(T211:T233)</f>
        <v>1.7040000000000002</v>
      </c>
      <c r="AR210" s="114" t="s">
        <v>81</v>
      </c>
      <c r="AT210" s="121" t="s">
        <v>72</v>
      </c>
      <c r="AU210" s="121" t="s">
        <v>81</v>
      </c>
      <c r="AY210" s="114" t="s">
        <v>131</v>
      </c>
      <c r="BK210" s="122">
        <f>SUM(BK211:BK233)</f>
        <v>0</v>
      </c>
    </row>
    <row r="211" spans="2:65" s="1" customFormat="1" ht="37.9" customHeight="1">
      <c r="B211" s="125"/>
      <c r="C211" s="126" t="s">
        <v>405</v>
      </c>
      <c r="D211" s="126" t="s">
        <v>134</v>
      </c>
      <c r="E211" s="127" t="s">
        <v>406</v>
      </c>
      <c r="F211" s="128" t="s">
        <v>407</v>
      </c>
      <c r="G211" s="129" t="s">
        <v>137</v>
      </c>
      <c r="H211" s="130">
        <v>1</v>
      </c>
      <c r="I211" s="131"/>
      <c r="J211" s="132">
        <f>ROUND(I211*H211,2)</f>
        <v>0</v>
      </c>
      <c r="K211" s="128" t="s">
        <v>3</v>
      </c>
      <c r="L211" s="30"/>
      <c r="M211" s="133" t="s">
        <v>3</v>
      </c>
      <c r="N211" s="134" t="s">
        <v>44</v>
      </c>
      <c r="P211" s="135">
        <f>O211*H211</f>
        <v>0</v>
      </c>
      <c r="Q211" s="135">
        <v>0.34089999999999998</v>
      </c>
      <c r="R211" s="135">
        <f>Q211*H211</f>
        <v>0.34089999999999998</v>
      </c>
      <c r="S211" s="135">
        <v>1.044</v>
      </c>
      <c r="T211" s="136">
        <f>S211*H211</f>
        <v>1.044</v>
      </c>
      <c r="AR211" s="137" t="s">
        <v>168</v>
      </c>
      <c r="AT211" s="137" t="s">
        <v>134</v>
      </c>
      <c r="AU211" s="137" t="s">
        <v>83</v>
      </c>
      <c r="AY211" s="15" t="s">
        <v>131</v>
      </c>
      <c r="BE211" s="138">
        <f>IF(N211="základní",J211,0)</f>
        <v>0</v>
      </c>
      <c r="BF211" s="138">
        <f>IF(N211="snížená",J211,0)</f>
        <v>0</v>
      </c>
      <c r="BG211" s="138">
        <f>IF(N211="zákl. přenesená",J211,0)</f>
        <v>0</v>
      </c>
      <c r="BH211" s="138">
        <f>IF(N211="sníž. přenesená",J211,0)</f>
        <v>0</v>
      </c>
      <c r="BI211" s="138">
        <f>IF(N211="nulová",J211,0)</f>
        <v>0</v>
      </c>
      <c r="BJ211" s="15" t="s">
        <v>81</v>
      </c>
      <c r="BK211" s="138">
        <f>ROUND(I211*H211,2)</f>
        <v>0</v>
      </c>
      <c r="BL211" s="15" t="s">
        <v>168</v>
      </c>
      <c r="BM211" s="137" t="s">
        <v>408</v>
      </c>
    </row>
    <row r="212" spans="2:65" s="1" customFormat="1" ht="16.5" customHeight="1">
      <c r="B212" s="125"/>
      <c r="C212" s="126" t="s">
        <v>409</v>
      </c>
      <c r="D212" s="126" t="s">
        <v>134</v>
      </c>
      <c r="E212" s="127" t="s">
        <v>410</v>
      </c>
      <c r="F212" s="128" t="s">
        <v>411</v>
      </c>
      <c r="G212" s="129" t="s">
        <v>412</v>
      </c>
      <c r="H212" s="130">
        <v>1</v>
      </c>
      <c r="I212" s="131"/>
      <c r="J212" s="132">
        <f>ROUND(I212*H212,2)</f>
        <v>0</v>
      </c>
      <c r="K212" s="128" t="s">
        <v>138</v>
      </c>
      <c r="L212" s="30"/>
      <c r="M212" s="133" t="s">
        <v>3</v>
      </c>
      <c r="N212" s="134" t="s">
        <v>44</v>
      </c>
      <c r="P212" s="135">
        <f>O212*H212</f>
        <v>0</v>
      </c>
      <c r="Q212" s="135">
        <v>0.124223</v>
      </c>
      <c r="R212" s="135">
        <f>Q212*H212</f>
        <v>0.124223</v>
      </c>
      <c r="S212" s="135">
        <v>0</v>
      </c>
      <c r="T212" s="136">
        <f>S212*H212</f>
        <v>0</v>
      </c>
      <c r="AR212" s="137" t="s">
        <v>139</v>
      </c>
      <c r="AT212" s="137" t="s">
        <v>134</v>
      </c>
      <c r="AU212" s="137" t="s">
        <v>83</v>
      </c>
      <c r="AY212" s="15" t="s">
        <v>131</v>
      </c>
      <c r="BE212" s="138">
        <f>IF(N212="základní",J212,0)</f>
        <v>0</v>
      </c>
      <c r="BF212" s="138">
        <f>IF(N212="snížená",J212,0)</f>
        <v>0</v>
      </c>
      <c r="BG212" s="138">
        <f>IF(N212="zákl. přenesená",J212,0)</f>
        <v>0</v>
      </c>
      <c r="BH212" s="138">
        <f>IF(N212="sníž. přenesená",J212,0)</f>
        <v>0</v>
      </c>
      <c r="BI212" s="138">
        <f>IF(N212="nulová",J212,0)</f>
        <v>0</v>
      </c>
      <c r="BJ212" s="15" t="s">
        <v>81</v>
      </c>
      <c r="BK212" s="138">
        <f>ROUND(I212*H212,2)</f>
        <v>0</v>
      </c>
      <c r="BL212" s="15" t="s">
        <v>139</v>
      </c>
      <c r="BM212" s="137" t="s">
        <v>413</v>
      </c>
    </row>
    <row r="213" spans="2:65" s="1" customFormat="1">
      <c r="B213" s="30"/>
      <c r="D213" s="139" t="s">
        <v>141</v>
      </c>
      <c r="F213" s="140" t="s">
        <v>414</v>
      </c>
      <c r="I213" s="141"/>
      <c r="L213" s="30"/>
      <c r="M213" s="142"/>
      <c r="T213" s="51"/>
      <c r="AT213" s="15" t="s">
        <v>141</v>
      </c>
      <c r="AU213" s="15" t="s">
        <v>83</v>
      </c>
    </row>
    <row r="214" spans="2:65" s="1" customFormat="1" ht="16.5" customHeight="1">
      <c r="B214" s="125"/>
      <c r="C214" s="154" t="s">
        <v>415</v>
      </c>
      <c r="D214" s="154" t="s">
        <v>284</v>
      </c>
      <c r="E214" s="155" t="s">
        <v>416</v>
      </c>
      <c r="F214" s="156" t="s">
        <v>417</v>
      </c>
      <c r="G214" s="157" t="s">
        <v>412</v>
      </c>
      <c r="H214" s="158">
        <v>1</v>
      </c>
      <c r="I214" s="159"/>
      <c r="J214" s="160">
        <f>ROUND(I214*H214,2)</f>
        <v>0</v>
      </c>
      <c r="K214" s="156" t="s">
        <v>138</v>
      </c>
      <c r="L214" s="161"/>
      <c r="M214" s="162" t="s">
        <v>3</v>
      </c>
      <c r="N214" s="163" t="s">
        <v>44</v>
      </c>
      <c r="P214" s="135">
        <f>O214*H214</f>
        <v>0</v>
      </c>
      <c r="Q214" s="135">
        <v>9.7000000000000003E-2</v>
      </c>
      <c r="R214" s="135">
        <f>Q214*H214</f>
        <v>9.7000000000000003E-2</v>
      </c>
      <c r="S214" s="135">
        <v>0</v>
      </c>
      <c r="T214" s="136">
        <f>S214*H214</f>
        <v>0</v>
      </c>
      <c r="AR214" s="137" t="s">
        <v>139</v>
      </c>
      <c r="AT214" s="137" t="s">
        <v>284</v>
      </c>
      <c r="AU214" s="137" t="s">
        <v>83</v>
      </c>
      <c r="AY214" s="15" t="s">
        <v>131</v>
      </c>
      <c r="BE214" s="138">
        <f>IF(N214="základní",J214,0)</f>
        <v>0</v>
      </c>
      <c r="BF214" s="138">
        <f>IF(N214="snížená",J214,0)</f>
        <v>0</v>
      </c>
      <c r="BG214" s="138">
        <f>IF(N214="zákl. přenesená",J214,0)</f>
        <v>0</v>
      </c>
      <c r="BH214" s="138">
        <f>IF(N214="sníž. přenesená",J214,0)</f>
        <v>0</v>
      </c>
      <c r="BI214" s="138">
        <f>IF(N214="nulová",J214,0)</f>
        <v>0</v>
      </c>
      <c r="BJ214" s="15" t="s">
        <v>81</v>
      </c>
      <c r="BK214" s="138">
        <f>ROUND(I214*H214,2)</f>
        <v>0</v>
      </c>
      <c r="BL214" s="15" t="s">
        <v>139</v>
      </c>
      <c r="BM214" s="137" t="s">
        <v>418</v>
      </c>
    </row>
    <row r="215" spans="2:65" s="1" customFormat="1" ht="16.5" customHeight="1">
      <c r="B215" s="125"/>
      <c r="C215" s="126" t="s">
        <v>419</v>
      </c>
      <c r="D215" s="126" t="s">
        <v>134</v>
      </c>
      <c r="E215" s="127" t="s">
        <v>420</v>
      </c>
      <c r="F215" s="128" t="s">
        <v>421</v>
      </c>
      <c r="G215" s="129" t="s">
        <v>412</v>
      </c>
      <c r="H215" s="130">
        <v>1</v>
      </c>
      <c r="I215" s="131"/>
      <c r="J215" s="132">
        <f>ROUND(I215*H215,2)</f>
        <v>0</v>
      </c>
      <c r="K215" s="128" t="s">
        <v>138</v>
      </c>
      <c r="L215" s="30"/>
      <c r="M215" s="133" t="s">
        <v>3</v>
      </c>
      <c r="N215" s="134" t="s">
        <v>44</v>
      </c>
      <c r="P215" s="135">
        <f>O215*H215</f>
        <v>0</v>
      </c>
      <c r="Q215" s="135">
        <v>2.9722999999999999E-2</v>
      </c>
      <c r="R215" s="135">
        <f>Q215*H215</f>
        <v>2.9722999999999999E-2</v>
      </c>
      <c r="S215" s="135">
        <v>0</v>
      </c>
      <c r="T215" s="136">
        <f>S215*H215</f>
        <v>0</v>
      </c>
      <c r="AR215" s="137" t="s">
        <v>139</v>
      </c>
      <c r="AT215" s="137" t="s">
        <v>134</v>
      </c>
      <c r="AU215" s="137" t="s">
        <v>83</v>
      </c>
      <c r="AY215" s="15" t="s">
        <v>131</v>
      </c>
      <c r="BE215" s="138">
        <f>IF(N215="základní",J215,0)</f>
        <v>0</v>
      </c>
      <c r="BF215" s="138">
        <f>IF(N215="snížená",J215,0)</f>
        <v>0</v>
      </c>
      <c r="BG215" s="138">
        <f>IF(N215="zákl. přenesená",J215,0)</f>
        <v>0</v>
      </c>
      <c r="BH215" s="138">
        <f>IF(N215="sníž. přenesená",J215,0)</f>
        <v>0</v>
      </c>
      <c r="BI215" s="138">
        <f>IF(N215="nulová",J215,0)</f>
        <v>0</v>
      </c>
      <c r="BJ215" s="15" t="s">
        <v>81</v>
      </c>
      <c r="BK215" s="138">
        <f>ROUND(I215*H215,2)</f>
        <v>0</v>
      </c>
      <c r="BL215" s="15" t="s">
        <v>139</v>
      </c>
      <c r="BM215" s="137" t="s">
        <v>422</v>
      </c>
    </row>
    <row r="216" spans="2:65" s="1" customFormat="1">
      <c r="B216" s="30"/>
      <c r="D216" s="139" t="s">
        <v>141</v>
      </c>
      <c r="F216" s="140" t="s">
        <v>423</v>
      </c>
      <c r="I216" s="141"/>
      <c r="L216" s="30"/>
      <c r="M216" s="142"/>
      <c r="T216" s="51"/>
      <c r="AT216" s="15" t="s">
        <v>141</v>
      </c>
      <c r="AU216" s="15" t="s">
        <v>83</v>
      </c>
    </row>
    <row r="217" spans="2:65" s="1" customFormat="1" ht="16.5" customHeight="1">
      <c r="B217" s="125"/>
      <c r="C217" s="154" t="s">
        <v>424</v>
      </c>
      <c r="D217" s="154" t="s">
        <v>284</v>
      </c>
      <c r="E217" s="155" t="s">
        <v>425</v>
      </c>
      <c r="F217" s="156" t="s">
        <v>426</v>
      </c>
      <c r="G217" s="157" t="s">
        <v>412</v>
      </c>
      <c r="H217" s="158">
        <v>1</v>
      </c>
      <c r="I217" s="159"/>
      <c r="J217" s="160">
        <f>ROUND(I217*H217,2)</f>
        <v>0</v>
      </c>
      <c r="K217" s="156" t="s">
        <v>138</v>
      </c>
      <c r="L217" s="161"/>
      <c r="M217" s="162" t="s">
        <v>3</v>
      </c>
      <c r="N217" s="163" t="s">
        <v>44</v>
      </c>
      <c r="P217" s="135">
        <f>O217*H217</f>
        <v>0</v>
      </c>
      <c r="Q217" s="135">
        <v>0.04</v>
      </c>
      <c r="R217" s="135">
        <f>Q217*H217</f>
        <v>0.04</v>
      </c>
      <c r="S217" s="135">
        <v>0</v>
      </c>
      <c r="T217" s="136">
        <f>S217*H217</f>
        <v>0</v>
      </c>
      <c r="AR217" s="137" t="s">
        <v>139</v>
      </c>
      <c r="AT217" s="137" t="s">
        <v>284</v>
      </c>
      <c r="AU217" s="137" t="s">
        <v>83</v>
      </c>
      <c r="AY217" s="15" t="s">
        <v>131</v>
      </c>
      <c r="BE217" s="138">
        <f>IF(N217="základní",J217,0)</f>
        <v>0</v>
      </c>
      <c r="BF217" s="138">
        <f>IF(N217="snížená",J217,0)</f>
        <v>0</v>
      </c>
      <c r="BG217" s="138">
        <f>IF(N217="zákl. přenesená",J217,0)</f>
        <v>0</v>
      </c>
      <c r="BH217" s="138">
        <f>IF(N217="sníž. přenesená",J217,0)</f>
        <v>0</v>
      </c>
      <c r="BI217" s="138">
        <f>IF(N217="nulová",J217,0)</f>
        <v>0</v>
      </c>
      <c r="BJ217" s="15" t="s">
        <v>81</v>
      </c>
      <c r="BK217" s="138">
        <f>ROUND(I217*H217,2)</f>
        <v>0</v>
      </c>
      <c r="BL217" s="15" t="s">
        <v>139</v>
      </c>
      <c r="BM217" s="137" t="s">
        <v>427</v>
      </c>
    </row>
    <row r="218" spans="2:65" s="1" customFormat="1" ht="16.5" customHeight="1">
      <c r="B218" s="125"/>
      <c r="C218" s="126" t="s">
        <v>428</v>
      </c>
      <c r="D218" s="126" t="s">
        <v>134</v>
      </c>
      <c r="E218" s="127" t="s">
        <v>429</v>
      </c>
      <c r="F218" s="128" t="s">
        <v>430</v>
      </c>
      <c r="G218" s="129" t="s">
        <v>412</v>
      </c>
      <c r="H218" s="130">
        <v>1</v>
      </c>
      <c r="I218" s="131"/>
      <c r="J218" s="132">
        <f>ROUND(I218*H218,2)</f>
        <v>0</v>
      </c>
      <c r="K218" s="128" t="s">
        <v>138</v>
      </c>
      <c r="L218" s="30"/>
      <c r="M218" s="133" t="s">
        <v>3</v>
      </c>
      <c r="N218" s="134" t="s">
        <v>44</v>
      </c>
      <c r="P218" s="135">
        <f>O218*H218</f>
        <v>0</v>
      </c>
      <c r="Q218" s="135">
        <v>2.9722999999999999E-2</v>
      </c>
      <c r="R218" s="135">
        <f>Q218*H218</f>
        <v>2.9722999999999999E-2</v>
      </c>
      <c r="S218" s="135">
        <v>0</v>
      </c>
      <c r="T218" s="136">
        <f>S218*H218</f>
        <v>0</v>
      </c>
      <c r="AR218" s="137" t="s">
        <v>139</v>
      </c>
      <c r="AT218" s="137" t="s">
        <v>134</v>
      </c>
      <c r="AU218" s="137" t="s">
        <v>83</v>
      </c>
      <c r="AY218" s="15" t="s">
        <v>131</v>
      </c>
      <c r="BE218" s="138">
        <f>IF(N218="základní",J218,0)</f>
        <v>0</v>
      </c>
      <c r="BF218" s="138">
        <f>IF(N218="snížená",J218,0)</f>
        <v>0</v>
      </c>
      <c r="BG218" s="138">
        <f>IF(N218="zákl. přenesená",J218,0)</f>
        <v>0</v>
      </c>
      <c r="BH218" s="138">
        <f>IF(N218="sníž. přenesená",J218,0)</f>
        <v>0</v>
      </c>
      <c r="BI218" s="138">
        <f>IF(N218="nulová",J218,0)</f>
        <v>0</v>
      </c>
      <c r="BJ218" s="15" t="s">
        <v>81</v>
      </c>
      <c r="BK218" s="138">
        <f>ROUND(I218*H218,2)</f>
        <v>0</v>
      </c>
      <c r="BL218" s="15" t="s">
        <v>139</v>
      </c>
      <c r="BM218" s="137" t="s">
        <v>431</v>
      </c>
    </row>
    <row r="219" spans="2:65" s="1" customFormat="1">
      <c r="B219" s="30"/>
      <c r="D219" s="139" t="s">
        <v>141</v>
      </c>
      <c r="F219" s="140" t="s">
        <v>432</v>
      </c>
      <c r="I219" s="141"/>
      <c r="L219" s="30"/>
      <c r="M219" s="142"/>
      <c r="T219" s="51"/>
      <c r="AT219" s="15" t="s">
        <v>141</v>
      </c>
      <c r="AU219" s="15" t="s">
        <v>83</v>
      </c>
    </row>
    <row r="220" spans="2:65" s="1" customFormat="1" ht="16.5" customHeight="1">
      <c r="B220" s="125"/>
      <c r="C220" s="154" t="s">
        <v>433</v>
      </c>
      <c r="D220" s="154" t="s">
        <v>284</v>
      </c>
      <c r="E220" s="155" t="s">
        <v>434</v>
      </c>
      <c r="F220" s="156" t="s">
        <v>435</v>
      </c>
      <c r="G220" s="157" t="s">
        <v>412</v>
      </c>
      <c r="H220" s="158">
        <v>1</v>
      </c>
      <c r="I220" s="159"/>
      <c r="J220" s="160">
        <f>ROUND(I220*H220,2)</f>
        <v>0</v>
      </c>
      <c r="K220" s="156" t="s">
        <v>138</v>
      </c>
      <c r="L220" s="161"/>
      <c r="M220" s="162" t="s">
        <v>3</v>
      </c>
      <c r="N220" s="163" t="s">
        <v>44</v>
      </c>
      <c r="P220" s="135">
        <f>O220*H220</f>
        <v>0</v>
      </c>
      <c r="Q220" s="135">
        <v>5.7000000000000002E-2</v>
      </c>
      <c r="R220" s="135">
        <f>Q220*H220</f>
        <v>5.7000000000000002E-2</v>
      </c>
      <c r="S220" s="135">
        <v>0</v>
      </c>
      <c r="T220" s="136">
        <f>S220*H220</f>
        <v>0</v>
      </c>
      <c r="AR220" s="137" t="s">
        <v>139</v>
      </c>
      <c r="AT220" s="137" t="s">
        <v>284</v>
      </c>
      <c r="AU220" s="137" t="s">
        <v>83</v>
      </c>
      <c r="AY220" s="15" t="s">
        <v>131</v>
      </c>
      <c r="BE220" s="138">
        <f>IF(N220="základní",J220,0)</f>
        <v>0</v>
      </c>
      <c r="BF220" s="138">
        <f>IF(N220="snížená",J220,0)</f>
        <v>0</v>
      </c>
      <c r="BG220" s="138">
        <f>IF(N220="zákl. přenesená",J220,0)</f>
        <v>0</v>
      </c>
      <c r="BH220" s="138">
        <f>IF(N220="sníž. přenesená",J220,0)</f>
        <v>0</v>
      </c>
      <c r="BI220" s="138">
        <f>IF(N220="nulová",J220,0)</f>
        <v>0</v>
      </c>
      <c r="BJ220" s="15" t="s">
        <v>81</v>
      </c>
      <c r="BK220" s="138">
        <f>ROUND(I220*H220,2)</f>
        <v>0</v>
      </c>
      <c r="BL220" s="15" t="s">
        <v>139</v>
      </c>
      <c r="BM220" s="137" t="s">
        <v>436</v>
      </c>
    </row>
    <row r="221" spans="2:65" s="1" customFormat="1" ht="16.5" customHeight="1">
      <c r="B221" s="125"/>
      <c r="C221" s="126" t="s">
        <v>437</v>
      </c>
      <c r="D221" s="126" t="s">
        <v>134</v>
      </c>
      <c r="E221" s="127" t="s">
        <v>438</v>
      </c>
      <c r="F221" s="128" t="s">
        <v>439</v>
      </c>
      <c r="G221" s="129" t="s">
        <v>412</v>
      </c>
      <c r="H221" s="130">
        <v>1</v>
      </c>
      <c r="I221" s="131"/>
      <c r="J221" s="132">
        <f>ROUND(I221*H221,2)</f>
        <v>0</v>
      </c>
      <c r="K221" s="128" t="s">
        <v>138</v>
      </c>
      <c r="L221" s="30"/>
      <c r="M221" s="133" t="s">
        <v>3</v>
      </c>
      <c r="N221" s="134" t="s">
        <v>44</v>
      </c>
      <c r="P221" s="135">
        <f>O221*H221</f>
        <v>0</v>
      </c>
      <c r="Q221" s="135">
        <v>2.9722999999999999E-2</v>
      </c>
      <c r="R221" s="135">
        <f>Q221*H221</f>
        <v>2.9722999999999999E-2</v>
      </c>
      <c r="S221" s="135">
        <v>0</v>
      </c>
      <c r="T221" s="136">
        <f>S221*H221</f>
        <v>0</v>
      </c>
      <c r="AR221" s="137" t="s">
        <v>139</v>
      </c>
      <c r="AT221" s="137" t="s">
        <v>134</v>
      </c>
      <c r="AU221" s="137" t="s">
        <v>83</v>
      </c>
      <c r="AY221" s="15" t="s">
        <v>131</v>
      </c>
      <c r="BE221" s="138">
        <f>IF(N221="základní",J221,0)</f>
        <v>0</v>
      </c>
      <c r="BF221" s="138">
        <f>IF(N221="snížená",J221,0)</f>
        <v>0</v>
      </c>
      <c r="BG221" s="138">
        <f>IF(N221="zákl. přenesená",J221,0)</f>
        <v>0</v>
      </c>
      <c r="BH221" s="138">
        <f>IF(N221="sníž. přenesená",J221,0)</f>
        <v>0</v>
      </c>
      <c r="BI221" s="138">
        <f>IF(N221="nulová",J221,0)</f>
        <v>0</v>
      </c>
      <c r="BJ221" s="15" t="s">
        <v>81</v>
      </c>
      <c r="BK221" s="138">
        <f>ROUND(I221*H221,2)</f>
        <v>0</v>
      </c>
      <c r="BL221" s="15" t="s">
        <v>139</v>
      </c>
      <c r="BM221" s="137" t="s">
        <v>440</v>
      </c>
    </row>
    <row r="222" spans="2:65" s="1" customFormat="1">
      <c r="B222" s="30"/>
      <c r="D222" s="139" t="s">
        <v>141</v>
      </c>
      <c r="F222" s="140" t="s">
        <v>441</v>
      </c>
      <c r="I222" s="141"/>
      <c r="L222" s="30"/>
      <c r="M222" s="142"/>
      <c r="T222" s="51"/>
      <c r="AT222" s="15" t="s">
        <v>141</v>
      </c>
      <c r="AU222" s="15" t="s">
        <v>83</v>
      </c>
    </row>
    <row r="223" spans="2:65" s="1" customFormat="1" ht="16.5" customHeight="1">
      <c r="B223" s="125"/>
      <c r="C223" s="154" t="s">
        <v>442</v>
      </c>
      <c r="D223" s="154" t="s">
        <v>284</v>
      </c>
      <c r="E223" s="155" t="s">
        <v>443</v>
      </c>
      <c r="F223" s="156" t="s">
        <v>444</v>
      </c>
      <c r="G223" s="157" t="s">
        <v>412</v>
      </c>
      <c r="H223" s="158">
        <v>1</v>
      </c>
      <c r="I223" s="159"/>
      <c r="J223" s="160">
        <f>ROUND(I223*H223,2)</f>
        <v>0</v>
      </c>
      <c r="K223" s="156" t="s">
        <v>138</v>
      </c>
      <c r="L223" s="161"/>
      <c r="M223" s="162" t="s">
        <v>3</v>
      </c>
      <c r="N223" s="163" t="s">
        <v>44</v>
      </c>
      <c r="P223" s="135">
        <f>O223*H223</f>
        <v>0</v>
      </c>
      <c r="Q223" s="135">
        <v>0.04</v>
      </c>
      <c r="R223" s="135">
        <f>Q223*H223</f>
        <v>0.04</v>
      </c>
      <c r="S223" s="135">
        <v>0</v>
      </c>
      <c r="T223" s="136">
        <f>S223*H223</f>
        <v>0</v>
      </c>
      <c r="AR223" s="137" t="s">
        <v>139</v>
      </c>
      <c r="AT223" s="137" t="s">
        <v>284</v>
      </c>
      <c r="AU223" s="137" t="s">
        <v>83</v>
      </c>
      <c r="AY223" s="15" t="s">
        <v>131</v>
      </c>
      <c r="BE223" s="138">
        <f>IF(N223="základní",J223,0)</f>
        <v>0</v>
      </c>
      <c r="BF223" s="138">
        <f>IF(N223="snížená",J223,0)</f>
        <v>0</v>
      </c>
      <c r="BG223" s="138">
        <f>IF(N223="zákl. přenesená",J223,0)</f>
        <v>0</v>
      </c>
      <c r="BH223" s="138">
        <f>IF(N223="sníž. přenesená",J223,0)</f>
        <v>0</v>
      </c>
      <c r="BI223" s="138">
        <f>IF(N223="nulová",J223,0)</f>
        <v>0</v>
      </c>
      <c r="BJ223" s="15" t="s">
        <v>81</v>
      </c>
      <c r="BK223" s="138">
        <f>ROUND(I223*H223,2)</f>
        <v>0</v>
      </c>
      <c r="BL223" s="15" t="s">
        <v>139</v>
      </c>
      <c r="BM223" s="137" t="s">
        <v>445</v>
      </c>
    </row>
    <row r="224" spans="2:65" s="1" customFormat="1" ht="16.5" customHeight="1">
      <c r="B224" s="125"/>
      <c r="C224" s="126" t="s">
        <v>446</v>
      </c>
      <c r="D224" s="126" t="s">
        <v>134</v>
      </c>
      <c r="E224" s="127" t="s">
        <v>447</v>
      </c>
      <c r="F224" s="128" t="s">
        <v>448</v>
      </c>
      <c r="G224" s="129" t="s">
        <v>412</v>
      </c>
      <c r="H224" s="130">
        <v>1</v>
      </c>
      <c r="I224" s="131"/>
      <c r="J224" s="132">
        <f>ROUND(I224*H224,2)</f>
        <v>0</v>
      </c>
      <c r="K224" s="128" t="s">
        <v>138</v>
      </c>
      <c r="L224" s="30"/>
      <c r="M224" s="133" t="s">
        <v>3</v>
      </c>
      <c r="N224" s="134" t="s">
        <v>44</v>
      </c>
      <c r="P224" s="135">
        <f>O224*H224</f>
        <v>0</v>
      </c>
      <c r="Q224" s="135">
        <v>3.0758000000000001E-2</v>
      </c>
      <c r="R224" s="135">
        <f>Q224*H224</f>
        <v>3.0758000000000001E-2</v>
      </c>
      <c r="S224" s="135">
        <v>0</v>
      </c>
      <c r="T224" s="136">
        <f>S224*H224</f>
        <v>0</v>
      </c>
      <c r="AR224" s="137" t="s">
        <v>139</v>
      </c>
      <c r="AT224" s="137" t="s">
        <v>134</v>
      </c>
      <c r="AU224" s="137" t="s">
        <v>83</v>
      </c>
      <c r="AY224" s="15" t="s">
        <v>131</v>
      </c>
      <c r="BE224" s="138">
        <f>IF(N224="základní",J224,0)</f>
        <v>0</v>
      </c>
      <c r="BF224" s="138">
        <f>IF(N224="snížená",J224,0)</f>
        <v>0</v>
      </c>
      <c r="BG224" s="138">
        <f>IF(N224="zákl. přenesená",J224,0)</f>
        <v>0</v>
      </c>
      <c r="BH224" s="138">
        <f>IF(N224="sníž. přenesená",J224,0)</f>
        <v>0</v>
      </c>
      <c r="BI224" s="138">
        <f>IF(N224="nulová",J224,0)</f>
        <v>0</v>
      </c>
      <c r="BJ224" s="15" t="s">
        <v>81</v>
      </c>
      <c r="BK224" s="138">
        <f>ROUND(I224*H224,2)</f>
        <v>0</v>
      </c>
      <c r="BL224" s="15" t="s">
        <v>139</v>
      </c>
      <c r="BM224" s="137" t="s">
        <v>449</v>
      </c>
    </row>
    <row r="225" spans="2:65" s="1" customFormat="1">
      <c r="B225" s="30"/>
      <c r="D225" s="139" t="s">
        <v>141</v>
      </c>
      <c r="F225" s="140" t="s">
        <v>450</v>
      </c>
      <c r="I225" s="141"/>
      <c r="L225" s="30"/>
      <c r="M225" s="142"/>
      <c r="T225" s="51"/>
      <c r="AT225" s="15" t="s">
        <v>141</v>
      </c>
      <c r="AU225" s="15" t="s">
        <v>83</v>
      </c>
    </row>
    <row r="226" spans="2:65" s="1" customFormat="1" ht="16.5" customHeight="1">
      <c r="B226" s="125"/>
      <c r="C226" s="154" t="s">
        <v>451</v>
      </c>
      <c r="D226" s="154" t="s">
        <v>284</v>
      </c>
      <c r="E226" s="155" t="s">
        <v>452</v>
      </c>
      <c r="F226" s="156" t="s">
        <v>453</v>
      </c>
      <c r="G226" s="157" t="s">
        <v>412</v>
      </c>
      <c r="H226" s="158">
        <v>1</v>
      </c>
      <c r="I226" s="159"/>
      <c r="J226" s="160">
        <f>ROUND(I226*H226,2)</f>
        <v>0</v>
      </c>
      <c r="K226" s="156" t="s">
        <v>138</v>
      </c>
      <c r="L226" s="161"/>
      <c r="M226" s="162" t="s">
        <v>3</v>
      </c>
      <c r="N226" s="163" t="s">
        <v>44</v>
      </c>
      <c r="P226" s="135">
        <f>O226*H226</f>
        <v>0</v>
      </c>
      <c r="Q226" s="135">
        <v>2.7E-2</v>
      </c>
      <c r="R226" s="135">
        <f>Q226*H226</f>
        <v>2.7E-2</v>
      </c>
      <c r="S226" s="135">
        <v>0</v>
      </c>
      <c r="T226" s="136">
        <f>S226*H226</f>
        <v>0</v>
      </c>
      <c r="AR226" s="137" t="s">
        <v>139</v>
      </c>
      <c r="AT226" s="137" t="s">
        <v>284</v>
      </c>
      <c r="AU226" s="137" t="s">
        <v>83</v>
      </c>
      <c r="AY226" s="15" t="s">
        <v>131</v>
      </c>
      <c r="BE226" s="138">
        <f>IF(N226="základní",J226,0)</f>
        <v>0</v>
      </c>
      <c r="BF226" s="138">
        <f>IF(N226="snížená",J226,0)</f>
        <v>0</v>
      </c>
      <c r="BG226" s="138">
        <f>IF(N226="zákl. přenesená",J226,0)</f>
        <v>0</v>
      </c>
      <c r="BH226" s="138">
        <f>IF(N226="sníž. přenesená",J226,0)</f>
        <v>0</v>
      </c>
      <c r="BI226" s="138">
        <f>IF(N226="nulová",J226,0)</f>
        <v>0</v>
      </c>
      <c r="BJ226" s="15" t="s">
        <v>81</v>
      </c>
      <c r="BK226" s="138">
        <f>ROUND(I226*H226,2)</f>
        <v>0</v>
      </c>
      <c r="BL226" s="15" t="s">
        <v>139</v>
      </c>
      <c r="BM226" s="137" t="s">
        <v>454</v>
      </c>
    </row>
    <row r="227" spans="2:65" s="1" customFormat="1" ht="24.2" customHeight="1">
      <c r="B227" s="125"/>
      <c r="C227" s="126" t="s">
        <v>455</v>
      </c>
      <c r="D227" s="126" t="s">
        <v>134</v>
      </c>
      <c r="E227" s="127" t="s">
        <v>456</v>
      </c>
      <c r="F227" s="128" t="s">
        <v>457</v>
      </c>
      <c r="G227" s="129" t="s">
        <v>412</v>
      </c>
      <c r="H227" s="130">
        <v>1</v>
      </c>
      <c r="I227" s="131"/>
      <c r="J227" s="132">
        <f>ROUND(I227*H227,2)</f>
        <v>0</v>
      </c>
      <c r="K227" s="128" t="s">
        <v>138</v>
      </c>
      <c r="L227" s="30"/>
      <c r="M227" s="133" t="s">
        <v>3</v>
      </c>
      <c r="N227" s="134" t="s">
        <v>44</v>
      </c>
      <c r="P227" s="135">
        <f>O227*H227</f>
        <v>0</v>
      </c>
      <c r="Q227" s="135">
        <v>0.65847999999999995</v>
      </c>
      <c r="R227" s="135">
        <f>Q227*H227</f>
        <v>0.65847999999999995</v>
      </c>
      <c r="S227" s="135">
        <v>0.66</v>
      </c>
      <c r="T227" s="136">
        <f>S227*H227</f>
        <v>0.66</v>
      </c>
      <c r="AR227" s="137" t="s">
        <v>168</v>
      </c>
      <c r="AT227" s="137" t="s">
        <v>134</v>
      </c>
      <c r="AU227" s="137" t="s">
        <v>83</v>
      </c>
      <c r="AY227" s="15" t="s">
        <v>131</v>
      </c>
      <c r="BE227" s="138">
        <f>IF(N227="základní",J227,0)</f>
        <v>0</v>
      </c>
      <c r="BF227" s="138">
        <f>IF(N227="snížená",J227,0)</f>
        <v>0</v>
      </c>
      <c r="BG227" s="138">
        <f>IF(N227="zákl. přenesená",J227,0)</f>
        <v>0</v>
      </c>
      <c r="BH227" s="138">
        <f>IF(N227="sníž. přenesená",J227,0)</f>
        <v>0</v>
      </c>
      <c r="BI227" s="138">
        <f>IF(N227="nulová",J227,0)</f>
        <v>0</v>
      </c>
      <c r="BJ227" s="15" t="s">
        <v>81</v>
      </c>
      <c r="BK227" s="138">
        <f>ROUND(I227*H227,2)</f>
        <v>0</v>
      </c>
      <c r="BL227" s="15" t="s">
        <v>168</v>
      </c>
      <c r="BM227" s="137" t="s">
        <v>458</v>
      </c>
    </row>
    <row r="228" spans="2:65" s="1" customFormat="1">
      <c r="B228" s="30"/>
      <c r="D228" s="139" t="s">
        <v>141</v>
      </c>
      <c r="F228" s="140" t="s">
        <v>459</v>
      </c>
      <c r="I228" s="141"/>
      <c r="L228" s="30"/>
      <c r="M228" s="142"/>
      <c r="T228" s="51"/>
      <c r="AT228" s="15" t="s">
        <v>141</v>
      </c>
      <c r="AU228" s="15" t="s">
        <v>83</v>
      </c>
    </row>
    <row r="229" spans="2:65" s="12" customFormat="1">
      <c r="B229" s="146"/>
      <c r="D229" s="147" t="s">
        <v>175</v>
      </c>
      <c r="E229" s="148" t="s">
        <v>3</v>
      </c>
      <c r="F229" s="149" t="s">
        <v>460</v>
      </c>
      <c r="H229" s="150">
        <v>1</v>
      </c>
      <c r="I229" s="151"/>
      <c r="L229" s="146"/>
      <c r="M229" s="152"/>
      <c r="T229" s="153"/>
      <c r="AT229" s="148" t="s">
        <v>175</v>
      </c>
      <c r="AU229" s="148" t="s">
        <v>83</v>
      </c>
      <c r="AV229" s="12" t="s">
        <v>83</v>
      </c>
      <c r="AW229" s="12" t="s">
        <v>34</v>
      </c>
      <c r="AX229" s="12" t="s">
        <v>73</v>
      </c>
      <c r="AY229" s="148" t="s">
        <v>131</v>
      </c>
    </row>
    <row r="230" spans="2:65" s="1" customFormat="1" ht="16.5" customHeight="1">
      <c r="B230" s="125"/>
      <c r="C230" s="126" t="s">
        <v>461</v>
      </c>
      <c r="D230" s="126" t="s">
        <v>134</v>
      </c>
      <c r="E230" s="127" t="s">
        <v>462</v>
      </c>
      <c r="F230" s="128" t="s">
        <v>463</v>
      </c>
      <c r="G230" s="129" t="s">
        <v>412</v>
      </c>
      <c r="H230" s="130">
        <v>1</v>
      </c>
      <c r="I230" s="131"/>
      <c r="J230" s="132">
        <f>ROUND(I230*H230,2)</f>
        <v>0</v>
      </c>
      <c r="K230" s="128" t="s">
        <v>138</v>
      </c>
      <c r="L230" s="30"/>
      <c r="M230" s="133" t="s">
        <v>3</v>
      </c>
      <c r="N230" s="134" t="s">
        <v>44</v>
      </c>
      <c r="P230" s="135">
        <f>O230*H230</f>
        <v>0</v>
      </c>
      <c r="Q230" s="135">
        <v>0.217338</v>
      </c>
      <c r="R230" s="135">
        <f>Q230*H230</f>
        <v>0.217338</v>
      </c>
      <c r="S230" s="135">
        <v>0</v>
      </c>
      <c r="T230" s="136">
        <f>S230*H230</f>
        <v>0</v>
      </c>
      <c r="AR230" s="137" t="s">
        <v>139</v>
      </c>
      <c r="AT230" s="137" t="s">
        <v>134</v>
      </c>
      <c r="AU230" s="137" t="s">
        <v>83</v>
      </c>
      <c r="AY230" s="15" t="s">
        <v>131</v>
      </c>
      <c r="BE230" s="138">
        <f>IF(N230="základní",J230,0)</f>
        <v>0</v>
      </c>
      <c r="BF230" s="138">
        <f>IF(N230="snížená",J230,0)</f>
        <v>0</v>
      </c>
      <c r="BG230" s="138">
        <f>IF(N230="zákl. přenesená",J230,0)</f>
        <v>0</v>
      </c>
      <c r="BH230" s="138">
        <f>IF(N230="sníž. přenesená",J230,0)</f>
        <v>0</v>
      </c>
      <c r="BI230" s="138">
        <f>IF(N230="nulová",J230,0)</f>
        <v>0</v>
      </c>
      <c r="BJ230" s="15" t="s">
        <v>81</v>
      </c>
      <c r="BK230" s="138">
        <f>ROUND(I230*H230,2)</f>
        <v>0</v>
      </c>
      <c r="BL230" s="15" t="s">
        <v>139</v>
      </c>
      <c r="BM230" s="137" t="s">
        <v>464</v>
      </c>
    </row>
    <row r="231" spans="2:65" s="1" customFormat="1">
      <c r="B231" s="30"/>
      <c r="D231" s="139" t="s">
        <v>141</v>
      </c>
      <c r="F231" s="140" t="s">
        <v>465</v>
      </c>
      <c r="I231" s="141"/>
      <c r="L231" s="30"/>
      <c r="M231" s="142"/>
      <c r="T231" s="51"/>
      <c r="AT231" s="15" t="s">
        <v>141</v>
      </c>
      <c r="AU231" s="15" t="s">
        <v>83</v>
      </c>
    </row>
    <row r="232" spans="2:65" s="1" customFormat="1" ht="16.5" customHeight="1">
      <c r="B232" s="125"/>
      <c r="C232" s="154" t="s">
        <v>466</v>
      </c>
      <c r="D232" s="154" t="s">
        <v>284</v>
      </c>
      <c r="E232" s="155" t="s">
        <v>467</v>
      </c>
      <c r="F232" s="156" t="s">
        <v>468</v>
      </c>
      <c r="G232" s="157" t="s">
        <v>412</v>
      </c>
      <c r="H232" s="158">
        <v>1</v>
      </c>
      <c r="I232" s="159"/>
      <c r="J232" s="160">
        <f>ROUND(I232*H232,2)</f>
        <v>0</v>
      </c>
      <c r="K232" s="156" t="s">
        <v>138</v>
      </c>
      <c r="L232" s="161"/>
      <c r="M232" s="162" t="s">
        <v>3</v>
      </c>
      <c r="N232" s="163" t="s">
        <v>44</v>
      </c>
      <c r="P232" s="135">
        <f>O232*H232</f>
        <v>0</v>
      </c>
      <c r="Q232" s="135">
        <v>4.0000000000000001E-3</v>
      </c>
      <c r="R232" s="135">
        <f>Q232*H232</f>
        <v>4.0000000000000001E-3</v>
      </c>
      <c r="S232" s="135">
        <v>0</v>
      </c>
      <c r="T232" s="136">
        <f>S232*H232</f>
        <v>0</v>
      </c>
      <c r="AR232" s="137" t="s">
        <v>139</v>
      </c>
      <c r="AT232" s="137" t="s">
        <v>284</v>
      </c>
      <c r="AU232" s="137" t="s">
        <v>83</v>
      </c>
      <c r="AY232" s="15" t="s">
        <v>131</v>
      </c>
      <c r="BE232" s="138">
        <f>IF(N232="základní",J232,0)</f>
        <v>0</v>
      </c>
      <c r="BF232" s="138">
        <f>IF(N232="snížená",J232,0)</f>
        <v>0</v>
      </c>
      <c r="BG232" s="138">
        <f>IF(N232="zákl. přenesená",J232,0)</f>
        <v>0</v>
      </c>
      <c r="BH232" s="138">
        <f>IF(N232="sníž. přenesená",J232,0)</f>
        <v>0</v>
      </c>
      <c r="BI232" s="138">
        <f>IF(N232="nulová",J232,0)</f>
        <v>0</v>
      </c>
      <c r="BJ232" s="15" t="s">
        <v>81</v>
      </c>
      <c r="BK232" s="138">
        <f>ROUND(I232*H232,2)</f>
        <v>0</v>
      </c>
      <c r="BL232" s="15" t="s">
        <v>139</v>
      </c>
      <c r="BM232" s="137" t="s">
        <v>469</v>
      </c>
    </row>
    <row r="233" spans="2:65" s="1" customFormat="1" ht="16.5" customHeight="1">
      <c r="B233" s="125"/>
      <c r="C233" s="154" t="s">
        <v>470</v>
      </c>
      <c r="D233" s="154" t="s">
        <v>284</v>
      </c>
      <c r="E233" s="155" t="s">
        <v>471</v>
      </c>
      <c r="F233" s="156" t="s">
        <v>472</v>
      </c>
      <c r="G233" s="157" t="s">
        <v>412</v>
      </c>
      <c r="H233" s="158">
        <v>1</v>
      </c>
      <c r="I233" s="159"/>
      <c r="J233" s="160">
        <f>ROUND(I233*H233,2)</f>
        <v>0</v>
      </c>
      <c r="K233" s="156" t="s">
        <v>138</v>
      </c>
      <c r="L233" s="161"/>
      <c r="M233" s="162" t="s">
        <v>3</v>
      </c>
      <c r="N233" s="163" t="s">
        <v>44</v>
      </c>
      <c r="P233" s="135">
        <f>O233*H233</f>
        <v>0</v>
      </c>
      <c r="Q233" s="135">
        <v>0.108</v>
      </c>
      <c r="R233" s="135">
        <f>Q233*H233</f>
        <v>0.108</v>
      </c>
      <c r="S233" s="135">
        <v>0</v>
      </c>
      <c r="T233" s="136">
        <f>S233*H233</f>
        <v>0</v>
      </c>
      <c r="AR233" s="137" t="s">
        <v>139</v>
      </c>
      <c r="AT233" s="137" t="s">
        <v>284</v>
      </c>
      <c r="AU233" s="137" t="s">
        <v>83</v>
      </c>
      <c r="AY233" s="15" t="s">
        <v>131</v>
      </c>
      <c r="BE233" s="138">
        <f>IF(N233="základní",J233,0)</f>
        <v>0</v>
      </c>
      <c r="BF233" s="138">
        <f>IF(N233="snížená",J233,0)</f>
        <v>0</v>
      </c>
      <c r="BG233" s="138">
        <f>IF(N233="zákl. přenesená",J233,0)</f>
        <v>0</v>
      </c>
      <c r="BH233" s="138">
        <f>IF(N233="sníž. přenesená",J233,0)</f>
        <v>0</v>
      </c>
      <c r="BI233" s="138">
        <f>IF(N233="nulová",J233,0)</f>
        <v>0</v>
      </c>
      <c r="BJ233" s="15" t="s">
        <v>81</v>
      </c>
      <c r="BK233" s="138">
        <f>ROUND(I233*H233,2)</f>
        <v>0</v>
      </c>
      <c r="BL233" s="15" t="s">
        <v>139</v>
      </c>
      <c r="BM233" s="137" t="s">
        <v>473</v>
      </c>
    </row>
    <row r="234" spans="2:65" s="11" customFormat="1" ht="22.9" customHeight="1">
      <c r="B234" s="113"/>
      <c r="D234" s="114" t="s">
        <v>72</v>
      </c>
      <c r="E234" s="123" t="s">
        <v>211</v>
      </c>
      <c r="F234" s="123" t="s">
        <v>474</v>
      </c>
      <c r="I234" s="116"/>
      <c r="J234" s="124">
        <f>BK234</f>
        <v>0</v>
      </c>
      <c r="L234" s="113"/>
      <c r="M234" s="118"/>
      <c r="P234" s="119">
        <f>SUM(P235:P253)</f>
        <v>0</v>
      </c>
      <c r="R234" s="119">
        <f>SUM(R235:R253)</f>
        <v>27.907803444000002</v>
      </c>
      <c r="T234" s="120">
        <f>SUM(T235:T253)</f>
        <v>0</v>
      </c>
      <c r="AR234" s="114" t="s">
        <v>81</v>
      </c>
      <c r="AT234" s="121" t="s">
        <v>72</v>
      </c>
      <c r="AU234" s="121" t="s">
        <v>81</v>
      </c>
      <c r="AY234" s="114" t="s">
        <v>131</v>
      </c>
      <c r="BK234" s="122">
        <f>SUM(BK235:BK253)</f>
        <v>0</v>
      </c>
    </row>
    <row r="235" spans="2:65" s="1" customFormat="1" ht="24.2" customHeight="1">
      <c r="B235" s="125"/>
      <c r="C235" s="126" t="s">
        <v>475</v>
      </c>
      <c r="D235" s="126" t="s">
        <v>134</v>
      </c>
      <c r="E235" s="127" t="s">
        <v>476</v>
      </c>
      <c r="F235" s="128" t="s">
        <v>477</v>
      </c>
      <c r="G235" s="129" t="s">
        <v>195</v>
      </c>
      <c r="H235" s="130">
        <v>128</v>
      </c>
      <c r="I235" s="131"/>
      <c r="J235" s="132">
        <f>ROUND(I235*H235,2)</f>
        <v>0</v>
      </c>
      <c r="K235" s="128" t="s">
        <v>138</v>
      </c>
      <c r="L235" s="30"/>
      <c r="M235" s="133" t="s">
        <v>3</v>
      </c>
      <c r="N235" s="134" t="s">
        <v>44</v>
      </c>
      <c r="P235" s="135">
        <f>O235*H235</f>
        <v>0</v>
      </c>
      <c r="Q235" s="135">
        <v>0.15539952000000001</v>
      </c>
      <c r="R235" s="135">
        <f>Q235*H235</f>
        <v>19.891138560000002</v>
      </c>
      <c r="S235" s="135">
        <v>0</v>
      </c>
      <c r="T235" s="136">
        <f>S235*H235</f>
        <v>0</v>
      </c>
      <c r="AR235" s="137" t="s">
        <v>168</v>
      </c>
      <c r="AT235" s="137" t="s">
        <v>134</v>
      </c>
      <c r="AU235" s="137" t="s">
        <v>83</v>
      </c>
      <c r="AY235" s="15" t="s">
        <v>131</v>
      </c>
      <c r="BE235" s="138">
        <f>IF(N235="základní",J235,0)</f>
        <v>0</v>
      </c>
      <c r="BF235" s="138">
        <f>IF(N235="snížená",J235,0)</f>
        <v>0</v>
      </c>
      <c r="BG235" s="138">
        <f>IF(N235="zákl. přenesená",J235,0)</f>
        <v>0</v>
      </c>
      <c r="BH235" s="138">
        <f>IF(N235="sníž. přenesená",J235,0)</f>
        <v>0</v>
      </c>
      <c r="BI235" s="138">
        <f>IF(N235="nulová",J235,0)</f>
        <v>0</v>
      </c>
      <c r="BJ235" s="15" t="s">
        <v>81</v>
      </c>
      <c r="BK235" s="138">
        <f>ROUND(I235*H235,2)</f>
        <v>0</v>
      </c>
      <c r="BL235" s="15" t="s">
        <v>168</v>
      </c>
      <c r="BM235" s="137" t="s">
        <v>478</v>
      </c>
    </row>
    <row r="236" spans="2:65" s="1" customFormat="1">
      <c r="B236" s="30"/>
      <c r="D236" s="139" t="s">
        <v>141</v>
      </c>
      <c r="F236" s="140" t="s">
        <v>479</v>
      </c>
      <c r="I236" s="141"/>
      <c r="L236" s="30"/>
      <c r="M236" s="142"/>
      <c r="T236" s="51"/>
      <c r="AT236" s="15" t="s">
        <v>141</v>
      </c>
      <c r="AU236" s="15" t="s">
        <v>83</v>
      </c>
    </row>
    <row r="237" spans="2:65" s="12" customFormat="1">
      <c r="B237" s="146"/>
      <c r="D237" s="147" t="s">
        <v>175</v>
      </c>
      <c r="E237" s="148" t="s">
        <v>3</v>
      </c>
      <c r="F237" s="149" t="s">
        <v>480</v>
      </c>
      <c r="H237" s="150">
        <v>55</v>
      </c>
      <c r="I237" s="151"/>
      <c r="L237" s="146"/>
      <c r="M237" s="152"/>
      <c r="T237" s="153"/>
      <c r="AT237" s="148" t="s">
        <v>175</v>
      </c>
      <c r="AU237" s="148" t="s">
        <v>83</v>
      </c>
      <c r="AV237" s="12" t="s">
        <v>83</v>
      </c>
      <c r="AW237" s="12" t="s">
        <v>34</v>
      </c>
      <c r="AX237" s="12" t="s">
        <v>73</v>
      </c>
      <c r="AY237" s="148" t="s">
        <v>131</v>
      </c>
    </row>
    <row r="238" spans="2:65" s="12" customFormat="1">
      <c r="B238" s="146"/>
      <c r="D238" s="147" t="s">
        <v>175</v>
      </c>
      <c r="E238" s="148" t="s">
        <v>3</v>
      </c>
      <c r="F238" s="149" t="s">
        <v>481</v>
      </c>
      <c r="H238" s="150">
        <v>58</v>
      </c>
      <c r="I238" s="151"/>
      <c r="L238" s="146"/>
      <c r="M238" s="152"/>
      <c r="T238" s="153"/>
      <c r="AT238" s="148" t="s">
        <v>175</v>
      </c>
      <c r="AU238" s="148" t="s">
        <v>83</v>
      </c>
      <c r="AV238" s="12" t="s">
        <v>83</v>
      </c>
      <c r="AW238" s="12" t="s">
        <v>34</v>
      </c>
      <c r="AX238" s="12" t="s">
        <v>73</v>
      </c>
      <c r="AY238" s="148" t="s">
        <v>131</v>
      </c>
    </row>
    <row r="239" spans="2:65" s="12" customFormat="1">
      <c r="B239" s="146"/>
      <c r="D239" s="147" t="s">
        <v>175</v>
      </c>
      <c r="E239" s="148" t="s">
        <v>3</v>
      </c>
      <c r="F239" s="149" t="s">
        <v>482</v>
      </c>
      <c r="H239" s="150">
        <v>15</v>
      </c>
      <c r="I239" s="151"/>
      <c r="L239" s="146"/>
      <c r="M239" s="152"/>
      <c r="T239" s="153"/>
      <c r="AT239" s="148" t="s">
        <v>175</v>
      </c>
      <c r="AU239" s="148" t="s">
        <v>83</v>
      </c>
      <c r="AV239" s="12" t="s">
        <v>83</v>
      </c>
      <c r="AW239" s="12" t="s">
        <v>34</v>
      </c>
      <c r="AX239" s="12" t="s">
        <v>73</v>
      </c>
      <c r="AY239" s="148" t="s">
        <v>131</v>
      </c>
    </row>
    <row r="240" spans="2:65" s="1" customFormat="1" ht="16.5" customHeight="1">
      <c r="B240" s="125"/>
      <c r="C240" s="154" t="s">
        <v>483</v>
      </c>
      <c r="D240" s="154" t="s">
        <v>284</v>
      </c>
      <c r="E240" s="155" t="s">
        <v>484</v>
      </c>
      <c r="F240" s="156" t="s">
        <v>485</v>
      </c>
      <c r="G240" s="157" t="s">
        <v>195</v>
      </c>
      <c r="H240" s="158">
        <v>56.1</v>
      </c>
      <c r="I240" s="159"/>
      <c r="J240" s="160">
        <f>ROUND(I240*H240,2)</f>
        <v>0</v>
      </c>
      <c r="K240" s="156" t="s">
        <v>138</v>
      </c>
      <c r="L240" s="161"/>
      <c r="M240" s="162" t="s">
        <v>3</v>
      </c>
      <c r="N240" s="163" t="s">
        <v>44</v>
      </c>
      <c r="P240" s="135">
        <f>O240*H240</f>
        <v>0</v>
      </c>
      <c r="Q240" s="135">
        <v>4.4999999999999998E-2</v>
      </c>
      <c r="R240" s="135">
        <f>Q240*H240</f>
        <v>2.5245000000000002</v>
      </c>
      <c r="S240" s="135">
        <v>0</v>
      </c>
      <c r="T240" s="136">
        <f>S240*H240</f>
        <v>0</v>
      </c>
      <c r="AR240" s="137" t="s">
        <v>205</v>
      </c>
      <c r="AT240" s="137" t="s">
        <v>284</v>
      </c>
      <c r="AU240" s="137" t="s">
        <v>83</v>
      </c>
      <c r="AY240" s="15" t="s">
        <v>131</v>
      </c>
      <c r="BE240" s="138">
        <f>IF(N240="základní",J240,0)</f>
        <v>0</v>
      </c>
      <c r="BF240" s="138">
        <f>IF(N240="snížená",J240,0)</f>
        <v>0</v>
      </c>
      <c r="BG240" s="138">
        <f>IF(N240="zákl. přenesená",J240,0)</f>
        <v>0</v>
      </c>
      <c r="BH240" s="138">
        <f>IF(N240="sníž. přenesená",J240,0)</f>
        <v>0</v>
      </c>
      <c r="BI240" s="138">
        <f>IF(N240="nulová",J240,0)</f>
        <v>0</v>
      </c>
      <c r="BJ240" s="15" t="s">
        <v>81</v>
      </c>
      <c r="BK240" s="138">
        <f>ROUND(I240*H240,2)</f>
        <v>0</v>
      </c>
      <c r="BL240" s="15" t="s">
        <v>168</v>
      </c>
      <c r="BM240" s="137" t="s">
        <v>486</v>
      </c>
    </row>
    <row r="241" spans="2:65" s="12" customFormat="1">
      <c r="B241" s="146"/>
      <c r="D241" s="147" t="s">
        <v>175</v>
      </c>
      <c r="F241" s="149" t="s">
        <v>487</v>
      </c>
      <c r="H241" s="150">
        <v>56.1</v>
      </c>
      <c r="I241" s="151"/>
      <c r="L241" s="146"/>
      <c r="M241" s="152"/>
      <c r="T241" s="153"/>
      <c r="AT241" s="148" t="s">
        <v>175</v>
      </c>
      <c r="AU241" s="148" t="s">
        <v>83</v>
      </c>
      <c r="AV241" s="12" t="s">
        <v>83</v>
      </c>
      <c r="AW241" s="12" t="s">
        <v>4</v>
      </c>
      <c r="AX241" s="12" t="s">
        <v>81</v>
      </c>
      <c r="AY241" s="148" t="s">
        <v>131</v>
      </c>
    </row>
    <row r="242" spans="2:65" s="1" customFormat="1" ht="16.5" customHeight="1">
      <c r="B242" s="125"/>
      <c r="C242" s="154" t="s">
        <v>488</v>
      </c>
      <c r="D242" s="154" t="s">
        <v>284</v>
      </c>
      <c r="E242" s="155" t="s">
        <v>489</v>
      </c>
      <c r="F242" s="156" t="s">
        <v>490</v>
      </c>
      <c r="G242" s="157" t="s">
        <v>195</v>
      </c>
      <c r="H242" s="158">
        <v>59.16</v>
      </c>
      <c r="I242" s="159"/>
      <c r="J242" s="160">
        <f>ROUND(I242*H242,2)</f>
        <v>0</v>
      </c>
      <c r="K242" s="156" t="s">
        <v>138</v>
      </c>
      <c r="L242" s="161"/>
      <c r="M242" s="162" t="s">
        <v>3</v>
      </c>
      <c r="N242" s="163" t="s">
        <v>44</v>
      </c>
      <c r="P242" s="135">
        <f>O242*H242</f>
        <v>0</v>
      </c>
      <c r="Q242" s="135">
        <v>0.08</v>
      </c>
      <c r="R242" s="135">
        <f>Q242*H242</f>
        <v>4.7328000000000001</v>
      </c>
      <c r="S242" s="135">
        <v>0</v>
      </c>
      <c r="T242" s="136">
        <f>S242*H242</f>
        <v>0</v>
      </c>
      <c r="AR242" s="137" t="s">
        <v>205</v>
      </c>
      <c r="AT242" s="137" t="s">
        <v>284</v>
      </c>
      <c r="AU242" s="137" t="s">
        <v>83</v>
      </c>
      <c r="AY242" s="15" t="s">
        <v>131</v>
      </c>
      <c r="BE242" s="138">
        <f>IF(N242="základní",J242,0)</f>
        <v>0</v>
      </c>
      <c r="BF242" s="138">
        <f>IF(N242="snížená",J242,0)</f>
        <v>0</v>
      </c>
      <c r="BG242" s="138">
        <f>IF(N242="zákl. přenesená",J242,0)</f>
        <v>0</v>
      </c>
      <c r="BH242" s="138">
        <f>IF(N242="sníž. přenesená",J242,0)</f>
        <v>0</v>
      </c>
      <c r="BI242" s="138">
        <f>IF(N242="nulová",J242,0)</f>
        <v>0</v>
      </c>
      <c r="BJ242" s="15" t="s">
        <v>81</v>
      </c>
      <c r="BK242" s="138">
        <f>ROUND(I242*H242,2)</f>
        <v>0</v>
      </c>
      <c r="BL242" s="15" t="s">
        <v>168</v>
      </c>
      <c r="BM242" s="137" t="s">
        <v>491</v>
      </c>
    </row>
    <row r="243" spans="2:65" s="12" customFormat="1">
      <c r="B243" s="146"/>
      <c r="D243" s="147" t="s">
        <v>175</v>
      </c>
      <c r="F243" s="149" t="s">
        <v>492</v>
      </c>
      <c r="H243" s="150">
        <v>59.16</v>
      </c>
      <c r="I243" s="151"/>
      <c r="L243" s="146"/>
      <c r="M243" s="152"/>
      <c r="T243" s="153"/>
      <c r="AT243" s="148" t="s">
        <v>175</v>
      </c>
      <c r="AU243" s="148" t="s">
        <v>83</v>
      </c>
      <c r="AV243" s="12" t="s">
        <v>83</v>
      </c>
      <c r="AW243" s="12" t="s">
        <v>4</v>
      </c>
      <c r="AX243" s="12" t="s">
        <v>81</v>
      </c>
      <c r="AY243" s="148" t="s">
        <v>131</v>
      </c>
    </row>
    <row r="244" spans="2:65" s="1" customFormat="1" ht="16.5" customHeight="1">
      <c r="B244" s="125"/>
      <c r="C244" s="154" t="s">
        <v>493</v>
      </c>
      <c r="D244" s="154" t="s">
        <v>284</v>
      </c>
      <c r="E244" s="155" t="s">
        <v>494</v>
      </c>
      <c r="F244" s="156" t="s">
        <v>495</v>
      </c>
      <c r="G244" s="157" t="s">
        <v>195</v>
      </c>
      <c r="H244" s="158">
        <v>15.3</v>
      </c>
      <c r="I244" s="159"/>
      <c r="J244" s="160">
        <f>ROUND(I244*H244,2)</f>
        <v>0</v>
      </c>
      <c r="K244" s="156" t="s">
        <v>138</v>
      </c>
      <c r="L244" s="161"/>
      <c r="M244" s="162" t="s">
        <v>3</v>
      </c>
      <c r="N244" s="163" t="s">
        <v>44</v>
      </c>
      <c r="P244" s="135">
        <f>O244*H244</f>
        <v>0</v>
      </c>
      <c r="Q244" s="135">
        <v>4.8300000000000003E-2</v>
      </c>
      <c r="R244" s="135">
        <f>Q244*H244</f>
        <v>0.73899000000000004</v>
      </c>
      <c r="S244" s="135">
        <v>0</v>
      </c>
      <c r="T244" s="136">
        <f>S244*H244</f>
        <v>0</v>
      </c>
      <c r="AR244" s="137" t="s">
        <v>205</v>
      </c>
      <c r="AT244" s="137" t="s">
        <v>284</v>
      </c>
      <c r="AU244" s="137" t="s">
        <v>83</v>
      </c>
      <c r="AY244" s="15" t="s">
        <v>131</v>
      </c>
      <c r="BE244" s="138">
        <f>IF(N244="základní",J244,0)</f>
        <v>0</v>
      </c>
      <c r="BF244" s="138">
        <f>IF(N244="snížená",J244,0)</f>
        <v>0</v>
      </c>
      <c r="BG244" s="138">
        <f>IF(N244="zákl. přenesená",J244,0)</f>
        <v>0</v>
      </c>
      <c r="BH244" s="138">
        <f>IF(N244="sníž. přenesená",J244,0)</f>
        <v>0</v>
      </c>
      <c r="BI244" s="138">
        <f>IF(N244="nulová",J244,0)</f>
        <v>0</v>
      </c>
      <c r="BJ244" s="15" t="s">
        <v>81</v>
      </c>
      <c r="BK244" s="138">
        <f>ROUND(I244*H244,2)</f>
        <v>0</v>
      </c>
      <c r="BL244" s="15" t="s">
        <v>168</v>
      </c>
      <c r="BM244" s="137" t="s">
        <v>496</v>
      </c>
    </row>
    <row r="245" spans="2:65" s="12" customFormat="1">
      <c r="B245" s="146"/>
      <c r="D245" s="147" t="s">
        <v>175</v>
      </c>
      <c r="F245" s="149" t="s">
        <v>497</v>
      </c>
      <c r="H245" s="150">
        <v>15.3</v>
      </c>
      <c r="I245" s="151"/>
      <c r="L245" s="146"/>
      <c r="M245" s="152"/>
      <c r="T245" s="153"/>
      <c r="AT245" s="148" t="s">
        <v>175</v>
      </c>
      <c r="AU245" s="148" t="s">
        <v>83</v>
      </c>
      <c r="AV245" s="12" t="s">
        <v>83</v>
      </c>
      <c r="AW245" s="12" t="s">
        <v>4</v>
      </c>
      <c r="AX245" s="12" t="s">
        <v>81</v>
      </c>
      <c r="AY245" s="148" t="s">
        <v>131</v>
      </c>
    </row>
    <row r="246" spans="2:65" s="1" customFormat="1" ht="21.75" customHeight="1">
      <c r="B246" s="125"/>
      <c r="C246" s="126" t="s">
        <v>498</v>
      </c>
      <c r="D246" s="126" t="s">
        <v>134</v>
      </c>
      <c r="E246" s="127" t="s">
        <v>499</v>
      </c>
      <c r="F246" s="128" t="s">
        <v>500</v>
      </c>
      <c r="G246" s="129" t="s">
        <v>195</v>
      </c>
      <c r="H246" s="130">
        <v>73</v>
      </c>
      <c r="I246" s="131"/>
      <c r="J246" s="132">
        <f>ROUND(I246*H246,2)</f>
        <v>0</v>
      </c>
      <c r="K246" s="128" t="s">
        <v>138</v>
      </c>
      <c r="L246" s="30"/>
      <c r="M246" s="133" t="s">
        <v>3</v>
      </c>
      <c r="N246" s="134" t="s">
        <v>44</v>
      </c>
      <c r="P246" s="135">
        <f>O246*H246</f>
        <v>0</v>
      </c>
      <c r="Q246" s="135">
        <v>1.863E-6</v>
      </c>
      <c r="R246" s="135">
        <f>Q246*H246</f>
        <v>1.3599900000000001E-4</v>
      </c>
      <c r="S246" s="135">
        <v>0</v>
      </c>
      <c r="T246" s="136">
        <f>S246*H246</f>
        <v>0</v>
      </c>
      <c r="AR246" s="137" t="s">
        <v>168</v>
      </c>
      <c r="AT246" s="137" t="s">
        <v>134</v>
      </c>
      <c r="AU246" s="137" t="s">
        <v>83</v>
      </c>
      <c r="AY246" s="15" t="s">
        <v>131</v>
      </c>
      <c r="BE246" s="138">
        <f>IF(N246="základní",J246,0)</f>
        <v>0</v>
      </c>
      <c r="BF246" s="138">
        <f>IF(N246="snížená",J246,0)</f>
        <v>0</v>
      </c>
      <c r="BG246" s="138">
        <f>IF(N246="zákl. přenesená",J246,0)</f>
        <v>0</v>
      </c>
      <c r="BH246" s="138">
        <f>IF(N246="sníž. přenesená",J246,0)</f>
        <v>0</v>
      </c>
      <c r="BI246" s="138">
        <f>IF(N246="nulová",J246,0)</f>
        <v>0</v>
      </c>
      <c r="BJ246" s="15" t="s">
        <v>81</v>
      </c>
      <c r="BK246" s="138">
        <f>ROUND(I246*H246,2)</f>
        <v>0</v>
      </c>
      <c r="BL246" s="15" t="s">
        <v>168</v>
      </c>
      <c r="BM246" s="137" t="s">
        <v>501</v>
      </c>
    </row>
    <row r="247" spans="2:65" s="1" customFormat="1">
      <c r="B247" s="30"/>
      <c r="D247" s="139" t="s">
        <v>141</v>
      </c>
      <c r="F247" s="140" t="s">
        <v>502</v>
      </c>
      <c r="I247" s="141"/>
      <c r="L247" s="30"/>
      <c r="M247" s="142"/>
      <c r="T247" s="51"/>
      <c r="AT247" s="15" t="s">
        <v>141</v>
      </c>
      <c r="AU247" s="15" t="s">
        <v>83</v>
      </c>
    </row>
    <row r="248" spans="2:65" s="1" customFormat="1" ht="24.2" customHeight="1">
      <c r="B248" s="125"/>
      <c r="C248" s="126" t="s">
        <v>503</v>
      </c>
      <c r="D248" s="126" t="s">
        <v>134</v>
      </c>
      <c r="E248" s="127" t="s">
        <v>504</v>
      </c>
      <c r="F248" s="128" t="s">
        <v>505</v>
      </c>
      <c r="G248" s="129" t="s">
        <v>195</v>
      </c>
      <c r="H248" s="130">
        <v>73</v>
      </c>
      <c r="I248" s="131"/>
      <c r="J248" s="132">
        <f>ROUND(I248*H248,2)</f>
        <v>0</v>
      </c>
      <c r="K248" s="128" t="s">
        <v>138</v>
      </c>
      <c r="L248" s="30"/>
      <c r="M248" s="133" t="s">
        <v>3</v>
      </c>
      <c r="N248" s="134" t="s">
        <v>44</v>
      </c>
      <c r="P248" s="135">
        <f>O248*H248</f>
        <v>0</v>
      </c>
      <c r="Q248" s="135">
        <v>2.7559999999999998E-4</v>
      </c>
      <c r="R248" s="135">
        <f>Q248*H248</f>
        <v>2.0118799999999999E-2</v>
      </c>
      <c r="S248" s="135">
        <v>0</v>
      </c>
      <c r="T248" s="136">
        <f>S248*H248</f>
        <v>0</v>
      </c>
      <c r="AR248" s="137" t="s">
        <v>168</v>
      </c>
      <c r="AT248" s="137" t="s">
        <v>134</v>
      </c>
      <c r="AU248" s="137" t="s">
        <v>83</v>
      </c>
      <c r="AY248" s="15" t="s">
        <v>131</v>
      </c>
      <c r="BE248" s="138">
        <f>IF(N248="základní",J248,0)</f>
        <v>0</v>
      </c>
      <c r="BF248" s="138">
        <f>IF(N248="snížená",J248,0)</f>
        <v>0</v>
      </c>
      <c r="BG248" s="138">
        <f>IF(N248="zákl. přenesená",J248,0)</f>
        <v>0</v>
      </c>
      <c r="BH248" s="138">
        <f>IF(N248="sníž. přenesená",J248,0)</f>
        <v>0</v>
      </c>
      <c r="BI248" s="138">
        <f>IF(N248="nulová",J248,0)</f>
        <v>0</v>
      </c>
      <c r="BJ248" s="15" t="s">
        <v>81</v>
      </c>
      <c r="BK248" s="138">
        <f>ROUND(I248*H248,2)</f>
        <v>0</v>
      </c>
      <c r="BL248" s="15" t="s">
        <v>168</v>
      </c>
      <c r="BM248" s="137" t="s">
        <v>506</v>
      </c>
    </row>
    <row r="249" spans="2:65" s="1" customFormat="1">
      <c r="B249" s="30"/>
      <c r="D249" s="139" t="s">
        <v>141</v>
      </c>
      <c r="F249" s="140" t="s">
        <v>507</v>
      </c>
      <c r="I249" s="141"/>
      <c r="L249" s="30"/>
      <c r="M249" s="142"/>
      <c r="T249" s="51"/>
      <c r="AT249" s="15" t="s">
        <v>141</v>
      </c>
      <c r="AU249" s="15" t="s">
        <v>83</v>
      </c>
    </row>
    <row r="250" spans="2:65" s="1" customFormat="1" ht="24.2" customHeight="1">
      <c r="B250" s="125"/>
      <c r="C250" s="126" t="s">
        <v>508</v>
      </c>
      <c r="D250" s="126" t="s">
        <v>134</v>
      </c>
      <c r="E250" s="127" t="s">
        <v>509</v>
      </c>
      <c r="F250" s="128" t="s">
        <v>510</v>
      </c>
      <c r="G250" s="129" t="s">
        <v>195</v>
      </c>
      <c r="H250" s="130">
        <v>73</v>
      </c>
      <c r="I250" s="131"/>
      <c r="J250" s="132">
        <f>ROUND(I250*H250,2)</f>
        <v>0</v>
      </c>
      <c r="K250" s="128" t="s">
        <v>138</v>
      </c>
      <c r="L250" s="30"/>
      <c r="M250" s="133" t="s">
        <v>3</v>
      </c>
      <c r="N250" s="134" t="s">
        <v>44</v>
      </c>
      <c r="P250" s="135">
        <f>O250*H250</f>
        <v>0</v>
      </c>
      <c r="Q250" s="135">
        <v>0</v>
      </c>
      <c r="R250" s="135">
        <f>Q250*H250</f>
        <v>0</v>
      </c>
      <c r="S250" s="135">
        <v>0</v>
      </c>
      <c r="T250" s="136">
        <f>S250*H250</f>
        <v>0</v>
      </c>
      <c r="AR250" s="137" t="s">
        <v>168</v>
      </c>
      <c r="AT250" s="137" t="s">
        <v>134</v>
      </c>
      <c r="AU250" s="137" t="s">
        <v>83</v>
      </c>
      <c r="AY250" s="15" t="s">
        <v>131</v>
      </c>
      <c r="BE250" s="138">
        <f>IF(N250="základní",J250,0)</f>
        <v>0</v>
      </c>
      <c r="BF250" s="138">
        <f>IF(N250="snížená",J250,0)</f>
        <v>0</v>
      </c>
      <c r="BG250" s="138">
        <f>IF(N250="zákl. přenesená",J250,0)</f>
        <v>0</v>
      </c>
      <c r="BH250" s="138">
        <f>IF(N250="sníž. přenesená",J250,0)</f>
        <v>0</v>
      </c>
      <c r="BI250" s="138">
        <f>IF(N250="nulová",J250,0)</f>
        <v>0</v>
      </c>
      <c r="BJ250" s="15" t="s">
        <v>81</v>
      </c>
      <c r="BK250" s="138">
        <f>ROUND(I250*H250,2)</f>
        <v>0</v>
      </c>
      <c r="BL250" s="15" t="s">
        <v>168</v>
      </c>
      <c r="BM250" s="137" t="s">
        <v>511</v>
      </c>
    </row>
    <row r="251" spans="2:65" s="1" customFormat="1">
      <c r="B251" s="30"/>
      <c r="D251" s="139" t="s">
        <v>141</v>
      </c>
      <c r="F251" s="140" t="s">
        <v>512</v>
      </c>
      <c r="I251" s="141"/>
      <c r="L251" s="30"/>
      <c r="M251" s="142"/>
      <c r="T251" s="51"/>
      <c r="AT251" s="15" t="s">
        <v>141</v>
      </c>
      <c r="AU251" s="15" t="s">
        <v>83</v>
      </c>
    </row>
    <row r="252" spans="2:65" s="1" customFormat="1" ht="16.5" customHeight="1">
      <c r="B252" s="125"/>
      <c r="C252" s="126" t="s">
        <v>513</v>
      </c>
      <c r="D252" s="126" t="s">
        <v>134</v>
      </c>
      <c r="E252" s="127" t="s">
        <v>514</v>
      </c>
      <c r="F252" s="128" t="s">
        <v>515</v>
      </c>
      <c r="G252" s="129" t="s">
        <v>195</v>
      </c>
      <c r="H252" s="130">
        <v>73</v>
      </c>
      <c r="I252" s="131"/>
      <c r="J252" s="132">
        <f>ROUND(I252*H252,2)</f>
        <v>0</v>
      </c>
      <c r="K252" s="128" t="s">
        <v>138</v>
      </c>
      <c r="L252" s="30"/>
      <c r="M252" s="133" t="s">
        <v>3</v>
      </c>
      <c r="N252" s="134" t="s">
        <v>44</v>
      </c>
      <c r="P252" s="135">
        <f>O252*H252</f>
        <v>0</v>
      </c>
      <c r="Q252" s="135">
        <v>1.6449999999999999E-6</v>
      </c>
      <c r="R252" s="135">
        <f>Q252*H252</f>
        <v>1.20085E-4</v>
      </c>
      <c r="S252" s="135">
        <v>0</v>
      </c>
      <c r="T252" s="136">
        <f>S252*H252</f>
        <v>0</v>
      </c>
      <c r="AR252" s="137" t="s">
        <v>168</v>
      </c>
      <c r="AT252" s="137" t="s">
        <v>134</v>
      </c>
      <c r="AU252" s="137" t="s">
        <v>83</v>
      </c>
      <c r="AY252" s="15" t="s">
        <v>131</v>
      </c>
      <c r="BE252" s="138">
        <f>IF(N252="základní",J252,0)</f>
        <v>0</v>
      </c>
      <c r="BF252" s="138">
        <f>IF(N252="snížená",J252,0)</f>
        <v>0</v>
      </c>
      <c r="BG252" s="138">
        <f>IF(N252="zákl. přenesená",J252,0)</f>
        <v>0</v>
      </c>
      <c r="BH252" s="138">
        <f>IF(N252="sníž. přenesená",J252,0)</f>
        <v>0</v>
      </c>
      <c r="BI252" s="138">
        <f>IF(N252="nulová",J252,0)</f>
        <v>0</v>
      </c>
      <c r="BJ252" s="15" t="s">
        <v>81</v>
      </c>
      <c r="BK252" s="138">
        <f>ROUND(I252*H252,2)</f>
        <v>0</v>
      </c>
      <c r="BL252" s="15" t="s">
        <v>168</v>
      </c>
      <c r="BM252" s="137" t="s">
        <v>516</v>
      </c>
    </row>
    <row r="253" spans="2:65" s="1" customFormat="1">
      <c r="B253" s="30"/>
      <c r="D253" s="139" t="s">
        <v>141</v>
      </c>
      <c r="F253" s="140" t="s">
        <v>517</v>
      </c>
      <c r="I253" s="141"/>
      <c r="L253" s="30"/>
      <c r="M253" s="142"/>
      <c r="T253" s="51"/>
      <c r="AT253" s="15" t="s">
        <v>141</v>
      </c>
      <c r="AU253" s="15" t="s">
        <v>83</v>
      </c>
    </row>
    <row r="254" spans="2:65" s="11" customFormat="1" ht="22.9" customHeight="1">
      <c r="B254" s="113"/>
      <c r="D254" s="114" t="s">
        <v>72</v>
      </c>
      <c r="E254" s="123" t="s">
        <v>518</v>
      </c>
      <c r="F254" s="123" t="s">
        <v>519</v>
      </c>
      <c r="I254" s="116"/>
      <c r="J254" s="124">
        <f>BK254</f>
        <v>0</v>
      </c>
      <c r="L254" s="113"/>
      <c r="M254" s="118"/>
      <c r="P254" s="119">
        <f>SUM(P255:P284)</f>
        <v>0</v>
      </c>
      <c r="R254" s="119">
        <f>SUM(R255:R284)</f>
        <v>0</v>
      </c>
      <c r="T254" s="120">
        <f>SUM(T255:T284)</f>
        <v>0</v>
      </c>
      <c r="AR254" s="114" t="s">
        <v>81</v>
      </c>
      <c r="AT254" s="121" t="s">
        <v>72</v>
      </c>
      <c r="AU254" s="121" t="s">
        <v>81</v>
      </c>
      <c r="AY254" s="114" t="s">
        <v>131</v>
      </c>
      <c r="BK254" s="122">
        <f>SUM(BK255:BK284)</f>
        <v>0</v>
      </c>
    </row>
    <row r="255" spans="2:65" s="1" customFormat="1" ht="24.2" customHeight="1">
      <c r="B255" s="125"/>
      <c r="C255" s="126" t="s">
        <v>520</v>
      </c>
      <c r="D255" s="126" t="s">
        <v>134</v>
      </c>
      <c r="E255" s="127" t="s">
        <v>521</v>
      </c>
      <c r="F255" s="128" t="s">
        <v>522</v>
      </c>
      <c r="G255" s="129" t="s">
        <v>263</v>
      </c>
      <c r="H255" s="130">
        <v>18.71</v>
      </c>
      <c r="I255" s="131"/>
      <c r="J255" s="132">
        <f>ROUND(I255*H255,2)</f>
        <v>0</v>
      </c>
      <c r="K255" s="128" t="s">
        <v>138</v>
      </c>
      <c r="L255" s="30"/>
      <c r="M255" s="133" t="s">
        <v>3</v>
      </c>
      <c r="N255" s="134" t="s">
        <v>44</v>
      </c>
      <c r="P255" s="135">
        <f>O255*H255</f>
        <v>0</v>
      </c>
      <c r="Q255" s="135">
        <v>0</v>
      </c>
      <c r="R255" s="135">
        <f>Q255*H255</f>
        <v>0</v>
      </c>
      <c r="S255" s="135">
        <v>0</v>
      </c>
      <c r="T255" s="136">
        <f>S255*H255</f>
        <v>0</v>
      </c>
      <c r="AR255" s="137" t="s">
        <v>168</v>
      </c>
      <c r="AT255" s="137" t="s">
        <v>134</v>
      </c>
      <c r="AU255" s="137" t="s">
        <v>83</v>
      </c>
      <c r="AY255" s="15" t="s">
        <v>131</v>
      </c>
      <c r="BE255" s="138">
        <f>IF(N255="základní",J255,0)</f>
        <v>0</v>
      </c>
      <c r="BF255" s="138">
        <f>IF(N255="snížená",J255,0)</f>
        <v>0</v>
      </c>
      <c r="BG255" s="138">
        <f>IF(N255="zákl. přenesená",J255,0)</f>
        <v>0</v>
      </c>
      <c r="BH255" s="138">
        <f>IF(N255="sníž. přenesená",J255,0)</f>
        <v>0</v>
      </c>
      <c r="BI255" s="138">
        <f>IF(N255="nulová",J255,0)</f>
        <v>0</v>
      </c>
      <c r="BJ255" s="15" t="s">
        <v>81</v>
      </c>
      <c r="BK255" s="138">
        <f>ROUND(I255*H255,2)</f>
        <v>0</v>
      </c>
      <c r="BL255" s="15" t="s">
        <v>168</v>
      </c>
      <c r="BM255" s="137" t="s">
        <v>523</v>
      </c>
    </row>
    <row r="256" spans="2:65" s="1" customFormat="1">
      <c r="B256" s="30"/>
      <c r="D256" s="139" t="s">
        <v>141</v>
      </c>
      <c r="F256" s="140" t="s">
        <v>524</v>
      </c>
      <c r="I256" s="141"/>
      <c r="L256" s="30"/>
      <c r="M256" s="142"/>
      <c r="T256" s="51"/>
      <c r="AT256" s="15" t="s">
        <v>141</v>
      </c>
      <c r="AU256" s="15" t="s">
        <v>83</v>
      </c>
    </row>
    <row r="257" spans="2:65" s="12" customFormat="1">
      <c r="B257" s="146"/>
      <c r="D257" s="147" t="s">
        <v>175</v>
      </c>
      <c r="E257" s="148" t="s">
        <v>3</v>
      </c>
      <c r="F257" s="149" t="s">
        <v>525</v>
      </c>
      <c r="H257" s="150">
        <v>2.2400000000000002</v>
      </c>
      <c r="I257" s="151"/>
      <c r="L257" s="146"/>
      <c r="M257" s="152"/>
      <c r="T257" s="153"/>
      <c r="AT257" s="148" t="s">
        <v>175</v>
      </c>
      <c r="AU257" s="148" t="s">
        <v>83</v>
      </c>
      <c r="AV257" s="12" t="s">
        <v>83</v>
      </c>
      <c r="AW257" s="12" t="s">
        <v>34</v>
      </c>
      <c r="AX257" s="12" t="s">
        <v>73</v>
      </c>
      <c r="AY257" s="148" t="s">
        <v>131</v>
      </c>
    </row>
    <row r="258" spans="2:65" s="12" customFormat="1">
      <c r="B258" s="146"/>
      <c r="D258" s="147" t="s">
        <v>175</v>
      </c>
      <c r="E258" s="148" t="s">
        <v>3</v>
      </c>
      <c r="F258" s="149" t="s">
        <v>526</v>
      </c>
      <c r="H258" s="150">
        <v>8.99</v>
      </c>
      <c r="I258" s="151"/>
      <c r="L258" s="146"/>
      <c r="M258" s="152"/>
      <c r="T258" s="153"/>
      <c r="AT258" s="148" t="s">
        <v>175</v>
      </c>
      <c r="AU258" s="148" t="s">
        <v>83</v>
      </c>
      <c r="AV258" s="12" t="s">
        <v>83</v>
      </c>
      <c r="AW258" s="12" t="s">
        <v>34</v>
      </c>
      <c r="AX258" s="12" t="s">
        <v>73</v>
      </c>
      <c r="AY258" s="148" t="s">
        <v>131</v>
      </c>
    </row>
    <row r="259" spans="2:65" s="12" customFormat="1">
      <c r="B259" s="146"/>
      <c r="D259" s="147" t="s">
        <v>175</v>
      </c>
      <c r="E259" s="148" t="s">
        <v>3</v>
      </c>
      <c r="F259" s="149" t="s">
        <v>527</v>
      </c>
      <c r="H259" s="150">
        <v>6.82</v>
      </c>
      <c r="I259" s="151"/>
      <c r="L259" s="146"/>
      <c r="M259" s="152"/>
      <c r="T259" s="153"/>
      <c r="AT259" s="148" t="s">
        <v>175</v>
      </c>
      <c r="AU259" s="148" t="s">
        <v>83</v>
      </c>
      <c r="AV259" s="12" t="s">
        <v>83</v>
      </c>
      <c r="AW259" s="12" t="s">
        <v>34</v>
      </c>
      <c r="AX259" s="12" t="s">
        <v>73</v>
      </c>
      <c r="AY259" s="148" t="s">
        <v>131</v>
      </c>
    </row>
    <row r="260" spans="2:65" s="12" customFormat="1">
      <c r="B260" s="146"/>
      <c r="D260" s="147" t="s">
        <v>175</v>
      </c>
      <c r="E260" s="148" t="s">
        <v>3</v>
      </c>
      <c r="F260" s="149" t="s">
        <v>528</v>
      </c>
      <c r="H260" s="150">
        <v>0.66</v>
      </c>
      <c r="I260" s="151"/>
      <c r="L260" s="146"/>
      <c r="M260" s="152"/>
      <c r="T260" s="153"/>
      <c r="AT260" s="148" t="s">
        <v>175</v>
      </c>
      <c r="AU260" s="148" t="s">
        <v>83</v>
      </c>
      <c r="AV260" s="12" t="s">
        <v>83</v>
      </c>
      <c r="AW260" s="12" t="s">
        <v>34</v>
      </c>
      <c r="AX260" s="12" t="s">
        <v>73</v>
      </c>
      <c r="AY260" s="148" t="s">
        <v>131</v>
      </c>
    </row>
    <row r="261" spans="2:65" s="1" customFormat="1" ht="24.2" customHeight="1">
      <c r="B261" s="125"/>
      <c r="C261" s="126" t="s">
        <v>529</v>
      </c>
      <c r="D261" s="126" t="s">
        <v>134</v>
      </c>
      <c r="E261" s="127" t="s">
        <v>530</v>
      </c>
      <c r="F261" s="128" t="s">
        <v>531</v>
      </c>
      <c r="G261" s="129" t="s">
        <v>263</v>
      </c>
      <c r="H261" s="130">
        <v>168.39</v>
      </c>
      <c r="I261" s="131"/>
      <c r="J261" s="132">
        <f>ROUND(I261*H261,2)</f>
        <v>0</v>
      </c>
      <c r="K261" s="128" t="s">
        <v>138</v>
      </c>
      <c r="L261" s="30"/>
      <c r="M261" s="133" t="s">
        <v>3</v>
      </c>
      <c r="N261" s="134" t="s">
        <v>44</v>
      </c>
      <c r="P261" s="135">
        <f>O261*H261</f>
        <v>0</v>
      </c>
      <c r="Q261" s="135">
        <v>0</v>
      </c>
      <c r="R261" s="135">
        <f>Q261*H261</f>
        <v>0</v>
      </c>
      <c r="S261" s="135">
        <v>0</v>
      </c>
      <c r="T261" s="136">
        <f>S261*H261</f>
        <v>0</v>
      </c>
      <c r="AR261" s="137" t="s">
        <v>168</v>
      </c>
      <c r="AT261" s="137" t="s">
        <v>134</v>
      </c>
      <c r="AU261" s="137" t="s">
        <v>83</v>
      </c>
      <c r="AY261" s="15" t="s">
        <v>131</v>
      </c>
      <c r="BE261" s="138">
        <f>IF(N261="základní",J261,0)</f>
        <v>0</v>
      </c>
      <c r="BF261" s="138">
        <f>IF(N261="snížená",J261,0)</f>
        <v>0</v>
      </c>
      <c r="BG261" s="138">
        <f>IF(N261="zákl. přenesená",J261,0)</f>
        <v>0</v>
      </c>
      <c r="BH261" s="138">
        <f>IF(N261="sníž. přenesená",J261,0)</f>
        <v>0</v>
      </c>
      <c r="BI261" s="138">
        <f>IF(N261="nulová",J261,0)</f>
        <v>0</v>
      </c>
      <c r="BJ261" s="15" t="s">
        <v>81</v>
      </c>
      <c r="BK261" s="138">
        <f>ROUND(I261*H261,2)</f>
        <v>0</v>
      </c>
      <c r="BL261" s="15" t="s">
        <v>168</v>
      </c>
      <c r="BM261" s="137" t="s">
        <v>532</v>
      </c>
    </row>
    <row r="262" spans="2:65" s="1" customFormat="1">
      <c r="B262" s="30"/>
      <c r="D262" s="139" t="s">
        <v>141</v>
      </c>
      <c r="F262" s="140" t="s">
        <v>533</v>
      </c>
      <c r="I262" s="141"/>
      <c r="L262" s="30"/>
      <c r="M262" s="142"/>
      <c r="T262" s="51"/>
      <c r="AT262" s="15" t="s">
        <v>141</v>
      </c>
      <c r="AU262" s="15" t="s">
        <v>83</v>
      </c>
    </row>
    <row r="263" spans="2:65" s="12" customFormat="1">
      <c r="B263" s="146"/>
      <c r="D263" s="147" t="s">
        <v>175</v>
      </c>
      <c r="F263" s="149" t="s">
        <v>534</v>
      </c>
      <c r="H263" s="150">
        <v>168.39</v>
      </c>
      <c r="I263" s="151"/>
      <c r="L263" s="146"/>
      <c r="M263" s="152"/>
      <c r="T263" s="153"/>
      <c r="AT263" s="148" t="s">
        <v>175</v>
      </c>
      <c r="AU263" s="148" t="s">
        <v>83</v>
      </c>
      <c r="AV263" s="12" t="s">
        <v>83</v>
      </c>
      <c r="AW263" s="12" t="s">
        <v>4</v>
      </c>
      <c r="AX263" s="12" t="s">
        <v>81</v>
      </c>
      <c r="AY263" s="148" t="s">
        <v>131</v>
      </c>
    </row>
    <row r="264" spans="2:65" s="1" customFormat="1" ht="24.2" customHeight="1">
      <c r="B264" s="125"/>
      <c r="C264" s="126" t="s">
        <v>535</v>
      </c>
      <c r="D264" s="126" t="s">
        <v>134</v>
      </c>
      <c r="E264" s="127" t="s">
        <v>536</v>
      </c>
      <c r="F264" s="128" t="s">
        <v>537</v>
      </c>
      <c r="G264" s="129" t="s">
        <v>263</v>
      </c>
      <c r="H264" s="130">
        <v>15.548999999999999</v>
      </c>
      <c r="I264" s="131"/>
      <c r="J264" s="132">
        <f>ROUND(I264*H264,2)</f>
        <v>0</v>
      </c>
      <c r="K264" s="128" t="s">
        <v>138</v>
      </c>
      <c r="L264" s="30"/>
      <c r="M264" s="133" t="s">
        <v>3</v>
      </c>
      <c r="N264" s="134" t="s">
        <v>44</v>
      </c>
      <c r="P264" s="135">
        <f>O264*H264</f>
        <v>0</v>
      </c>
      <c r="Q264" s="135">
        <v>0</v>
      </c>
      <c r="R264" s="135">
        <f>Q264*H264</f>
        <v>0</v>
      </c>
      <c r="S264" s="135">
        <v>0</v>
      </c>
      <c r="T264" s="136">
        <f>S264*H264</f>
        <v>0</v>
      </c>
      <c r="AR264" s="137" t="s">
        <v>168</v>
      </c>
      <c r="AT264" s="137" t="s">
        <v>134</v>
      </c>
      <c r="AU264" s="137" t="s">
        <v>83</v>
      </c>
      <c r="AY264" s="15" t="s">
        <v>131</v>
      </c>
      <c r="BE264" s="138">
        <f>IF(N264="základní",J264,0)</f>
        <v>0</v>
      </c>
      <c r="BF264" s="138">
        <f>IF(N264="snížená",J264,0)</f>
        <v>0</v>
      </c>
      <c r="BG264" s="138">
        <f>IF(N264="zákl. přenesená",J264,0)</f>
        <v>0</v>
      </c>
      <c r="BH264" s="138">
        <f>IF(N264="sníž. přenesená",J264,0)</f>
        <v>0</v>
      </c>
      <c r="BI264" s="138">
        <f>IF(N264="nulová",J264,0)</f>
        <v>0</v>
      </c>
      <c r="BJ264" s="15" t="s">
        <v>81</v>
      </c>
      <c r="BK264" s="138">
        <f>ROUND(I264*H264,2)</f>
        <v>0</v>
      </c>
      <c r="BL264" s="15" t="s">
        <v>168</v>
      </c>
      <c r="BM264" s="137" t="s">
        <v>538</v>
      </c>
    </row>
    <row r="265" spans="2:65" s="1" customFormat="1">
      <c r="B265" s="30"/>
      <c r="D265" s="139" t="s">
        <v>141</v>
      </c>
      <c r="F265" s="140" t="s">
        <v>539</v>
      </c>
      <c r="I265" s="141"/>
      <c r="L265" s="30"/>
      <c r="M265" s="142"/>
      <c r="T265" s="51"/>
      <c r="AT265" s="15" t="s">
        <v>141</v>
      </c>
      <c r="AU265" s="15" t="s">
        <v>83</v>
      </c>
    </row>
    <row r="266" spans="2:65" s="12" customFormat="1">
      <c r="B266" s="146"/>
      <c r="D266" s="147" t="s">
        <v>175</v>
      </c>
      <c r="E266" s="148" t="s">
        <v>3</v>
      </c>
      <c r="F266" s="149" t="s">
        <v>540</v>
      </c>
      <c r="H266" s="150">
        <v>3.64</v>
      </c>
      <c r="I266" s="151"/>
      <c r="L266" s="146"/>
      <c r="M266" s="152"/>
      <c r="T266" s="153"/>
      <c r="AT266" s="148" t="s">
        <v>175</v>
      </c>
      <c r="AU266" s="148" t="s">
        <v>83</v>
      </c>
      <c r="AV266" s="12" t="s">
        <v>83</v>
      </c>
      <c r="AW266" s="12" t="s">
        <v>34</v>
      </c>
      <c r="AX266" s="12" t="s">
        <v>73</v>
      </c>
      <c r="AY266" s="148" t="s">
        <v>131</v>
      </c>
    </row>
    <row r="267" spans="2:65" s="12" customFormat="1">
      <c r="B267" s="146"/>
      <c r="D267" s="147" t="s">
        <v>175</v>
      </c>
      <c r="E267" s="148" t="s">
        <v>3</v>
      </c>
      <c r="F267" s="149" t="s">
        <v>541</v>
      </c>
      <c r="H267" s="150">
        <v>10.865</v>
      </c>
      <c r="I267" s="151"/>
      <c r="L267" s="146"/>
      <c r="M267" s="152"/>
      <c r="T267" s="153"/>
      <c r="AT267" s="148" t="s">
        <v>175</v>
      </c>
      <c r="AU267" s="148" t="s">
        <v>83</v>
      </c>
      <c r="AV267" s="12" t="s">
        <v>83</v>
      </c>
      <c r="AW267" s="12" t="s">
        <v>34</v>
      </c>
      <c r="AX267" s="12" t="s">
        <v>73</v>
      </c>
      <c r="AY267" s="148" t="s">
        <v>131</v>
      </c>
    </row>
    <row r="268" spans="2:65" s="12" customFormat="1">
      <c r="B268" s="146"/>
      <c r="D268" s="147" t="s">
        <v>175</v>
      </c>
      <c r="E268" s="148" t="s">
        <v>3</v>
      </c>
      <c r="F268" s="149" t="s">
        <v>542</v>
      </c>
      <c r="H268" s="150">
        <v>1.044</v>
      </c>
      <c r="I268" s="151"/>
      <c r="L268" s="146"/>
      <c r="M268" s="152"/>
      <c r="T268" s="153"/>
      <c r="AT268" s="148" t="s">
        <v>175</v>
      </c>
      <c r="AU268" s="148" t="s">
        <v>83</v>
      </c>
      <c r="AV268" s="12" t="s">
        <v>83</v>
      </c>
      <c r="AW268" s="12" t="s">
        <v>34</v>
      </c>
      <c r="AX268" s="12" t="s">
        <v>73</v>
      </c>
      <c r="AY268" s="148" t="s">
        <v>131</v>
      </c>
    </row>
    <row r="269" spans="2:65" s="1" customFormat="1" ht="24.2" customHeight="1">
      <c r="B269" s="125"/>
      <c r="C269" s="126" t="s">
        <v>543</v>
      </c>
      <c r="D269" s="126" t="s">
        <v>134</v>
      </c>
      <c r="E269" s="127" t="s">
        <v>544</v>
      </c>
      <c r="F269" s="128" t="s">
        <v>531</v>
      </c>
      <c r="G269" s="129" t="s">
        <v>263</v>
      </c>
      <c r="H269" s="130">
        <v>139.941</v>
      </c>
      <c r="I269" s="131"/>
      <c r="J269" s="132">
        <f>ROUND(I269*H269,2)</f>
        <v>0</v>
      </c>
      <c r="K269" s="128" t="s">
        <v>138</v>
      </c>
      <c r="L269" s="30"/>
      <c r="M269" s="133" t="s">
        <v>3</v>
      </c>
      <c r="N269" s="134" t="s">
        <v>44</v>
      </c>
      <c r="P269" s="135">
        <f>O269*H269</f>
        <v>0</v>
      </c>
      <c r="Q269" s="135">
        <v>0</v>
      </c>
      <c r="R269" s="135">
        <f>Q269*H269</f>
        <v>0</v>
      </c>
      <c r="S269" s="135">
        <v>0</v>
      </c>
      <c r="T269" s="136">
        <f>S269*H269</f>
        <v>0</v>
      </c>
      <c r="AR269" s="137" t="s">
        <v>168</v>
      </c>
      <c r="AT269" s="137" t="s">
        <v>134</v>
      </c>
      <c r="AU269" s="137" t="s">
        <v>83</v>
      </c>
      <c r="AY269" s="15" t="s">
        <v>131</v>
      </c>
      <c r="BE269" s="138">
        <f>IF(N269="základní",J269,0)</f>
        <v>0</v>
      </c>
      <c r="BF269" s="138">
        <f>IF(N269="snížená",J269,0)</f>
        <v>0</v>
      </c>
      <c r="BG269" s="138">
        <f>IF(N269="zákl. přenesená",J269,0)</f>
        <v>0</v>
      </c>
      <c r="BH269" s="138">
        <f>IF(N269="sníž. přenesená",J269,0)</f>
        <v>0</v>
      </c>
      <c r="BI269" s="138">
        <f>IF(N269="nulová",J269,0)</f>
        <v>0</v>
      </c>
      <c r="BJ269" s="15" t="s">
        <v>81</v>
      </c>
      <c r="BK269" s="138">
        <f>ROUND(I269*H269,2)</f>
        <v>0</v>
      </c>
      <c r="BL269" s="15" t="s">
        <v>168</v>
      </c>
      <c r="BM269" s="137" t="s">
        <v>545</v>
      </c>
    </row>
    <row r="270" spans="2:65" s="1" customFormat="1">
      <c r="B270" s="30"/>
      <c r="D270" s="139" t="s">
        <v>141</v>
      </c>
      <c r="F270" s="140" t="s">
        <v>546</v>
      </c>
      <c r="I270" s="141"/>
      <c r="L270" s="30"/>
      <c r="M270" s="142"/>
      <c r="T270" s="51"/>
      <c r="AT270" s="15" t="s">
        <v>141</v>
      </c>
      <c r="AU270" s="15" t="s">
        <v>83</v>
      </c>
    </row>
    <row r="271" spans="2:65" s="12" customFormat="1">
      <c r="B271" s="146"/>
      <c r="D271" s="147" t="s">
        <v>175</v>
      </c>
      <c r="F271" s="149" t="s">
        <v>547</v>
      </c>
      <c r="H271" s="150">
        <v>139.941</v>
      </c>
      <c r="I271" s="151"/>
      <c r="L271" s="146"/>
      <c r="M271" s="152"/>
      <c r="T271" s="153"/>
      <c r="AT271" s="148" t="s">
        <v>175</v>
      </c>
      <c r="AU271" s="148" t="s">
        <v>83</v>
      </c>
      <c r="AV271" s="12" t="s">
        <v>83</v>
      </c>
      <c r="AW271" s="12" t="s">
        <v>4</v>
      </c>
      <c r="AX271" s="12" t="s">
        <v>81</v>
      </c>
      <c r="AY271" s="148" t="s">
        <v>131</v>
      </c>
    </row>
    <row r="272" spans="2:65" s="1" customFormat="1" ht="24.2" customHeight="1">
      <c r="B272" s="125"/>
      <c r="C272" s="126" t="s">
        <v>548</v>
      </c>
      <c r="D272" s="126" t="s">
        <v>134</v>
      </c>
      <c r="E272" s="127" t="s">
        <v>549</v>
      </c>
      <c r="F272" s="128" t="s">
        <v>550</v>
      </c>
      <c r="G272" s="129" t="s">
        <v>263</v>
      </c>
      <c r="H272" s="130">
        <v>6.82</v>
      </c>
      <c r="I272" s="131"/>
      <c r="J272" s="132">
        <f>ROUND(I272*H272,2)</f>
        <v>0</v>
      </c>
      <c r="K272" s="128" t="s">
        <v>138</v>
      </c>
      <c r="L272" s="30"/>
      <c r="M272" s="133" t="s">
        <v>3</v>
      </c>
      <c r="N272" s="134" t="s">
        <v>44</v>
      </c>
      <c r="P272" s="135">
        <f>O272*H272</f>
        <v>0</v>
      </c>
      <c r="Q272" s="135">
        <v>0</v>
      </c>
      <c r="R272" s="135">
        <f>Q272*H272</f>
        <v>0</v>
      </c>
      <c r="S272" s="135">
        <v>0</v>
      </c>
      <c r="T272" s="136">
        <f>S272*H272</f>
        <v>0</v>
      </c>
      <c r="AR272" s="137" t="s">
        <v>168</v>
      </c>
      <c r="AT272" s="137" t="s">
        <v>134</v>
      </c>
      <c r="AU272" s="137" t="s">
        <v>83</v>
      </c>
      <c r="AY272" s="15" t="s">
        <v>131</v>
      </c>
      <c r="BE272" s="138">
        <f>IF(N272="základní",J272,0)</f>
        <v>0</v>
      </c>
      <c r="BF272" s="138">
        <f>IF(N272="snížená",J272,0)</f>
        <v>0</v>
      </c>
      <c r="BG272" s="138">
        <f>IF(N272="zákl. přenesená",J272,0)</f>
        <v>0</v>
      </c>
      <c r="BH272" s="138">
        <f>IF(N272="sníž. přenesená",J272,0)</f>
        <v>0</v>
      </c>
      <c r="BI272" s="138">
        <f>IF(N272="nulová",J272,0)</f>
        <v>0</v>
      </c>
      <c r="BJ272" s="15" t="s">
        <v>81</v>
      </c>
      <c r="BK272" s="138">
        <f>ROUND(I272*H272,2)</f>
        <v>0</v>
      </c>
      <c r="BL272" s="15" t="s">
        <v>168</v>
      </c>
      <c r="BM272" s="137" t="s">
        <v>551</v>
      </c>
    </row>
    <row r="273" spans="2:65" s="1" customFormat="1">
      <c r="B273" s="30"/>
      <c r="D273" s="139" t="s">
        <v>141</v>
      </c>
      <c r="F273" s="140" t="s">
        <v>552</v>
      </c>
      <c r="I273" s="141"/>
      <c r="L273" s="30"/>
      <c r="M273" s="142"/>
      <c r="T273" s="51"/>
      <c r="AT273" s="15" t="s">
        <v>141</v>
      </c>
      <c r="AU273" s="15" t="s">
        <v>83</v>
      </c>
    </row>
    <row r="274" spans="2:65" s="12" customFormat="1">
      <c r="B274" s="146"/>
      <c r="D274" s="147" t="s">
        <v>175</v>
      </c>
      <c r="E274" s="148" t="s">
        <v>3</v>
      </c>
      <c r="F274" s="149" t="s">
        <v>527</v>
      </c>
      <c r="H274" s="150">
        <v>6.82</v>
      </c>
      <c r="I274" s="151"/>
      <c r="L274" s="146"/>
      <c r="M274" s="152"/>
      <c r="T274" s="153"/>
      <c r="AT274" s="148" t="s">
        <v>175</v>
      </c>
      <c r="AU274" s="148" t="s">
        <v>83</v>
      </c>
      <c r="AV274" s="12" t="s">
        <v>83</v>
      </c>
      <c r="AW274" s="12" t="s">
        <v>34</v>
      </c>
      <c r="AX274" s="12" t="s">
        <v>73</v>
      </c>
      <c r="AY274" s="148" t="s">
        <v>131</v>
      </c>
    </row>
    <row r="275" spans="2:65" s="1" customFormat="1" ht="24.2" customHeight="1">
      <c r="B275" s="125"/>
      <c r="C275" s="126" t="s">
        <v>553</v>
      </c>
      <c r="D275" s="126" t="s">
        <v>134</v>
      </c>
      <c r="E275" s="127" t="s">
        <v>554</v>
      </c>
      <c r="F275" s="128" t="s">
        <v>555</v>
      </c>
      <c r="G275" s="129" t="s">
        <v>263</v>
      </c>
      <c r="H275" s="130">
        <v>11.89</v>
      </c>
      <c r="I275" s="131"/>
      <c r="J275" s="132">
        <f>ROUND(I275*H275,2)</f>
        <v>0</v>
      </c>
      <c r="K275" s="128" t="s">
        <v>138</v>
      </c>
      <c r="L275" s="30"/>
      <c r="M275" s="133" t="s">
        <v>3</v>
      </c>
      <c r="N275" s="134" t="s">
        <v>44</v>
      </c>
      <c r="P275" s="135">
        <f>O275*H275</f>
        <v>0</v>
      </c>
      <c r="Q275" s="135">
        <v>0</v>
      </c>
      <c r="R275" s="135">
        <f>Q275*H275</f>
        <v>0</v>
      </c>
      <c r="S275" s="135">
        <v>0</v>
      </c>
      <c r="T275" s="136">
        <f>S275*H275</f>
        <v>0</v>
      </c>
      <c r="AR275" s="137" t="s">
        <v>168</v>
      </c>
      <c r="AT275" s="137" t="s">
        <v>134</v>
      </c>
      <c r="AU275" s="137" t="s">
        <v>83</v>
      </c>
      <c r="AY275" s="15" t="s">
        <v>131</v>
      </c>
      <c r="BE275" s="138">
        <f>IF(N275="základní",J275,0)</f>
        <v>0</v>
      </c>
      <c r="BF275" s="138">
        <f>IF(N275="snížená",J275,0)</f>
        <v>0</v>
      </c>
      <c r="BG275" s="138">
        <f>IF(N275="zákl. přenesená",J275,0)</f>
        <v>0</v>
      </c>
      <c r="BH275" s="138">
        <f>IF(N275="sníž. přenesená",J275,0)</f>
        <v>0</v>
      </c>
      <c r="BI275" s="138">
        <f>IF(N275="nulová",J275,0)</f>
        <v>0</v>
      </c>
      <c r="BJ275" s="15" t="s">
        <v>81</v>
      </c>
      <c r="BK275" s="138">
        <f>ROUND(I275*H275,2)</f>
        <v>0</v>
      </c>
      <c r="BL275" s="15" t="s">
        <v>168</v>
      </c>
      <c r="BM275" s="137" t="s">
        <v>556</v>
      </c>
    </row>
    <row r="276" spans="2:65" s="1" customFormat="1">
      <c r="B276" s="30"/>
      <c r="D276" s="139" t="s">
        <v>141</v>
      </c>
      <c r="F276" s="140" t="s">
        <v>557</v>
      </c>
      <c r="I276" s="141"/>
      <c r="L276" s="30"/>
      <c r="M276" s="142"/>
      <c r="T276" s="51"/>
      <c r="AT276" s="15" t="s">
        <v>141</v>
      </c>
      <c r="AU276" s="15" t="s">
        <v>83</v>
      </c>
    </row>
    <row r="277" spans="2:65" s="12" customFormat="1">
      <c r="B277" s="146"/>
      <c r="D277" s="147" t="s">
        <v>175</v>
      </c>
      <c r="E277" s="148" t="s">
        <v>3</v>
      </c>
      <c r="F277" s="149" t="s">
        <v>525</v>
      </c>
      <c r="H277" s="150">
        <v>2.2400000000000002</v>
      </c>
      <c r="I277" s="151"/>
      <c r="L277" s="146"/>
      <c r="M277" s="152"/>
      <c r="T277" s="153"/>
      <c r="AT277" s="148" t="s">
        <v>175</v>
      </c>
      <c r="AU277" s="148" t="s">
        <v>83</v>
      </c>
      <c r="AV277" s="12" t="s">
        <v>83</v>
      </c>
      <c r="AW277" s="12" t="s">
        <v>34</v>
      </c>
      <c r="AX277" s="12" t="s">
        <v>73</v>
      </c>
      <c r="AY277" s="148" t="s">
        <v>131</v>
      </c>
    </row>
    <row r="278" spans="2:65" s="12" customFormat="1">
      <c r="B278" s="146"/>
      <c r="D278" s="147" t="s">
        <v>175</v>
      </c>
      <c r="E278" s="148" t="s">
        <v>3</v>
      </c>
      <c r="F278" s="149" t="s">
        <v>526</v>
      </c>
      <c r="H278" s="150">
        <v>8.99</v>
      </c>
      <c r="I278" s="151"/>
      <c r="L278" s="146"/>
      <c r="M278" s="152"/>
      <c r="T278" s="153"/>
      <c r="AT278" s="148" t="s">
        <v>175</v>
      </c>
      <c r="AU278" s="148" t="s">
        <v>83</v>
      </c>
      <c r="AV278" s="12" t="s">
        <v>83</v>
      </c>
      <c r="AW278" s="12" t="s">
        <v>34</v>
      </c>
      <c r="AX278" s="12" t="s">
        <v>73</v>
      </c>
      <c r="AY278" s="148" t="s">
        <v>131</v>
      </c>
    </row>
    <row r="279" spans="2:65" s="12" customFormat="1">
      <c r="B279" s="146"/>
      <c r="D279" s="147" t="s">
        <v>175</v>
      </c>
      <c r="E279" s="148" t="s">
        <v>3</v>
      </c>
      <c r="F279" s="149" t="s">
        <v>528</v>
      </c>
      <c r="H279" s="150">
        <v>0.66</v>
      </c>
      <c r="I279" s="151"/>
      <c r="L279" s="146"/>
      <c r="M279" s="152"/>
      <c r="T279" s="153"/>
      <c r="AT279" s="148" t="s">
        <v>175</v>
      </c>
      <c r="AU279" s="148" t="s">
        <v>83</v>
      </c>
      <c r="AV279" s="12" t="s">
        <v>83</v>
      </c>
      <c r="AW279" s="12" t="s">
        <v>34</v>
      </c>
      <c r="AX279" s="12" t="s">
        <v>73</v>
      </c>
      <c r="AY279" s="148" t="s">
        <v>131</v>
      </c>
    </row>
    <row r="280" spans="2:65" s="1" customFormat="1" ht="24.2" customHeight="1">
      <c r="B280" s="125"/>
      <c r="C280" s="126" t="s">
        <v>558</v>
      </c>
      <c r="D280" s="126" t="s">
        <v>134</v>
      </c>
      <c r="E280" s="127" t="s">
        <v>559</v>
      </c>
      <c r="F280" s="128" t="s">
        <v>560</v>
      </c>
      <c r="G280" s="129" t="s">
        <v>263</v>
      </c>
      <c r="H280" s="130">
        <v>15.548999999999999</v>
      </c>
      <c r="I280" s="131"/>
      <c r="J280" s="132">
        <f>ROUND(I280*H280,2)</f>
        <v>0</v>
      </c>
      <c r="K280" s="128" t="s">
        <v>138</v>
      </c>
      <c r="L280" s="30"/>
      <c r="M280" s="133" t="s">
        <v>3</v>
      </c>
      <c r="N280" s="134" t="s">
        <v>44</v>
      </c>
      <c r="P280" s="135">
        <f>O280*H280</f>
        <v>0</v>
      </c>
      <c r="Q280" s="135">
        <v>0</v>
      </c>
      <c r="R280" s="135">
        <f>Q280*H280</f>
        <v>0</v>
      </c>
      <c r="S280" s="135">
        <v>0</v>
      </c>
      <c r="T280" s="136">
        <f>S280*H280</f>
        <v>0</v>
      </c>
      <c r="AR280" s="137" t="s">
        <v>168</v>
      </c>
      <c r="AT280" s="137" t="s">
        <v>134</v>
      </c>
      <c r="AU280" s="137" t="s">
        <v>83</v>
      </c>
      <c r="AY280" s="15" t="s">
        <v>131</v>
      </c>
      <c r="BE280" s="138">
        <f>IF(N280="základní",J280,0)</f>
        <v>0</v>
      </c>
      <c r="BF280" s="138">
        <f>IF(N280="snížená",J280,0)</f>
        <v>0</v>
      </c>
      <c r="BG280" s="138">
        <f>IF(N280="zákl. přenesená",J280,0)</f>
        <v>0</v>
      </c>
      <c r="BH280" s="138">
        <f>IF(N280="sníž. přenesená",J280,0)</f>
        <v>0</v>
      </c>
      <c r="BI280" s="138">
        <f>IF(N280="nulová",J280,0)</f>
        <v>0</v>
      </c>
      <c r="BJ280" s="15" t="s">
        <v>81</v>
      </c>
      <c r="BK280" s="138">
        <f>ROUND(I280*H280,2)</f>
        <v>0</v>
      </c>
      <c r="BL280" s="15" t="s">
        <v>168</v>
      </c>
      <c r="BM280" s="137" t="s">
        <v>561</v>
      </c>
    </row>
    <row r="281" spans="2:65" s="1" customFormat="1">
      <c r="B281" s="30"/>
      <c r="D281" s="139" t="s">
        <v>141</v>
      </c>
      <c r="F281" s="140" t="s">
        <v>562</v>
      </c>
      <c r="I281" s="141"/>
      <c r="L281" s="30"/>
      <c r="M281" s="142"/>
      <c r="T281" s="51"/>
      <c r="AT281" s="15" t="s">
        <v>141</v>
      </c>
      <c r="AU281" s="15" t="s">
        <v>83</v>
      </c>
    </row>
    <row r="282" spans="2:65" s="12" customFormat="1">
      <c r="B282" s="146"/>
      <c r="D282" s="147" t="s">
        <v>175</v>
      </c>
      <c r="E282" s="148" t="s">
        <v>3</v>
      </c>
      <c r="F282" s="149" t="s">
        <v>540</v>
      </c>
      <c r="H282" s="150">
        <v>3.64</v>
      </c>
      <c r="I282" s="151"/>
      <c r="L282" s="146"/>
      <c r="M282" s="152"/>
      <c r="T282" s="153"/>
      <c r="AT282" s="148" t="s">
        <v>175</v>
      </c>
      <c r="AU282" s="148" t="s">
        <v>83</v>
      </c>
      <c r="AV282" s="12" t="s">
        <v>83</v>
      </c>
      <c r="AW282" s="12" t="s">
        <v>34</v>
      </c>
      <c r="AX282" s="12" t="s">
        <v>73</v>
      </c>
      <c r="AY282" s="148" t="s">
        <v>131</v>
      </c>
    </row>
    <row r="283" spans="2:65" s="12" customFormat="1">
      <c r="B283" s="146"/>
      <c r="D283" s="147" t="s">
        <v>175</v>
      </c>
      <c r="E283" s="148" t="s">
        <v>3</v>
      </c>
      <c r="F283" s="149" t="s">
        <v>541</v>
      </c>
      <c r="H283" s="150">
        <v>10.865</v>
      </c>
      <c r="I283" s="151"/>
      <c r="L283" s="146"/>
      <c r="M283" s="152"/>
      <c r="T283" s="153"/>
      <c r="AT283" s="148" t="s">
        <v>175</v>
      </c>
      <c r="AU283" s="148" t="s">
        <v>83</v>
      </c>
      <c r="AV283" s="12" t="s">
        <v>83</v>
      </c>
      <c r="AW283" s="12" t="s">
        <v>34</v>
      </c>
      <c r="AX283" s="12" t="s">
        <v>73</v>
      </c>
      <c r="AY283" s="148" t="s">
        <v>131</v>
      </c>
    </row>
    <row r="284" spans="2:65" s="12" customFormat="1">
      <c r="B284" s="146"/>
      <c r="D284" s="147" t="s">
        <v>175</v>
      </c>
      <c r="E284" s="148" t="s">
        <v>3</v>
      </c>
      <c r="F284" s="149" t="s">
        <v>542</v>
      </c>
      <c r="H284" s="150">
        <v>1.044</v>
      </c>
      <c r="I284" s="151"/>
      <c r="L284" s="146"/>
      <c r="M284" s="152"/>
      <c r="T284" s="153"/>
      <c r="AT284" s="148" t="s">
        <v>175</v>
      </c>
      <c r="AU284" s="148" t="s">
        <v>83</v>
      </c>
      <c r="AV284" s="12" t="s">
        <v>83</v>
      </c>
      <c r="AW284" s="12" t="s">
        <v>34</v>
      </c>
      <c r="AX284" s="12" t="s">
        <v>73</v>
      </c>
      <c r="AY284" s="148" t="s">
        <v>131</v>
      </c>
    </row>
    <row r="285" spans="2:65" s="11" customFormat="1" ht="22.9" customHeight="1">
      <c r="B285" s="113"/>
      <c r="D285" s="114" t="s">
        <v>72</v>
      </c>
      <c r="E285" s="123" t="s">
        <v>563</v>
      </c>
      <c r="F285" s="123" t="s">
        <v>564</v>
      </c>
      <c r="I285" s="116"/>
      <c r="J285" s="124">
        <f>BK285</f>
        <v>0</v>
      </c>
      <c r="L285" s="113"/>
      <c r="M285" s="118"/>
      <c r="P285" s="119">
        <f>SUM(P286:P287)</f>
        <v>0</v>
      </c>
      <c r="R285" s="119">
        <f>SUM(R286:R287)</f>
        <v>0</v>
      </c>
      <c r="T285" s="120">
        <f>SUM(T286:T287)</f>
        <v>0</v>
      </c>
      <c r="AR285" s="114" t="s">
        <v>81</v>
      </c>
      <c r="AT285" s="121" t="s">
        <v>72</v>
      </c>
      <c r="AU285" s="121" t="s">
        <v>81</v>
      </c>
      <c r="AY285" s="114" t="s">
        <v>131</v>
      </c>
      <c r="BK285" s="122">
        <f>SUM(BK286:BK287)</f>
        <v>0</v>
      </c>
    </row>
    <row r="286" spans="2:65" s="1" customFormat="1" ht="24.2" customHeight="1">
      <c r="B286" s="125"/>
      <c r="C286" s="126" t="s">
        <v>565</v>
      </c>
      <c r="D286" s="126" t="s">
        <v>134</v>
      </c>
      <c r="E286" s="127" t="s">
        <v>566</v>
      </c>
      <c r="F286" s="128" t="s">
        <v>567</v>
      </c>
      <c r="G286" s="129" t="s">
        <v>263</v>
      </c>
      <c r="H286" s="130">
        <v>51.082000000000001</v>
      </c>
      <c r="I286" s="131"/>
      <c r="J286" s="132">
        <f>ROUND(I286*H286,2)</f>
        <v>0</v>
      </c>
      <c r="K286" s="128" t="s">
        <v>138</v>
      </c>
      <c r="L286" s="30"/>
      <c r="M286" s="133" t="s">
        <v>3</v>
      </c>
      <c r="N286" s="134" t="s">
        <v>44</v>
      </c>
      <c r="P286" s="135">
        <f>O286*H286</f>
        <v>0</v>
      </c>
      <c r="Q286" s="135">
        <v>0</v>
      </c>
      <c r="R286" s="135">
        <f>Q286*H286</f>
        <v>0</v>
      </c>
      <c r="S286" s="135">
        <v>0</v>
      </c>
      <c r="T286" s="136">
        <f>S286*H286</f>
        <v>0</v>
      </c>
      <c r="AR286" s="137" t="s">
        <v>168</v>
      </c>
      <c r="AT286" s="137" t="s">
        <v>134</v>
      </c>
      <c r="AU286" s="137" t="s">
        <v>83</v>
      </c>
      <c r="AY286" s="15" t="s">
        <v>131</v>
      </c>
      <c r="BE286" s="138">
        <f>IF(N286="základní",J286,0)</f>
        <v>0</v>
      </c>
      <c r="BF286" s="138">
        <f>IF(N286="snížená",J286,0)</f>
        <v>0</v>
      </c>
      <c r="BG286" s="138">
        <f>IF(N286="zákl. přenesená",J286,0)</f>
        <v>0</v>
      </c>
      <c r="BH286" s="138">
        <f>IF(N286="sníž. přenesená",J286,0)</f>
        <v>0</v>
      </c>
      <c r="BI286" s="138">
        <f>IF(N286="nulová",J286,0)</f>
        <v>0</v>
      </c>
      <c r="BJ286" s="15" t="s">
        <v>81</v>
      </c>
      <c r="BK286" s="138">
        <f>ROUND(I286*H286,2)</f>
        <v>0</v>
      </c>
      <c r="BL286" s="15" t="s">
        <v>168</v>
      </c>
      <c r="BM286" s="137" t="s">
        <v>568</v>
      </c>
    </row>
    <row r="287" spans="2:65" s="1" customFormat="1">
      <c r="B287" s="30"/>
      <c r="D287" s="139" t="s">
        <v>141</v>
      </c>
      <c r="F287" s="140" t="s">
        <v>569</v>
      </c>
      <c r="I287" s="141"/>
      <c r="L287" s="30"/>
      <c r="M287" s="142"/>
      <c r="T287" s="51"/>
      <c r="AT287" s="15" t="s">
        <v>141</v>
      </c>
      <c r="AU287" s="15" t="s">
        <v>83</v>
      </c>
    </row>
    <row r="288" spans="2:65" s="11" customFormat="1" ht="25.9" customHeight="1">
      <c r="B288" s="113"/>
      <c r="D288" s="114" t="s">
        <v>72</v>
      </c>
      <c r="E288" s="115" t="s">
        <v>284</v>
      </c>
      <c r="F288" s="115" t="s">
        <v>570</v>
      </c>
      <c r="I288" s="116"/>
      <c r="J288" s="117">
        <f>BK288</f>
        <v>0</v>
      </c>
      <c r="L288" s="113"/>
      <c r="M288" s="118"/>
      <c r="P288" s="119">
        <f>P289</f>
        <v>0</v>
      </c>
      <c r="R288" s="119">
        <f>R289</f>
        <v>34.519500000000001</v>
      </c>
      <c r="T288" s="120">
        <f>T289</f>
        <v>0</v>
      </c>
      <c r="AR288" s="114" t="s">
        <v>148</v>
      </c>
      <c r="AT288" s="121" t="s">
        <v>72</v>
      </c>
      <c r="AU288" s="121" t="s">
        <v>73</v>
      </c>
      <c r="AY288" s="114" t="s">
        <v>131</v>
      </c>
      <c r="BK288" s="122">
        <f>BK289</f>
        <v>0</v>
      </c>
    </row>
    <row r="289" spans="2:65" s="11" customFormat="1" ht="22.9" customHeight="1">
      <c r="B289" s="113"/>
      <c r="D289" s="114" t="s">
        <v>72</v>
      </c>
      <c r="E289" s="123" t="s">
        <v>571</v>
      </c>
      <c r="F289" s="123" t="s">
        <v>572</v>
      </c>
      <c r="I289" s="116"/>
      <c r="J289" s="124">
        <f>BK289</f>
        <v>0</v>
      </c>
      <c r="L289" s="113"/>
      <c r="M289" s="118"/>
      <c r="P289" s="119">
        <f>SUM(P290:P318)</f>
        <v>0</v>
      </c>
      <c r="R289" s="119">
        <f>SUM(R290:R318)</f>
        <v>34.519500000000001</v>
      </c>
      <c r="T289" s="120">
        <f>SUM(T290:T318)</f>
        <v>0</v>
      </c>
      <c r="AR289" s="114" t="s">
        <v>148</v>
      </c>
      <c r="AT289" s="121" t="s">
        <v>72</v>
      </c>
      <c r="AU289" s="121" t="s">
        <v>81</v>
      </c>
      <c r="AY289" s="114" t="s">
        <v>131</v>
      </c>
      <c r="BK289" s="122">
        <f>SUM(BK290:BK318)</f>
        <v>0</v>
      </c>
    </row>
    <row r="290" spans="2:65" s="1" customFormat="1" ht="37.9" customHeight="1">
      <c r="B290" s="125"/>
      <c r="C290" s="126" t="s">
        <v>573</v>
      </c>
      <c r="D290" s="126" t="s">
        <v>134</v>
      </c>
      <c r="E290" s="127" t="s">
        <v>574</v>
      </c>
      <c r="F290" s="128" t="s">
        <v>575</v>
      </c>
      <c r="G290" s="129" t="s">
        <v>195</v>
      </c>
      <c r="H290" s="130">
        <v>75</v>
      </c>
      <c r="I290" s="131"/>
      <c r="J290" s="132">
        <f>ROUND(I290*H290,2)</f>
        <v>0</v>
      </c>
      <c r="K290" s="128" t="s">
        <v>138</v>
      </c>
      <c r="L290" s="30"/>
      <c r="M290" s="133" t="s">
        <v>3</v>
      </c>
      <c r="N290" s="134" t="s">
        <v>44</v>
      </c>
      <c r="P290" s="135">
        <f>O290*H290</f>
        <v>0</v>
      </c>
      <c r="Q290" s="135">
        <v>0</v>
      </c>
      <c r="R290" s="135">
        <f>Q290*H290</f>
        <v>0</v>
      </c>
      <c r="S290" s="135">
        <v>0</v>
      </c>
      <c r="T290" s="136">
        <f>S290*H290</f>
        <v>0</v>
      </c>
      <c r="AR290" s="137" t="s">
        <v>503</v>
      </c>
      <c r="AT290" s="137" t="s">
        <v>134</v>
      </c>
      <c r="AU290" s="137" t="s">
        <v>83</v>
      </c>
      <c r="AY290" s="15" t="s">
        <v>131</v>
      </c>
      <c r="BE290" s="138">
        <f>IF(N290="základní",J290,0)</f>
        <v>0</v>
      </c>
      <c r="BF290" s="138">
        <f>IF(N290="snížená",J290,0)</f>
        <v>0</v>
      </c>
      <c r="BG290" s="138">
        <f>IF(N290="zákl. přenesená",J290,0)</f>
        <v>0</v>
      </c>
      <c r="BH290" s="138">
        <f>IF(N290="sníž. přenesená",J290,0)</f>
        <v>0</v>
      </c>
      <c r="BI290" s="138">
        <f>IF(N290="nulová",J290,0)</f>
        <v>0</v>
      </c>
      <c r="BJ290" s="15" t="s">
        <v>81</v>
      </c>
      <c r="BK290" s="138">
        <f>ROUND(I290*H290,2)</f>
        <v>0</v>
      </c>
      <c r="BL290" s="15" t="s">
        <v>503</v>
      </c>
      <c r="BM290" s="137" t="s">
        <v>576</v>
      </c>
    </row>
    <row r="291" spans="2:65" s="1" customFormat="1">
      <c r="B291" s="30"/>
      <c r="D291" s="139" t="s">
        <v>141</v>
      </c>
      <c r="F291" s="140" t="s">
        <v>577</v>
      </c>
      <c r="I291" s="141"/>
      <c r="L291" s="30"/>
      <c r="M291" s="142"/>
      <c r="T291" s="51"/>
      <c r="AT291" s="15" t="s">
        <v>141</v>
      </c>
      <c r="AU291" s="15" t="s">
        <v>83</v>
      </c>
    </row>
    <row r="292" spans="2:65" s="1" customFormat="1" ht="24.2" customHeight="1">
      <c r="B292" s="125"/>
      <c r="C292" s="126" t="s">
        <v>578</v>
      </c>
      <c r="D292" s="126" t="s">
        <v>134</v>
      </c>
      <c r="E292" s="127" t="s">
        <v>579</v>
      </c>
      <c r="F292" s="128" t="s">
        <v>580</v>
      </c>
      <c r="G292" s="129" t="s">
        <v>208</v>
      </c>
      <c r="H292" s="130">
        <v>7.5</v>
      </c>
      <c r="I292" s="131"/>
      <c r="J292" s="132">
        <f>ROUND(I292*H292,2)</f>
        <v>0</v>
      </c>
      <c r="K292" s="128" t="s">
        <v>138</v>
      </c>
      <c r="L292" s="30"/>
      <c r="M292" s="133" t="s">
        <v>3</v>
      </c>
      <c r="N292" s="134" t="s">
        <v>44</v>
      </c>
      <c r="P292" s="135">
        <f>O292*H292</f>
        <v>0</v>
      </c>
      <c r="Q292" s="135">
        <v>0</v>
      </c>
      <c r="R292" s="135">
        <f>Q292*H292</f>
        <v>0</v>
      </c>
      <c r="S292" s="135">
        <v>0</v>
      </c>
      <c r="T292" s="136">
        <f>S292*H292</f>
        <v>0</v>
      </c>
      <c r="AR292" s="137" t="s">
        <v>503</v>
      </c>
      <c r="AT292" s="137" t="s">
        <v>134</v>
      </c>
      <c r="AU292" s="137" t="s">
        <v>83</v>
      </c>
      <c r="AY292" s="15" t="s">
        <v>131</v>
      </c>
      <c r="BE292" s="138">
        <f>IF(N292="základní",J292,0)</f>
        <v>0</v>
      </c>
      <c r="BF292" s="138">
        <f>IF(N292="snížená",J292,0)</f>
        <v>0</v>
      </c>
      <c r="BG292" s="138">
        <f>IF(N292="zákl. přenesená",J292,0)</f>
        <v>0</v>
      </c>
      <c r="BH292" s="138">
        <f>IF(N292="sníž. přenesená",J292,0)</f>
        <v>0</v>
      </c>
      <c r="BI292" s="138">
        <f>IF(N292="nulová",J292,0)</f>
        <v>0</v>
      </c>
      <c r="BJ292" s="15" t="s">
        <v>81</v>
      </c>
      <c r="BK292" s="138">
        <f>ROUND(I292*H292,2)</f>
        <v>0</v>
      </c>
      <c r="BL292" s="15" t="s">
        <v>503</v>
      </c>
      <c r="BM292" s="137" t="s">
        <v>581</v>
      </c>
    </row>
    <row r="293" spans="2:65" s="1" customFormat="1">
      <c r="B293" s="30"/>
      <c r="D293" s="139" t="s">
        <v>141</v>
      </c>
      <c r="F293" s="140" t="s">
        <v>582</v>
      </c>
      <c r="I293" s="141"/>
      <c r="L293" s="30"/>
      <c r="M293" s="142"/>
      <c r="T293" s="51"/>
      <c r="AT293" s="15" t="s">
        <v>141</v>
      </c>
      <c r="AU293" s="15" t="s">
        <v>83</v>
      </c>
    </row>
    <row r="294" spans="2:65" s="12" customFormat="1">
      <c r="B294" s="146"/>
      <c r="D294" s="147" t="s">
        <v>175</v>
      </c>
      <c r="E294" s="148" t="s">
        <v>3</v>
      </c>
      <c r="F294" s="149" t="s">
        <v>583</v>
      </c>
      <c r="H294" s="150">
        <v>22.5</v>
      </c>
      <c r="I294" s="151"/>
      <c r="L294" s="146"/>
      <c r="M294" s="152"/>
      <c r="T294" s="153"/>
      <c r="AT294" s="148" t="s">
        <v>175</v>
      </c>
      <c r="AU294" s="148" t="s">
        <v>83</v>
      </c>
      <c r="AV294" s="12" t="s">
        <v>83</v>
      </c>
      <c r="AW294" s="12" t="s">
        <v>34</v>
      </c>
      <c r="AX294" s="12" t="s">
        <v>73</v>
      </c>
      <c r="AY294" s="148" t="s">
        <v>131</v>
      </c>
    </row>
    <row r="295" spans="2:65" s="12" customFormat="1">
      <c r="B295" s="146"/>
      <c r="D295" s="147" t="s">
        <v>175</v>
      </c>
      <c r="E295" s="148" t="s">
        <v>3</v>
      </c>
      <c r="F295" s="149" t="s">
        <v>584</v>
      </c>
      <c r="H295" s="150">
        <v>-15</v>
      </c>
      <c r="I295" s="151"/>
      <c r="L295" s="146"/>
      <c r="M295" s="152"/>
      <c r="T295" s="153"/>
      <c r="AT295" s="148" t="s">
        <v>175</v>
      </c>
      <c r="AU295" s="148" t="s">
        <v>83</v>
      </c>
      <c r="AV295" s="12" t="s">
        <v>83</v>
      </c>
      <c r="AW295" s="12" t="s">
        <v>34</v>
      </c>
      <c r="AX295" s="12" t="s">
        <v>73</v>
      </c>
      <c r="AY295" s="148" t="s">
        <v>131</v>
      </c>
    </row>
    <row r="296" spans="2:65" s="1" customFormat="1" ht="33" customHeight="1">
      <c r="B296" s="125"/>
      <c r="C296" s="126" t="s">
        <v>585</v>
      </c>
      <c r="D296" s="126" t="s">
        <v>134</v>
      </c>
      <c r="E296" s="127" t="s">
        <v>586</v>
      </c>
      <c r="F296" s="128" t="s">
        <v>587</v>
      </c>
      <c r="G296" s="129" t="s">
        <v>208</v>
      </c>
      <c r="H296" s="130">
        <v>67.5</v>
      </c>
      <c r="I296" s="131"/>
      <c r="J296" s="132">
        <f>ROUND(I296*H296,2)</f>
        <v>0</v>
      </c>
      <c r="K296" s="128" t="s">
        <v>138</v>
      </c>
      <c r="L296" s="30"/>
      <c r="M296" s="133" t="s">
        <v>3</v>
      </c>
      <c r="N296" s="134" t="s">
        <v>44</v>
      </c>
      <c r="P296" s="135">
        <f>O296*H296</f>
        <v>0</v>
      </c>
      <c r="Q296" s="135">
        <v>0</v>
      </c>
      <c r="R296" s="135">
        <f>Q296*H296</f>
        <v>0</v>
      </c>
      <c r="S296" s="135">
        <v>0</v>
      </c>
      <c r="T296" s="136">
        <f>S296*H296</f>
        <v>0</v>
      </c>
      <c r="AR296" s="137" t="s">
        <v>503</v>
      </c>
      <c r="AT296" s="137" t="s">
        <v>134</v>
      </c>
      <c r="AU296" s="137" t="s">
        <v>83</v>
      </c>
      <c r="AY296" s="15" t="s">
        <v>131</v>
      </c>
      <c r="BE296" s="138">
        <f>IF(N296="základní",J296,0)</f>
        <v>0</v>
      </c>
      <c r="BF296" s="138">
        <f>IF(N296="snížená",J296,0)</f>
        <v>0</v>
      </c>
      <c r="BG296" s="138">
        <f>IF(N296="zákl. přenesená",J296,0)</f>
        <v>0</v>
      </c>
      <c r="BH296" s="138">
        <f>IF(N296="sníž. přenesená",J296,0)</f>
        <v>0</v>
      </c>
      <c r="BI296" s="138">
        <f>IF(N296="nulová",J296,0)</f>
        <v>0</v>
      </c>
      <c r="BJ296" s="15" t="s">
        <v>81</v>
      </c>
      <c r="BK296" s="138">
        <f>ROUND(I296*H296,2)</f>
        <v>0</v>
      </c>
      <c r="BL296" s="15" t="s">
        <v>503</v>
      </c>
      <c r="BM296" s="137" t="s">
        <v>588</v>
      </c>
    </row>
    <row r="297" spans="2:65" s="1" customFormat="1">
      <c r="B297" s="30"/>
      <c r="D297" s="139" t="s">
        <v>141</v>
      </c>
      <c r="F297" s="140" t="s">
        <v>589</v>
      </c>
      <c r="I297" s="141"/>
      <c r="L297" s="30"/>
      <c r="M297" s="142"/>
      <c r="T297" s="51"/>
      <c r="AT297" s="15" t="s">
        <v>141</v>
      </c>
      <c r="AU297" s="15" t="s">
        <v>83</v>
      </c>
    </row>
    <row r="298" spans="2:65" s="12" customFormat="1">
      <c r="B298" s="146"/>
      <c r="D298" s="147" t="s">
        <v>175</v>
      </c>
      <c r="E298" s="148" t="s">
        <v>3</v>
      </c>
      <c r="F298" s="149" t="s">
        <v>583</v>
      </c>
      <c r="H298" s="150">
        <v>22.5</v>
      </c>
      <c r="I298" s="151"/>
      <c r="L298" s="146"/>
      <c r="M298" s="152"/>
      <c r="T298" s="153"/>
      <c r="AT298" s="148" t="s">
        <v>175</v>
      </c>
      <c r="AU298" s="148" t="s">
        <v>83</v>
      </c>
      <c r="AV298" s="12" t="s">
        <v>83</v>
      </c>
      <c r="AW298" s="12" t="s">
        <v>34</v>
      </c>
      <c r="AX298" s="12" t="s">
        <v>73</v>
      </c>
      <c r="AY298" s="148" t="s">
        <v>131</v>
      </c>
    </row>
    <row r="299" spans="2:65" s="12" customFormat="1">
      <c r="B299" s="146"/>
      <c r="D299" s="147" t="s">
        <v>175</v>
      </c>
      <c r="E299" s="148" t="s">
        <v>3</v>
      </c>
      <c r="F299" s="149" t="s">
        <v>584</v>
      </c>
      <c r="H299" s="150">
        <v>-15</v>
      </c>
      <c r="I299" s="151"/>
      <c r="L299" s="146"/>
      <c r="M299" s="152"/>
      <c r="T299" s="153"/>
      <c r="AT299" s="148" t="s">
        <v>175</v>
      </c>
      <c r="AU299" s="148" t="s">
        <v>83</v>
      </c>
      <c r="AV299" s="12" t="s">
        <v>83</v>
      </c>
      <c r="AW299" s="12" t="s">
        <v>34</v>
      </c>
      <c r="AX299" s="12" t="s">
        <v>73</v>
      </c>
      <c r="AY299" s="148" t="s">
        <v>131</v>
      </c>
    </row>
    <row r="300" spans="2:65" s="12" customFormat="1">
      <c r="B300" s="146"/>
      <c r="D300" s="147" t="s">
        <v>175</v>
      </c>
      <c r="F300" s="149" t="s">
        <v>590</v>
      </c>
      <c r="H300" s="150">
        <v>67.5</v>
      </c>
      <c r="I300" s="151"/>
      <c r="L300" s="146"/>
      <c r="M300" s="152"/>
      <c r="T300" s="153"/>
      <c r="AT300" s="148" t="s">
        <v>175</v>
      </c>
      <c r="AU300" s="148" t="s">
        <v>83</v>
      </c>
      <c r="AV300" s="12" t="s">
        <v>83</v>
      </c>
      <c r="AW300" s="12" t="s">
        <v>4</v>
      </c>
      <c r="AX300" s="12" t="s">
        <v>81</v>
      </c>
      <c r="AY300" s="148" t="s">
        <v>131</v>
      </c>
    </row>
    <row r="301" spans="2:65" s="1" customFormat="1" ht="24.2" customHeight="1">
      <c r="B301" s="125"/>
      <c r="C301" s="126" t="s">
        <v>591</v>
      </c>
      <c r="D301" s="126" t="s">
        <v>134</v>
      </c>
      <c r="E301" s="127" t="s">
        <v>592</v>
      </c>
      <c r="F301" s="128" t="s">
        <v>593</v>
      </c>
      <c r="G301" s="129" t="s">
        <v>263</v>
      </c>
      <c r="H301" s="130">
        <v>13.875</v>
      </c>
      <c r="I301" s="131"/>
      <c r="J301" s="132">
        <f>ROUND(I301*H301,2)</f>
        <v>0</v>
      </c>
      <c r="K301" s="128" t="s">
        <v>138</v>
      </c>
      <c r="L301" s="30"/>
      <c r="M301" s="133" t="s">
        <v>3</v>
      </c>
      <c r="N301" s="134" t="s">
        <v>44</v>
      </c>
      <c r="P301" s="135">
        <f>O301*H301</f>
        <v>0</v>
      </c>
      <c r="Q301" s="135">
        <v>0</v>
      </c>
      <c r="R301" s="135">
        <f>Q301*H301</f>
        <v>0</v>
      </c>
      <c r="S301" s="135">
        <v>0</v>
      </c>
      <c r="T301" s="136">
        <f>S301*H301</f>
        <v>0</v>
      </c>
      <c r="AR301" s="137" t="s">
        <v>168</v>
      </c>
      <c r="AT301" s="137" t="s">
        <v>134</v>
      </c>
      <c r="AU301" s="137" t="s">
        <v>83</v>
      </c>
      <c r="AY301" s="15" t="s">
        <v>131</v>
      </c>
      <c r="BE301" s="138">
        <f>IF(N301="základní",J301,0)</f>
        <v>0</v>
      </c>
      <c r="BF301" s="138">
        <f>IF(N301="snížená",J301,0)</f>
        <v>0</v>
      </c>
      <c r="BG301" s="138">
        <f>IF(N301="zákl. přenesená",J301,0)</f>
        <v>0</v>
      </c>
      <c r="BH301" s="138">
        <f>IF(N301="sníž. přenesená",J301,0)</f>
        <v>0</v>
      </c>
      <c r="BI301" s="138">
        <f>IF(N301="nulová",J301,0)</f>
        <v>0</v>
      </c>
      <c r="BJ301" s="15" t="s">
        <v>81</v>
      </c>
      <c r="BK301" s="138">
        <f>ROUND(I301*H301,2)</f>
        <v>0</v>
      </c>
      <c r="BL301" s="15" t="s">
        <v>168</v>
      </c>
      <c r="BM301" s="137" t="s">
        <v>594</v>
      </c>
    </row>
    <row r="302" spans="2:65" s="1" customFormat="1">
      <c r="B302" s="30"/>
      <c r="D302" s="139" t="s">
        <v>141</v>
      </c>
      <c r="F302" s="140" t="s">
        <v>595</v>
      </c>
      <c r="I302" s="141"/>
      <c r="L302" s="30"/>
      <c r="M302" s="142"/>
      <c r="T302" s="51"/>
      <c r="AT302" s="15" t="s">
        <v>141</v>
      </c>
      <c r="AU302" s="15" t="s">
        <v>83</v>
      </c>
    </row>
    <row r="303" spans="2:65" s="12" customFormat="1">
      <c r="B303" s="146"/>
      <c r="D303" s="147" t="s">
        <v>175</v>
      </c>
      <c r="E303" s="148" t="s">
        <v>3</v>
      </c>
      <c r="F303" s="149" t="s">
        <v>596</v>
      </c>
      <c r="H303" s="150">
        <v>13.875</v>
      </c>
      <c r="I303" s="151"/>
      <c r="L303" s="146"/>
      <c r="M303" s="152"/>
      <c r="T303" s="153"/>
      <c r="AT303" s="148" t="s">
        <v>175</v>
      </c>
      <c r="AU303" s="148" t="s">
        <v>83</v>
      </c>
      <c r="AV303" s="12" t="s">
        <v>83</v>
      </c>
      <c r="AW303" s="12" t="s">
        <v>34</v>
      </c>
      <c r="AX303" s="12" t="s">
        <v>73</v>
      </c>
      <c r="AY303" s="148" t="s">
        <v>131</v>
      </c>
    </row>
    <row r="304" spans="2:65" s="1" customFormat="1" ht="33" customHeight="1">
      <c r="B304" s="125"/>
      <c r="C304" s="126" t="s">
        <v>597</v>
      </c>
      <c r="D304" s="126" t="s">
        <v>134</v>
      </c>
      <c r="E304" s="127" t="s">
        <v>598</v>
      </c>
      <c r="F304" s="128" t="s">
        <v>599</v>
      </c>
      <c r="G304" s="129" t="s">
        <v>208</v>
      </c>
      <c r="H304" s="130">
        <v>15</v>
      </c>
      <c r="I304" s="131"/>
      <c r="J304" s="132">
        <f>ROUND(I304*H304,2)</f>
        <v>0</v>
      </c>
      <c r="K304" s="128" t="s">
        <v>138</v>
      </c>
      <c r="L304" s="30"/>
      <c r="M304" s="133" t="s">
        <v>3</v>
      </c>
      <c r="N304" s="134" t="s">
        <v>44</v>
      </c>
      <c r="P304" s="135">
        <f>O304*H304</f>
        <v>0</v>
      </c>
      <c r="Q304" s="135">
        <v>0</v>
      </c>
      <c r="R304" s="135">
        <f>Q304*H304</f>
        <v>0</v>
      </c>
      <c r="S304" s="135">
        <v>0</v>
      </c>
      <c r="T304" s="136">
        <f>S304*H304</f>
        <v>0</v>
      </c>
      <c r="AR304" s="137" t="s">
        <v>503</v>
      </c>
      <c r="AT304" s="137" t="s">
        <v>134</v>
      </c>
      <c r="AU304" s="137" t="s">
        <v>83</v>
      </c>
      <c r="AY304" s="15" t="s">
        <v>131</v>
      </c>
      <c r="BE304" s="138">
        <f>IF(N304="základní",J304,0)</f>
        <v>0</v>
      </c>
      <c r="BF304" s="138">
        <f>IF(N304="snížená",J304,0)</f>
        <v>0</v>
      </c>
      <c r="BG304" s="138">
        <f>IF(N304="zákl. přenesená",J304,0)</f>
        <v>0</v>
      </c>
      <c r="BH304" s="138">
        <f>IF(N304="sníž. přenesená",J304,0)</f>
        <v>0</v>
      </c>
      <c r="BI304" s="138">
        <f>IF(N304="nulová",J304,0)</f>
        <v>0</v>
      </c>
      <c r="BJ304" s="15" t="s">
        <v>81</v>
      </c>
      <c r="BK304" s="138">
        <f>ROUND(I304*H304,2)</f>
        <v>0</v>
      </c>
      <c r="BL304" s="15" t="s">
        <v>503</v>
      </c>
      <c r="BM304" s="137" t="s">
        <v>600</v>
      </c>
    </row>
    <row r="305" spans="2:65" s="1" customFormat="1">
      <c r="B305" s="30"/>
      <c r="D305" s="139" t="s">
        <v>141</v>
      </c>
      <c r="F305" s="140" t="s">
        <v>601</v>
      </c>
      <c r="I305" s="141"/>
      <c r="L305" s="30"/>
      <c r="M305" s="142"/>
      <c r="T305" s="51"/>
      <c r="AT305" s="15" t="s">
        <v>141</v>
      </c>
      <c r="AU305" s="15" t="s">
        <v>83</v>
      </c>
    </row>
    <row r="306" spans="2:65" s="12" customFormat="1">
      <c r="B306" s="146"/>
      <c r="D306" s="147" t="s">
        <v>175</v>
      </c>
      <c r="E306" s="148" t="s">
        <v>3</v>
      </c>
      <c r="F306" s="149" t="s">
        <v>602</v>
      </c>
      <c r="H306" s="150">
        <v>15</v>
      </c>
      <c r="I306" s="151"/>
      <c r="L306" s="146"/>
      <c r="M306" s="152"/>
      <c r="T306" s="153"/>
      <c r="AT306" s="148" t="s">
        <v>175</v>
      </c>
      <c r="AU306" s="148" t="s">
        <v>83</v>
      </c>
      <c r="AV306" s="12" t="s">
        <v>83</v>
      </c>
      <c r="AW306" s="12" t="s">
        <v>34</v>
      </c>
      <c r="AX306" s="12" t="s">
        <v>73</v>
      </c>
      <c r="AY306" s="148" t="s">
        <v>131</v>
      </c>
    </row>
    <row r="307" spans="2:65" s="1" customFormat="1" ht="24.2" customHeight="1">
      <c r="B307" s="125"/>
      <c r="C307" s="126" t="s">
        <v>603</v>
      </c>
      <c r="D307" s="126" t="s">
        <v>134</v>
      </c>
      <c r="E307" s="127" t="s">
        <v>604</v>
      </c>
      <c r="F307" s="128" t="s">
        <v>605</v>
      </c>
      <c r="G307" s="129" t="s">
        <v>195</v>
      </c>
      <c r="H307" s="130">
        <v>75</v>
      </c>
      <c r="I307" s="131"/>
      <c r="J307" s="132">
        <f>ROUND(I307*H307,2)</f>
        <v>0</v>
      </c>
      <c r="K307" s="128" t="s">
        <v>138</v>
      </c>
      <c r="L307" s="30"/>
      <c r="M307" s="133" t="s">
        <v>3</v>
      </c>
      <c r="N307" s="134" t="s">
        <v>44</v>
      </c>
      <c r="P307" s="135">
        <f>O307*H307</f>
        <v>0</v>
      </c>
      <c r="Q307" s="135">
        <v>0.26</v>
      </c>
      <c r="R307" s="135">
        <f>Q307*H307</f>
        <v>19.5</v>
      </c>
      <c r="S307" s="135">
        <v>0</v>
      </c>
      <c r="T307" s="136">
        <f>S307*H307</f>
        <v>0</v>
      </c>
      <c r="AR307" s="137" t="s">
        <v>503</v>
      </c>
      <c r="AT307" s="137" t="s">
        <v>134</v>
      </c>
      <c r="AU307" s="137" t="s">
        <v>83</v>
      </c>
      <c r="AY307" s="15" t="s">
        <v>131</v>
      </c>
      <c r="BE307" s="138">
        <f>IF(N307="základní",J307,0)</f>
        <v>0</v>
      </c>
      <c r="BF307" s="138">
        <f>IF(N307="snížená",J307,0)</f>
        <v>0</v>
      </c>
      <c r="BG307" s="138">
        <f>IF(N307="zákl. přenesená",J307,0)</f>
        <v>0</v>
      </c>
      <c r="BH307" s="138">
        <f>IF(N307="sníž. přenesená",J307,0)</f>
        <v>0</v>
      </c>
      <c r="BI307" s="138">
        <f>IF(N307="nulová",J307,0)</f>
        <v>0</v>
      </c>
      <c r="BJ307" s="15" t="s">
        <v>81</v>
      </c>
      <c r="BK307" s="138">
        <f>ROUND(I307*H307,2)</f>
        <v>0</v>
      </c>
      <c r="BL307" s="15" t="s">
        <v>503</v>
      </c>
      <c r="BM307" s="137" t="s">
        <v>606</v>
      </c>
    </row>
    <row r="308" spans="2:65" s="1" customFormat="1">
      <c r="B308" s="30"/>
      <c r="D308" s="139" t="s">
        <v>141</v>
      </c>
      <c r="F308" s="140" t="s">
        <v>607</v>
      </c>
      <c r="I308" s="141"/>
      <c r="L308" s="30"/>
      <c r="M308" s="142"/>
      <c r="T308" s="51"/>
      <c r="AT308" s="15" t="s">
        <v>141</v>
      </c>
      <c r="AU308" s="15" t="s">
        <v>83</v>
      </c>
    </row>
    <row r="309" spans="2:65" s="12" customFormat="1">
      <c r="B309" s="146"/>
      <c r="D309" s="147" t="s">
        <v>175</v>
      </c>
      <c r="E309" s="148" t="s">
        <v>3</v>
      </c>
      <c r="F309" s="149" t="s">
        <v>608</v>
      </c>
      <c r="H309" s="150">
        <v>75</v>
      </c>
      <c r="I309" s="151"/>
      <c r="L309" s="146"/>
      <c r="M309" s="152"/>
      <c r="T309" s="153"/>
      <c r="AT309" s="148" t="s">
        <v>175</v>
      </c>
      <c r="AU309" s="148" t="s">
        <v>83</v>
      </c>
      <c r="AV309" s="12" t="s">
        <v>83</v>
      </c>
      <c r="AW309" s="12" t="s">
        <v>34</v>
      </c>
      <c r="AX309" s="12" t="s">
        <v>73</v>
      </c>
      <c r="AY309" s="148" t="s">
        <v>131</v>
      </c>
    </row>
    <row r="310" spans="2:65" s="1" customFormat="1" ht="16.5" customHeight="1">
      <c r="B310" s="125"/>
      <c r="C310" s="154" t="s">
        <v>609</v>
      </c>
      <c r="D310" s="154" t="s">
        <v>284</v>
      </c>
      <c r="E310" s="155" t="s">
        <v>610</v>
      </c>
      <c r="F310" s="156" t="s">
        <v>611</v>
      </c>
      <c r="G310" s="157" t="s">
        <v>263</v>
      </c>
      <c r="H310" s="158">
        <v>15</v>
      </c>
      <c r="I310" s="159"/>
      <c r="J310" s="160">
        <f>ROUND(I310*H310,2)</f>
        <v>0</v>
      </c>
      <c r="K310" s="156" t="s">
        <v>138</v>
      </c>
      <c r="L310" s="161"/>
      <c r="M310" s="162" t="s">
        <v>3</v>
      </c>
      <c r="N310" s="163" t="s">
        <v>44</v>
      </c>
      <c r="P310" s="135">
        <f>O310*H310</f>
        <v>0</v>
      </c>
      <c r="Q310" s="135">
        <v>1</v>
      </c>
      <c r="R310" s="135">
        <f>Q310*H310</f>
        <v>15</v>
      </c>
      <c r="S310" s="135">
        <v>0</v>
      </c>
      <c r="T310" s="136">
        <f>S310*H310</f>
        <v>0</v>
      </c>
      <c r="AR310" s="137" t="s">
        <v>612</v>
      </c>
      <c r="AT310" s="137" t="s">
        <v>284</v>
      </c>
      <c r="AU310" s="137" t="s">
        <v>83</v>
      </c>
      <c r="AY310" s="15" t="s">
        <v>131</v>
      </c>
      <c r="BE310" s="138">
        <f>IF(N310="základní",J310,0)</f>
        <v>0</v>
      </c>
      <c r="BF310" s="138">
        <f>IF(N310="snížená",J310,0)</f>
        <v>0</v>
      </c>
      <c r="BG310" s="138">
        <f>IF(N310="zákl. přenesená",J310,0)</f>
        <v>0</v>
      </c>
      <c r="BH310" s="138">
        <f>IF(N310="sníž. přenesená",J310,0)</f>
        <v>0</v>
      </c>
      <c r="BI310" s="138">
        <f>IF(N310="nulová",J310,0)</f>
        <v>0</v>
      </c>
      <c r="BJ310" s="15" t="s">
        <v>81</v>
      </c>
      <c r="BK310" s="138">
        <f>ROUND(I310*H310,2)</f>
        <v>0</v>
      </c>
      <c r="BL310" s="15" t="s">
        <v>503</v>
      </c>
      <c r="BM310" s="137" t="s">
        <v>613</v>
      </c>
    </row>
    <row r="311" spans="2:65" s="12" customFormat="1">
      <c r="B311" s="146"/>
      <c r="D311" s="147" t="s">
        <v>175</v>
      </c>
      <c r="E311" s="148" t="s">
        <v>3</v>
      </c>
      <c r="F311" s="149" t="s">
        <v>614</v>
      </c>
      <c r="H311" s="150">
        <v>15</v>
      </c>
      <c r="I311" s="151"/>
      <c r="L311" s="146"/>
      <c r="M311" s="152"/>
      <c r="T311" s="153"/>
      <c r="AT311" s="148" t="s">
        <v>175</v>
      </c>
      <c r="AU311" s="148" t="s">
        <v>83</v>
      </c>
      <c r="AV311" s="12" t="s">
        <v>83</v>
      </c>
      <c r="AW311" s="12" t="s">
        <v>34</v>
      </c>
      <c r="AX311" s="12" t="s">
        <v>73</v>
      </c>
      <c r="AY311" s="148" t="s">
        <v>131</v>
      </c>
    </row>
    <row r="312" spans="2:65" s="1" customFormat="1" ht="21.75" customHeight="1">
      <c r="B312" s="125"/>
      <c r="C312" s="126" t="s">
        <v>615</v>
      </c>
      <c r="D312" s="126" t="s">
        <v>134</v>
      </c>
      <c r="E312" s="127" t="s">
        <v>616</v>
      </c>
      <c r="F312" s="128" t="s">
        <v>617</v>
      </c>
      <c r="G312" s="129" t="s">
        <v>195</v>
      </c>
      <c r="H312" s="130">
        <v>75</v>
      </c>
      <c r="I312" s="131"/>
      <c r="J312" s="132">
        <f>ROUND(I312*H312,2)</f>
        <v>0</v>
      </c>
      <c r="K312" s="128" t="s">
        <v>138</v>
      </c>
      <c r="L312" s="30"/>
      <c r="M312" s="133" t="s">
        <v>3</v>
      </c>
      <c r="N312" s="134" t="s">
        <v>44</v>
      </c>
      <c r="P312" s="135">
        <f>O312*H312</f>
        <v>0</v>
      </c>
      <c r="Q312" s="135">
        <v>0</v>
      </c>
      <c r="R312" s="135">
        <f>Q312*H312</f>
        <v>0</v>
      </c>
      <c r="S312" s="135">
        <v>0</v>
      </c>
      <c r="T312" s="136">
        <f>S312*H312</f>
        <v>0</v>
      </c>
      <c r="AR312" s="137" t="s">
        <v>503</v>
      </c>
      <c r="AT312" s="137" t="s">
        <v>134</v>
      </c>
      <c r="AU312" s="137" t="s">
        <v>83</v>
      </c>
      <c r="AY312" s="15" t="s">
        <v>131</v>
      </c>
      <c r="BE312" s="138">
        <f>IF(N312="základní",J312,0)</f>
        <v>0</v>
      </c>
      <c r="BF312" s="138">
        <f>IF(N312="snížená",J312,0)</f>
        <v>0</v>
      </c>
      <c r="BG312" s="138">
        <f>IF(N312="zákl. přenesená",J312,0)</f>
        <v>0</v>
      </c>
      <c r="BH312" s="138">
        <f>IF(N312="sníž. přenesená",J312,0)</f>
        <v>0</v>
      </c>
      <c r="BI312" s="138">
        <f>IF(N312="nulová",J312,0)</f>
        <v>0</v>
      </c>
      <c r="BJ312" s="15" t="s">
        <v>81</v>
      </c>
      <c r="BK312" s="138">
        <f>ROUND(I312*H312,2)</f>
        <v>0</v>
      </c>
      <c r="BL312" s="15" t="s">
        <v>503</v>
      </c>
      <c r="BM312" s="137" t="s">
        <v>618</v>
      </c>
    </row>
    <row r="313" spans="2:65" s="1" customFormat="1">
      <c r="B313" s="30"/>
      <c r="D313" s="139" t="s">
        <v>141</v>
      </c>
      <c r="F313" s="140" t="s">
        <v>619</v>
      </c>
      <c r="I313" s="141"/>
      <c r="L313" s="30"/>
      <c r="M313" s="142"/>
      <c r="T313" s="51"/>
      <c r="AT313" s="15" t="s">
        <v>141</v>
      </c>
      <c r="AU313" s="15" t="s">
        <v>83</v>
      </c>
    </row>
    <row r="314" spans="2:65" s="12" customFormat="1">
      <c r="B314" s="146"/>
      <c r="D314" s="147" t="s">
        <v>175</v>
      </c>
      <c r="E314" s="148" t="s">
        <v>3</v>
      </c>
      <c r="F314" s="149" t="s">
        <v>620</v>
      </c>
      <c r="H314" s="150">
        <v>75</v>
      </c>
      <c r="I314" s="151"/>
      <c r="L314" s="146"/>
      <c r="M314" s="152"/>
      <c r="T314" s="153"/>
      <c r="AT314" s="148" t="s">
        <v>175</v>
      </c>
      <c r="AU314" s="148" t="s">
        <v>83</v>
      </c>
      <c r="AV314" s="12" t="s">
        <v>83</v>
      </c>
      <c r="AW314" s="12" t="s">
        <v>34</v>
      </c>
      <c r="AX314" s="12" t="s">
        <v>73</v>
      </c>
      <c r="AY314" s="148" t="s">
        <v>131</v>
      </c>
    </row>
    <row r="315" spans="2:65" s="1" customFormat="1" ht="16.5" customHeight="1">
      <c r="B315" s="125"/>
      <c r="C315" s="154" t="s">
        <v>621</v>
      </c>
      <c r="D315" s="154" t="s">
        <v>284</v>
      </c>
      <c r="E315" s="155" t="s">
        <v>622</v>
      </c>
      <c r="F315" s="156" t="s">
        <v>623</v>
      </c>
      <c r="G315" s="157" t="s">
        <v>195</v>
      </c>
      <c r="H315" s="158">
        <v>25</v>
      </c>
      <c r="I315" s="159"/>
      <c r="J315" s="160">
        <f>ROUND(I315*H315,2)</f>
        <v>0</v>
      </c>
      <c r="K315" s="156" t="s">
        <v>138</v>
      </c>
      <c r="L315" s="161"/>
      <c r="M315" s="162" t="s">
        <v>3</v>
      </c>
      <c r="N315" s="163" t="s">
        <v>44</v>
      </c>
      <c r="P315" s="135">
        <f>O315*H315</f>
        <v>0</v>
      </c>
      <c r="Q315" s="135">
        <v>7.7999999999999999E-4</v>
      </c>
      <c r="R315" s="135">
        <f>Q315*H315</f>
        <v>1.95E-2</v>
      </c>
      <c r="S315" s="135">
        <v>0</v>
      </c>
      <c r="T315" s="136">
        <f>S315*H315</f>
        <v>0</v>
      </c>
      <c r="AR315" s="137" t="s">
        <v>612</v>
      </c>
      <c r="AT315" s="137" t="s">
        <v>284</v>
      </c>
      <c r="AU315" s="137" t="s">
        <v>83</v>
      </c>
      <c r="AY315" s="15" t="s">
        <v>131</v>
      </c>
      <c r="BE315" s="138">
        <f>IF(N315="základní",J315,0)</f>
        <v>0</v>
      </c>
      <c r="BF315" s="138">
        <f>IF(N315="snížená",J315,0)</f>
        <v>0</v>
      </c>
      <c r="BG315" s="138">
        <f>IF(N315="zákl. přenesená",J315,0)</f>
        <v>0</v>
      </c>
      <c r="BH315" s="138">
        <f>IF(N315="sníž. přenesená",J315,0)</f>
        <v>0</v>
      </c>
      <c r="BI315" s="138">
        <f>IF(N315="nulová",J315,0)</f>
        <v>0</v>
      </c>
      <c r="BJ315" s="15" t="s">
        <v>81</v>
      </c>
      <c r="BK315" s="138">
        <f>ROUND(I315*H315,2)</f>
        <v>0</v>
      </c>
      <c r="BL315" s="15" t="s">
        <v>503</v>
      </c>
      <c r="BM315" s="137" t="s">
        <v>624</v>
      </c>
    </row>
    <row r="316" spans="2:65" s="12" customFormat="1">
      <c r="B316" s="146"/>
      <c r="D316" s="147" t="s">
        <v>175</v>
      </c>
      <c r="E316" s="148" t="s">
        <v>3</v>
      </c>
      <c r="F316" s="149" t="s">
        <v>625</v>
      </c>
      <c r="H316" s="150">
        <v>25</v>
      </c>
      <c r="I316" s="151"/>
      <c r="L316" s="146"/>
      <c r="M316" s="152"/>
      <c r="T316" s="153"/>
      <c r="AT316" s="148" t="s">
        <v>175</v>
      </c>
      <c r="AU316" s="148" t="s">
        <v>83</v>
      </c>
      <c r="AV316" s="12" t="s">
        <v>83</v>
      </c>
      <c r="AW316" s="12" t="s">
        <v>34</v>
      </c>
      <c r="AX316" s="12" t="s">
        <v>73</v>
      </c>
      <c r="AY316" s="148" t="s">
        <v>131</v>
      </c>
    </row>
    <row r="317" spans="2:65" s="1" customFormat="1" ht="16.5" customHeight="1">
      <c r="B317" s="125"/>
      <c r="C317" s="126" t="s">
        <v>626</v>
      </c>
      <c r="D317" s="126" t="s">
        <v>134</v>
      </c>
      <c r="E317" s="127" t="s">
        <v>627</v>
      </c>
      <c r="F317" s="128" t="s">
        <v>628</v>
      </c>
      <c r="G317" s="129" t="s">
        <v>263</v>
      </c>
      <c r="H317" s="130">
        <v>34.520000000000003</v>
      </c>
      <c r="I317" s="131"/>
      <c r="J317" s="132">
        <f>ROUND(I317*H317,2)</f>
        <v>0</v>
      </c>
      <c r="K317" s="128" t="s">
        <v>138</v>
      </c>
      <c r="L317" s="30"/>
      <c r="M317" s="133" t="s">
        <v>3</v>
      </c>
      <c r="N317" s="134" t="s">
        <v>44</v>
      </c>
      <c r="P317" s="135">
        <f>O317*H317</f>
        <v>0</v>
      </c>
      <c r="Q317" s="135">
        <v>0</v>
      </c>
      <c r="R317" s="135">
        <f>Q317*H317</f>
        <v>0</v>
      </c>
      <c r="S317" s="135">
        <v>0</v>
      </c>
      <c r="T317" s="136">
        <f>S317*H317</f>
        <v>0</v>
      </c>
      <c r="AR317" s="137" t="s">
        <v>168</v>
      </c>
      <c r="AT317" s="137" t="s">
        <v>134</v>
      </c>
      <c r="AU317" s="137" t="s">
        <v>83</v>
      </c>
      <c r="AY317" s="15" t="s">
        <v>131</v>
      </c>
      <c r="BE317" s="138">
        <f>IF(N317="základní",J317,0)</f>
        <v>0</v>
      </c>
      <c r="BF317" s="138">
        <f>IF(N317="snížená",J317,0)</f>
        <v>0</v>
      </c>
      <c r="BG317" s="138">
        <f>IF(N317="zákl. přenesená",J317,0)</f>
        <v>0</v>
      </c>
      <c r="BH317" s="138">
        <f>IF(N317="sníž. přenesená",J317,0)</f>
        <v>0</v>
      </c>
      <c r="BI317" s="138">
        <f>IF(N317="nulová",J317,0)</f>
        <v>0</v>
      </c>
      <c r="BJ317" s="15" t="s">
        <v>81</v>
      </c>
      <c r="BK317" s="138">
        <f>ROUND(I317*H317,2)</f>
        <v>0</v>
      </c>
      <c r="BL317" s="15" t="s">
        <v>168</v>
      </c>
      <c r="BM317" s="137" t="s">
        <v>629</v>
      </c>
    </row>
    <row r="318" spans="2:65" s="1" customFormat="1">
      <c r="B318" s="30"/>
      <c r="D318" s="139" t="s">
        <v>141</v>
      </c>
      <c r="F318" s="140" t="s">
        <v>630</v>
      </c>
      <c r="I318" s="141"/>
      <c r="L318" s="30"/>
      <c r="M318" s="143"/>
      <c r="N318" s="144"/>
      <c r="O318" s="144"/>
      <c r="P318" s="144"/>
      <c r="Q318" s="144"/>
      <c r="R318" s="144"/>
      <c r="S318" s="144"/>
      <c r="T318" s="145"/>
      <c r="AT318" s="15" t="s">
        <v>141</v>
      </c>
      <c r="AU318" s="15" t="s">
        <v>83</v>
      </c>
    </row>
    <row r="319" spans="2:65" s="1" customFormat="1" ht="6.95" customHeight="1">
      <c r="B319" s="39"/>
      <c r="C319" s="40"/>
      <c r="D319" s="40"/>
      <c r="E319" s="40"/>
      <c r="F319" s="40"/>
      <c r="G319" s="40"/>
      <c r="H319" s="40"/>
      <c r="I319" s="40"/>
      <c r="J319" s="40"/>
      <c r="K319" s="40"/>
      <c r="L319" s="30"/>
    </row>
  </sheetData>
  <autoFilter ref="C87:K318" xr:uid="{00000000-0009-0000-0000-000002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2" r:id="rId1" xr:uid="{00000000-0004-0000-0200-000000000000}"/>
    <hyperlink ref="F94" r:id="rId2" xr:uid="{00000000-0004-0000-0200-000001000000}"/>
    <hyperlink ref="F97" r:id="rId3" xr:uid="{00000000-0004-0000-0200-000002000000}"/>
    <hyperlink ref="F100" r:id="rId4" xr:uid="{00000000-0004-0000-0200-000003000000}"/>
    <hyperlink ref="F103" r:id="rId5" xr:uid="{00000000-0004-0000-0200-000004000000}"/>
    <hyperlink ref="F106" r:id="rId6" xr:uid="{00000000-0004-0000-0200-000005000000}"/>
    <hyperlink ref="F109" r:id="rId7" xr:uid="{00000000-0004-0000-0200-000006000000}"/>
    <hyperlink ref="F112" r:id="rId8" xr:uid="{00000000-0004-0000-0200-000007000000}"/>
    <hyperlink ref="F114" r:id="rId9" xr:uid="{00000000-0004-0000-0200-000008000000}"/>
    <hyperlink ref="F117" r:id="rId10" xr:uid="{00000000-0004-0000-0200-000009000000}"/>
    <hyperlink ref="F120" r:id="rId11" xr:uid="{00000000-0004-0000-0200-00000A000000}"/>
    <hyperlink ref="F122" r:id="rId12" xr:uid="{00000000-0004-0000-0200-00000B000000}"/>
    <hyperlink ref="F125" r:id="rId13" xr:uid="{00000000-0004-0000-0200-00000C000000}"/>
    <hyperlink ref="F127" r:id="rId14" xr:uid="{00000000-0004-0000-0200-00000D000000}"/>
    <hyperlink ref="F129" r:id="rId15" xr:uid="{00000000-0004-0000-0200-00000E000000}"/>
    <hyperlink ref="F132" r:id="rId16" xr:uid="{00000000-0004-0000-0200-00000F000000}"/>
    <hyperlink ref="F136" r:id="rId17" xr:uid="{00000000-0004-0000-0200-000010000000}"/>
    <hyperlink ref="F138" r:id="rId18" xr:uid="{00000000-0004-0000-0200-000011000000}"/>
    <hyperlink ref="F141" r:id="rId19" xr:uid="{00000000-0004-0000-0200-000012000000}"/>
    <hyperlink ref="F144" r:id="rId20" xr:uid="{00000000-0004-0000-0200-000013000000}"/>
    <hyperlink ref="F147" r:id="rId21" xr:uid="{00000000-0004-0000-0200-000014000000}"/>
    <hyperlink ref="F151" r:id="rId22" xr:uid="{00000000-0004-0000-0200-000015000000}"/>
    <hyperlink ref="F154" r:id="rId23" xr:uid="{00000000-0004-0000-0200-000016000000}"/>
    <hyperlink ref="F156" r:id="rId24" xr:uid="{00000000-0004-0000-0200-000017000000}"/>
    <hyperlink ref="F158" r:id="rId25" xr:uid="{00000000-0004-0000-0200-000018000000}"/>
    <hyperlink ref="F160" r:id="rId26" xr:uid="{00000000-0004-0000-0200-000019000000}"/>
    <hyperlink ref="F162" r:id="rId27" xr:uid="{00000000-0004-0000-0200-00001A000000}"/>
    <hyperlink ref="F167" r:id="rId28" xr:uid="{00000000-0004-0000-0200-00001B000000}"/>
    <hyperlink ref="F170" r:id="rId29" xr:uid="{00000000-0004-0000-0200-00001C000000}"/>
    <hyperlink ref="F174" r:id="rId30" xr:uid="{00000000-0004-0000-0200-00001D000000}"/>
    <hyperlink ref="F179" r:id="rId31" xr:uid="{00000000-0004-0000-0200-00001E000000}"/>
    <hyperlink ref="F183" r:id="rId32" xr:uid="{00000000-0004-0000-0200-00001F000000}"/>
    <hyperlink ref="F187" r:id="rId33" xr:uid="{00000000-0004-0000-0200-000020000000}"/>
    <hyperlink ref="F191" r:id="rId34" xr:uid="{00000000-0004-0000-0200-000021000000}"/>
    <hyperlink ref="F195" r:id="rId35" xr:uid="{00000000-0004-0000-0200-000022000000}"/>
    <hyperlink ref="F203" r:id="rId36" xr:uid="{00000000-0004-0000-0200-000023000000}"/>
    <hyperlink ref="F213" r:id="rId37" xr:uid="{00000000-0004-0000-0200-000024000000}"/>
    <hyperlink ref="F216" r:id="rId38" xr:uid="{00000000-0004-0000-0200-000025000000}"/>
    <hyperlink ref="F219" r:id="rId39" xr:uid="{00000000-0004-0000-0200-000026000000}"/>
    <hyperlink ref="F222" r:id="rId40" xr:uid="{00000000-0004-0000-0200-000027000000}"/>
    <hyperlink ref="F225" r:id="rId41" xr:uid="{00000000-0004-0000-0200-000028000000}"/>
    <hyperlink ref="F228" r:id="rId42" xr:uid="{00000000-0004-0000-0200-000029000000}"/>
    <hyperlink ref="F231" r:id="rId43" xr:uid="{00000000-0004-0000-0200-00002A000000}"/>
    <hyperlink ref="F236" r:id="rId44" xr:uid="{00000000-0004-0000-0200-00002B000000}"/>
    <hyperlink ref="F247" r:id="rId45" xr:uid="{00000000-0004-0000-0200-00002C000000}"/>
    <hyperlink ref="F249" r:id="rId46" xr:uid="{00000000-0004-0000-0200-00002D000000}"/>
    <hyperlink ref="F251" r:id="rId47" xr:uid="{00000000-0004-0000-0200-00002E000000}"/>
    <hyperlink ref="F253" r:id="rId48" xr:uid="{00000000-0004-0000-0200-00002F000000}"/>
    <hyperlink ref="F256" r:id="rId49" xr:uid="{00000000-0004-0000-0200-000030000000}"/>
    <hyperlink ref="F262" r:id="rId50" xr:uid="{00000000-0004-0000-0200-000031000000}"/>
    <hyperlink ref="F265" r:id="rId51" xr:uid="{00000000-0004-0000-0200-000032000000}"/>
    <hyperlink ref="F270" r:id="rId52" xr:uid="{00000000-0004-0000-0200-000033000000}"/>
    <hyperlink ref="F273" r:id="rId53" xr:uid="{00000000-0004-0000-0200-000034000000}"/>
    <hyperlink ref="F276" r:id="rId54" xr:uid="{00000000-0004-0000-0200-000035000000}"/>
    <hyperlink ref="F281" r:id="rId55" xr:uid="{00000000-0004-0000-0200-000036000000}"/>
    <hyperlink ref="F287" r:id="rId56" xr:uid="{00000000-0004-0000-0200-000037000000}"/>
    <hyperlink ref="F291" r:id="rId57" xr:uid="{00000000-0004-0000-0200-000038000000}"/>
    <hyperlink ref="F293" r:id="rId58" xr:uid="{00000000-0004-0000-0200-000039000000}"/>
    <hyperlink ref="F297" r:id="rId59" xr:uid="{00000000-0004-0000-0200-00003A000000}"/>
    <hyperlink ref="F302" r:id="rId60" xr:uid="{00000000-0004-0000-0200-00003B000000}"/>
    <hyperlink ref="F305" r:id="rId61" xr:uid="{00000000-0004-0000-0200-00003C000000}"/>
    <hyperlink ref="F308" r:id="rId62" xr:uid="{00000000-0004-0000-0200-00003D000000}"/>
    <hyperlink ref="F313" r:id="rId63" xr:uid="{00000000-0004-0000-0200-00003E000000}"/>
    <hyperlink ref="F318" r:id="rId64" xr:uid="{00000000-0004-0000-0200-00003F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65"/>
  <headerFooter>
    <oddFooter>&amp;CStrana &amp;P z &amp;N</oddFooter>
  </headerFooter>
  <rowBreaks count="4" manualBreakCount="4">
    <brk id="107" min="2" max="10" man="1"/>
    <brk id="142" min="2" max="10" man="1"/>
    <brk id="181" min="2" max="10" man="1"/>
    <brk id="253" min="2" max="10" man="1"/>
  </rowBreaks>
  <drawing r:id="rId6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M236"/>
  <sheetViews>
    <sheetView showGridLines="0" zoomScaleNormal="100" zoomScaleSheetLayoutView="98" workbookViewId="0">
      <selection activeCell="E2" sqref="E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3" t="s">
        <v>6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5" t="s">
        <v>89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83</v>
      </c>
    </row>
    <row r="4" spans="2:46" ht="24.95" customHeight="1">
      <c r="B4" s="18"/>
      <c r="D4" s="19" t="s">
        <v>104</v>
      </c>
      <c r="L4" s="18"/>
      <c r="M4" s="83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92" t="str">
        <f>'Rekapitulace stavby'!K6</f>
        <v>Opatření pro zlepšení podmínek chodců a MHD, Dubeček</v>
      </c>
      <c r="F7" s="293"/>
      <c r="G7" s="293"/>
      <c r="H7" s="293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282" t="s">
        <v>631</v>
      </c>
      <c r="F9" s="291"/>
      <c r="G9" s="291"/>
      <c r="H9" s="291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3</v>
      </c>
      <c r="I11" s="25" t="s">
        <v>19</v>
      </c>
      <c r="J11" s="23" t="s">
        <v>3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47" t="str">
        <f>'Rekapitulace stavby'!AN8</f>
        <v>23. 4. 2024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26</v>
      </c>
      <c r="L14" s="30"/>
    </row>
    <row r="15" spans="2:46" s="1" customFormat="1" ht="18" customHeight="1">
      <c r="B15" s="30"/>
      <c r="E15" s="23" t="s">
        <v>27</v>
      </c>
      <c r="I15" s="25" t="s">
        <v>28</v>
      </c>
      <c r="J15" s="23" t="s">
        <v>3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94" t="str">
        <f>'Rekapitulace stavby'!E14</f>
        <v>Vyplň údaj</v>
      </c>
      <c r="F18" s="265"/>
      <c r="G18" s="265"/>
      <c r="H18" s="265"/>
      <c r="I18" s="25" t="s">
        <v>28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25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28</v>
      </c>
      <c r="J21" s="23" t="s">
        <v>3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35</v>
      </c>
      <c r="I23" s="25" t="s">
        <v>25</v>
      </c>
      <c r="J23" s="23" t="s">
        <v>32</v>
      </c>
      <c r="L23" s="30"/>
    </row>
    <row r="24" spans="2:12" s="1" customFormat="1" ht="18" customHeight="1">
      <c r="B24" s="30"/>
      <c r="E24" s="23" t="s">
        <v>36</v>
      </c>
      <c r="I24" s="25" t="s">
        <v>28</v>
      </c>
      <c r="J24" s="23" t="s">
        <v>3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37</v>
      </c>
      <c r="L26" s="30"/>
    </row>
    <row r="27" spans="2:12" s="7" customFormat="1" ht="69.599999999999994" customHeight="1">
      <c r="B27" s="84"/>
      <c r="E27" s="269" t="s">
        <v>107</v>
      </c>
      <c r="F27" s="269"/>
      <c r="G27" s="269"/>
      <c r="H27" s="269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customHeight="1">
      <c r="B30" s="30"/>
      <c r="D30" s="85" t="s">
        <v>39</v>
      </c>
      <c r="J30" s="61">
        <f>ROUND(J87, 2)</f>
        <v>0</v>
      </c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5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5" customHeight="1">
      <c r="B33" s="30"/>
      <c r="D33" s="50" t="s">
        <v>43</v>
      </c>
      <c r="E33" s="25" t="s">
        <v>44</v>
      </c>
      <c r="F33" s="86">
        <f>ROUND((SUM(BE87:BE235)),  2)</f>
        <v>0</v>
      </c>
      <c r="I33" s="87">
        <v>0.21</v>
      </c>
      <c r="J33" s="86">
        <f>ROUND(((SUM(BE87:BE235))*I33),  2)</f>
        <v>0</v>
      </c>
      <c r="L33" s="30"/>
    </row>
    <row r="34" spans="2:12" s="1" customFormat="1" ht="14.45" customHeight="1">
      <c r="B34" s="30"/>
      <c r="E34" s="25" t="s">
        <v>45</v>
      </c>
      <c r="F34" s="86">
        <f>ROUND((SUM(BF87:BF235)),  2)</f>
        <v>0</v>
      </c>
      <c r="I34" s="87">
        <v>0.15</v>
      </c>
      <c r="J34" s="86">
        <f>ROUND(((SUM(BF87:BF235))*I34),  2)</f>
        <v>0</v>
      </c>
      <c r="L34" s="30"/>
    </row>
    <row r="35" spans="2:12" s="1" customFormat="1" ht="14.45" hidden="1" customHeight="1">
      <c r="B35" s="30"/>
      <c r="E35" s="25" t="s">
        <v>46</v>
      </c>
      <c r="F35" s="86">
        <f>ROUND((SUM(BG87:BG235)),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5" t="s">
        <v>47</v>
      </c>
      <c r="F36" s="86">
        <f>ROUND((SUM(BH87:BH235)),  2)</f>
        <v>0</v>
      </c>
      <c r="I36" s="87">
        <v>0.15</v>
      </c>
      <c r="J36" s="86">
        <f>0</f>
        <v>0</v>
      </c>
      <c r="L36" s="30"/>
    </row>
    <row r="37" spans="2:12" s="1" customFormat="1" ht="14.45" hidden="1" customHeight="1">
      <c r="B37" s="30"/>
      <c r="E37" s="25" t="s">
        <v>48</v>
      </c>
      <c r="F37" s="86">
        <f>ROUND((SUM(BI87:BI235)),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5" customHeight="1">
      <c r="B45" s="30"/>
      <c r="C45" s="19" t="s">
        <v>108</v>
      </c>
      <c r="L45" s="30"/>
    </row>
    <row r="46" spans="2:12" s="1" customFormat="1" ht="6.95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92" t="str">
        <f>E7</f>
        <v>Opatření pro zlepšení podmínek chodců a MHD, Dubeček</v>
      </c>
      <c r="F48" s="293"/>
      <c r="G48" s="293"/>
      <c r="H48" s="293"/>
      <c r="L48" s="30"/>
    </row>
    <row r="49" spans="2:47" s="1" customFormat="1" ht="12" customHeight="1">
      <c r="B49" s="30"/>
      <c r="C49" s="25" t="s">
        <v>105</v>
      </c>
      <c r="L49" s="30"/>
    </row>
    <row r="50" spans="2:47" s="1" customFormat="1" ht="16.5" customHeight="1">
      <c r="B50" s="30"/>
      <c r="E50" s="282" t="str">
        <f>E9</f>
        <v>SO 101 - Opatření č.2 - Autobusová zastávka V Poli</v>
      </c>
      <c r="F50" s="291"/>
      <c r="G50" s="291"/>
      <c r="H50" s="291"/>
      <c r="L50" s="30"/>
    </row>
    <row r="51" spans="2:47" s="1" customFormat="1" ht="6.95" customHeight="1">
      <c r="B51" s="30"/>
      <c r="L51" s="30"/>
    </row>
    <row r="52" spans="2:47" s="1" customFormat="1" ht="12" customHeight="1">
      <c r="B52" s="30"/>
      <c r="C52" s="25" t="s">
        <v>20</v>
      </c>
      <c r="F52" s="23" t="str">
        <f>F12</f>
        <v>k.ú. Dubeč (633 330)</v>
      </c>
      <c r="I52" s="25" t="s">
        <v>22</v>
      </c>
      <c r="J52" s="47" t="str">
        <f>IF(J12="","",J12)</f>
        <v>23. 4. 2024</v>
      </c>
      <c r="L52" s="30"/>
    </row>
    <row r="53" spans="2:47" s="1" customFormat="1" ht="6.95" customHeight="1">
      <c r="B53" s="30"/>
      <c r="L53" s="30"/>
    </row>
    <row r="54" spans="2:47" s="1" customFormat="1" ht="40.15" customHeight="1">
      <c r="B54" s="30"/>
      <c r="C54" s="25" t="s">
        <v>24</v>
      </c>
      <c r="F54" s="23" t="str">
        <f>E15</f>
        <v xml:space="preserve">MČ Praha - Dubeč, Starodubečská 401/36, Dubeč </v>
      </c>
      <c r="I54" s="25" t="s">
        <v>31</v>
      </c>
      <c r="J54" s="28" t="str">
        <f>E21</f>
        <v>Ing.T.Holenda,V.Křepinský PRINKOM spol.s r.o.</v>
      </c>
      <c r="L54" s="30"/>
    </row>
    <row r="55" spans="2:47" s="1" customFormat="1" ht="25.7" customHeight="1">
      <c r="B55" s="30"/>
      <c r="C55" s="25" t="s">
        <v>29</v>
      </c>
      <c r="F55" s="23" t="str">
        <f>IF(E18="","",E18)</f>
        <v>Vyplň údaj</v>
      </c>
      <c r="I55" s="25" t="s">
        <v>35</v>
      </c>
      <c r="J55" s="28" t="str">
        <f>E24</f>
        <v>Ing.Jiří Křepinský - PRINKOM spol. s r.o.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4" t="s">
        <v>109</v>
      </c>
      <c r="D57" s="88"/>
      <c r="E57" s="88"/>
      <c r="F57" s="88"/>
      <c r="G57" s="88"/>
      <c r="H57" s="88"/>
      <c r="I57" s="88"/>
      <c r="J57" s="95" t="s">
        <v>110</v>
      </c>
      <c r="K57" s="88"/>
      <c r="L57" s="30"/>
    </row>
    <row r="58" spans="2:47" s="1" customFormat="1" ht="10.35" customHeight="1">
      <c r="B58" s="30"/>
      <c r="L58" s="30"/>
    </row>
    <row r="59" spans="2:47" s="1" customFormat="1" ht="22.9" customHeight="1">
      <c r="B59" s="30"/>
      <c r="C59" s="96" t="s">
        <v>71</v>
      </c>
      <c r="J59" s="61">
        <f>J87</f>
        <v>0</v>
      </c>
      <c r="L59" s="30"/>
      <c r="AU59" s="15" t="s">
        <v>111</v>
      </c>
    </row>
    <row r="60" spans="2:47" s="8" customFormat="1" ht="24.95" customHeight="1">
      <c r="B60" s="97"/>
      <c r="D60" s="98" t="s">
        <v>153</v>
      </c>
      <c r="E60" s="99"/>
      <c r="F60" s="99"/>
      <c r="G60" s="99"/>
      <c r="H60" s="99"/>
      <c r="I60" s="99"/>
      <c r="J60" s="100">
        <f>J88</f>
        <v>0</v>
      </c>
      <c r="L60" s="97"/>
    </row>
    <row r="61" spans="2:47" s="9" customFormat="1" ht="19.899999999999999" customHeight="1">
      <c r="B61" s="101"/>
      <c r="D61" s="102" t="s">
        <v>154</v>
      </c>
      <c r="E61" s="103"/>
      <c r="F61" s="103"/>
      <c r="G61" s="103"/>
      <c r="H61" s="103"/>
      <c r="I61" s="103"/>
      <c r="J61" s="104">
        <f>J89</f>
        <v>0</v>
      </c>
      <c r="L61" s="101"/>
    </row>
    <row r="62" spans="2:47" s="9" customFormat="1" ht="19.899999999999999" customHeight="1">
      <c r="B62" s="101"/>
      <c r="D62" s="102" t="s">
        <v>155</v>
      </c>
      <c r="E62" s="103"/>
      <c r="F62" s="103"/>
      <c r="G62" s="103"/>
      <c r="H62" s="103"/>
      <c r="I62" s="103"/>
      <c r="J62" s="104">
        <f>J143</f>
        <v>0</v>
      </c>
      <c r="L62" s="101"/>
    </row>
    <row r="63" spans="2:47" s="9" customFormat="1" ht="19.899999999999999" customHeight="1">
      <c r="B63" s="101"/>
      <c r="D63" s="102" t="s">
        <v>157</v>
      </c>
      <c r="E63" s="103"/>
      <c r="F63" s="103"/>
      <c r="G63" s="103"/>
      <c r="H63" s="103"/>
      <c r="I63" s="103"/>
      <c r="J63" s="104">
        <f>J160</f>
        <v>0</v>
      </c>
      <c r="L63" s="101"/>
    </row>
    <row r="64" spans="2:47" s="9" customFormat="1" ht="19.899999999999999" customHeight="1">
      <c r="B64" s="101"/>
      <c r="D64" s="102" t="s">
        <v>158</v>
      </c>
      <c r="E64" s="103"/>
      <c r="F64" s="103"/>
      <c r="G64" s="103"/>
      <c r="H64" s="103"/>
      <c r="I64" s="103"/>
      <c r="J64" s="104">
        <f>J179</f>
        <v>0</v>
      </c>
      <c r="L64" s="101"/>
    </row>
    <row r="65" spans="2:12" s="9" customFormat="1" ht="19.899999999999999" customHeight="1">
      <c r="B65" s="101"/>
      <c r="D65" s="102" t="s">
        <v>159</v>
      </c>
      <c r="E65" s="103"/>
      <c r="F65" s="103"/>
      <c r="G65" s="103"/>
      <c r="H65" s="103"/>
      <c r="I65" s="103"/>
      <c r="J65" s="104">
        <f>J202</f>
        <v>0</v>
      </c>
      <c r="L65" s="101"/>
    </row>
    <row r="66" spans="2:12" s="8" customFormat="1" ht="24.95" customHeight="1">
      <c r="B66" s="97"/>
      <c r="D66" s="98" t="s">
        <v>160</v>
      </c>
      <c r="E66" s="99"/>
      <c r="F66" s="99"/>
      <c r="G66" s="99"/>
      <c r="H66" s="99"/>
      <c r="I66" s="99"/>
      <c r="J66" s="100">
        <f>J205</f>
        <v>0</v>
      </c>
      <c r="L66" s="97"/>
    </row>
    <row r="67" spans="2:12" s="9" customFormat="1" ht="19.899999999999999" customHeight="1">
      <c r="B67" s="101"/>
      <c r="D67" s="102" t="s">
        <v>161</v>
      </c>
      <c r="E67" s="103"/>
      <c r="F67" s="103"/>
      <c r="G67" s="103"/>
      <c r="H67" s="103"/>
      <c r="I67" s="103"/>
      <c r="J67" s="104">
        <f>J206</f>
        <v>0</v>
      </c>
      <c r="L67" s="101"/>
    </row>
    <row r="68" spans="2:12" s="1" customFormat="1" ht="21.75" customHeight="1">
      <c r="B68" s="30"/>
      <c r="L68" s="30"/>
    </row>
    <row r="69" spans="2:12" s="1" customFormat="1" ht="6.95" customHeight="1"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30"/>
    </row>
    <row r="73" spans="2:12" s="1" customFormat="1" ht="6.95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30"/>
    </row>
    <row r="74" spans="2:12" s="1" customFormat="1" ht="24.95" customHeight="1">
      <c r="B74" s="30"/>
      <c r="C74" s="19" t="s">
        <v>115</v>
      </c>
      <c r="L74" s="30"/>
    </row>
    <row r="75" spans="2:12" s="1" customFormat="1" ht="6.95" customHeight="1">
      <c r="B75" s="30"/>
      <c r="L75" s="30"/>
    </row>
    <row r="76" spans="2:12" s="1" customFormat="1" ht="12" customHeight="1">
      <c r="B76" s="30"/>
      <c r="C76" s="25" t="s">
        <v>16</v>
      </c>
      <c r="L76" s="30"/>
    </row>
    <row r="77" spans="2:12" s="1" customFormat="1" ht="16.5" customHeight="1">
      <c r="B77" s="30"/>
      <c r="E77" s="292" t="str">
        <f>E7</f>
        <v>Opatření pro zlepšení podmínek chodců a MHD, Dubeček</v>
      </c>
      <c r="F77" s="293"/>
      <c r="G77" s="293"/>
      <c r="H77" s="293"/>
      <c r="L77" s="30"/>
    </row>
    <row r="78" spans="2:12" s="1" customFormat="1" ht="12" customHeight="1">
      <c r="B78" s="30"/>
      <c r="C78" s="25" t="s">
        <v>105</v>
      </c>
      <c r="L78" s="30"/>
    </row>
    <row r="79" spans="2:12" s="1" customFormat="1" ht="16.5" customHeight="1">
      <c r="B79" s="30"/>
      <c r="E79" s="282" t="str">
        <f>E9</f>
        <v>SO 101 - Opatření č.2 - Autobusová zastávka V Poli</v>
      </c>
      <c r="F79" s="291"/>
      <c r="G79" s="291"/>
      <c r="H79" s="291"/>
      <c r="L79" s="30"/>
    </row>
    <row r="80" spans="2:12" s="1" customFormat="1" ht="6.95" customHeight="1">
      <c r="B80" s="30"/>
      <c r="L80" s="30"/>
    </row>
    <row r="81" spans="2:65" s="1" customFormat="1" ht="12" customHeight="1">
      <c r="B81" s="30"/>
      <c r="C81" s="25" t="s">
        <v>20</v>
      </c>
      <c r="F81" s="23" t="str">
        <f>F12</f>
        <v>k.ú. Dubeč (633 330)</v>
      </c>
      <c r="I81" s="25" t="s">
        <v>22</v>
      </c>
      <c r="J81" s="47" t="str">
        <f>IF(J12="","",J12)</f>
        <v>23. 4. 2024</v>
      </c>
      <c r="L81" s="30"/>
    </row>
    <row r="82" spans="2:65" s="1" customFormat="1" ht="6.95" customHeight="1">
      <c r="B82" s="30"/>
      <c r="L82" s="30"/>
    </row>
    <row r="83" spans="2:65" s="1" customFormat="1" ht="40.15" customHeight="1">
      <c r="B83" s="30"/>
      <c r="C83" s="25" t="s">
        <v>24</v>
      </c>
      <c r="F83" s="23" t="str">
        <f>E15</f>
        <v xml:space="preserve">MČ Praha - Dubeč, Starodubečská 401/36, Dubeč </v>
      </c>
      <c r="I83" s="25" t="s">
        <v>31</v>
      </c>
      <c r="J83" s="28" t="str">
        <f>E21</f>
        <v>Ing.T.Holenda,V.Křepinský PRINKOM spol.s r.o.</v>
      </c>
      <c r="L83" s="30"/>
    </row>
    <row r="84" spans="2:65" s="1" customFormat="1" ht="25.7" customHeight="1">
      <c r="B84" s="30"/>
      <c r="C84" s="25" t="s">
        <v>29</v>
      </c>
      <c r="F84" s="23" t="str">
        <f>IF(E18="","",E18)</f>
        <v>Vyplň údaj</v>
      </c>
      <c r="I84" s="25" t="s">
        <v>35</v>
      </c>
      <c r="J84" s="28" t="str">
        <f>E24</f>
        <v>Ing.Jiří Křepinský - PRINKOM spol. s r.o.</v>
      </c>
      <c r="L84" s="30"/>
    </row>
    <row r="85" spans="2:65" s="1" customFormat="1" ht="10.35" customHeight="1">
      <c r="B85" s="30"/>
      <c r="L85" s="30"/>
    </row>
    <row r="86" spans="2:65" s="10" customFormat="1" ht="29.25" customHeight="1">
      <c r="B86" s="105"/>
      <c r="C86" s="106" t="s">
        <v>116</v>
      </c>
      <c r="D86" s="107" t="s">
        <v>58</v>
      </c>
      <c r="E86" s="107" t="s">
        <v>54</v>
      </c>
      <c r="F86" s="107" t="s">
        <v>55</v>
      </c>
      <c r="G86" s="107" t="s">
        <v>117</v>
      </c>
      <c r="H86" s="107" t="s">
        <v>118</v>
      </c>
      <c r="I86" s="107" t="s">
        <v>119</v>
      </c>
      <c r="J86" s="107" t="s">
        <v>110</v>
      </c>
      <c r="K86" s="108" t="s">
        <v>120</v>
      </c>
      <c r="L86" s="105"/>
      <c r="M86" s="54" t="s">
        <v>3</v>
      </c>
      <c r="N86" s="55" t="s">
        <v>43</v>
      </c>
      <c r="O86" s="55" t="s">
        <v>121</v>
      </c>
      <c r="P86" s="55" t="s">
        <v>122</v>
      </c>
      <c r="Q86" s="55" t="s">
        <v>123</v>
      </c>
      <c r="R86" s="55" t="s">
        <v>124</v>
      </c>
      <c r="S86" s="55" t="s">
        <v>125</v>
      </c>
      <c r="T86" s="56" t="s">
        <v>126</v>
      </c>
    </row>
    <row r="87" spans="2:65" s="1" customFormat="1" ht="22.9" customHeight="1">
      <c r="B87" s="30"/>
      <c r="C87" s="59" t="s">
        <v>127</v>
      </c>
      <c r="J87" s="109">
        <f>BK87</f>
        <v>0</v>
      </c>
      <c r="L87" s="30"/>
      <c r="M87" s="57"/>
      <c r="N87" s="48"/>
      <c r="O87" s="48"/>
      <c r="P87" s="110">
        <f>P88+P205</f>
        <v>0</v>
      </c>
      <c r="Q87" s="48"/>
      <c r="R87" s="110">
        <f>R88+R205</f>
        <v>82.236445800000013</v>
      </c>
      <c r="S87" s="48"/>
      <c r="T87" s="111">
        <f>T88+T205</f>
        <v>22.863</v>
      </c>
      <c r="AT87" s="15" t="s">
        <v>72</v>
      </c>
      <c r="AU87" s="15" t="s">
        <v>111</v>
      </c>
      <c r="BK87" s="112">
        <f>BK88+BK205</f>
        <v>0</v>
      </c>
    </row>
    <row r="88" spans="2:65" s="11" customFormat="1" ht="25.9" customHeight="1">
      <c r="B88" s="113"/>
      <c r="D88" s="114" t="s">
        <v>72</v>
      </c>
      <c r="E88" s="115" t="s">
        <v>162</v>
      </c>
      <c r="F88" s="115" t="s">
        <v>163</v>
      </c>
      <c r="I88" s="116"/>
      <c r="J88" s="117">
        <f>BK88</f>
        <v>0</v>
      </c>
      <c r="L88" s="113"/>
      <c r="M88" s="118"/>
      <c r="P88" s="119">
        <f>P89+P143+P160+P179+P202</f>
        <v>0</v>
      </c>
      <c r="R88" s="119">
        <f>R89+R143+R160+R179+R202</f>
        <v>29.306546060000002</v>
      </c>
      <c r="T88" s="120">
        <f>T89+T143+T160+T179+T202</f>
        <v>22.863</v>
      </c>
      <c r="AR88" s="114" t="s">
        <v>81</v>
      </c>
      <c r="AT88" s="121" t="s">
        <v>72</v>
      </c>
      <c r="AU88" s="121" t="s">
        <v>73</v>
      </c>
      <c r="AY88" s="114" t="s">
        <v>131</v>
      </c>
      <c r="BK88" s="122">
        <f>BK89+BK143+BK160+BK179+BK202</f>
        <v>0</v>
      </c>
    </row>
    <row r="89" spans="2:65" s="11" customFormat="1" ht="22.9" customHeight="1">
      <c r="B89" s="113"/>
      <c r="D89" s="114" t="s">
        <v>72</v>
      </c>
      <c r="E89" s="123" t="s">
        <v>81</v>
      </c>
      <c r="F89" s="123" t="s">
        <v>164</v>
      </c>
      <c r="I89" s="116"/>
      <c r="J89" s="124">
        <f>BK89</f>
        <v>0</v>
      </c>
      <c r="L89" s="113"/>
      <c r="M89" s="118"/>
      <c r="P89" s="119">
        <f>SUM(P90:P142)</f>
        <v>0</v>
      </c>
      <c r="R89" s="119">
        <f>SUM(R90:R142)</f>
        <v>1.0587168</v>
      </c>
      <c r="T89" s="120">
        <f>SUM(T90:T142)</f>
        <v>22.863</v>
      </c>
      <c r="AR89" s="114" t="s">
        <v>81</v>
      </c>
      <c r="AT89" s="121" t="s">
        <v>72</v>
      </c>
      <c r="AU89" s="121" t="s">
        <v>81</v>
      </c>
      <c r="AY89" s="114" t="s">
        <v>131</v>
      </c>
      <c r="BK89" s="122">
        <f>SUM(BK90:BK142)</f>
        <v>0</v>
      </c>
    </row>
    <row r="90" spans="2:65" s="1" customFormat="1" ht="37.9" customHeight="1">
      <c r="B90" s="125"/>
      <c r="C90" s="126" t="s">
        <v>81</v>
      </c>
      <c r="D90" s="126" t="s">
        <v>134</v>
      </c>
      <c r="E90" s="127" t="s">
        <v>632</v>
      </c>
      <c r="F90" s="128" t="s">
        <v>633</v>
      </c>
      <c r="G90" s="129" t="s">
        <v>167</v>
      </c>
      <c r="H90" s="130">
        <v>51</v>
      </c>
      <c r="I90" s="131"/>
      <c r="J90" s="132">
        <f>ROUND(I90*H90,2)</f>
        <v>0</v>
      </c>
      <c r="K90" s="128" t="s">
        <v>138</v>
      </c>
      <c r="L90" s="30"/>
      <c r="M90" s="133" t="s">
        <v>3</v>
      </c>
      <c r="N90" s="134" t="s">
        <v>44</v>
      </c>
      <c r="P90" s="135">
        <f>O90*H90</f>
        <v>0</v>
      </c>
      <c r="Q90" s="135">
        <v>0</v>
      </c>
      <c r="R90" s="135">
        <f>Q90*H90</f>
        <v>0</v>
      </c>
      <c r="S90" s="135">
        <v>0.28999999999999998</v>
      </c>
      <c r="T90" s="136">
        <f>S90*H90</f>
        <v>14.79</v>
      </c>
      <c r="AR90" s="137" t="s">
        <v>168</v>
      </c>
      <c r="AT90" s="137" t="s">
        <v>134</v>
      </c>
      <c r="AU90" s="137" t="s">
        <v>83</v>
      </c>
      <c r="AY90" s="15" t="s">
        <v>131</v>
      </c>
      <c r="BE90" s="138">
        <f>IF(N90="základní",J90,0)</f>
        <v>0</v>
      </c>
      <c r="BF90" s="138">
        <f>IF(N90="snížená",J90,0)</f>
        <v>0</v>
      </c>
      <c r="BG90" s="138">
        <f>IF(N90="zákl. přenesená",J90,0)</f>
        <v>0</v>
      </c>
      <c r="BH90" s="138">
        <f>IF(N90="sníž. přenesená",J90,0)</f>
        <v>0</v>
      </c>
      <c r="BI90" s="138">
        <f>IF(N90="nulová",J90,0)</f>
        <v>0</v>
      </c>
      <c r="BJ90" s="15" t="s">
        <v>81</v>
      </c>
      <c r="BK90" s="138">
        <f>ROUND(I90*H90,2)</f>
        <v>0</v>
      </c>
      <c r="BL90" s="15" t="s">
        <v>168</v>
      </c>
      <c r="BM90" s="137" t="s">
        <v>634</v>
      </c>
    </row>
    <row r="91" spans="2:65" s="1" customFormat="1">
      <c r="B91" s="30"/>
      <c r="D91" s="139" t="s">
        <v>141</v>
      </c>
      <c r="F91" s="140" t="s">
        <v>635</v>
      </c>
      <c r="I91" s="141"/>
      <c r="L91" s="30"/>
      <c r="M91" s="142"/>
      <c r="T91" s="51"/>
      <c r="AT91" s="15" t="s">
        <v>141</v>
      </c>
      <c r="AU91" s="15" t="s">
        <v>83</v>
      </c>
    </row>
    <row r="92" spans="2:65" s="12" customFormat="1">
      <c r="B92" s="146"/>
      <c r="D92" s="147" t="s">
        <v>175</v>
      </c>
      <c r="E92" s="148" t="s">
        <v>3</v>
      </c>
      <c r="F92" s="149" t="s">
        <v>636</v>
      </c>
      <c r="H92" s="150">
        <v>51</v>
      </c>
      <c r="I92" s="151"/>
      <c r="L92" s="146"/>
      <c r="M92" s="152"/>
      <c r="T92" s="153"/>
      <c r="AT92" s="148" t="s">
        <v>175</v>
      </c>
      <c r="AU92" s="148" t="s">
        <v>83</v>
      </c>
      <c r="AV92" s="12" t="s">
        <v>83</v>
      </c>
      <c r="AW92" s="12" t="s">
        <v>34</v>
      </c>
      <c r="AX92" s="12" t="s">
        <v>73</v>
      </c>
      <c r="AY92" s="148" t="s">
        <v>131</v>
      </c>
    </row>
    <row r="93" spans="2:65" s="1" customFormat="1" ht="33" customHeight="1">
      <c r="B93" s="125"/>
      <c r="C93" s="126" t="s">
        <v>83</v>
      </c>
      <c r="D93" s="126" t="s">
        <v>134</v>
      </c>
      <c r="E93" s="127" t="s">
        <v>637</v>
      </c>
      <c r="F93" s="128" t="s">
        <v>638</v>
      </c>
      <c r="G93" s="129" t="s">
        <v>167</v>
      </c>
      <c r="H93" s="130">
        <v>51</v>
      </c>
      <c r="I93" s="131"/>
      <c r="J93" s="132">
        <f>ROUND(I93*H93,2)</f>
        <v>0</v>
      </c>
      <c r="K93" s="128" t="s">
        <v>138</v>
      </c>
      <c r="L93" s="30"/>
      <c r="M93" s="133" t="s">
        <v>3</v>
      </c>
      <c r="N93" s="134" t="s">
        <v>44</v>
      </c>
      <c r="P93" s="135">
        <f>O93*H93</f>
        <v>0</v>
      </c>
      <c r="Q93" s="135">
        <v>0</v>
      </c>
      <c r="R93" s="135">
        <f>Q93*H93</f>
        <v>0</v>
      </c>
      <c r="S93" s="135">
        <v>9.8000000000000004E-2</v>
      </c>
      <c r="T93" s="136">
        <f>S93*H93</f>
        <v>4.9980000000000002</v>
      </c>
      <c r="AR93" s="137" t="s">
        <v>168</v>
      </c>
      <c r="AT93" s="137" t="s">
        <v>134</v>
      </c>
      <c r="AU93" s="137" t="s">
        <v>83</v>
      </c>
      <c r="AY93" s="15" t="s">
        <v>131</v>
      </c>
      <c r="BE93" s="138">
        <f>IF(N93="základní",J93,0)</f>
        <v>0</v>
      </c>
      <c r="BF93" s="138">
        <f>IF(N93="snížená",J93,0)</f>
        <v>0</v>
      </c>
      <c r="BG93" s="138">
        <f>IF(N93="zákl. přenesená",J93,0)</f>
        <v>0</v>
      </c>
      <c r="BH93" s="138">
        <f>IF(N93="sníž. přenesená",J93,0)</f>
        <v>0</v>
      </c>
      <c r="BI93" s="138">
        <f>IF(N93="nulová",J93,0)</f>
        <v>0</v>
      </c>
      <c r="BJ93" s="15" t="s">
        <v>81</v>
      </c>
      <c r="BK93" s="138">
        <f>ROUND(I93*H93,2)</f>
        <v>0</v>
      </c>
      <c r="BL93" s="15" t="s">
        <v>168</v>
      </c>
      <c r="BM93" s="137" t="s">
        <v>639</v>
      </c>
    </row>
    <row r="94" spans="2:65" s="1" customFormat="1">
      <c r="B94" s="30"/>
      <c r="D94" s="139" t="s">
        <v>141</v>
      </c>
      <c r="F94" s="140" t="s">
        <v>640</v>
      </c>
      <c r="I94" s="141"/>
      <c r="L94" s="30"/>
      <c r="M94" s="142"/>
      <c r="T94" s="51"/>
      <c r="AT94" s="15" t="s">
        <v>141</v>
      </c>
      <c r="AU94" s="15" t="s">
        <v>83</v>
      </c>
    </row>
    <row r="95" spans="2:65" s="12" customFormat="1">
      <c r="B95" s="146"/>
      <c r="D95" s="147" t="s">
        <v>175</v>
      </c>
      <c r="E95" s="148" t="s">
        <v>3</v>
      </c>
      <c r="F95" s="149" t="s">
        <v>641</v>
      </c>
      <c r="H95" s="150">
        <v>51</v>
      </c>
      <c r="I95" s="151"/>
      <c r="L95" s="146"/>
      <c r="M95" s="152"/>
      <c r="T95" s="153"/>
      <c r="AT95" s="148" t="s">
        <v>175</v>
      </c>
      <c r="AU95" s="148" t="s">
        <v>83</v>
      </c>
      <c r="AV95" s="12" t="s">
        <v>83</v>
      </c>
      <c r="AW95" s="12" t="s">
        <v>34</v>
      </c>
      <c r="AX95" s="12" t="s">
        <v>73</v>
      </c>
      <c r="AY95" s="148" t="s">
        <v>131</v>
      </c>
    </row>
    <row r="96" spans="2:65" s="1" customFormat="1" ht="24.2" customHeight="1">
      <c r="B96" s="125"/>
      <c r="C96" s="126" t="s">
        <v>148</v>
      </c>
      <c r="D96" s="126" t="s">
        <v>134</v>
      </c>
      <c r="E96" s="127" t="s">
        <v>193</v>
      </c>
      <c r="F96" s="128" t="s">
        <v>194</v>
      </c>
      <c r="G96" s="129" t="s">
        <v>195</v>
      </c>
      <c r="H96" s="130">
        <v>15</v>
      </c>
      <c r="I96" s="131"/>
      <c r="J96" s="132">
        <f>ROUND(I96*H96,2)</f>
        <v>0</v>
      </c>
      <c r="K96" s="128" t="s">
        <v>138</v>
      </c>
      <c r="L96" s="30"/>
      <c r="M96" s="133" t="s">
        <v>3</v>
      </c>
      <c r="N96" s="134" t="s">
        <v>44</v>
      </c>
      <c r="P96" s="135">
        <f>O96*H96</f>
        <v>0</v>
      </c>
      <c r="Q96" s="135">
        <v>0</v>
      </c>
      <c r="R96" s="135">
        <f>Q96*H96</f>
        <v>0</v>
      </c>
      <c r="S96" s="135">
        <v>0.20499999999999999</v>
      </c>
      <c r="T96" s="136">
        <f>S96*H96</f>
        <v>3.0749999999999997</v>
      </c>
      <c r="AR96" s="137" t="s">
        <v>168</v>
      </c>
      <c r="AT96" s="137" t="s">
        <v>134</v>
      </c>
      <c r="AU96" s="137" t="s">
        <v>83</v>
      </c>
      <c r="AY96" s="15" t="s">
        <v>131</v>
      </c>
      <c r="BE96" s="138">
        <f>IF(N96="základní",J96,0)</f>
        <v>0</v>
      </c>
      <c r="BF96" s="138">
        <f>IF(N96="snížená",J96,0)</f>
        <v>0</v>
      </c>
      <c r="BG96" s="138">
        <f>IF(N96="zákl. přenesená",J96,0)</f>
        <v>0</v>
      </c>
      <c r="BH96" s="138">
        <f>IF(N96="sníž. přenesená",J96,0)</f>
        <v>0</v>
      </c>
      <c r="BI96" s="138">
        <f>IF(N96="nulová",J96,0)</f>
        <v>0</v>
      </c>
      <c r="BJ96" s="15" t="s">
        <v>81</v>
      </c>
      <c r="BK96" s="138">
        <f>ROUND(I96*H96,2)</f>
        <v>0</v>
      </c>
      <c r="BL96" s="15" t="s">
        <v>168</v>
      </c>
      <c r="BM96" s="137" t="s">
        <v>196</v>
      </c>
    </row>
    <row r="97" spans="2:65" s="1" customFormat="1">
      <c r="B97" s="30"/>
      <c r="D97" s="139" t="s">
        <v>141</v>
      </c>
      <c r="F97" s="140" t="s">
        <v>197</v>
      </c>
      <c r="I97" s="141"/>
      <c r="L97" s="30"/>
      <c r="M97" s="142"/>
      <c r="T97" s="51"/>
      <c r="AT97" s="15" t="s">
        <v>141</v>
      </c>
      <c r="AU97" s="15" t="s">
        <v>83</v>
      </c>
    </row>
    <row r="98" spans="2:65" s="12" customFormat="1">
      <c r="B98" s="146"/>
      <c r="D98" s="147" t="s">
        <v>175</v>
      </c>
      <c r="E98" s="148" t="s">
        <v>3</v>
      </c>
      <c r="F98" s="149" t="s">
        <v>642</v>
      </c>
      <c r="H98" s="150">
        <v>15</v>
      </c>
      <c r="I98" s="151"/>
      <c r="L98" s="146"/>
      <c r="M98" s="152"/>
      <c r="T98" s="153"/>
      <c r="AT98" s="148" t="s">
        <v>175</v>
      </c>
      <c r="AU98" s="148" t="s">
        <v>83</v>
      </c>
      <c r="AV98" s="12" t="s">
        <v>83</v>
      </c>
      <c r="AW98" s="12" t="s">
        <v>34</v>
      </c>
      <c r="AX98" s="12" t="s">
        <v>73</v>
      </c>
      <c r="AY98" s="148" t="s">
        <v>131</v>
      </c>
    </row>
    <row r="99" spans="2:65" s="1" customFormat="1" ht="16.5" customHeight="1">
      <c r="B99" s="125"/>
      <c r="C99" s="126" t="s">
        <v>168</v>
      </c>
      <c r="D99" s="126" t="s">
        <v>134</v>
      </c>
      <c r="E99" s="127" t="s">
        <v>200</v>
      </c>
      <c r="F99" s="128" t="s">
        <v>201</v>
      </c>
      <c r="G99" s="129" t="s">
        <v>167</v>
      </c>
      <c r="H99" s="130">
        <v>70</v>
      </c>
      <c r="I99" s="131"/>
      <c r="J99" s="132">
        <f>ROUND(I99*H99,2)</f>
        <v>0</v>
      </c>
      <c r="K99" s="128" t="s">
        <v>138</v>
      </c>
      <c r="L99" s="30"/>
      <c r="M99" s="133" t="s">
        <v>3</v>
      </c>
      <c r="N99" s="134" t="s">
        <v>44</v>
      </c>
      <c r="P99" s="135">
        <f>O99*H99</f>
        <v>0</v>
      </c>
      <c r="Q99" s="135">
        <v>0</v>
      </c>
      <c r="R99" s="135">
        <f>Q99*H99</f>
        <v>0</v>
      </c>
      <c r="S99" s="135">
        <v>0</v>
      </c>
      <c r="T99" s="136">
        <f>S99*H99</f>
        <v>0</v>
      </c>
      <c r="AR99" s="137" t="s">
        <v>168</v>
      </c>
      <c r="AT99" s="137" t="s">
        <v>134</v>
      </c>
      <c r="AU99" s="137" t="s">
        <v>83</v>
      </c>
      <c r="AY99" s="15" t="s">
        <v>131</v>
      </c>
      <c r="BE99" s="138">
        <f>IF(N99="základní",J99,0)</f>
        <v>0</v>
      </c>
      <c r="BF99" s="138">
        <f>IF(N99="snížená",J99,0)</f>
        <v>0</v>
      </c>
      <c r="BG99" s="138">
        <f>IF(N99="zákl. přenesená",J99,0)</f>
        <v>0</v>
      </c>
      <c r="BH99" s="138">
        <f>IF(N99="sníž. přenesená",J99,0)</f>
        <v>0</v>
      </c>
      <c r="BI99" s="138">
        <f>IF(N99="nulová",J99,0)</f>
        <v>0</v>
      </c>
      <c r="BJ99" s="15" t="s">
        <v>81</v>
      </c>
      <c r="BK99" s="138">
        <f>ROUND(I99*H99,2)</f>
        <v>0</v>
      </c>
      <c r="BL99" s="15" t="s">
        <v>168</v>
      </c>
      <c r="BM99" s="137" t="s">
        <v>202</v>
      </c>
    </row>
    <row r="100" spans="2:65" s="1" customFormat="1">
      <c r="B100" s="30"/>
      <c r="D100" s="139" t="s">
        <v>141</v>
      </c>
      <c r="F100" s="140" t="s">
        <v>203</v>
      </c>
      <c r="I100" s="141"/>
      <c r="L100" s="30"/>
      <c r="M100" s="142"/>
      <c r="T100" s="51"/>
      <c r="AT100" s="15" t="s">
        <v>141</v>
      </c>
      <c r="AU100" s="15" t="s">
        <v>83</v>
      </c>
    </row>
    <row r="101" spans="2:65" s="12" customFormat="1">
      <c r="B101" s="146"/>
      <c r="D101" s="147" t="s">
        <v>175</v>
      </c>
      <c r="E101" s="148" t="s">
        <v>3</v>
      </c>
      <c r="F101" s="149" t="s">
        <v>643</v>
      </c>
      <c r="H101" s="150">
        <v>70</v>
      </c>
      <c r="I101" s="151"/>
      <c r="L101" s="146"/>
      <c r="M101" s="152"/>
      <c r="T101" s="153"/>
      <c r="AT101" s="148" t="s">
        <v>175</v>
      </c>
      <c r="AU101" s="148" t="s">
        <v>83</v>
      </c>
      <c r="AV101" s="12" t="s">
        <v>83</v>
      </c>
      <c r="AW101" s="12" t="s">
        <v>34</v>
      </c>
      <c r="AX101" s="12" t="s">
        <v>73</v>
      </c>
      <c r="AY101" s="148" t="s">
        <v>131</v>
      </c>
    </row>
    <row r="102" spans="2:65" s="1" customFormat="1" ht="21.75" customHeight="1">
      <c r="B102" s="125"/>
      <c r="C102" s="126" t="s">
        <v>130</v>
      </c>
      <c r="D102" s="126" t="s">
        <v>134</v>
      </c>
      <c r="E102" s="127" t="s">
        <v>206</v>
      </c>
      <c r="F102" s="128" t="s">
        <v>207</v>
      </c>
      <c r="G102" s="129" t="s">
        <v>208</v>
      </c>
      <c r="H102" s="130">
        <v>8</v>
      </c>
      <c r="I102" s="131"/>
      <c r="J102" s="132">
        <f>ROUND(I102*H102,2)</f>
        <v>0</v>
      </c>
      <c r="K102" s="128" t="s">
        <v>138</v>
      </c>
      <c r="L102" s="30"/>
      <c r="M102" s="133" t="s">
        <v>3</v>
      </c>
      <c r="N102" s="134" t="s">
        <v>44</v>
      </c>
      <c r="P102" s="135">
        <f>O102*H102</f>
        <v>0</v>
      </c>
      <c r="Q102" s="135">
        <v>0</v>
      </c>
      <c r="R102" s="135">
        <f>Q102*H102</f>
        <v>0</v>
      </c>
      <c r="S102" s="135">
        <v>0</v>
      </c>
      <c r="T102" s="136">
        <f>S102*H102</f>
        <v>0</v>
      </c>
      <c r="AR102" s="137" t="s">
        <v>168</v>
      </c>
      <c r="AT102" s="137" t="s">
        <v>134</v>
      </c>
      <c r="AU102" s="137" t="s">
        <v>83</v>
      </c>
      <c r="AY102" s="15" t="s">
        <v>131</v>
      </c>
      <c r="BE102" s="138">
        <f>IF(N102="základní",J102,0)</f>
        <v>0</v>
      </c>
      <c r="BF102" s="138">
        <f>IF(N102="snížená",J102,0)</f>
        <v>0</v>
      </c>
      <c r="BG102" s="138">
        <f>IF(N102="zákl. přenesená",J102,0)</f>
        <v>0</v>
      </c>
      <c r="BH102" s="138">
        <f>IF(N102="sníž. přenesená",J102,0)</f>
        <v>0</v>
      </c>
      <c r="BI102" s="138">
        <f>IF(N102="nulová",J102,0)</f>
        <v>0</v>
      </c>
      <c r="BJ102" s="15" t="s">
        <v>81</v>
      </c>
      <c r="BK102" s="138">
        <f>ROUND(I102*H102,2)</f>
        <v>0</v>
      </c>
      <c r="BL102" s="15" t="s">
        <v>168</v>
      </c>
      <c r="BM102" s="137" t="s">
        <v>209</v>
      </c>
    </row>
    <row r="103" spans="2:65" s="1" customFormat="1">
      <c r="B103" s="30"/>
      <c r="D103" s="139" t="s">
        <v>141</v>
      </c>
      <c r="F103" s="140" t="s">
        <v>210</v>
      </c>
      <c r="I103" s="141"/>
      <c r="L103" s="30"/>
      <c r="M103" s="142"/>
      <c r="T103" s="51"/>
      <c r="AT103" s="15" t="s">
        <v>141</v>
      </c>
      <c r="AU103" s="15" t="s">
        <v>83</v>
      </c>
    </row>
    <row r="104" spans="2:65" s="1" customFormat="1" ht="37.9" customHeight="1">
      <c r="B104" s="125"/>
      <c r="C104" s="126" t="s">
        <v>192</v>
      </c>
      <c r="D104" s="126" t="s">
        <v>134</v>
      </c>
      <c r="E104" s="127" t="s">
        <v>249</v>
      </c>
      <c r="F104" s="128" t="s">
        <v>250</v>
      </c>
      <c r="G104" s="129" t="s">
        <v>208</v>
      </c>
      <c r="H104" s="130">
        <v>12</v>
      </c>
      <c r="I104" s="131"/>
      <c r="J104" s="132">
        <f>ROUND(I104*H104,2)</f>
        <v>0</v>
      </c>
      <c r="K104" s="128" t="s">
        <v>138</v>
      </c>
      <c r="L104" s="30"/>
      <c r="M104" s="133" t="s">
        <v>3</v>
      </c>
      <c r="N104" s="134" t="s">
        <v>44</v>
      </c>
      <c r="P104" s="135">
        <f>O104*H104</f>
        <v>0</v>
      </c>
      <c r="Q104" s="135">
        <v>0</v>
      </c>
      <c r="R104" s="135">
        <f>Q104*H104</f>
        <v>0</v>
      </c>
      <c r="S104" s="135">
        <v>0</v>
      </c>
      <c r="T104" s="136">
        <f>S104*H104</f>
        <v>0</v>
      </c>
      <c r="AR104" s="137" t="s">
        <v>168</v>
      </c>
      <c r="AT104" s="137" t="s">
        <v>134</v>
      </c>
      <c r="AU104" s="137" t="s">
        <v>83</v>
      </c>
      <c r="AY104" s="15" t="s">
        <v>131</v>
      </c>
      <c r="BE104" s="138">
        <f>IF(N104="základní",J104,0)</f>
        <v>0</v>
      </c>
      <c r="BF104" s="138">
        <f>IF(N104="snížená",J104,0)</f>
        <v>0</v>
      </c>
      <c r="BG104" s="138">
        <f>IF(N104="zákl. přenesená",J104,0)</f>
        <v>0</v>
      </c>
      <c r="BH104" s="138">
        <f>IF(N104="sníž. přenesená",J104,0)</f>
        <v>0</v>
      </c>
      <c r="BI104" s="138">
        <f>IF(N104="nulová",J104,0)</f>
        <v>0</v>
      </c>
      <c r="BJ104" s="15" t="s">
        <v>81</v>
      </c>
      <c r="BK104" s="138">
        <f>ROUND(I104*H104,2)</f>
        <v>0</v>
      </c>
      <c r="BL104" s="15" t="s">
        <v>168</v>
      </c>
      <c r="BM104" s="137" t="s">
        <v>251</v>
      </c>
    </row>
    <row r="105" spans="2:65" s="1" customFormat="1">
      <c r="B105" s="30"/>
      <c r="D105" s="139" t="s">
        <v>141</v>
      </c>
      <c r="F105" s="140" t="s">
        <v>252</v>
      </c>
      <c r="I105" s="141"/>
      <c r="L105" s="30"/>
      <c r="M105" s="142"/>
      <c r="T105" s="51"/>
      <c r="AT105" s="15" t="s">
        <v>141</v>
      </c>
      <c r="AU105" s="15" t="s">
        <v>83</v>
      </c>
    </row>
    <row r="106" spans="2:65" s="12" customFormat="1">
      <c r="B106" s="146"/>
      <c r="D106" s="147" t="s">
        <v>175</v>
      </c>
      <c r="E106" s="148" t="s">
        <v>3</v>
      </c>
      <c r="F106" s="149" t="s">
        <v>644</v>
      </c>
      <c r="H106" s="150">
        <v>5</v>
      </c>
      <c r="I106" s="151"/>
      <c r="L106" s="146"/>
      <c r="M106" s="152"/>
      <c r="T106" s="153"/>
      <c r="AT106" s="148" t="s">
        <v>175</v>
      </c>
      <c r="AU106" s="148" t="s">
        <v>83</v>
      </c>
      <c r="AV106" s="12" t="s">
        <v>83</v>
      </c>
      <c r="AW106" s="12" t="s">
        <v>34</v>
      </c>
      <c r="AX106" s="12" t="s">
        <v>73</v>
      </c>
      <c r="AY106" s="148" t="s">
        <v>131</v>
      </c>
    </row>
    <row r="107" spans="2:65" s="12" customFormat="1">
      <c r="B107" s="146"/>
      <c r="D107" s="147" t="s">
        <v>175</v>
      </c>
      <c r="E107" s="148" t="s">
        <v>3</v>
      </c>
      <c r="F107" s="149" t="s">
        <v>645</v>
      </c>
      <c r="H107" s="150">
        <v>7</v>
      </c>
      <c r="I107" s="151"/>
      <c r="L107" s="146"/>
      <c r="M107" s="152"/>
      <c r="T107" s="153"/>
      <c r="AT107" s="148" t="s">
        <v>175</v>
      </c>
      <c r="AU107" s="148" t="s">
        <v>83</v>
      </c>
      <c r="AV107" s="12" t="s">
        <v>83</v>
      </c>
      <c r="AW107" s="12" t="s">
        <v>34</v>
      </c>
      <c r="AX107" s="12" t="s">
        <v>73</v>
      </c>
      <c r="AY107" s="148" t="s">
        <v>131</v>
      </c>
    </row>
    <row r="108" spans="2:65" s="1" customFormat="1" ht="33" customHeight="1">
      <c r="B108" s="125"/>
      <c r="C108" s="126" t="s">
        <v>199</v>
      </c>
      <c r="D108" s="126" t="s">
        <v>134</v>
      </c>
      <c r="E108" s="127" t="s">
        <v>646</v>
      </c>
      <c r="F108" s="128" t="s">
        <v>647</v>
      </c>
      <c r="G108" s="129" t="s">
        <v>208</v>
      </c>
      <c r="H108" s="130">
        <v>3</v>
      </c>
      <c r="I108" s="131"/>
      <c r="J108" s="132">
        <f>ROUND(I108*H108,2)</f>
        <v>0</v>
      </c>
      <c r="K108" s="128" t="s">
        <v>138</v>
      </c>
      <c r="L108" s="30"/>
      <c r="M108" s="133" t="s">
        <v>3</v>
      </c>
      <c r="N108" s="134" t="s">
        <v>44</v>
      </c>
      <c r="P108" s="135">
        <f>O108*H108</f>
        <v>0</v>
      </c>
      <c r="Q108" s="135">
        <v>0</v>
      </c>
      <c r="R108" s="135">
        <f>Q108*H108</f>
        <v>0</v>
      </c>
      <c r="S108" s="135">
        <v>0</v>
      </c>
      <c r="T108" s="136">
        <f>S108*H108</f>
        <v>0</v>
      </c>
      <c r="AR108" s="137" t="s">
        <v>168</v>
      </c>
      <c r="AT108" s="137" t="s">
        <v>134</v>
      </c>
      <c r="AU108" s="137" t="s">
        <v>83</v>
      </c>
      <c r="AY108" s="15" t="s">
        <v>131</v>
      </c>
      <c r="BE108" s="138">
        <f>IF(N108="základní",J108,0)</f>
        <v>0</v>
      </c>
      <c r="BF108" s="138">
        <f>IF(N108="snížená",J108,0)</f>
        <v>0</v>
      </c>
      <c r="BG108" s="138">
        <f>IF(N108="zákl. přenesená",J108,0)</f>
        <v>0</v>
      </c>
      <c r="BH108" s="138">
        <f>IF(N108="sníž. přenesená",J108,0)</f>
        <v>0</v>
      </c>
      <c r="BI108" s="138">
        <f>IF(N108="nulová",J108,0)</f>
        <v>0</v>
      </c>
      <c r="BJ108" s="15" t="s">
        <v>81</v>
      </c>
      <c r="BK108" s="138">
        <f>ROUND(I108*H108,2)</f>
        <v>0</v>
      </c>
      <c r="BL108" s="15" t="s">
        <v>168</v>
      </c>
      <c r="BM108" s="137" t="s">
        <v>648</v>
      </c>
    </row>
    <row r="109" spans="2:65" s="1" customFormat="1">
      <c r="B109" s="30"/>
      <c r="D109" s="139" t="s">
        <v>141</v>
      </c>
      <c r="F109" s="140" t="s">
        <v>649</v>
      </c>
      <c r="I109" s="141"/>
      <c r="L109" s="30"/>
      <c r="M109" s="142"/>
      <c r="T109" s="51"/>
      <c r="AT109" s="15" t="s">
        <v>141</v>
      </c>
      <c r="AU109" s="15" t="s">
        <v>83</v>
      </c>
    </row>
    <row r="110" spans="2:65" s="1" customFormat="1" ht="24.2" customHeight="1">
      <c r="B110" s="125"/>
      <c r="C110" s="126" t="s">
        <v>205</v>
      </c>
      <c r="D110" s="126" t="s">
        <v>134</v>
      </c>
      <c r="E110" s="127" t="s">
        <v>261</v>
      </c>
      <c r="F110" s="128" t="s">
        <v>262</v>
      </c>
      <c r="G110" s="129" t="s">
        <v>263</v>
      </c>
      <c r="H110" s="130">
        <v>22.2</v>
      </c>
      <c r="I110" s="131"/>
      <c r="J110" s="132">
        <f>ROUND(I110*H110,2)</f>
        <v>0</v>
      </c>
      <c r="K110" s="128" t="s">
        <v>138</v>
      </c>
      <c r="L110" s="30"/>
      <c r="M110" s="133" t="s">
        <v>3</v>
      </c>
      <c r="N110" s="134" t="s">
        <v>44</v>
      </c>
      <c r="P110" s="135">
        <f>O110*H110</f>
        <v>0</v>
      </c>
      <c r="Q110" s="135">
        <v>0</v>
      </c>
      <c r="R110" s="135">
        <f>Q110*H110</f>
        <v>0</v>
      </c>
      <c r="S110" s="135">
        <v>0</v>
      </c>
      <c r="T110" s="136">
        <f>S110*H110</f>
        <v>0</v>
      </c>
      <c r="AR110" s="137" t="s">
        <v>168</v>
      </c>
      <c r="AT110" s="137" t="s">
        <v>134</v>
      </c>
      <c r="AU110" s="137" t="s">
        <v>83</v>
      </c>
      <c r="AY110" s="15" t="s">
        <v>131</v>
      </c>
      <c r="BE110" s="138">
        <f>IF(N110="základní",J110,0)</f>
        <v>0</v>
      </c>
      <c r="BF110" s="138">
        <f>IF(N110="snížená",J110,0)</f>
        <v>0</v>
      </c>
      <c r="BG110" s="138">
        <f>IF(N110="zákl. přenesená",J110,0)</f>
        <v>0</v>
      </c>
      <c r="BH110" s="138">
        <f>IF(N110="sníž. přenesená",J110,0)</f>
        <v>0</v>
      </c>
      <c r="BI110" s="138">
        <f>IF(N110="nulová",J110,0)</f>
        <v>0</v>
      </c>
      <c r="BJ110" s="15" t="s">
        <v>81</v>
      </c>
      <c r="BK110" s="138">
        <f>ROUND(I110*H110,2)</f>
        <v>0</v>
      </c>
      <c r="BL110" s="15" t="s">
        <v>168</v>
      </c>
      <c r="BM110" s="137" t="s">
        <v>264</v>
      </c>
    </row>
    <row r="111" spans="2:65" s="1" customFormat="1">
      <c r="B111" s="30"/>
      <c r="D111" s="139" t="s">
        <v>141</v>
      </c>
      <c r="F111" s="140" t="s">
        <v>265</v>
      </c>
      <c r="I111" s="141"/>
      <c r="L111" s="30"/>
      <c r="M111" s="142"/>
      <c r="T111" s="51"/>
      <c r="AT111" s="15" t="s">
        <v>141</v>
      </c>
      <c r="AU111" s="15" t="s">
        <v>83</v>
      </c>
    </row>
    <row r="112" spans="2:65" s="12" customFormat="1">
      <c r="B112" s="146"/>
      <c r="D112" s="147" t="s">
        <v>175</v>
      </c>
      <c r="E112" s="148" t="s">
        <v>3</v>
      </c>
      <c r="F112" s="149" t="s">
        <v>650</v>
      </c>
      <c r="H112" s="150">
        <v>22.2</v>
      </c>
      <c r="I112" s="151"/>
      <c r="L112" s="146"/>
      <c r="M112" s="152"/>
      <c r="T112" s="153"/>
      <c r="AT112" s="148" t="s">
        <v>175</v>
      </c>
      <c r="AU112" s="148" t="s">
        <v>83</v>
      </c>
      <c r="AV112" s="12" t="s">
        <v>83</v>
      </c>
      <c r="AW112" s="12" t="s">
        <v>34</v>
      </c>
      <c r="AX112" s="12" t="s">
        <v>73</v>
      </c>
      <c r="AY112" s="148" t="s">
        <v>131</v>
      </c>
    </row>
    <row r="113" spans="2:65" s="1" customFormat="1" ht="24.2" customHeight="1">
      <c r="B113" s="125"/>
      <c r="C113" s="126" t="s">
        <v>211</v>
      </c>
      <c r="D113" s="126" t="s">
        <v>134</v>
      </c>
      <c r="E113" s="127" t="s">
        <v>268</v>
      </c>
      <c r="F113" s="128" t="s">
        <v>269</v>
      </c>
      <c r="G113" s="129" t="s">
        <v>208</v>
      </c>
      <c r="H113" s="130">
        <v>12</v>
      </c>
      <c r="I113" s="131"/>
      <c r="J113" s="132">
        <f>ROUND(I113*H113,2)</f>
        <v>0</v>
      </c>
      <c r="K113" s="128" t="s">
        <v>138</v>
      </c>
      <c r="L113" s="30"/>
      <c r="M113" s="133" t="s">
        <v>3</v>
      </c>
      <c r="N113" s="134" t="s">
        <v>44</v>
      </c>
      <c r="P113" s="135">
        <f>O113*H113</f>
        <v>0</v>
      </c>
      <c r="Q113" s="135">
        <v>0</v>
      </c>
      <c r="R113" s="135">
        <f>Q113*H113</f>
        <v>0</v>
      </c>
      <c r="S113" s="135">
        <v>0</v>
      </c>
      <c r="T113" s="136">
        <f>S113*H113</f>
        <v>0</v>
      </c>
      <c r="AR113" s="137" t="s">
        <v>168</v>
      </c>
      <c r="AT113" s="137" t="s">
        <v>134</v>
      </c>
      <c r="AU113" s="137" t="s">
        <v>83</v>
      </c>
      <c r="AY113" s="15" t="s">
        <v>131</v>
      </c>
      <c r="BE113" s="138">
        <f>IF(N113="základní",J113,0)</f>
        <v>0</v>
      </c>
      <c r="BF113" s="138">
        <f>IF(N113="snížená",J113,0)</f>
        <v>0</v>
      </c>
      <c r="BG113" s="138">
        <f>IF(N113="zákl. přenesená",J113,0)</f>
        <v>0</v>
      </c>
      <c r="BH113" s="138">
        <f>IF(N113="sníž. přenesená",J113,0)</f>
        <v>0</v>
      </c>
      <c r="BI113" s="138">
        <f>IF(N113="nulová",J113,0)</f>
        <v>0</v>
      </c>
      <c r="BJ113" s="15" t="s">
        <v>81</v>
      </c>
      <c r="BK113" s="138">
        <f>ROUND(I113*H113,2)</f>
        <v>0</v>
      </c>
      <c r="BL113" s="15" t="s">
        <v>168</v>
      </c>
      <c r="BM113" s="137" t="s">
        <v>270</v>
      </c>
    </row>
    <row r="114" spans="2:65" s="1" customFormat="1">
      <c r="B114" s="30"/>
      <c r="D114" s="139" t="s">
        <v>141</v>
      </c>
      <c r="F114" s="140" t="s">
        <v>271</v>
      </c>
      <c r="I114" s="141"/>
      <c r="L114" s="30"/>
      <c r="M114" s="142"/>
      <c r="T114" s="51"/>
      <c r="AT114" s="15" t="s">
        <v>141</v>
      </c>
      <c r="AU114" s="15" t="s">
        <v>83</v>
      </c>
    </row>
    <row r="115" spans="2:65" s="12" customFormat="1">
      <c r="B115" s="146"/>
      <c r="D115" s="147" t="s">
        <v>175</v>
      </c>
      <c r="E115" s="148" t="s">
        <v>3</v>
      </c>
      <c r="F115" s="149" t="s">
        <v>651</v>
      </c>
      <c r="H115" s="150">
        <v>12</v>
      </c>
      <c r="I115" s="151"/>
      <c r="L115" s="146"/>
      <c r="M115" s="152"/>
      <c r="T115" s="153"/>
      <c r="AT115" s="148" t="s">
        <v>175</v>
      </c>
      <c r="AU115" s="148" t="s">
        <v>83</v>
      </c>
      <c r="AV115" s="12" t="s">
        <v>83</v>
      </c>
      <c r="AW115" s="12" t="s">
        <v>34</v>
      </c>
      <c r="AX115" s="12" t="s">
        <v>73</v>
      </c>
      <c r="AY115" s="148" t="s">
        <v>131</v>
      </c>
    </row>
    <row r="116" spans="2:65" s="1" customFormat="1" ht="24.2" customHeight="1">
      <c r="B116" s="125"/>
      <c r="C116" s="126" t="s">
        <v>217</v>
      </c>
      <c r="D116" s="126" t="s">
        <v>134</v>
      </c>
      <c r="E116" s="127" t="s">
        <v>279</v>
      </c>
      <c r="F116" s="128" t="s">
        <v>280</v>
      </c>
      <c r="G116" s="129" t="s">
        <v>167</v>
      </c>
      <c r="H116" s="130">
        <v>48</v>
      </c>
      <c r="I116" s="131"/>
      <c r="J116" s="132">
        <f>ROUND(I116*H116,2)</f>
        <v>0</v>
      </c>
      <c r="K116" s="128" t="s">
        <v>138</v>
      </c>
      <c r="L116" s="30"/>
      <c r="M116" s="133" t="s">
        <v>3</v>
      </c>
      <c r="N116" s="134" t="s">
        <v>44</v>
      </c>
      <c r="P116" s="135">
        <f>O116*H116</f>
        <v>0</v>
      </c>
      <c r="Q116" s="135">
        <v>0</v>
      </c>
      <c r="R116" s="135">
        <f>Q116*H116</f>
        <v>0</v>
      </c>
      <c r="S116" s="135">
        <v>0</v>
      </c>
      <c r="T116" s="136">
        <f>S116*H116</f>
        <v>0</v>
      </c>
      <c r="AR116" s="137" t="s">
        <v>168</v>
      </c>
      <c r="AT116" s="137" t="s">
        <v>134</v>
      </c>
      <c r="AU116" s="137" t="s">
        <v>83</v>
      </c>
      <c r="AY116" s="15" t="s">
        <v>131</v>
      </c>
      <c r="BE116" s="138">
        <f>IF(N116="základní",J116,0)</f>
        <v>0</v>
      </c>
      <c r="BF116" s="138">
        <f>IF(N116="snížená",J116,0)</f>
        <v>0</v>
      </c>
      <c r="BG116" s="138">
        <f>IF(N116="zákl. přenesená",J116,0)</f>
        <v>0</v>
      </c>
      <c r="BH116" s="138">
        <f>IF(N116="sníž. přenesená",J116,0)</f>
        <v>0</v>
      </c>
      <c r="BI116" s="138">
        <f>IF(N116="nulová",J116,0)</f>
        <v>0</v>
      </c>
      <c r="BJ116" s="15" t="s">
        <v>81</v>
      </c>
      <c r="BK116" s="138">
        <f>ROUND(I116*H116,2)</f>
        <v>0</v>
      </c>
      <c r="BL116" s="15" t="s">
        <v>168</v>
      </c>
      <c r="BM116" s="137" t="s">
        <v>281</v>
      </c>
    </row>
    <row r="117" spans="2:65" s="1" customFormat="1">
      <c r="B117" s="30"/>
      <c r="D117" s="139" t="s">
        <v>141</v>
      </c>
      <c r="F117" s="140" t="s">
        <v>282</v>
      </c>
      <c r="I117" s="141"/>
      <c r="L117" s="30"/>
      <c r="M117" s="142"/>
      <c r="T117" s="51"/>
      <c r="AT117" s="15" t="s">
        <v>141</v>
      </c>
      <c r="AU117" s="15" t="s">
        <v>83</v>
      </c>
    </row>
    <row r="118" spans="2:65" s="1" customFormat="1" ht="16.5" customHeight="1">
      <c r="B118" s="125"/>
      <c r="C118" s="154" t="s">
        <v>223</v>
      </c>
      <c r="D118" s="154" t="s">
        <v>284</v>
      </c>
      <c r="E118" s="155" t="s">
        <v>285</v>
      </c>
      <c r="F118" s="156" t="s">
        <v>286</v>
      </c>
      <c r="G118" s="157" t="s">
        <v>208</v>
      </c>
      <c r="H118" s="158">
        <v>4.8</v>
      </c>
      <c r="I118" s="159"/>
      <c r="J118" s="160">
        <f>ROUND(I118*H118,2)</f>
        <v>0</v>
      </c>
      <c r="K118" s="156" t="s">
        <v>138</v>
      </c>
      <c r="L118" s="161"/>
      <c r="M118" s="162" t="s">
        <v>3</v>
      </c>
      <c r="N118" s="163" t="s">
        <v>44</v>
      </c>
      <c r="P118" s="135">
        <f>O118*H118</f>
        <v>0</v>
      </c>
      <c r="Q118" s="135">
        <v>0.22</v>
      </c>
      <c r="R118" s="135">
        <f>Q118*H118</f>
        <v>1.056</v>
      </c>
      <c r="S118" s="135">
        <v>0</v>
      </c>
      <c r="T118" s="136">
        <f>S118*H118</f>
        <v>0</v>
      </c>
      <c r="AR118" s="137" t="s">
        <v>205</v>
      </c>
      <c r="AT118" s="137" t="s">
        <v>284</v>
      </c>
      <c r="AU118" s="137" t="s">
        <v>83</v>
      </c>
      <c r="AY118" s="15" t="s">
        <v>131</v>
      </c>
      <c r="BE118" s="138">
        <f>IF(N118="základní",J118,0)</f>
        <v>0</v>
      </c>
      <c r="BF118" s="138">
        <f>IF(N118="snížená",J118,0)</f>
        <v>0</v>
      </c>
      <c r="BG118" s="138">
        <f>IF(N118="zákl. přenesená",J118,0)</f>
        <v>0</v>
      </c>
      <c r="BH118" s="138">
        <f>IF(N118="sníž. přenesená",J118,0)</f>
        <v>0</v>
      </c>
      <c r="BI118" s="138">
        <f>IF(N118="nulová",J118,0)</f>
        <v>0</v>
      </c>
      <c r="BJ118" s="15" t="s">
        <v>81</v>
      </c>
      <c r="BK118" s="138">
        <f>ROUND(I118*H118,2)</f>
        <v>0</v>
      </c>
      <c r="BL118" s="15" t="s">
        <v>168</v>
      </c>
      <c r="BM118" s="137" t="s">
        <v>287</v>
      </c>
    </row>
    <row r="119" spans="2:65" s="12" customFormat="1">
      <c r="B119" s="146"/>
      <c r="D119" s="147" t="s">
        <v>175</v>
      </c>
      <c r="E119" s="148" t="s">
        <v>3</v>
      </c>
      <c r="F119" s="149" t="s">
        <v>652</v>
      </c>
      <c r="H119" s="150">
        <v>4.8</v>
      </c>
      <c r="I119" s="151"/>
      <c r="L119" s="146"/>
      <c r="M119" s="152"/>
      <c r="T119" s="153"/>
      <c r="AT119" s="148" t="s">
        <v>175</v>
      </c>
      <c r="AU119" s="148" t="s">
        <v>83</v>
      </c>
      <c r="AV119" s="12" t="s">
        <v>83</v>
      </c>
      <c r="AW119" s="12" t="s">
        <v>34</v>
      </c>
      <c r="AX119" s="12" t="s">
        <v>73</v>
      </c>
      <c r="AY119" s="148" t="s">
        <v>131</v>
      </c>
    </row>
    <row r="120" spans="2:65" s="1" customFormat="1" ht="24.2" customHeight="1">
      <c r="B120" s="125"/>
      <c r="C120" s="126" t="s">
        <v>228</v>
      </c>
      <c r="D120" s="126" t="s">
        <v>134</v>
      </c>
      <c r="E120" s="127" t="s">
        <v>290</v>
      </c>
      <c r="F120" s="128" t="s">
        <v>291</v>
      </c>
      <c r="G120" s="129" t="s">
        <v>167</v>
      </c>
      <c r="H120" s="130">
        <v>48</v>
      </c>
      <c r="I120" s="131"/>
      <c r="J120" s="132">
        <f>ROUND(I120*H120,2)</f>
        <v>0</v>
      </c>
      <c r="K120" s="128" t="s">
        <v>138</v>
      </c>
      <c r="L120" s="30"/>
      <c r="M120" s="133" t="s">
        <v>3</v>
      </c>
      <c r="N120" s="134" t="s">
        <v>44</v>
      </c>
      <c r="P120" s="135">
        <f>O120*H120</f>
        <v>0</v>
      </c>
      <c r="Q120" s="135">
        <v>0</v>
      </c>
      <c r="R120" s="135">
        <f>Q120*H120</f>
        <v>0</v>
      </c>
      <c r="S120" s="135">
        <v>0</v>
      </c>
      <c r="T120" s="136">
        <f>S120*H120</f>
        <v>0</v>
      </c>
      <c r="AR120" s="137" t="s">
        <v>168</v>
      </c>
      <c r="AT120" s="137" t="s">
        <v>134</v>
      </c>
      <c r="AU120" s="137" t="s">
        <v>83</v>
      </c>
      <c r="AY120" s="15" t="s">
        <v>131</v>
      </c>
      <c r="BE120" s="138">
        <f>IF(N120="základní",J120,0)</f>
        <v>0</v>
      </c>
      <c r="BF120" s="138">
        <f>IF(N120="snížená",J120,0)</f>
        <v>0</v>
      </c>
      <c r="BG120" s="138">
        <f>IF(N120="zákl. přenesená",J120,0)</f>
        <v>0</v>
      </c>
      <c r="BH120" s="138">
        <f>IF(N120="sníž. přenesená",J120,0)</f>
        <v>0</v>
      </c>
      <c r="BI120" s="138">
        <f>IF(N120="nulová",J120,0)</f>
        <v>0</v>
      </c>
      <c r="BJ120" s="15" t="s">
        <v>81</v>
      </c>
      <c r="BK120" s="138">
        <f>ROUND(I120*H120,2)</f>
        <v>0</v>
      </c>
      <c r="BL120" s="15" t="s">
        <v>168</v>
      </c>
      <c r="BM120" s="137" t="s">
        <v>292</v>
      </c>
    </row>
    <row r="121" spans="2:65" s="1" customFormat="1">
      <c r="B121" s="30"/>
      <c r="D121" s="139" t="s">
        <v>141</v>
      </c>
      <c r="F121" s="140" t="s">
        <v>293</v>
      </c>
      <c r="I121" s="141"/>
      <c r="L121" s="30"/>
      <c r="M121" s="142"/>
      <c r="T121" s="51"/>
      <c r="AT121" s="15" t="s">
        <v>141</v>
      </c>
      <c r="AU121" s="15" t="s">
        <v>83</v>
      </c>
    </row>
    <row r="122" spans="2:65" s="1" customFormat="1" ht="16.5" customHeight="1">
      <c r="B122" s="125"/>
      <c r="C122" s="154" t="s">
        <v>233</v>
      </c>
      <c r="D122" s="154" t="s">
        <v>284</v>
      </c>
      <c r="E122" s="155" t="s">
        <v>295</v>
      </c>
      <c r="F122" s="156" t="s">
        <v>296</v>
      </c>
      <c r="G122" s="157" t="s">
        <v>297</v>
      </c>
      <c r="H122" s="158">
        <v>0.96</v>
      </c>
      <c r="I122" s="159"/>
      <c r="J122" s="160">
        <f>ROUND(I122*H122,2)</f>
        <v>0</v>
      </c>
      <c r="K122" s="156" t="s">
        <v>138</v>
      </c>
      <c r="L122" s="161"/>
      <c r="M122" s="162" t="s">
        <v>3</v>
      </c>
      <c r="N122" s="163" t="s">
        <v>44</v>
      </c>
      <c r="P122" s="135">
        <f>O122*H122</f>
        <v>0</v>
      </c>
      <c r="Q122" s="135">
        <v>1E-3</v>
      </c>
      <c r="R122" s="135">
        <f>Q122*H122</f>
        <v>9.6000000000000002E-4</v>
      </c>
      <c r="S122" s="135">
        <v>0</v>
      </c>
      <c r="T122" s="136">
        <f>S122*H122</f>
        <v>0</v>
      </c>
      <c r="AR122" s="137" t="s">
        <v>205</v>
      </c>
      <c r="AT122" s="137" t="s">
        <v>284</v>
      </c>
      <c r="AU122" s="137" t="s">
        <v>83</v>
      </c>
      <c r="AY122" s="15" t="s">
        <v>131</v>
      </c>
      <c r="BE122" s="138">
        <f>IF(N122="základní",J122,0)</f>
        <v>0</v>
      </c>
      <c r="BF122" s="138">
        <f>IF(N122="snížená",J122,0)</f>
        <v>0</v>
      </c>
      <c r="BG122" s="138">
        <f>IF(N122="zákl. přenesená",J122,0)</f>
        <v>0</v>
      </c>
      <c r="BH122" s="138">
        <f>IF(N122="sníž. přenesená",J122,0)</f>
        <v>0</v>
      </c>
      <c r="BI122" s="138">
        <f>IF(N122="nulová",J122,0)</f>
        <v>0</v>
      </c>
      <c r="BJ122" s="15" t="s">
        <v>81</v>
      </c>
      <c r="BK122" s="138">
        <f>ROUND(I122*H122,2)</f>
        <v>0</v>
      </c>
      <c r="BL122" s="15" t="s">
        <v>168</v>
      </c>
      <c r="BM122" s="137" t="s">
        <v>298</v>
      </c>
    </row>
    <row r="123" spans="2:65" s="12" customFormat="1">
      <c r="B123" s="146"/>
      <c r="D123" s="147" t="s">
        <v>175</v>
      </c>
      <c r="E123" s="148" t="s">
        <v>3</v>
      </c>
      <c r="F123" s="149" t="s">
        <v>653</v>
      </c>
      <c r="H123" s="150">
        <v>0.96</v>
      </c>
      <c r="I123" s="151"/>
      <c r="L123" s="146"/>
      <c r="M123" s="152"/>
      <c r="T123" s="153"/>
      <c r="AT123" s="148" t="s">
        <v>175</v>
      </c>
      <c r="AU123" s="148" t="s">
        <v>83</v>
      </c>
      <c r="AV123" s="12" t="s">
        <v>83</v>
      </c>
      <c r="AW123" s="12" t="s">
        <v>34</v>
      </c>
      <c r="AX123" s="12" t="s">
        <v>73</v>
      </c>
      <c r="AY123" s="148" t="s">
        <v>131</v>
      </c>
    </row>
    <row r="124" spans="2:65" s="1" customFormat="1" ht="21.75" customHeight="1">
      <c r="B124" s="125"/>
      <c r="C124" s="126" t="s">
        <v>238</v>
      </c>
      <c r="D124" s="126" t="s">
        <v>134</v>
      </c>
      <c r="E124" s="127" t="s">
        <v>300</v>
      </c>
      <c r="F124" s="128" t="s">
        <v>301</v>
      </c>
      <c r="G124" s="129" t="s">
        <v>167</v>
      </c>
      <c r="H124" s="130">
        <v>48</v>
      </c>
      <c r="I124" s="131"/>
      <c r="J124" s="132">
        <f>ROUND(I124*H124,2)</f>
        <v>0</v>
      </c>
      <c r="K124" s="128" t="s">
        <v>138</v>
      </c>
      <c r="L124" s="30"/>
      <c r="M124" s="133" t="s">
        <v>3</v>
      </c>
      <c r="N124" s="134" t="s">
        <v>44</v>
      </c>
      <c r="P124" s="135">
        <f>O124*H124</f>
        <v>0</v>
      </c>
      <c r="Q124" s="135">
        <v>0</v>
      </c>
      <c r="R124" s="135">
        <f>Q124*H124</f>
        <v>0</v>
      </c>
      <c r="S124" s="135">
        <v>0</v>
      </c>
      <c r="T124" s="136">
        <f>S124*H124</f>
        <v>0</v>
      </c>
      <c r="AR124" s="137" t="s">
        <v>168</v>
      </c>
      <c r="AT124" s="137" t="s">
        <v>134</v>
      </c>
      <c r="AU124" s="137" t="s">
        <v>83</v>
      </c>
      <c r="AY124" s="15" t="s">
        <v>131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5" t="s">
        <v>81</v>
      </c>
      <c r="BK124" s="138">
        <f>ROUND(I124*H124,2)</f>
        <v>0</v>
      </c>
      <c r="BL124" s="15" t="s">
        <v>168</v>
      </c>
      <c r="BM124" s="137" t="s">
        <v>302</v>
      </c>
    </row>
    <row r="125" spans="2:65" s="1" customFormat="1">
      <c r="B125" s="30"/>
      <c r="D125" s="139" t="s">
        <v>141</v>
      </c>
      <c r="F125" s="140" t="s">
        <v>303</v>
      </c>
      <c r="I125" s="141"/>
      <c r="L125" s="30"/>
      <c r="M125" s="142"/>
      <c r="T125" s="51"/>
      <c r="AT125" s="15" t="s">
        <v>141</v>
      </c>
      <c r="AU125" s="15" t="s">
        <v>83</v>
      </c>
    </row>
    <row r="126" spans="2:65" s="1" customFormat="1" ht="21.75" customHeight="1">
      <c r="B126" s="125"/>
      <c r="C126" s="126" t="s">
        <v>9</v>
      </c>
      <c r="D126" s="126" t="s">
        <v>134</v>
      </c>
      <c r="E126" s="127" t="s">
        <v>305</v>
      </c>
      <c r="F126" s="128" t="s">
        <v>306</v>
      </c>
      <c r="G126" s="129" t="s">
        <v>167</v>
      </c>
      <c r="H126" s="130">
        <v>73</v>
      </c>
      <c r="I126" s="131"/>
      <c r="J126" s="132">
        <f>ROUND(I126*H126,2)</f>
        <v>0</v>
      </c>
      <c r="K126" s="128" t="s">
        <v>138</v>
      </c>
      <c r="L126" s="30"/>
      <c r="M126" s="133" t="s">
        <v>3</v>
      </c>
      <c r="N126" s="134" t="s">
        <v>44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168</v>
      </c>
      <c r="AT126" s="137" t="s">
        <v>134</v>
      </c>
      <c r="AU126" s="137" t="s">
        <v>83</v>
      </c>
      <c r="AY126" s="15" t="s">
        <v>131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5" t="s">
        <v>81</v>
      </c>
      <c r="BK126" s="138">
        <f>ROUND(I126*H126,2)</f>
        <v>0</v>
      </c>
      <c r="BL126" s="15" t="s">
        <v>168</v>
      </c>
      <c r="BM126" s="137" t="s">
        <v>307</v>
      </c>
    </row>
    <row r="127" spans="2:65" s="1" customFormat="1">
      <c r="B127" s="30"/>
      <c r="D127" s="139" t="s">
        <v>141</v>
      </c>
      <c r="F127" s="140" t="s">
        <v>308</v>
      </c>
      <c r="I127" s="141"/>
      <c r="L127" s="30"/>
      <c r="M127" s="142"/>
      <c r="T127" s="51"/>
      <c r="AT127" s="15" t="s">
        <v>141</v>
      </c>
      <c r="AU127" s="15" t="s">
        <v>83</v>
      </c>
    </row>
    <row r="128" spans="2:65" s="1" customFormat="1" ht="24.2" customHeight="1">
      <c r="B128" s="125"/>
      <c r="C128" s="126" t="s">
        <v>248</v>
      </c>
      <c r="D128" s="126" t="s">
        <v>134</v>
      </c>
      <c r="E128" s="127" t="s">
        <v>310</v>
      </c>
      <c r="F128" s="128" t="s">
        <v>311</v>
      </c>
      <c r="G128" s="129" t="s">
        <v>167</v>
      </c>
      <c r="H128" s="130">
        <v>48</v>
      </c>
      <c r="I128" s="131"/>
      <c r="J128" s="132">
        <f>ROUND(I128*H128,2)</f>
        <v>0</v>
      </c>
      <c r="K128" s="128" t="s">
        <v>138</v>
      </c>
      <c r="L128" s="30"/>
      <c r="M128" s="133" t="s">
        <v>3</v>
      </c>
      <c r="N128" s="134" t="s">
        <v>44</v>
      </c>
      <c r="P128" s="135">
        <f>O128*H128</f>
        <v>0</v>
      </c>
      <c r="Q128" s="135">
        <v>3.3000000000000002E-6</v>
      </c>
      <c r="R128" s="135">
        <f>Q128*H128</f>
        <v>1.584E-4</v>
      </c>
      <c r="S128" s="135">
        <v>0</v>
      </c>
      <c r="T128" s="136">
        <f>S128*H128</f>
        <v>0</v>
      </c>
      <c r="AR128" s="137" t="s">
        <v>168</v>
      </c>
      <c r="AT128" s="137" t="s">
        <v>134</v>
      </c>
      <c r="AU128" s="137" t="s">
        <v>83</v>
      </c>
      <c r="AY128" s="15" t="s">
        <v>131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5" t="s">
        <v>81</v>
      </c>
      <c r="BK128" s="138">
        <f>ROUND(I128*H128,2)</f>
        <v>0</v>
      </c>
      <c r="BL128" s="15" t="s">
        <v>168</v>
      </c>
      <c r="BM128" s="137" t="s">
        <v>312</v>
      </c>
    </row>
    <row r="129" spans="2:65" s="1" customFormat="1">
      <c r="B129" s="30"/>
      <c r="D129" s="139" t="s">
        <v>141</v>
      </c>
      <c r="F129" s="140" t="s">
        <v>313</v>
      </c>
      <c r="I129" s="141"/>
      <c r="L129" s="30"/>
      <c r="M129" s="142"/>
      <c r="T129" s="51"/>
      <c r="AT129" s="15" t="s">
        <v>141</v>
      </c>
      <c r="AU129" s="15" t="s">
        <v>83</v>
      </c>
    </row>
    <row r="130" spans="2:65" s="1" customFormat="1" ht="21.75" customHeight="1">
      <c r="B130" s="125"/>
      <c r="C130" s="126" t="s">
        <v>255</v>
      </c>
      <c r="D130" s="126" t="s">
        <v>134</v>
      </c>
      <c r="E130" s="127" t="s">
        <v>315</v>
      </c>
      <c r="F130" s="128" t="s">
        <v>316</v>
      </c>
      <c r="G130" s="129" t="s">
        <v>167</v>
      </c>
      <c r="H130" s="130">
        <v>48</v>
      </c>
      <c r="I130" s="131"/>
      <c r="J130" s="132">
        <f>ROUND(I130*H130,2)</f>
        <v>0</v>
      </c>
      <c r="K130" s="128" t="s">
        <v>138</v>
      </c>
      <c r="L130" s="30"/>
      <c r="M130" s="133" t="s">
        <v>3</v>
      </c>
      <c r="N130" s="134" t="s">
        <v>44</v>
      </c>
      <c r="P130" s="135">
        <f>O130*H130</f>
        <v>0</v>
      </c>
      <c r="Q130" s="135">
        <v>3.3000000000000002E-6</v>
      </c>
      <c r="R130" s="135">
        <f>Q130*H130</f>
        <v>1.584E-4</v>
      </c>
      <c r="S130" s="135">
        <v>0</v>
      </c>
      <c r="T130" s="136">
        <f>S130*H130</f>
        <v>0</v>
      </c>
      <c r="AR130" s="137" t="s">
        <v>168</v>
      </c>
      <c r="AT130" s="137" t="s">
        <v>134</v>
      </c>
      <c r="AU130" s="137" t="s">
        <v>83</v>
      </c>
      <c r="AY130" s="15" t="s">
        <v>131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5" t="s">
        <v>81</v>
      </c>
      <c r="BK130" s="138">
        <f>ROUND(I130*H130,2)</f>
        <v>0</v>
      </c>
      <c r="BL130" s="15" t="s">
        <v>168</v>
      </c>
      <c r="BM130" s="137" t="s">
        <v>317</v>
      </c>
    </row>
    <row r="131" spans="2:65" s="1" customFormat="1">
      <c r="B131" s="30"/>
      <c r="D131" s="139" t="s">
        <v>141</v>
      </c>
      <c r="F131" s="140" t="s">
        <v>318</v>
      </c>
      <c r="I131" s="141"/>
      <c r="L131" s="30"/>
      <c r="M131" s="142"/>
      <c r="T131" s="51"/>
      <c r="AT131" s="15" t="s">
        <v>141</v>
      </c>
      <c r="AU131" s="15" t="s">
        <v>83</v>
      </c>
    </row>
    <row r="132" spans="2:65" s="1" customFormat="1" ht="16.5" customHeight="1">
      <c r="B132" s="125"/>
      <c r="C132" s="126" t="s">
        <v>260</v>
      </c>
      <c r="D132" s="126" t="s">
        <v>134</v>
      </c>
      <c r="E132" s="127" t="s">
        <v>320</v>
      </c>
      <c r="F132" s="128" t="s">
        <v>321</v>
      </c>
      <c r="G132" s="129" t="s">
        <v>263</v>
      </c>
      <c r="H132" s="130">
        <v>1E-3</v>
      </c>
      <c r="I132" s="131"/>
      <c r="J132" s="132">
        <f>ROUND(I132*H132,2)</f>
        <v>0</v>
      </c>
      <c r="K132" s="128" t="s">
        <v>138</v>
      </c>
      <c r="L132" s="30"/>
      <c r="M132" s="133" t="s">
        <v>3</v>
      </c>
      <c r="N132" s="134" t="s">
        <v>44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168</v>
      </c>
      <c r="AT132" s="137" t="s">
        <v>134</v>
      </c>
      <c r="AU132" s="137" t="s">
        <v>83</v>
      </c>
      <c r="AY132" s="15" t="s">
        <v>131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5" t="s">
        <v>81</v>
      </c>
      <c r="BK132" s="138">
        <f>ROUND(I132*H132,2)</f>
        <v>0</v>
      </c>
      <c r="BL132" s="15" t="s">
        <v>168</v>
      </c>
      <c r="BM132" s="137" t="s">
        <v>322</v>
      </c>
    </row>
    <row r="133" spans="2:65" s="1" customFormat="1">
      <c r="B133" s="30"/>
      <c r="D133" s="139" t="s">
        <v>141</v>
      </c>
      <c r="F133" s="140" t="s">
        <v>323</v>
      </c>
      <c r="I133" s="141"/>
      <c r="L133" s="30"/>
      <c r="M133" s="142"/>
      <c r="T133" s="51"/>
      <c r="AT133" s="15" t="s">
        <v>141</v>
      </c>
      <c r="AU133" s="15" t="s">
        <v>83</v>
      </c>
    </row>
    <row r="134" spans="2:65" s="12" customFormat="1">
      <c r="B134" s="146"/>
      <c r="D134" s="147" t="s">
        <v>175</v>
      </c>
      <c r="E134" s="148" t="s">
        <v>3</v>
      </c>
      <c r="F134" s="149" t="s">
        <v>654</v>
      </c>
      <c r="H134" s="150">
        <v>1E-3</v>
      </c>
      <c r="I134" s="151"/>
      <c r="L134" s="146"/>
      <c r="M134" s="152"/>
      <c r="T134" s="153"/>
      <c r="AT134" s="148" t="s">
        <v>175</v>
      </c>
      <c r="AU134" s="148" t="s">
        <v>83</v>
      </c>
      <c r="AV134" s="12" t="s">
        <v>83</v>
      </c>
      <c r="AW134" s="12" t="s">
        <v>34</v>
      </c>
      <c r="AX134" s="12" t="s">
        <v>73</v>
      </c>
      <c r="AY134" s="148" t="s">
        <v>131</v>
      </c>
    </row>
    <row r="135" spans="2:65" s="1" customFormat="1" ht="16.5" customHeight="1">
      <c r="B135" s="125"/>
      <c r="C135" s="154" t="s">
        <v>267</v>
      </c>
      <c r="D135" s="154" t="s">
        <v>284</v>
      </c>
      <c r="E135" s="155" t="s">
        <v>326</v>
      </c>
      <c r="F135" s="156" t="s">
        <v>327</v>
      </c>
      <c r="G135" s="157" t="s">
        <v>297</v>
      </c>
      <c r="H135" s="158">
        <v>1.44</v>
      </c>
      <c r="I135" s="159"/>
      <c r="J135" s="160">
        <f>ROUND(I135*H135,2)</f>
        <v>0</v>
      </c>
      <c r="K135" s="156" t="s">
        <v>138</v>
      </c>
      <c r="L135" s="161"/>
      <c r="M135" s="162" t="s">
        <v>3</v>
      </c>
      <c r="N135" s="163" t="s">
        <v>44</v>
      </c>
      <c r="P135" s="135">
        <f>O135*H135</f>
        <v>0</v>
      </c>
      <c r="Q135" s="135">
        <v>1E-3</v>
      </c>
      <c r="R135" s="135">
        <f>Q135*H135</f>
        <v>1.4399999999999999E-3</v>
      </c>
      <c r="S135" s="135">
        <v>0</v>
      </c>
      <c r="T135" s="136">
        <f>S135*H135</f>
        <v>0</v>
      </c>
      <c r="AR135" s="137" t="s">
        <v>205</v>
      </c>
      <c r="AT135" s="137" t="s">
        <v>284</v>
      </c>
      <c r="AU135" s="137" t="s">
        <v>83</v>
      </c>
      <c r="AY135" s="15" t="s">
        <v>131</v>
      </c>
      <c r="BE135" s="138">
        <f>IF(N135="základní",J135,0)</f>
        <v>0</v>
      </c>
      <c r="BF135" s="138">
        <f>IF(N135="snížená",J135,0)</f>
        <v>0</v>
      </c>
      <c r="BG135" s="138">
        <f>IF(N135="zákl. přenesená",J135,0)</f>
        <v>0</v>
      </c>
      <c r="BH135" s="138">
        <f>IF(N135="sníž. přenesená",J135,0)</f>
        <v>0</v>
      </c>
      <c r="BI135" s="138">
        <f>IF(N135="nulová",J135,0)</f>
        <v>0</v>
      </c>
      <c r="BJ135" s="15" t="s">
        <v>81</v>
      </c>
      <c r="BK135" s="138">
        <f>ROUND(I135*H135,2)</f>
        <v>0</v>
      </c>
      <c r="BL135" s="15" t="s">
        <v>168</v>
      </c>
      <c r="BM135" s="137" t="s">
        <v>328</v>
      </c>
    </row>
    <row r="136" spans="2:65" s="12" customFormat="1">
      <c r="B136" s="146"/>
      <c r="D136" s="147" t="s">
        <v>175</v>
      </c>
      <c r="E136" s="148" t="s">
        <v>3</v>
      </c>
      <c r="F136" s="149" t="s">
        <v>655</v>
      </c>
      <c r="H136" s="150">
        <v>1.44</v>
      </c>
      <c r="I136" s="151"/>
      <c r="L136" s="146"/>
      <c r="M136" s="152"/>
      <c r="T136" s="153"/>
      <c r="AT136" s="148" t="s">
        <v>175</v>
      </c>
      <c r="AU136" s="148" t="s">
        <v>83</v>
      </c>
      <c r="AV136" s="12" t="s">
        <v>83</v>
      </c>
      <c r="AW136" s="12" t="s">
        <v>34</v>
      </c>
      <c r="AX136" s="12" t="s">
        <v>73</v>
      </c>
      <c r="AY136" s="148" t="s">
        <v>131</v>
      </c>
    </row>
    <row r="137" spans="2:65" s="1" customFormat="1" ht="16.5" customHeight="1">
      <c r="B137" s="125"/>
      <c r="C137" s="126" t="s">
        <v>273</v>
      </c>
      <c r="D137" s="126" t="s">
        <v>134</v>
      </c>
      <c r="E137" s="127" t="s">
        <v>331</v>
      </c>
      <c r="F137" s="128" t="s">
        <v>332</v>
      </c>
      <c r="G137" s="129" t="s">
        <v>208</v>
      </c>
      <c r="H137" s="130">
        <v>9.6000000000000002E-2</v>
      </c>
      <c r="I137" s="131"/>
      <c r="J137" s="132">
        <f>ROUND(I137*H137,2)</f>
        <v>0</v>
      </c>
      <c r="K137" s="128" t="s">
        <v>138</v>
      </c>
      <c r="L137" s="30"/>
      <c r="M137" s="133" t="s">
        <v>3</v>
      </c>
      <c r="N137" s="134" t="s">
        <v>44</v>
      </c>
      <c r="P137" s="135">
        <f>O137*H137</f>
        <v>0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168</v>
      </c>
      <c r="AT137" s="137" t="s">
        <v>134</v>
      </c>
      <c r="AU137" s="137" t="s">
        <v>83</v>
      </c>
      <c r="AY137" s="15" t="s">
        <v>131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5" t="s">
        <v>81</v>
      </c>
      <c r="BK137" s="138">
        <f>ROUND(I137*H137,2)</f>
        <v>0</v>
      </c>
      <c r="BL137" s="15" t="s">
        <v>168</v>
      </c>
      <c r="BM137" s="137" t="s">
        <v>333</v>
      </c>
    </row>
    <row r="138" spans="2:65" s="1" customFormat="1">
      <c r="B138" s="30"/>
      <c r="D138" s="139" t="s">
        <v>141</v>
      </c>
      <c r="F138" s="140" t="s">
        <v>334</v>
      </c>
      <c r="I138" s="141"/>
      <c r="L138" s="30"/>
      <c r="M138" s="142"/>
      <c r="T138" s="51"/>
      <c r="AT138" s="15" t="s">
        <v>141</v>
      </c>
      <c r="AU138" s="15" t="s">
        <v>83</v>
      </c>
    </row>
    <row r="139" spans="2:65" s="12" customFormat="1">
      <c r="B139" s="146"/>
      <c r="D139" s="147" t="s">
        <v>175</v>
      </c>
      <c r="E139" s="148" t="s">
        <v>3</v>
      </c>
      <c r="F139" s="149" t="s">
        <v>656</v>
      </c>
      <c r="H139" s="150">
        <v>9.6000000000000002E-2</v>
      </c>
      <c r="I139" s="151"/>
      <c r="L139" s="146"/>
      <c r="M139" s="152"/>
      <c r="T139" s="153"/>
      <c r="AT139" s="148" t="s">
        <v>175</v>
      </c>
      <c r="AU139" s="148" t="s">
        <v>83</v>
      </c>
      <c r="AV139" s="12" t="s">
        <v>83</v>
      </c>
      <c r="AW139" s="12" t="s">
        <v>34</v>
      </c>
      <c r="AX139" s="12" t="s">
        <v>73</v>
      </c>
      <c r="AY139" s="148" t="s">
        <v>131</v>
      </c>
    </row>
    <row r="140" spans="2:65" s="1" customFormat="1" ht="16.5" customHeight="1">
      <c r="B140" s="125"/>
      <c r="C140" s="126" t="s">
        <v>8</v>
      </c>
      <c r="D140" s="126" t="s">
        <v>134</v>
      </c>
      <c r="E140" s="127" t="s">
        <v>337</v>
      </c>
      <c r="F140" s="128" t="s">
        <v>338</v>
      </c>
      <c r="G140" s="129" t="s">
        <v>208</v>
      </c>
      <c r="H140" s="130">
        <v>9.6000000000000002E-2</v>
      </c>
      <c r="I140" s="131"/>
      <c r="J140" s="132">
        <f>ROUND(I140*H140,2)</f>
        <v>0</v>
      </c>
      <c r="K140" s="128" t="s">
        <v>138</v>
      </c>
      <c r="L140" s="30"/>
      <c r="M140" s="133" t="s">
        <v>3</v>
      </c>
      <c r="N140" s="134" t="s">
        <v>44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168</v>
      </c>
      <c r="AT140" s="137" t="s">
        <v>134</v>
      </c>
      <c r="AU140" s="137" t="s">
        <v>83</v>
      </c>
      <c r="AY140" s="15" t="s">
        <v>131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5" t="s">
        <v>81</v>
      </c>
      <c r="BK140" s="138">
        <f>ROUND(I140*H140,2)</f>
        <v>0</v>
      </c>
      <c r="BL140" s="15" t="s">
        <v>168</v>
      </c>
      <c r="BM140" s="137" t="s">
        <v>339</v>
      </c>
    </row>
    <row r="141" spans="2:65" s="1" customFormat="1">
      <c r="B141" s="30"/>
      <c r="D141" s="139" t="s">
        <v>141</v>
      </c>
      <c r="F141" s="140" t="s">
        <v>340</v>
      </c>
      <c r="I141" s="141"/>
      <c r="L141" s="30"/>
      <c r="M141" s="142"/>
      <c r="T141" s="51"/>
      <c r="AT141" s="15" t="s">
        <v>141</v>
      </c>
      <c r="AU141" s="15" t="s">
        <v>83</v>
      </c>
    </row>
    <row r="142" spans="2:65" s="12" customFormat="1">
      <c r="B142" s="146"/>
      <c r="D142" s="147" t="s">
        <v>175</v>
      </c>
      <c r="E142" s="148" t="s">
        <v>3</v>
      </c>
      <c r="F142" s="149" t="s">
        <v>656</v>
      </c>
      <c r="H142" s="150">
        <v>9.6000000000000002E-2</v>
      </c>
      <c r="I142" s="151"/>
      <c r="L142" s="146"/>
      <c r="M142" s="152"/>
      <c r="T142" s="153"/>
      <c r="AT142" s="148" t="s">
        <v>175</v>
      </c>
      <c r="AU142" s="148" t="s">
        <v>83</v>
      </c>
      <c r="AV142" s="12" t="s">
        <v>83</v>
      </c>
      <c r="AW142" s="12" t="s">
        <v>34</v>
      </c>
      <c r="AX142" s="12" t="s">
        <v>73</v>
      </c>
      <c r="AY142" s="148" t="s">
        <v>131</v>
      </c>
    </row>
    <row r="143" spans="2:65" s="11" customFormat="1" ht="22.9" customHeight="1">
      <c r="B143" s="113"/>
      <c r="D143" s="114" t="s">
        <v>72</v>
      </c>
      <c r="E143" s="123" t="s">
        <v>130</v>
      </c>
      <c r="F143" s="123" t="s">
        <v>341</v>
      </c>
      <c r="I143" s="116"/>
      <c r="J143" s="124">
        <f>BK143</f>
        <v>0</v>
      </c>
      <c r="L143" s="113"/>
      <c r="M143" s="118"/>
      <c r="P143" s="119">
        <f>SUM(P144:P159)</f>
        <v>0</v>
      </c>
      <c r="R143" s="119">
        <f>SUM(R144:R159)</f>
        <v>16.074660000000002</v>
      </c>
      <c r="T143" s="120">
        <f>SUM(T144:T159)</f>
        <v>0</v>
      </c>
      <c r="AR143" s="114" t="s">
        <v>81</v>
      </c>
      <c r="AT143" s="121" t="s">
        <v>72</v>
      </c>
      <c r="AU143" s="121" t="s">
        <v>81</v>
      </c>
      <c r="AY143" s="114" t="s">
        <v>131</v>
      </c>
      <c r="BK143" s="122">
        <f>SUM(BK144:BK159)</f>
        <v>0</v>
      </c>
    </row>
    <row r="144" spans="2:65" s="1" customFormat="1" ht="21.75" customHeight="1">
      <c r="B144" s="125"/>
      <c r="C144" s="126" t="s">
        <v>283</v>
      </c>
      <c r="D144" s="126" t="s">
        <v>134</v>
      </c>
      <c r="E144" s="127" t="s">
        <v>343</v>
      </c>
      <c r="F144" s="128" t="s">
        <v>344</v>
      </c>
      <c r="G144" s="129" t="s">
        <v>167</v>
      </c>
      <c r="H144" s="130">
        <v>78</v>
      </c>
      <c r="I144" s="131"/>
      <c r="J144" s="132">
        <f>ROUND(I144*H144,2)</f>
        <v>0</v>
      </c>
      <c r="K144" s="128" t="s">
        <v>138</v>
      </c>
      <c r="L144" s="30"/>
      <c r="M144" s="133" t="s">
        <v>3</v>
      </c>
      <c r="N144" s="134" t="s">
        <v>44</v>
      </c>
      <c r="P144" s="135">
        <f>O144*H144</f>
        <v>0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168</v>
      </c>
      <c r="AT144" s="137" t="s">
        <v>134</v>
      </c>
      <c r="AU144" s="137" t="s">
        <v>83</v>
      </c>
      <c r="AY144" s="15" t="s">
        <v>131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5" t="s">
        <v>81</v>
      </c>
      <c r="BK144" s="138">
        <f>ROUND(I144*H144,2)</f>
        <v>0</v>
      </c>
      <c r="BL144" s="15" t="s">
        <v>168</v>
      </c>
      <c r="BM144" s="137" t="s">
        <v>345</v>
      </c>
    </row>
    <row r="145" spans="2:65" s="1" customFormat="1">
      <c r="B145" s="30"/>
      <c r="D145" s="139" t="s">
        <v>141</v>
      </c>
      <c r="F145" s="140" t="s">
        <v>346</v>
      </c>
      <c r="I145" s="141"/>
      <c r="L145" s="30"/>
      <c r="M145" s="142"/>
      <c r="T145" s="51"/>
      <c r="AT145" s="15" t="s">
        <v>141</v>
      </c>
      <c r="AU145" s="15" t="s">
        <v>83</v>
      </c>
    </row>
    <row r="146" spans="2:65" s="12" customFormat="1">
      <c r="B146" s="146"/>
      <c r="D146" s="147" t="s">
        <v>175</v>
      </c>
      <c r="E146" s="148" t="s">
        <v>3</v>
      </c>
      <c r="F146" s="149" t="s">
        <v>348</v>
      </c>
      <c r="H146" s="150">
        <v>71</v>
      </c>
      <c r="I146" s="151"/>
      <c r="L146" s="146"/>
      <c r="M146" s="152"/>
      <c r="T146" s="153"/>
      <c r="AT146" s="148" t="s">
        <v>175</v>
      </c>
      <c r="AU146" s="148" t="s">
        <v>83</v>
      </c>
      <c r="AV146" s="12" t="s">
        <v>83</v>
      </c>
      <c r="AW146" s="12" t="s">
        <v>34</v>
      </c>
      <c r="AX146" s="12" t="s">
        <v>73</v>
      </c>
      <c r="AY146" s="148" t="s">
        <v>131</v>
      </c>
    </row>
    <row r="147" spans="2:65" s="12" customFormat="1">
      <c r="B147" s="146"/>
      <c r="D147" s="147" t="s">
        <v>175</v>
      </c>
      <c r="E147" s="148" t="s">
        <v>3</v>
      </c>
      <c r="F147" s="149" t="s">
        <v>657</v>
      </c>
      <c r="H147" s="150">
        <v>2</v>
      </c>
      <c r="I147" s="151"/>
      <c r="L147" s="146"/>
      <c r="M147" s="152"/>
      <c r="T147" s="153"/>
      <c r="AT147" s="148" t="s">
        <v>175</v>
      </c>
      <c r="AU147" s="148" t="s">
        <v>83</v>
      </c>
      <c r="AV147" s="12" t="s">
        <v>83</v>
      </c>
      <c r="AW147" s="12" t="s">
        <v>34</v>
      </c>
      <c r="AX147" s="12" t="s">
        <v>73</v>
      </c>
      <c r="AY147" s="148" t="s">
        <v>131</v>
      </c>
    </row>
    <row r="148" spans="2:65" s="12" customFormat="1">
      <c r="B148" s="146"/>
      <c r="D148" s="147" t="s">
        <v>175</v>
      </c>
      <c r="E148" s="148" t="s">
        <v>3</v>
      </c>
      <c r="F148" s="149" t="s">
        <v>658</v>
      </c>
      <c r="H148" s="150">
        <v>5</v>
      </c>
      <c r="I148" s="151"/>
      <c r="L148" s="146"/>
      <c r="M148" s="152"/>
      <c r="T148" s="153"/>
      <c r="AT148" s="148" t="s">
        <v>175</v>
      </c>
      <c r="AU148" s="148" t="s">
        <v>83</v>
      </c>
      <c r="AV148" s="12" t="s">
        <v>83</v>
      </c>
      <c r="AW148" s="12" t="s">
        <v>34</v>
      </c>
      <c r="AX148" s="12" t="s">
        <v>73</v>
      </c>
      <c r="AY148" s="148" t="s">
        <v>131</v>
      </c>
    </row>
    <row r="149" spans="2:65" s="1" customFormat="1" ht="37.9" customHeight="1">
      <c r="B149" s="125"/>
      <c r="C149" s="126" t="s">
        <v>289</v>
      </c>
      <c r="D149" s="126" t="s">
        <v>134</v>
      </c>
      <c r="E149" s="127" t="s">
        <v>375</v>
      </c>
      <c r="F149" s="128" t="s">
        <v>376</v>
      </c>
      <c r="G149" s="129" t="s">
        <v>167</v>
      </c>
      <c r="H149" s="130">
        <v>78</v>
      </c>
      <c r="I149" s="131"/>
      <c r="J149" s="132">
        <f>ROUND(I149*H149,2)</f>
        <v>0</v>
      </c>
      <c r="K149" s="128" t="s">
        <v>138</v>
      </c>
      <c r="L149" s="30"/>
      <c r="M149" s="133" t="s">
        <v>3</v>
      </c>
      <c r="N149" s="134" t="s">
        <v>44</v>
      </c>
      <c r="P149" s="135">
        <f>O149*H149</f>
        <v>0</v>
      </c>
      <c r="Q149" s="135">
        <v>8.9219999999999994E-2</v>
      </c>
      <c r="R149" s="135">
        <f>Q149*H149</f>
        <v>6.9591599999999998</v>
      </c>
      <c r="S149" s="135">
        <v>0</v>
      </c>
      <c r="T149" s="136">
        <f>S149*H149</f>
        <v>0</v>
      </c>
      <c r="AR149" s="137" t="s">
        <v>168</v>
      </c>
      <c r="AT149" s="137" t="s">
        <v>134</v>
      </c>
      <c r="AU149" s="137" t="s">
        <v>83</v>
      </c>
      <c r="AY149" s="15" t="s">
        <v>131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5" t="s">
        <v>81</v>
      </c>
      <c r="BK149" s="138">
        <f>ROUND(I149*H149,2)</f>
        <v>0</v>
      </c>
      <c r="BL149" s="15" t="s">
        <v>168</v>
      </c>
      <c r="BM149" s="137" t="s">
        <v>377</v>
      </c>
    </row>
    <row r="150" spans="2:65" s="1" customFormat="1">
      <c r="B150" s="30"/>
      <c r="D150" s="139" t="s">
        <v>141</v>
      </c>
      <c r="F150" s="140" t="s">
        <v>378</v>
      </c>
      <c r="I150" s="141"/>
      <c r="L150" s="30"/>
      <c r="M150" s="142"/>
      <c r="T150" s="51"/>
      <c r="AT150" s="15" t="s">
        <v>141</v>
      </c>
      <c r="AU150" s="15" t="s">
        <v>83</v>
      </c>
    </row>
    <row r="151" spans="2:65" s="12" customFormat="1">
      <c r="B151" s="146"/>
      <c r="D151" s="147" t="s">
        <v>175</v>
      </c>
      <c r="E151" s="148" t="s">
        <v>3</v>
      </c>
      <c r="F151" s="149" t="s">
        <v>348</v>
      </c>
      <c r="H151" s="150">
        <v>71</v>
      </c>
      <c r="I151" s="151"/>
      <c r="L151" s="146"/>
      <c r="M151" s="152"/>
      <c r="T151" s="153"/>
      <c r="AT151" s="148" t="s">
        <v>175</v>
      </c>
      <c r="AU151" s="148" t="s">
        <v>83</v>
      </c>
      <c r="AV151" s="12" t="s">
        <v>83</v>
      </c>
      <c r="AW151" s="12" t="s">
        <v>34</v>
      </c>
      <c r="AX151" s="12" t="s">
        <v>73</v>
      </c>
      <c r="AY151" s="148" t="s">
        <v>131</v>
      </c>
    </row>
    <row r="152" spans="2:65" s="12" customFormat="1">
      <c r="B152" s="146"/>
      <c r="D152" s="147" t="s">
        <v>175</v>
      </c>
      <c r="E152" s="148" t="s">
        <v>3</v>
      </c>
      <c r="F152" s="149" t="s">
        <v>657</v>
      </c>
      <c r="H152" s="150">
        <v>2</v>
      </c>
      <c r="I152" s="151"/>
      <c r="L152" s="146"/>
      <c r="M152" s="152"/>
      <c r="T152" s="153"/>
      <c r="AT152" s="148" t="s">
        <v>175</v>
      </c>
      <c r="AU152" s="148" t="s">
        <v>83</v>
      </c>
      <c r="AV152" s="12" t="s">
        <v>83</v>
      </c>
      <c r="AW152" s="12" t="s">
        <v>34</v>
      </c>
      <c r="AX152" s="12" t="s">
        <v>73</v>
      </c>
      <c r="AY152" s="148" t="s">
        <v>131</v>
      </c>
    </row>
    <row r="153" spans="2:65" s="12" customFormat="1">
      <c r="B153" s="146"/>
      <c r="D153" s="147" t="s">
        <v>175</v>
      </c>
      <c r="E153" s="148" t="s">
        <v>3</v>
      </c>
      <c r="F153" s="149" t="s">
        <v>658</v>
      </c>
      <c r="H153" s="150">
        <v>5</v>
      </c>
      <c r="I153" s="151"/>
      <c r="L153" s="146"/>
      <c r="M153" s="152"/>
      <c r="T153" s="153"/>
      <c r="AT153" s="148" t="s">
        <v>175</v>
      </c>
      <c r="AU153" s="148" t="s">
        <v>83</v>
      </c>
      <c r="AV153" s="12" t="s">
        <v>83</v>
      </c>
      <c r="AW153" s="12" t="s">
        <v>34</v>
      </c>
      <c r="AX153" s="12" t="s">
        <v>73</v>
      </c>
      <c r="AY153" s="148" t="s">
        <v>131</v>
      </c>
    </row>
    <row r="154" spans="2:65" s="1" customFormat="1" ht="16.5" customHeight="1">
      <c r="B154" s="125"/>
      <c r="C154" s="154" t="s">
        <v>294</v>
      </c>
      <c r="D154" s="154" t="s">
        <v>284</v>
      </c>
      <c r="E154" s="155" t="s">
        <v>380</v>
      </c>
      <c r="F154" s="156" t="s">
        <v>381</v>
      </c>
      <c r="G154" s="157" t="s">
        <v>167</v>
      </c>
      <c r="H154" s="158">
        <v>73.13</v>
      </c>
      <c r="I154" s="159"/>
      <c r="J154" s="160">
        <f>ROUND(I154*H154,2)</f>
        <v>0</v>
      </c>
      <c r="K154" s="156" t="s">
        <v>138</v>
      </c>
      <c r="L154" s="161"/>
      <c r="M154" s="162" t="s">
        <v>3</v>
      </c>
      <c r="N154" s="163" t="s">
        <v>44</v>
      </c>
      <c r="P154" s="135">
        <f>O154*H154</f>
        <v>0</v>
      </c>
      <c r="Q154" s="135">
        <v>0.113</v>
      </c>
      <c r="R154" s="135">
        <f>Q154*H154</f>
        <v>8.2636900000000004</v>
      </c>
      <c r="S154" s="135">
        <v>0</v>
      </c>
      <c r="T154" s="136">
        <f>S154*H154</f>
        <v>0</v>
      </c>
      <c r="AR154" s="137" t="s">
        <v>205</v>
      </c>
      <c r="AT154" s="137" t="s">
        <v>284</v>
      </c>
      <c r="AU154" s="137" t="s">
        <v>83</v>
      </c>
      <c r="AY154" s="15" t="s">
        <v>131</v>
      </c>
      <c r="BE154" s="138">
        <f>IF(N154="základní",J154,0)</f>
        <v>0</v>
      </c>
      <c r="BF154" s="138">
        <f>IF(N154="snížená",J154,0)</f>
        <v>0</v>
      </c>
      <c r="BG154" s="138">
        <f>IF(N154="zákl. přenesená",J154,0)</f>
        <v>0</v>
      </c>
      <c r="BH154" s="138">
        <f>IF(N154="sníž. přenesená",J154,0)</f>
        <v>0</v>
      </c>
      <c r="BI154" s="138">
        <f>IF(N154="nulová",J154,0)</f>
        <v>0</v>
      </c>
      <c r="BJ154" s="15" t="s">
        <v>81</v>
      </c>
      <c r="BK154" s="138">
        <f>ROUND(I154*H154,2)</f>
        <v>0</v>
      </c>
      <c r="BL154" s="15" t="s">
        <v>168</v>
      </c>
      <c r="BM154" s="137" t="s">
        <v>382</v>
      </c>
    </row>
    <row r="155" spans="2:65" s="12" customFormat="1">
      <c r="B155" s="146"/>
      <c r="D155" s="147" t="s">
        <v>175</v>
      </c>
      <c r="F155" s="149" t="s">
        <v>383</v>
      </c>
      <c r="H155" s="150">
        <v>73.13</v>
      </c>
      <c r="I155" s="151"/>
      <c r="L155" s="146"/>
      <c r="M155" s="152"/>
      <c r="T155" s="153"/>
      <c r="AT155" s="148" t="s">
        <v>175</v>
      </c>
      <c r="AU155" s="148" t="s">
        <v>83</v>
      </c>
      <c r="AV155" s="12" t="s">
        <v>83</v>
      </c>
      <c r="AW155" s="12" t="s">
        <v>4</v>
      </c>
      <c r="AX155" s="12" t="s">
        <v>81</v>
      </c>
      <c r="AY155" s="148" t="s">
        <v>131</v>
      </c>
    </row>
    <row r="156" spans="2:65" s="1" customFormat="1" ht="16.5" customHeight="1">
      <c r="B156" s="125"/>
      <c r="C156" s="154" t="s">
        <v>299</v>
      </c>
      <c r="D156" s="154" t="s">
        <v>284</v>
      </c>
      <c r="E156" s="155" t="s">
        <v>659</v>
      </c>
      <c r="F156" s="156" t="s">
        <v>660</v>
      </c>
      <c r="G156" s="157" t="s">
        <v>167</v>
      </c>
      <c r="H156" s="158">
        <v>5.15</v>
      </c>
      <c r="I156" s="159"/>
      <c r="J156" s="160">
        <f>ROUND(I156*H156,2)</f>
        <v>0</v>
      </c>
      <c r="K156" s="156" t="s">
        <v>138</v>
      </c>
      <c r="L156" s="161"/>
      <c r="M156" s="162" t="s">
        <v>3</v>
      </c>
      <c r="N156" s="163" t="s">
        <v>44</v>
      </c>
      <c r="P156" s="135">
        <f>O156*H156</f>
        <v>0</v>
      </c>
      <c r="Q156" s="135">
        <v>0.113</v>
      </c>
      <c r="R156" s="135">
        <f>Q156*H156</f>
        <v>0.58195000000000008</v>
      </c>
      <c r="S156" s="135">
        <v>0</v>
      </c>
      <c r="T156" s="136">
        <f>S156*H156</f>
        <v>0</v>
      </c>
      <c r="AR156" s="137" t="s">
        <v>205</v>
      </c>
      <c r="AT156" s="137" t="s">
        <v>284</v>
      </c>
      <c r="AU156" s="137" t="s">
        <v>83</v>
      </c>
      <c r="AY156" s="15" t="s">
        <v>131</v>
      </c>
      <c r="BE156" s="138">
        <f>IF(N156="základní",J156,0)</f>
        <v>0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5" t="s">
        <v>81</v>
      </c>
      <c r="BK156" s="138">
        <f>ROUND(I156*H156,2)</f>
        <v>0</v>
      </c>
      <c r="BL156" s="15" t="s">
        <v>168</v>
      </c>
      <c r="BM156" s="137" t="s">
        <v>661</v>
      </c>
    </row>
    <row r="157" spans="2:65" s="12" customFormat="1">
      <c r="B157" s="146"/>
      <c r="D157" s="147" t="s">
        <v>175</v>
      </c>
      <c r="F157" s="149" t="s">
        <v>403</v>
      </c>
      <c r="H157" s="150">
        <v>5.15</v>
      </c>
      <c r="I157" s="151"/>
      <c r="L157" s="146"/>
      <c r="M157" s="152"/>
      <c r="T157" s="153"/>
      <c r="AT157" s="148" t="s">
        <v>175</v>
      </c>
      <c r="AU157" s="148" t="s">
        <v>83</v>
      </c>
      <c r="AV157" s="12" t="s">
        <v>83</v>
      </c>
      <c r="AW157" s="12" t="s">
        <v>4</v>
      </c>
      <c r="AX157" s="12" t="s">
        <v>81</v>
      </c>
      <c r="AY157" s="148" t="s">
        <v>131</v>
      </c>
    </row>
    <row r="158" spans="2:65" s="1" customFormat="1" ht="16.5" customHeight="1">
      <c r="B158" s="125"/>
      <c r="C158" s="154" t="s">
        <v>304</v>
      </c>
      <c r="D158" s="154" t="s">
        <v>284</v>
      </c>
      <c r="E158" s="155" t="s">
        <v>385</v>
      </c>
      <c r="F158" s="156" t="s">
        <v>386</v>
      </c>
      <c r="G158" s="157" t="s">
        <v>167</v>
      </c>
      <c r="H158" s="158">
        <v>2.06</v>
      </c>
      <c r="I158" s="159"/>
      <c r="J158" s="160">
        <f>ROUND(I158*H158,2)</f>
        <v>0</v>
      </c>
      <c r="K158" s="156" t="s">
        <v>138</v>
      </c>
      <c r="L158" s="161"/>
      <c r="M158" s="162" t="s">
        <v>3</v>
      </c>
      <c r="N158" s="163" t="s">
        <v>44</v>
      </c>
      <c r="P158" s="135">
        <f>O158*H158</f>
        <v>0</v>
      </c>
      <c r="Q158" s="135">
        <v>0.13100000000000001</v>
      </c>
      <c r="R158" s="135">
        <f>Q158*H158</f>
        <v>0.26986000000000004</v>
      </c>
      <c r="S158" s="135">
        <v>0</v>
      </c>
      <c r="T158" s="136">
        <f>S158*H158</f>
        <v>0</v>
      </c>
      <c r="AR158" s="137" t="s">
        <v>205</v>
      </c>
      <c r="AT158" s="137" t="s">
        <v>284</v>
      </c>
      <c r="AU158" s="137" t="s">
        <v>83</v>
      </c>
      <c r="AY158" s="15" t="s">
        <v>131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5" t="s">
        <v>81</v>
      </c>
      <c r="BK158" s="138">
        <f>ROUND(I158*H158,2)</f>
        <v>0</v>
      </c>
      <c r="BL158" s="15" t="s">
        <v>168</v>
      </c>
      <c r="BM158" s="137" t="s">
        <v>387</v>
      </c>
    </row>
    <row r="159" spans="2:65" s="12" customFormat="1">
      <c r="B159" s="146"/>
      <c r="D159" s="147" t="s">
        <v>175</v>
      </c>
      <c r="F159" s="149" t="s">
        <v>662</v>
      </c>
      <c r="H159" s="150">
        <v>2.06</v>
      </c>
      <c r="I159" s="151"/>
      <c r="L159" s="146"/>
      <c r="M159" s="152"/>
      <c r="T159" s="153"/>
      <c r="AT159" s="148" t="s">
        <v>175</v>
      </c>
      <c r="AU159" s="148" t="s">
        <v>83</v>
      </c>
      <c r="AV159" s="12" t="s">
        <v>83</v>
      </c>
      <c r="AW159" s="12" t="s">
        <v>4</v>
      </c>
      <c r="AX159" s="12" t="s">
        <v>81</v>
      </c>
      <c r="AY159" s="148" t="s">
        <v>131</v>
      </c>
    </row>
    <row r="160" spans="2:65" s="11" customFormat="1" ht="22.9" customHeight="1">
      <c r="B160" s="113"/>
      <c r="D160" s="114" t="s">
        <v>72</v>
      </c>
      <c r="E160" s="123" t="s">
        <v>211</v>
      </c>
      <c r="F160" s="123" t="s">
        <v>474</v>
      </c>
      <c r="I160" s="116"/>
      <c r="J160" s="124">
        <f>BK160</f>
        <v>0</v>
      </c>
      <c r="L160" s="113"/>
      <c r="M160" s="118"/>
      <c r="P160" s="119">
        <f>SUM(P161:P178)</f>
        <v>0</v>
      </c>
      <c r="R160" s="119">
        <f>SUM(R161:R178)</f>
        <v>12.17316926</v>
      </c>
      <c r="T160" s="120">
        <f>SUM(T161:T178)</f>
        <v>0</v>
      </c>
      <c r="AR160" s="114" t="s">
        <v>81</v>
      </c>
      <c r="AT160" s="121" t="s">
        <v>72</v>
      </c>
      <c r="AU160" s="121" t="s">
        <v>81</v>
      </c>
      <c r="AY160" s="114" t="s">
        <v>131</v>
      </c>
      <c r="BK160" s="122">
        <f>SUM(BK161:BK178)</f>
        <v>0</v>
      </c>
    </row>
    <row r="161" spans="2:65" s="1" customFormat="1" ht="16.5" customHeight="1">
      <c r="B161" s="125"/>
      <c r="C161" s="126" t="s">
        <v>309</v>
      </c>
      <c r="D161" s="126" t="s">
        <v>134</v>
      </c>
      <c r="E161" s="127" t="s">
        <v>663</v>
      </c>
      <c r="F161" s="128" t="s">
        <v>664</v>
      </c>
      <c r="G161" s="129" t="s">
        <v>412</v>
      </c>
      <c r="H161" s="130">
        <v>1</v>
      </c>
      <c r="I161" s="131"/>
      <c r="J161" s="132">
        <f>ROUND(I161*H161,2)</f>
        <v>0</v>
      </c>
      <c r="K161" s="128" t="s">
        <v>3</v>
      </c>
      <c r="L161" s="30"/>
      <c r="M161" s="133" t="s">
        <v>3</v>
      </c>
      <c r="N161" s="134" t="s">
        <v>44</v>
      </c>
      <c r="P161" s="135">
        <f>O161*H161</f>
        <v>0</v>
      </c>
      <c r="Q161" s="135">
        <v>0.10940999999999999</v>
      </c>
      <c r="R161" s="135">
        <f>Q161*H161</f>
        <v>0.10940999999999999</v>
      </c>
      <c r="S161" s="135">
        <v>0</v>
      </c>
      <c r="T161" s="136">
        <f>S161*H161</f>
        <v>0</v>
      </c>
      <c r="AR161" s="137" t="s">
        <v>168</v>
      </c>
      <c r="AT161" s="137" t="s">
        <v>134</v>
      </c>
      <c r="AU161" s="137" t="s">
        <v>83</v>
      </c>
      <c r="AY161" s="15" t="s">
        <v>131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5" t="s">
        <v>81</v>
      </c>
      <c r="BK161" s="138">
        <f>ROUND(I161*H161,2)</f>
        <v>0</v>
      </c>
      <c r="BL161" s="15" t="s">
        <v>168</v>
      </c>
      <c r="BM161" s="137" t="s">
        <v>665</v>
      </c>
    </row>
    <row r="162" spans="2:65" s="1" customFormat="1" ht="16.5" customHeight="1">
      <c r="B162" s="125"/>
      <c r="C162" s="154" t="s">
        <v>314</v>
      </c>
      <c r="D162" s="154" t="s">
        <v>284</v>
      </c>
      <c r="E162" s="155" t="s">
        <v>666</v>
      </c>
      <c r="F162" s="156" t="s">
        <v>667</v>
      </c>
      <c r="G162" s="157" t="s">
        <v>412</v>
      </c>
      <c r="H162" s="158">
        <v>1</v>
      </c>
      <c r="I162" s="159"/>
      <c r="J162" s="160">
        <f>ROUND(I162*H162,2)</f>
        <v>0</v>
      </c>
      <c r="K162" s="156" t="s">
        <v>3</v>
      </c>
      <c r="L162" s="161"/>
      <c r="M162" s="162" t="s">
        <v>3</v>
      </c>
      <c r="N162" s="163" t="s">
        <v>44</v>
      </c>
      <c r="P162" s="135">
        <f>O162*H162</f>
        <v>0</v>
      </c>
      <c r="Q162" s="135">
        <v>0.05</v>
      </c>
      <c r="R162" s="135">
        <f>Q162*H162</f>
        <v>0.05</v>
      </c>
      <c r="S162" s="135">
        <v>0</v>
      </c>
      <c r="T162" s="136">
        <f>S162*H162</f>
        <v>0</v>
      </c>
      <c r="AR162" s="137" t="s">
        <v>205</v>
      </c>
      <c r="AT162" s="137" t="s">
        <v>284</v>
      </c>
      <c r="AU162" s="137" t="s">
        <v>83</v>
      </c>
      <c r="AY162" s="15" t="s">
        <v>131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5" t="s">
        <v>81</v>
      </c>
      <c r="BK162" s="138">
        <f>ROUND(I162*H162,2)</f>
        <v>0</v>
      </c>
      <c r="BL162" s="15" t="s">
        <v>168</v>
      </c>
      <c r="BM162" s="137" t="s">
        <v>668</v>
      </c>
    </row>
    <row r="163" spans="2:65" s="1" customFormat="1" ht="24.2" customHeight="1">
      <c r="B163" s="125"/>
      <c r="C163" s="126" t="s">
        <v>319</v>
      </c>
      <c r="D163" s="126" t="s">
        <v>134</v>
      </c>
      <c r="E163" s="127" t="s">
        <v>476</v>
      </c>
      <c r="F163" s="128" t="s">
        <v>477</v>
      </c>
      <c r="G163" s="129" t="s">
        <v>195</v>
      </c>
      <c r="H163" s="130">
        <v>57</v>
      </c>
      <c r="I163" s="131"/>
      <c r="J163" s="132">
        <f>ROUND(I163*H163,2)</f>
        <v>0</v>
      </c>
      <c r="K163" s="128" t="s">
        <v>138</v>
      </c>
      <c r="L163" s="30"/>
      <c r="M163" s="133" t="s">
        <v>3</v>
      </c>
      <c r="N163" s="134" t="s">
        <v>44</v>
      </c>
      <c r="P163" s="135">
        <f>O163*H163</f>
        <v>0</v>
      </c>
      <c r="Q163" s="135">
        <v>0.15539952000000001</v>
      </c>
      <c r="R163" s="135">
        <f>Q163*H163</f>
        <v>8.8577726400000003</v>
      </c>
      <c r="S163" s="135">
        <v>0</v>
      </c>
      <c r="T163" s="136">
        <f>S163*H163</f>
        <v>0</v>
      </c>
      <c r="AR163" s="137" t="s">
        <v>168</v>
      </c>
      <c r="AT163" s="137" t="s">
        <v>134</v>
      </c>
      <c r="AU163" s="137" t="s">
        <v>83</v>
      </c>
      <c r="AY163" s="15" t="s">
        <v>131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5" t="s">
        <v>81</v>
      </c>
      <c r="BK163" s="138">
        <f>ROUND(I163*H163,2)</f>
        <v>0</v>
      </c>
      <c r="BL163" s="15" t="s">
        <v>168</v>
      </c>
      <c r="BM163" s="137" t="s">
        <v>478</v>
      </c>
    </row>
    <row r="164" spans="2:65" s="1" customFormat="1">
      <c r="B164" s="30"/>
      <c r="D164" s="139" t="s">
        <v>141</v>
      </c>
      <c r="F164" s="140" t="s">
        <v>479</v>
      </c>
      <c r="I164" s="141"/>
      <c r="L164" s="30"/>
      <c r="M164" s="142"/>
      <c r="T164" s="51"/>
      <c r="AT164" s="15" t="s">
        <v>141</v>
      </c>
      <c r="AU164" s="15" t="s">
        <v>83</v>
      </c>
    </row>
    <row r="165" spans="2:65" s="12" customFormat="1">
      <c r="B165" s="146"/>
      <c r="D165" s="147" t="s">
        <v>175</v>
      </c>
      <c r="E165" s="148" t="s">
        <v>3</v>
      </c>
      <c r="F165" s="149" t="s">
        <v>669</v>
      </c>
      <c r="H165" s="150">
        <v>42</v>
      </c>
      <c r="I165" s="151"/>
      <c r="L165" s="146"/>
      <c r="M165" s="152"/>
      <c r="T165" s="153"/>
      <c r="AT165" s="148" t="s">
        <v>175</v>
      </c>
      <c r="AU165" s="148" t="s">
        <v>83</v>
      </c>
      <c r="AV165" s="12" t="s">
        <v>83</v>
      </c>
      <c r="AW165" s="12" t="s">
        <v>34</v>
      </c>
      <c r="AX165" s="12" t="s">
        <v>73</v>
      </c>
      <c r="AY165" s="148" t="s">
        <v>131</v>
      </c>
    </row>
    <row r="166" spans="2:65" s="12" customFormat="1">
      <c r="B166" s="146"/>
      <c r="D166" s="147" t="s">
        <v>175</v>
      </c>
      <c r="E166" s="148" t="s">
        <v>3</v>
      </c>
      <c r="F166" s="149" t="s">
        <v>670</v>
      </c>
      <c r="H166" s="150">
        <v>15</v>
      </c>
      <c r="I166" s="151"/>
      <c r="L166" s="146"/>
      <c r="M166" s="152"/>
      <c r="T166" s="153"/>
      <c r="AT166" s="148" t="s">
        <v>175</v>
      </c>
      <c r="AU166" s="148" t="s">
        <v>83</v>
      </c>
      <c r="AV166" s="12" t="s">
        <v>83</v>
      </c>
      <c r="AW166" s="12" t="s">
        <v>34</v>
      </c>
      <c r="AX166" s="12" t="s">
        <v>73</v>
      </c>
      <c r="AY166" s="148" t="s">
        <v>131</v>
      </c>
    </row>
    <row r="167" spans="2:65" s="1" customFormat="1" ht="16.5" customHeight="1">
      <c r="B167" s="125"/>
      <c r="C167" s="154" t="s">
        <v>325</v>
      </c>
      <c r="D167" s="154" t="s">
        <v>284</v>
      </c>
      <c r="E167" s="155" t="s">
        <v>484</v>
      </c>
      <c r="F167" s="156" t="s">
        <v>485</v>
      </c>
      <c r="G167" s="157" t="s">
        <v>195</v>
      </c>
      <c r="H167" s="158">
        <v>42.84</v>
      </c>
      <c r="I167" s="159"/>
      <c r="J167" s="160">
        <f>ROUND(I167*H167,2)</f>
        <v>0</v>
      </c>
      <c r="K167" s="156" t="s">
        <v>138</v>
      </c>
      <c r="L167" s="161"/>
      <c r="M167" s="162" t="s">
        <v>3</v>
      </c>
      <c r="N167" s="163" t="s">
        <v>44</v>
      </c>
      <c r="P167" s="135">
        <f>O167*H167</f>
        <v>0</v>
      </c>
      <c r="Q167" s="135">
        <v>4.4999999999999998E-2</v>
      </c>
      <c r="R167" s="135">
        <f>Q167*H167</f>
        <v>1.9278000000000002</v>
      </c>
      <c r="S167" s="135">
        <v>0</v>
      </c>
      <c r="T167" s="136">
        <f>S167*H167</f>
        <v>0</v>
      </c>
      <c r="AR167" s="137" t="s">
        <v>205</v>
      </c>
      <c r="AT167" s="137" t="s">
        <v>284</v>
      </c>
      <c r="AU167" s="137" t="s">
        <v>83</v>
      </c>
      <c r="AY167" s="15" t="s">
        <v>131</v>
      </c>
      <c r="BE167" s="138">
        <f>IF(N167="základní",J167,0)</f>
        <v>0</v>
      </c>
      <c r="BF167" s="138">
        <f>IF(N167="snížená",J167,0)</f>
        <v>0</v>
      </c>
      <c r="BG167" s="138">
        <f>IF(N167="zákl. přenesená",J167,0)</f>
        <v>0</v>
      </c>
      <c r="BH167" s="138">
        <f>IF(N167="sníž. přenesená",J167,0)</f>
        <v>0</v>
      </c>
      <c r="BI167" s="138">
        <f>IF(N167="nulová",J167,0)</f>
        <v>0</v>
      </c>
      <c r="BJ167" s="15" t="s">
        <v>81</v>
      </c>
      <c r="BK167" s="138">
        <f>ROUND(I167*H167,2)</f>
        <v>0</v>
      </c>
      <c r="BL167" s="15" t="s">
        <v>168</v>
      </c>
      <c r="BM167" s="137" t="s">
        <v>486</v>
      </c>
    </row>
    <row r="168" spans="2:65" s="12" customFormat="1">
      <c r="B168" s="146"/>
      <c r="D168" s="147" t="s">
        <v>175</v>
      </c>
      <c r="F168" s="149" t="s">
        <v>671</v>
      </c>
      <c r="H168" s="150">
        <v>42.84</v>
      </c>
      <c r="I168" s="151"/>
      <c r="L168" s="146"/>
      <c r="M168" s="152"/>
      <c r="T168" s="153"/>
      <c r="AT168" s="148" t="s">
        <v>175</v>
      </c>
      <c r="AU168" s="148" t="s">
        <v>83</v>
      </c>
      <c r="AV168" s="12" t="s">
        <v>83</v>
      </c>
      <c r="AW168" s="12" t="s">
        <v>4</v>
      </c>
      <c r="AX168" s="12" t="s">
        <v>81</v>
      </c>
      <c r="AY168" s="148" t="s">
        <v>131</v>
      </c>
    </row>
    <row r="169" spans="2:65" s="1" customFormat="1" ht="16.5" customHeight="1">
      <c r="B169" s="125"/>
      <c r="C169" s="154" t="s">
        <v>330</v>
      </c>
      <c r="D169" s="154" t="s">
        <v>284</v>
      </c>
      <c r="E169" s="155" t="s">
        <v>489</v>
      </c>
      <c r="F169" s="156" t="s">
        <v>490</v>
      </c>
      <c r="G169" s="157" t="s">
        <v>195</v>
      </c>
      <c r="H169" s="158">
        <v>15.3</v>
      </c>
      <c r="I169" s="159"/>
      <c r="J169" s="160">
        <f>ROUND(I169*H169,2)</f>
        <v>0</v>
      </c>
      <c r="K169" s="156" t="s">
        <v>138</v>
      </c>
      <c r="L169" s="161"/>
      <c r="M169" s="162" t="s">
        <v>3</v>
      </c>
      <c r="N169" s="163" t="s">
        <v>44</v>
      </c>
      <c r="P169" s="135">
        <f>O169*H169</f>
        <v>0</v>
      </c>
      <c r="Q169" s="135">
        <v>0.08</v>
      </c>
      <c r="R169" s="135">
        <f>Q169*H169</f>
        <v>1.224</v>
      </c>
      <c r="S169" s="135">
        <v>0</v>
      </c>
      <c r="T169" s="136">
        <f>S169*H169</f>
        <v>0</v>
      </c>
      <c r="AR169" s="137" t="s">
        <v>205</v>
      </c>
      <c r="AT169" s="137" t="s">
        <v>284</v>
      </c>
      <c r="AU169" s="137" t="s">
        <v>83</v>
      </c>
      <c r="AY169" s="15" t="s">
        <v>131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5" t="s">
        <v>81</v>
      </c>
      <c r="BK169" s="138">
        <f>ROUND(I169*H169,2)</f>
        <v>0</v>
      </c>
      <c r="BL169" s="15" t="s">
        <v>168</v>
      </c>
      <c r="BM169" s="137" t="s">
        <v>491</v>
      </c>
    </row>
    <row r="170" spans="2:65" s="12" customFormat="1">
      <c r="B170" s="146"/>
      <c r="D170" s="147" t="s">
        <v>175</v>
      </c>
      <c r="F170" s="149" t="s">
        <v>497</v>
      </c>
      <c r="H170" s="150">
        <v>15.3</v>
      </c>
      <c r="I170" s="151"/>
      <c r="L170" s="146"/>
      <c r="M170" s="152"/>
      <c r="T170" s="153"/>
      <c r="AT170" s="148" t="s">
        <v>175</v>
      </c>
      <c r="AU170" s="148" t="s">
        <v>83</v>
      </c>
      <c r="AV170" s="12" t="s">
        <v>83</v>
      </c>
      <c r="AW170" s="12" t="s">
        <v>4</v>
      </c>
      <c r="AX170" s="12" t="s">
        <v>81</v>
      </c>
      <c r="AY170" s="148" t="s">
        <v>131</v>
      </c>
    </row>
    <row r="171" spans="2:65" s="1" customFormat="1" ht="21.75" customHeight="1">
      <c r="B171" s="125"/>
      <c r="C171" s="126" t="s">
        <v>336</v>
      </c>
      <c r="D171" s="126" t="s">
        <v>134</v>
      </c>
      <c r="E171" s="127" t="s">
        <v>499</v>
      </c>
      <c r="F171" s="128" t="s">
        <v>500</v>
      </c>
      <c r="G171" s="129" t="s">
        <v>195</v>
      </c>
      <c r="H171" s="130">
        <v>15</v>
      </c>
      <c r="I171" s="131"/>
      <c r="J171" s="132">
        <f>ROUND(I171*H171,2)</f>
        <v>0</v>
      </c>
      <c r="K171" s="128" t="s">
        <v>138</v>
      </c>
      <c r="L171" s="30"/>
      <c r="M171" s="133" t="s">
        <v>3</v>
      </c>
      <c r="N171" s="134" t="s">
        <v>44</v>
      </c>
      <c r="P171" s="135">
        <f>O171*H171</f>
        <v>0</v>
      </c>
      <c r="Q171" s="135">
        <v>1.863E-6</v>
      </c>
      <c r="R171" s="135">
        <f>Q171*H171</f>
        <v>2.7945000000000001E-5</v>
      </c>
      <c r="S171" s="135">
        <v>0</v>
      </c>
      <c r="T171" s="136">
        <f>S171*H171</f>
        <v>0</v>
      </c>
      <c r="AR171" s="137" t="s">
        <v>168</v>
      </c>
      <c r="AT171" s="137" t="s">
        <v>134</v>
      </c>
      <c r="AU171" s="137" t="s">
        <v>83</v>
      </c>
      <c r="AY171" s="15" t="s">
        <v>131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5" t="s">
        <v>81</v>
      </c>
      <c r="BK171" s="138">
        <f>ROUND(I171*H171,2)</f>
        <v>0</v>
      </c>
      <c r="BL171" s="15" t="s">
        <v>168</v>
      </c>
      <c r="BM171" s="137" t="s">
        <v>501</v>
      </c>
    </row>
    <row r="172" spans="2:65" s="1" customFormat="1">
      <c r="B172" s="30"/>
      <c r="D172" s="139" t="s">
        <v>141</v>
      </c>
      <c r="F172" s="140" t="s">
        <v>502</v>
      </c>
      <c r="I172" s="141"/>
      <c r="L172" s="30"/>
      <c r="M172" s="142"/>
      <c r="T172" s="51"/>
      <c r="AT172" s="15" t="s">
        <v>141</v>
      </c>
      <c r="AU172" s="15" t="s">
        <v>83</v>
      </c>
    </row>
    <row r="173" spans="2:65" s="1" customFormat="1" ht="24.2" customHeight="1">
      <c r="B173" s="125"/>
      <c r="C173" s="126" t="s">
        <v>342</v>
      </c>
      <c r="D173" s="126" t="s">
        <v>134</v>
      </c>
      <c r="E173" s="127" t="s">
        <v>504</v>
      </c>
      <c r="F173" s="128" t="s">
        <v>505</v>
      </c>
      <c r="G173" s="129" t="s">
        <v>195</v>
      </c>
      <c r="H173" s="130">
        <v>15</v>
      </c>
      <c r="I173" s="131"/>
      <c r="J173" s="132">
        <f>ROUND(I173*H173,2)</f>
        <v>0</v>
      </c>
      <c r="K173" s="128" t="s">
        <v>138</v>
      </c>
      <c r="L173" s="30"/>
      <c r="M173" s="133" t="s">
        <v>3</v>
      </c>
      <c r="N173" s="134" t="s">
        <v>44</v>
      </c>
      <c r="P173" s="135">
        <f>O173*H173</f>
        <v>0</v>
      </c>
      <c r="Q173" s="135">
        <v>2.7559999999999998E-4</v>
      </c>
      <c r="R173" s="135">
        <f>Q173*H173</f>
        <v>4.1339999999999997E-3</v>
      </c>
      <c r="S173" s="135">
        <v>0</v>
      </c>
      <c r="T173" s="136">
        <f>S173*H173</f>
        <v>0</v>
      </c>
      <c r="AR173" s="137" t="s">
        <v>168</v>
      </c>
      <c r="AT173" s="137" t="s">
        <v>134</v>
      </c>
      <c r="AU173" s="137" t="s">
        <v>83</v>
      </c>
      <c r="AY173" s="15" t="s">
        <v>131</v>
      </c>
      <c r="BE173" s="138">
        <f>IF(N173="základní",J173,0)</f>
        <v>0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15" t="s">
        <v>81</v>
      </c>
      <c r="BK173" s="138">
        <f>ROUND(I173*H173,2)</f>
        <v>0</v>
      </c>
      <c r="BL173" s="15" t="s">
        <v>168</v>
      </c>
      <c r="BM173" s="137" t="s">
        <v>506</v>
      </c>
    </row>
    <row r="174" spans="2:65" s="1" customFormat="1">
      <c r="B174" s="30"/>
      <c r="D174" s="139" t="s">
        <v>141</v>
      </c>
      <c r="F174" s="140" t="s">
        <v>507</v>
      </c>
      <c r="I174" s="141"/>
      <c r="L174" s="30"/>
      <c r="M174" s="142"/>
      <c r="T174" s="51"/>
      <c r="AT174" s="15" t="s">
        <v>141</v>
      </c>
      <c r="AU174" s="15" t="s">
        <v>83</v>
      </c>
    </row>
    <row r="175" spans="2:65" s="1" customFormat="1" ht="24.2" customHeight="1">
      <c r="B175" s="125"/>
      <c r="C175" s="126" t="s">
        <v>350</v>
      </c>
      <c r="D175" s="126" t="s">
        <v>134</v>
      </c>
      <c r="E175" s="127" t="s">
        <v>509</v>
      </c>
      <c r="F175" s="128" t="s">
        <v>510</v>
      </c>
      <c r="G175" s="129" t="s">
        <v>195</v>
      </c>
      <c r="H175" s="130">
        <v>15</v>
      </c>
      <c r="I175" s="131"/>
      <c r="J175" s="132">
        <f>ROUND(I175*H175,2)</f>
        <v>0</v>
      </c>
      <c r="K175" s="128" t="s">
        <v>138</v>
      </c>
      <c r="L175" s="30"/>
      <c r="M175" s="133" t="s">
        <v>3</v>
      </c>
      <c r="N175" s="134" t="s">
        <v>44</v>
      </c>
      <c r="P175" s="135">
        <f>O175*H175</f>
        <v>0</v>
      </c>
      <c r="Q175" s="135">
        <v>0</v>
      </c>
      <c r="R175" s="135">
        <f>Q175*H175</f>
        <v>0</v>
      </c>
      <c r="S175" s="135">
        <v>0</v>
      </c>
      <c r="T175" s="136">
        <f>S175*H175</f>
        <v>0</v>
      </c>
      <c r="AR175" s="137" t="s">
        <v>168</v>
      </c>
      <c r="AT175" s="137" t="s">
        <v>134</v>
      </c>
      <c r="AU175" s="137" t="s">
        <v>83</v>
      </c>
      <c r="AY175" s="15" t="s">
        <v>131</v>
      </c>
      <c r="BE175" s="138">
        <f>IF(N175="základní",J175,0)</f>
        <v>0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5" t="s">
        <v>81</v>
      </c>
      <c r="BK175" s="138">
        <f>ROUND(I175*H175,2)</f>
        <v>0</v>
      </c>
      <c r="BL175" s="15" t="s">
        <v>168</v>
      </c>
      <c r="BM175" s="137" t="s">
        <v>511</v>
      </c>
    </row>
    <row r="176" spans="2:65" s="1" customFormat="1">
      <c r="B176" s="30"/>
      <c r="D176" s="139" t="s">
        <v>141</v>
      </c>
      <c r="F176" s="140" t="s">
        <v>512</v>
      </c>
      <c r="I176" s="141"/>
      <c r="L176" s="30"/>
      <c r="M176" s="142"/>
      <c r="T176" s="51"/>
      <c r="AT176" s="15" t="s">
        <v>141</v>
      </c>
      <c r="AU176" s="15" t="s">
        <v>83</v>
      </c>
    </row>
    <row r="177" spans="2:65" s="1" customFormat="1" ht="16.5" customHeight="1">
      <c r="B177" s="125"/>
      <c r="C177" s="126" t="s">
        <v>357</v>
      </c>
      <c r="D177" s="126" t="s">
        <v>134</v>
      </c>
      <c r="E177" s="127" t="s">
        <v>514</v>
      </c>
      <c r="F177" s="128" t="s">
        <v>515</v>
      </c>
      <c r="G177" s="129" t="s">
        <v>195</v>
      </c>
      <c r="H177" s="130">
        <v>15</v>
      </c>
      <c r="I177" s="131"/>
      <c r="J177" s="132">
        <f>ROUND(I177*H177,2)</f>
        <v>0</v>
      </c>
      <c r="K177" s="128" t="s">
        <v>138</v>
      </c>
      <c r="L177" s="30"/>
      <c r="M177" s="133" t="s">
        <v>3</v>
      </c>
      <c r="N177" s="134" t="s">
        <v>44</v>
      </c>
      <c r="P177" s="135">
        <f>O177*H177</f>
        <v>0</v>
      </c>
      <c r="Q177" s="135">
        <v>1.6449999999999999E-6</v>
      </c>
      <c r="R177" s="135">
        <f>Q177*H177</f>
        <v>2.4675E-5</v>
      </c>
      <c r="S177" s="135">
        <v>0</v>
      </c>
      <c r="T177" s="136">
        <f>S177*H177</f>
        <v>0</v>
      </c>
      <c r="AR177" s="137" t="s">
        <v>168</v>
      </c>
      <c r="AT177" s="137" t="s">
        <v>134</v>
      </c>
      <c r="AU177" s="137" t="s">
        <v>83</v>
      </c>
      <c r="AY177" s="15" t="s">
        <v>131</v>
      </c>
      <c r="BE177" s="138">
        <f>IF(N177="základní",J177,0)</f>
        <v>0</v>
      </c>
      <c r="BF177" s="138">
        <f>IF(N177="snížená",J177,0)</f>
        <v>0</v>
      </c>
      <c r="BG177" s="138">
        <f>IF(N177="zákl. přenesená",J177,0)</f>
        <v>0</v>
      </c>
      <c r="BH177" s="138">
        <f>IF(N177="sníž. přenesená",J177,0)</f>
        <v>0</v>
      </c>
      <c r="BI177" s="138">
        <f>IF(N177="nulová",J177,0)</f>
        <v>0</v>
      </c>
      <c r="BJ177" s="15" t="s">
        <v>81</v>
      </c>
      <c r="BK177" s="138">
        <f>ROUND(I177*H177,2)</f>
        <v>0</v>
      </c>
      <c r="BL177" s="15" t="s">
        <v>168</v>
      </c>
      <c r="BM177" s="137" t="s">
        <v>516</v>
      </c>
    </row>
    <row r="178" spans="2:65" s="1" customFormat="1">
      <c r="B178" s="30"/>
      <c r="D178" s="139" t="s">
        <v>141</v>
      </c>
      <c r="F178" s="140" t="s">
        <v>517</v>
      </c>
      <c r="I178" s="141"/>
      <c r="L178" s="30"/>
      <c r="M178" s="142"/>
      <c r="T178" s="51"/>
      <c r="AT178" s="15" t="s">
        <v>141</v>
      </c>
      <c r="AU178" s="15" t="s">
        <v>83</v>
      </c>
    </row>
    <row r="179" spans="2:65" s="11" customFormat="1" ht="22.9" customHeight="1">
      <c r="B179" s="113"/>
      <c r="D179" s="114" t="s">
        <v>72</v>
      </c>
      <c r="E179" s="123" t="s">
        <v>518</v>
      </c>
      <c r="F179" s="123" t="s">
        <v>519</v>
      </c>
      <c r="I179" s="116"/>
      <c r="J179" s="124">
        <f>BK179</f>
        <v>0</v>
      </c>
      <c r="L179" s="113"/>
      <c r="M179" s="118"/>
      <c r="P179" s="119">
        <f>SUM(P180:P201)</f>
        <v>0</v>
      </c>
      <c r="R179" s="119">
        <f>SUM(R180:R201)</f>
        <v>0</v>
      </c>
      <c r="T179" s="120">
        <f>SUM(T180:T201)</f>
        <v>0</v>
      </c>
      <c r="AR179" s="114" t="s">
        <v>81</v>
      </c>
      <c r="AT179" s="121" t="s">
        <v>72</v>
      </c>
      <c r="AU179" s="121" t="s">
        <v>81</v>
      </c>
      <c r="AY179" s="114" t="s">
        <v>131</v>
      </c>
      <c r="BK179" s="122">
        <f>SUM(BK180:BK201)</f>
        <v>0</v>
      </c>
    </row>
    <row r="180" spans="2:65" s="1" customFormat="1" ht="24.2" customHeight="1">
      <c r="B180" s="125"/>
      <c r="C180" s="126" t="s">
        <v>363</v>
      </c>
      <c r="D180" s="126" t="s">
        <v>134</v>
      </c>
      <c r="E180" s="127" t="s">
        <v>521</v>
      </c>
      <c r="F180" s="128" t="s">
        <v>522</v>
      </c>
      <c r="G180" s="129" t="s">
        <v>263</v>
      </c>
      <c r="H180" s="130">
        <v>19.788</v>
      </c>
      <c r="I180" s="131"/>
      <c r="J180" s="132">
        <f>ROUND(I180*H180,2)</f>
        <v>0</v>
      </c>
      <c r="K180" s="128" t="s">
        <v>138</v>
      </c>
      <c r="L180" s="30"/>
      <c r="M180" s="133" t="s">
        <v>3</v>
      </c>
      <c r="N180" s="134" t="s">
        <v>44</v>
      </c>
      <c r="P180" s="135">
        <f>O180*H180</f>
        <v>0</v>
      </c>
      <c r="Q180" s="135">
        <v>0</v>
      </c>
      <c r="R180" s="135">
        <f>Q180*H180</f>
        <v>0</v>
      </c>
      <c r="S180" s="135">
        <v>0</v>
      </c>
      <c r="T180" s="136">
        <f>S180*H180</f>
        <v>0</v>
      </c>
      <c r="AR180" s="137" t="s">
        <v>168</v>
      </c>
      <c r="AT180" s="137" t="s">
        <v>134</v>
      </c>
      <c r="AU180" s="137" t="s">
        <v>83</v>
      </c>
      <c r="AY180" s="15" t="s">
        <v>131</v>
      </c>
      <c r="BE180" s="138">
        <f>IF(N180="základní",J180,0)</f>
        <v>0</v>
      </c>
      <c r="BF180" s="138">
        <f>IF(N180="snížená",J180,0)</f>
        <v>0</v>
      </c>
      <c r="BG180" s="138">
        <f>IF(N180="zákl. přenesená",J180,0)</f>
        <v>0</v>
      </c>
      <c r="BH180" s="138">
        <f>IF(N180="sníž. přenesená",J180,0)</f>
        <v>0</v>
      </c>
      <c r="BI180" s="138">
        <f>IF(N180="nulová",J180,0)</f>
        <v>0</v>
      </c>
      <c r="BJ180" s="15" t="s">
        <v>81</v>
      </c>
      <c r="BK180" s="138">
        <f>ROUND(I180*H180,2)</f>
        <v>0</v>
      </c>
      <c r="BL180" s="15" t="s">
        <v>168</v>
      </c>
      <c r="BM180" s="137" t="s">
        <v>523</v>
      </c>
    </row>
    <row r="181" spans="2:65" s="1" customFormat="1">
      <c r="B181" s="30"/>
      <c r="D181" s="139" t="s">
        <v>141</v>
      </c>
      <c r="F181" s="140" t="s">
        <v>524</v>
      </c>
      <c r="I181" s="141"/>
      <c r="L181" s="30"/>
      <c r="M181" s="142"/>
      <c r="T181" s="51"/>
      <c r="AT181" s="15" t="s">
        <v>141</v>
      </c>
      <c r="AU181" s="15" t="s">
        <v>83</v>
      </c>
    </row>
    <row r="182" spans="2:65" s="12" customFormat="1">
      <c r="B182" s="146"/>
      <c r="D182" s="147" t="s">
        <v>175</v>
      </c>
      <c r="E182" s="148" t="s">
        <v>3</v>
      </c>
      <c r="F182" s="149" t="s">
        <v>672</v>
      </c>
      <c r="H182" s="150">
        <v>14.79</v>
      </c>
      <c r="I182" s="151"/>
      <c r="L182" s="146"/>
      <c r="M182" s="152"/>
      <c r="T182" s="153"/>
      <c r="AT182" s="148" t="s">
        <v>175</v>
      </c>
      <c r="AU182" s="148" t="s">
        <v>83</v>
      </c>
      <c r="AV182" s="12" t="s">
        <v>83</v>
      </c>
      <c r="AW182" s="12" t="s">
        <v>34</v>
      </c>
      <c r="AX182" s="12" t="s">
        <v>73</v>
      </c>
      <c r="AY182" s="148" t="s">
        <v>131</v>
      </c>
    </row>
    <row r="183" spans="2:65" s="12" customFormat="1">
      <c r="B183" s="146"/>
      <c r="D183" s="147" t="s">
        <v>175</v>
      </c>
      <c r="E183" s="148" t="s">
        <v>3</v>
      </c>
      <c r="F183" s="149" t="s">
        <v>673</v>
      </c>
      <c r="H183" s="150">
        <v>4.9980000000000002</v>
      </c>
      <c r="I183" s="151"/>
      <c r="L183" s="146"/>
      <c r="M183" s="152"/>
      <c r="T183" s="153"/>
      <c r="AT183" s="148" t="s">
        <v>175</v>
      </c>
      <c r="AU183" s="148" t="s">
        <v>83</v>
      </c>
      <c r="AV183" s="12" t="s">
        <v>83</v>
      </c>
      <c r="AW183" s="12" t="s">
        <v>34</v>
      </c>
      <c r="AX183" s="12" t="s">
        <v>73</v>
      </c>
      <c r="AY183" s="148" t="s">
        <v>131</v>
      </c>
    </row>
    <row r="184" spans="2:65" s="1" customFormat="1" ht="24.2" customHeight="1">
      <c r="B184" s="125"/>
      <c r="C184" s="126" t="s">
        <v>369</v>
      </c>
      <c r="D184" s="126" t="s">
        <v>134</v>
      </c>
      <c r="E184" s="127" t="s">
        <v>530</v>
      </c>
      <c r="F184" s="128" t="s">
        <v>531</v>
      </c>
      <c r="G184" s="129" t="s">
        <v>263</v>
      </c>
      <c r="H184" s="130">
        <v>178.09200000000001</v>
      </c>
      <c r="I184" s="131"/>
      <c r="J184" s="132">
        <f>ROUND(I184*H184,2)</f>
        <v>0</v>
      </c>
      <c r="K184" s="128" t="s">
        <v>138</v>
      </c>
      <c r="L184" s="30"/>
      <c r="M184" s="133" t="s">
        <v>3</v>
      </c>
      <c r="N184" s="134" t="s">
        <v>44</v>
      </c>
      <c r="P184" s="135">
        <f>O184*H184</f>
        <v>0</v>
      </c>
      <c r="Q184" s="135">
        <v>0</v>
      </c>
      <c r="R184" s="135">
        <f>Q184*H184</f>
        <v>0</v>
      </c>
      <c r="S184" s="135">
        <v>0</v>
      </c>
      <c r="T184" s="136">
        <f>S184*H184</f>
        <v>0</v>
      </c>
      <c r="AR184" s="137" t="s">
        <v>168</v>
      </c>
      <c r="AT184" s="137" t="s">
        <v>134</v>
      </c>
      <c r="AU184" s="137" t="s">
        <v>83</v>
      </c>
      <c r="AY184" s="15" t="s">
        <v>131</v>
      </c>
      <c r="BE184" s="138">
        <f>IF(N184="základní",J184,0)</f>
        <v>0</v>
      </c>
      <c r="BF184" s="138">
        <f>IF(N184="snížená",J184,0)</f>
        <v>0</v>
      </c>
      <c r="BG184" s="138">
        <f>IF(N184="zákl. přenesená",J184,0)</f>
        <v>0</v>
      </c>
      <c r="BH184" s="138">
        <f>IF(N184="sníž. přenesená",J184,0)</f>
        <v>0</v>
      </c>
      <c r="BI184" s="138">
        <f>IF(N184="nulová",J184,0)</f>
        <v>0</v>
      </c>
      <c r="BJ184" s="15" t="s">
        <v>81</v>
      </c>
      <c r="BK184" s="138">
        <f>ROUND(I184*H184,2)</f>
        <v>0</v>
      </c>
      <c r="BL184" s="15" t="s">
        <v>168</v>
      </c>
      <c r="BM184" s="137" t="s">
        <v>532</v>
      </c>
    </row>
    <row r="185" spans="2:65" s="1" customFormat="1">
      <c r="B185" s="30"/>
      <c r="D185" s="139" t="s">
        <v>141</v>
      </c>
      <c r="F185" s="140" t="s">
        <v>533</v>
      </c>
      <c r="I185" s="141"/>
      <c r="L185" s="30"/>
      <c r="M185" s="142"/>
      <c r="T185" s="51"/>
      <c r="AT185" s="15" t="s">
        <v>141</v>
      </c>
      <c r="AU185" s="15" t="s">
        <v>83</v>
      </c>
    </row>
    <row r="186" spans="2:65" s="12" customFormat="1">
      <c r="B186" s="146"/>
      <c r="D186" s="147" t="s">
        <v>175</v>
      </c>
      <c r="F186" s="149" t="s">
        <v>674</v>
      </c>
      <c r="H186" s="150">
        <v>178.09200000000001</v>
      </c>
      <c r="I186" s="151"/>
      <c r="L186" s="146"/>
      <c r="M186" s="152"/>
      <c r="T186" s="153"/>
      <c r="AT186" s="148" t="s">
        <v>175</v>
      </c>
      <c r="AU186" s="148" t="s">
        <v>83</v>
      </c>
      <c r="AV186" s="12" t="s">
        <v>83</v>
      </c>
      <c r="AW186" s="12" t="s">
        <v>4</v>
      </c>
      <c r="AX186" s="12" t="s">
        <v>81</v>
      </c>
      <c r="AY186" s="148" t="s">
        <v>131</v>
      </c>
    </row>
    <row r="187" spans="2:65" s="1" customFormat="1" ht="24.2" customHeight="1">
      <c r="B187" s="125"/>
      <c r="C187" s="126" t="s">
        <v>374</v>
      </c>
      <c r="D187" s="126" t="s">
        <v>134</v>
      </c>
      <c r="E187" s="127" t="s">
        <v>536</v>
      </c>
      <c r="F187" s="128" t="s">
        <v>537</v>
      </c>
      <c r="G187" s="129" t="s">
        <v>263</v>
      </c>
      <c r="H187" s="130">
        <v>3.0750000000000002</v>
      </c>
      <c r="I187" s="131"/>
      <c r="J187" s="132">
        <f>ROUND(I187*H187,2)</f>
        <v>0</v>
      </c>
      <c r="K187" s="128" t="s">
        <v>138</v>
      </c>
      <c r="L187" s="30"/>
      <c r="M187" s="133" t="s">
        <v>3</v>
      </c>
      <c r="N187" s="134" t="s">
        <v>44</v>
      </c>
      <c r="P187" s="135">
        <f>O187*H187</f>
        <v>0</v>
      </c>
      <c r="Q187" s="135">
        <v>0</v>
      </c>
      <c r="R187" s="135">
        <f>Q187*H187</f>
        <v>0</v>
      </c>
      <c r="S187" s="135">
        <v>0</v>
      </c>
      <c r="T187" s="136">
        <f>S187*H187</f>
        <v>0</v>
      </c>
      <c r="AR187" s="137" t="s">
        <v>168</v>
      </c>
      <c r="AT187" s="137" t="s">
        <v>134</v>
      </c>
      <c r="AU187" s="137" t="s">
        <v>83</v>
      </c>
      <c r="AY187" s="15" t="s">
        <v>131</v>
      </c>
      <c r="BE187" s="138">
        <f>IF(N187="základní",J187,0)</f>
        <v>0</v>
      </c>
      <c r="BF187" s="138">
        <f>IF(N187="snížená",J187,0)</f>
        <v>0</v>
      </c>
      <c r="BG187" s="138">
        <f>IF(N187="zákl. přenesená",J187,0)</f>
        <v>0</v>
      </c>
      <c r="BH187" s="138">
        <f>IF(N187="sníž. přenesená",J187,0)</f>
        <v>0</v>
      </c>
      <c r="BI187" s="138">
        <f>IF(N187="nulová",J187,0)</f>
        <v>0</v>
      </c>
      <c r="BJ187" s="15" t="s">
        <v>81</v>
      </c>
      <c r="BK187" s="138">
        <f>ROUND(I187*H187,2)</f>
        <v>0</v>
      </c>
      <c r="BL187" s="15" t="s">
        <v>168</v>
      </c>
      <c r="BM187" s="137" t="s">
        <v>538</v>
      </c>
    </row>
    <row r="188" spans="2:65" s="1" customFormat="1">
      <c r="B188" s="30"/>
      <c r="D188" s="139" t="s">
        <v>141</v>
      </c>
      <c r="F188" s="140" t="s">
        <v>539</v>
      </c>
      <c r="I188" s="141"/>
      <c r="L188" s="30"/>
      <c r="M188" s="142"/>
      <c r="T188" s="51"/>
      <c r="AT188" s="15" t="s">
        <v>141</v>
      </c>
      <c r="AU188" s="15" t="s">
        <v>83</v>
      </c>
    </row>
    <row r="189" spans="2:65" s="12" customFormat="1">
      <c r="B189" s="146"/>
      <c r="D189" s="147" t="s">
        <v>175</v>
      </c>
      <c r="E189" s="148" t="s">
        <v>3</v>
      </c>
      <c r="F189" s="149" t="s">
        <v>675</v>
      </c>
      <c r="H189" s="150">
        <v>3.0750000000000002</v>
      </c>
      <c r="I189" s="151"/>
      <c r="L189" s="146"/>
      <c r="M189" s="152"/>
      <c r="T189" s="153"/>
      <c r="AT189" s="148" t="s">
        <v>175</v>
      </c>
      <c r="AU189" s="148" t="s">
        <v>83</v>
      </c>
      <c r="AV189" s="12" t="s">
        <v>83</v>
      </c>
      <c r="AW189" s="12" t="s">
        <v>34</v>
      </c>
      <c r="AX189" s="12" t="s">
        <v>73</v>
      </c>
      <c r="AY189" s="148" t="s">
        <v>131</v>
      </c>
    </row>
    <row r="190" spans="2:65" s="1" customFormat="1" ht="24.2" customHeight="1">
      <c r="B190" s="125"/>
      <c r="C190" s="126" t="s">
        <v>379</v>
      </c>
      <c r="D190" s="126" t="s">
        <v>134</v>
      </c>
      <c r="E190" s="127" t="s">
        <v>544</v>
      </c>
      <c r="F190" s="128" t="s">
        <v>531</v>
      </c>
      <c r="G190" s="129" t="s">
        <v>263</v>
      </c>
      <c r="H190" s="130">
        <v>27.675000000000001</v>
      </c>
      <c r="I190" s="131"/>
      <c r="J190" s="132">
        <f>ROUND(I190*H190,2)</f>
        <v>0</v>
      </c>
      <c r="K190" s="128" t="s">
        <v>138</v>
      </c>
      <c r="L190" s="30"/>
      <c r="M190" s="133" t="s">
        <v>3</v>
      </c>
      <c r="N190" s="134" t="s">
        <v>44</v>
      </c>
      <c r="P190" s="135">
        <f>O190*H190</f>
        <v>0</v>
      </c>
      <c r="Q190" s="135">
        <v>0</v>
      </c>
      <c r="R190" s="135">
        <f>Q190*H190</f>
        <v>0</v>
      </c>
      <c r="S190" s="135">
        <v>0</v>
      </c>
      <c r="T190" s="136">
        <f>S190*H190</f>
        <v>0</v>
      </c>
      <c r="AR190" s="137" t="s">
        <v>168</v>
      </c>
      <c r="AT190" s="137" t="s">
        <v>134</v>
      </c>
      <c r="AU190" s="137" t="s">
        <v>83</v>
      </c>
      <c r="AY190" s="15" t="s">
        <v>131</v>
      </c>
      <c r="BE190" s="138">
        <f>IF(N190="základní",J190,0)</f>
        <v>0</v>
      </c>
      <c r="BF190" s="138">
        <f>IF(N190="snížená",J190,0)</f>
        <v>0</v>
      </c>
      <c r="BG190" s="138">
        <f>IF(N190="zákl. přenesená",J190,0)</f>
        <v>0</v>
      </c>
      <c r="BH190" s="138">
        <f>IF(N190="sníž. přenesená",J190,0)</f>
        <v>0</v>
      </c>
      <c r="BI190" s="138">
        <f>IF(N190="nulová",J190,0)</f>
        <v>0</v>
      </c>
      <c r="BJ190" s="15" t="s">
        <v>81</v>
      </c>
      <c r="BK190" s="138">
        <f>ROUND(I190*H190,2)</f>
        <v>0</v>
      </c>
      <c r="BL190" s="15" t="s">
        <v>168</v>
      </c>
      <c r="BM190" s="137" t="s">
        <v>545</v>
      </c>
    </row>
    <row r="191" spans="2:65" s="1" customFormat="1">
      <c r="B191" s="30"/>
      <c r="D191" s="139" t="s">
        <v>141</v>
      </c>
      <c r="F191" s="140" t="s">
        <v>546</v>
      </c>
      <c r="I191" s="141"/>
      <c r="L191" s="30"/>
      <c r="M191" s="142"/>
      <c r="T191" s="51"/>
      <c r="AT191" s="15" t="s">
        <v>141</v>
      </c>
      <c r="AU191" s="15" t="s">
        <v>83</v>
      </c>
    </row>
    <row r="192" spans="2:65" s="12" customFormat="1">
      <c r="B192" s="146"/>
      <c r="D192" s="147" t="s">
        <v>175</v>
      </c>
      <c r="F192" s="149" t="s">
        <v>676</v>
      </c>
      <c r="H192" s="150">
        <v>27.675000000000001</v>
      </c>
      <c r="I192" s="151"/>
      <c r="L192" s="146"/>
      <c r="M192" s="152"/>
      <c r="T192" s="153"/>
      <c r="AT192" s="148" t="s">
        <v>175</v>
      </c>
      <c r="AU192" s="148" t="s">
        <v>83</v>
      </c>
      <c r="AV192" s="12" t="s">
        <v>83</v>
      </c>
      <c r="AW192" s="12" t="s">
        <v>4</v>
      </c>
      <c r="AX192" s="12" t="s">
        <v>81</v>
      </c>
      <c r="AY192" s="148" t="s">
        <v>131</v>
      </c>
    </row>
    <row r="193" spans="2:65" s="1" customFormat="1" ht="24.2" customHeight="1">
      <c r="B193" s="125"/>
      <c r="C193" s="126" t="s">
        <v>384</v>
      </c>
      <c r="D193" s="126" t="s">
        <v>134</v>
      </c>
      <c r="E193" s="127" t="s">
        <v>549</v>
      </c>
      <c r="F193" s="128" t="s">
        <v>550</v>
      </c>
      <c r="G193" s="129" t="s">
        <v>263</v>
      </c>
      <c r="H193" s="130">
        <v>4.9980000000000002</v>
      </c>
      <c r="I193" s="131"/>
      <c r="J193" s="132">
        <f>ROUND(I193*H193,2)</f>
        <v>0</v>
      </c>
      <c r="K193" s="128" t="s">
        <v>138</v>
      </c>
      <c r="L193" s="30"/>
      <c r="M193" s="133" t="s">
        <v>3</v>
      </c>
      <c r="N193" s="134" t="s">
        <v>44</v>
      </c>
      <c r="P193" s="135">
        <f>O193*H193</f>
        <v>0</v>
      </c>
      <c r="Q193" s="135">
        <v>0</v>
      </c>
      <c r="R193" s="135">
        <f>Q193*H193</f>
        <v>0</v>
      </c>
      <c r="S193" s="135">
        <v>0</v>
      </c>
      <c r="T193" s="136">
        <f>S193*H193</f>
        <v>0</v>
      </c>
      <c r="AR193" s="137" t="s">
        <v>168</v>
      </c>
      <c r="AT193" s="137" t="s">
        <v>134</v>
      </c>
      <c r="AU193" s="137" t="s">
        <v>83</v>
      </c>
      <c r="AY193" s="15" t="s">
        <v>131</v>
      </c>
      <c r="BE193" s="138">
        <f>IF(N193="základní",J193,0)</f>
        <v>0</v>
      </c>
      <c r="BF193" s="138">
        <f>IF(N193="snížená",J193,0)</f>
        <v>0</v>
      </c>
      <c r="BG193" s="138">
        <f>IF(N193="zákl. přenesená",J193,0)</f>
        <v>0</v>
      </c>
      <c r="BH193" s="138">
        <f>IF(N193="sníž. přenesená",J193,0)</f>
        <v>0</v>
      </c>
      <c r="BI193" s="138">
        <f>IF(N193="nulová",J193,0)</f>
        <v>0</v>
      </c>
      <c r="BJ193" s="15" t="s">
        <v>81</v>
      </c>
      <c r="BK193" s="138">
        <f>ROUND(I193*H193,2)</f>
        <v>0</v>
      </c>
      <c r="BL193" s="15" t="s">
        <v>168</v>
      </c>
      <c r="BM193" s="137" t="s">
        <v>551</v>
      </c>
    </row>
    <row r="194" spans="2:65" s="1" customFormat="1">
      <c r="B194" s="30"/>
      <c r="D194" s="139" t="s">
        <v>141</v>
      </c>
      <c r="F194" s="140" t="s">
        <v>552</v>
      </c>
      <c r="I194" s="141"/>
      <c r="L194" s="30"/>
      <c r="M194" s="142"/>
      <c r="T194" s="51"/>
      <c r="AT194" s="15" t="s">
        <v>141</v>
      </c>
      <c r="AU194" s="15" t="s">
        <v>83</v>
      </c>
    </row>
    <row r="195" spans="2:65" s="12" customFormat="1">
      <c r="B195" s="146"/>
      <c r="D195" s="147" t="s">
        <v>175</v>
      </c>
      <c r="E195" s="148" t="s">
        <v>3</v>
      </c>
      <c r="F195" s="149" t="s">
        <v>673</v>
      </c>
      <c r="H195" s="150">
        <v>4.9980000000000002</v>
      </c>
      <c r="I195" s="151"/>
      <c r="L195" s="146"/>
      <c r="M195" s="152"/>
      <c r="T195" s="153"/>
      <c r="AT195" s="148" t="s">
        <v>175</v>
      </c>
      <c r="AU195" s="148" t="s">
        <v>83</v>
      </c>
      <c r="AV195" s="12" t="s">
        <v>83</v>
      </c>
      <c r="AW195" s="12" t="s">
        <v>34</v>
      </c>
      <c r="AX195" s="12" t="s">
        <v>73</v>
      </c>
      <c r="AY195" s="148" t="s">
        <v>131</v>
      </c>
    </row>
    <row r="196" spans="2:65" s="1" customFormat="1" ht="24.2" customHeight="1">
      <c r="B196" s="125"/>
      <c r="C196" s="126" t="s">
        <v>389</v>
      </c>
      <c r="D196" s="126" t="s">
        <v>134</v>
      </c>
      <c r="E196" s="127" t="s">
        <v>554</v>
      </c>
      <c r="F196" s="128" t="s">
        <v>555</v>
      </c>
      <c r="G196" s="129" t="s">
        <v>263</v>
      </c>
      <c r="H196" s="130">
        <v>14.79</v>
      </c>
      <c r="I196" s="131"/>
      <c r="J196" s="132">
        <f>ROUND(I196*H196,2)</f>
        <v>0</v>
      </c>
      <c r="K196" s="128" t="s">
        <v>138</v>
      </c>
      <c r="L196" s="30"/>
      <c r="M196" s="133" t="s">
        <v>3</v>
      </c>
      <c r="N196" s="134" t="s">
        <v>44</v>
      </c>
      <c r="P196" s="135">
        <f>O196*H196</f>
        <v>0</v>
      </c>
      <c r="Q196" s="135">
        <v>0</v>
      </c>
      <c r="R196" s="135">
        <f>Q196*H196</f>
        <v>0</v>
      </c>
      <c r="S196" s="135">
        <v>0</v>
      </c>
      <c r="T196" s="136">
        <f>S196*H196</f>
        <v>0</v>
      </c>
      <c r="AR196" s="137" t="s">
        <v>168</v>
      </c>
      <c r="AT196" s="137" t="s">
        <v>134</v>
      </c>
      <c r="AU196" s="137" t="s">
        <v>83</v>
      </c>
      <c r="AY196" s="15" t="s">
        <v>131</v>
      </c>
      <c r="BE196" s="138">
        <f>IF(N196="základní",J196,0)</f>
        <v>0</v>
      </c>
      <c r="BF196" s="138">
        <f>IF(N196="snížená",J196,0)</f>
        <v>0</v>
      </c>
      <c r="BG196" s="138">
        <f>IF(N196="zákl. přenesená",J196,0)</f>
        <v>0</v>
      </c>
      <c r="BH196" s="138">
        <f>IF(N196="sníž. přenesená",J196,0)</f>
        <v>0</v>
      </c>
      <c r="BI196" s="138">
        <f>IF(N196="nulová",J196,0)</f>
        <v>0</v>
      </c>
      <c r="BJ196" s="15" t="s">
        <v>81</v>
      </c>
      <c r="BK196" s="138">
        <f>ROUND(I196*H196,2)</f>
        <v>0</v>
      </c>
      <c r="BL196" s="15" t="s">
        <v>168</v>
      </c>
      <c r="BM196" s="137" t="s">
        <v>556</v>
      </c>
    </row>
    <row r="197" spans="2:65" s="1" customFormat="1">
      <c r="B197" s="30"/>
      <c r="D197" s="139" t="s">
        <v>141</v>
      </c>
      <c r="F197" s="140" t="s">
        <v>557</v>
      </c>
      <c r="I197" s="141"/>
      <c r="L197" s="30"/>
      <c r="M197" s="142"/>
      <c r="T197" s="51"/>
      <c r="AT197" s="15" t="s">
        <v>141</v>
      </c>
      <c r="AU197" s="15" t="s">
        <v>83</v>
      </c>
    </row>
    <row r="198" spans="2:65" s="12" customFormat="1">
      <c r="B198" s="146"/>
      <c r="D198" s="147" t="s">
        <v>175</v>
      </c>
      <c r="E198" s="148" t="s">
        <v>3</v>
      </c>
      <c r="F198" s="149" t="s">
        <v>672</v>
      </c>
      <c r="H198" s="150">
        <v>14.79</v>
      </c>
      <c r="I198" s="151"/>
      <c r="L198" s="146"/>
      <c r="M198" s="152"/>
      <c r="T198" s="153"/>
      <c r="AT198" s="148" t="s">
        <v>175</v>
      </c>
      <c r="AU198" s="148" t="s">
        <v>83</v>
      </c>
      <c r="AV198" s="12" t="s">
        <v>83</v>
      </c>
      <c r="AW198" s="12" t="s">
        <v>34</v>
      </c>
      <c r="AX198" s="12" t="s">
        <v>73</v>
      </c>
      <c r="AY198" s="148" t="s">
        <v>131</v>
      </c>
    </row>
    <row r="199" spans="2:65" s="1" customFormat="1" ht="24.2" customHeight="1">
      <c r="B199" s="125"/>
      <c r="C199" s="126" t="s">
        <v>394</v>
      </c>
      <c r="D199" s="126" t="s">
        <v>134</v>
      </c>
      <c r="E199" s="127" t="s">
        <v>559</v>
      </c>
      <c r="F199" s="128" t="s">
        <v>560</v>
      </c>
      <c r="G199" s="129" t="s">
        <v>263</v>
      </c>
      <c r="H199" s="130">
        <v>3.0750000000000002</v>
      </c>
      <c r="I199" s="131"/>
      <c r="J199" s="132">
        <f>ROUND(I199*H199,2)</f>
        <v>0</v>
      </c>
      <c r="K199" s="128" t="s">
        <v>138</v>
      </c>
      <c r="L199" s="30"/>
      <c r="M199" s="133" t="s">
        <v>3</v>
      </c>
      <c r="N199" s="134" t="s">
        <v>44</v>
      </c>
      <c r="P199" s="135">
        <f>O199*H199</f>
        <v>0</v>
      </c>
      <c r="Q199" s="135">
        <v>0</v>
      </c>
      <c r="R199" s="135">
        <f>Q199*H199</f>
        <v>0</v>
      </c>
      <c r="S199" s="135">
        <v>0</v>
      </c>
      <c r="T199" s="136">
        <f>S199*H199</f>
        <v>0</v>
      </c>
      <c r="AR199" s="137" t="s">
        <v>168</v>
      </c>
      <c r="AT199" s="137" t="s">
        <v>134</v>
      </c>
      <c r="AU199" s="137" t="s">
        <v>83</v>
      </c>
      <c r="AY199" s="15" t="s">
        <v>131</v>
      </c>
      <c r="BE199" s="138">
        <f>IF(N199="základní",J199,0)</f>
        <v>0</v>
      </c>
      <c r="BF199" s="138">
        <f>IF(N199="snížená",J199,0)</f>
        <v>0</v>
      </c>
      <c r="BG199" s="138">
        <f>IF(N199="zákl. přenesená",J199,0)</f>
        <v>0</v>
      </c>
      <c r="BH199" s="138">
        <f>IF(N199="sníž. přenesená",J199,0)</f>
        <v>0</v>
      </c>
      <c r="BI199" s="138">
        <f>IF(N199="nulová",J199,0)</f>
        <v>0</v>
      </c>
      <c r="BJ199" s="15" t="s">
        <v>81</v>
      </c>
      <c r="BK199" s="138">
        <f>ROUND(I199*H199,2)</f>
        <v>0</v>
      </c>
      <c r="BL199" s="15" t="s">
        <v>168</v>
      </c>
      <c r="BM199" s="137" t="s">
        <v>561</v>
      </c>
    </row>
    <row r="200" spans="2:65" s="1" customFormat="1">
      <c r="B200" s="30"/>
      <c r="D200" s="139" t="s">
        <v>141</v>
      </c>
      <c r="F200" s="140" t="s">
        <v>562</v>
      </c>
      <c r="I200" s="141"/>
      <c r="L200" s="30"/>
      <c r="M200" s="142"/>
      <c r="T200" s="51"/>
      <c r="AT200" s="15" t="s">
        <v>141</v>
      </c>
      <c r="AU200" s="15" t="s">
        <v>83</v>
      </c>
    </row>
    <row r="201" spans="2:65" s="12" customFormat="1">
      <c r="B201" s="146"/>
      <c r="D201" s="147" t="s">
        <v>175</v>
      </c>
      <c r="E201" s="148" t="s">
        <v>3</v>
      </c>
      <c r="F201" s="149" t="s">
        <v>675</v>
      </c>
      <c r="H201" s="150">
        <v>3.0750000000000002</v>
      </c>
      <c r="I201" s="151"/>
      <c r="L201" s="146"/>
      <c r="M201" s="152"/>
      <c r="T201" s="153"/>
      <c r="AT201" s="148" t="s">
        <v>175</v>
      </c>
      <c r="AU201" s="148" t="s">
        <v>83</v>
      </c>
      <c r="AV201" s="12" t="s">
        <v>83</v>
      </c>
      <c r="AW201" s="12" t="s">
        <v>34</v>
      </c>
      <c r="AX201" s="12" t="s">
        <v>73</v>
      </c>
      <c r="AY201" s="148" t="s">
        <v>131</v>
      </c>
    </row>
    <row r="202" spans="2:65" s="11" customFormat="1" ht="22.9" customHeight="1">
      <c r="B202" s="113"/>
      <c r="D202" s="114" t="s">
        <v>72</v>
      </c>
      <c r="E202" s="123" t="s">
        <v>563</v>
      </c>
      <c r="F202" s="123" t="s">
        <v>564</v>
      </c>
      <c r="I202" s="116"/>
      <c r="J202" s="124">
        <f>BK202</f>
        <v>0</v>
      </c>
      <c r="L202" s="113"/>
      <c r="M202" s="118"/>
      <c r="P202" s="119">
        <f>SUM(P203:P204)</f>
        <v>0</v>
      </c>
      <c r="R202" s="119">
        <f>SUM(R203:R204)</f>
        <v>0</v>
      </c>
      <c r="T202" s="120">
        <f>SUM(T203:T204)</f>
        <v>0</v>
      </c>
      <c r="AR202" s="114" t="s">
        <v>81</v>
      </c>
      <c r="AT202" s="121" t="s">
        <v>72</v>
      </c>
      <c r="AU202" s="121" t="s">
        <v>81</v>
      </c>
      <c r="AY202" s="114" t="s">
        <v>131</v>
      </c>
      <c r="BK202" s="122">
        <f>SUM(BK203:BK204)</f>
        <v>0</v>
      </c>
    </row>
    <row r="203" spans="2:65" s="1" customFormat="1" ht="24.2" customHeight="1">
      <c r="B203" s="125"/>
      <c r="C203" s="126" t="s">
        <v>399</v>
      </c>
      <c r="D203" s="126" t="s">
        <v>134</v>
      </c>
      <c r="E203" s="127" t="s">
        <v>566</v>
      </c>
      <c r="F203" s="128" t="s">
        <v>567</v>
      </c>
      <c r="G203" s="129" t="s">
        <v>263</v>
      </c>
      <c r="H203" s="130">
        <v>29.306999999999999</v>
      </c>
      <c r="I203" s="131"/>
      <c r="J203" s="132">
        <f>ROUND(I203*H203,2)</f>
        <v>0</v>
      </c>
      <c r="K203" s="128" t="s">
        <v>138</v>
      </c>
      <c r="L203" s="30"/>
      <c r="M203" s="133" t="s">
        <v>3</v>
      </c>
      <c r="N203" s="134" t="s">
        <v>44</v>
      </c>
      <c r="P203" s="135">
        <f>O203*H203</f>
        <v>0</v>
      </c>
      <c r="Q203" s="135">
        <v>0</v>
      </c>
      <c r="R203" s="135">
        <f>Q203*H203</f>
        <v>0</v>
      </c>
      <c r="S203" s="135">
        <v>0</v>
      </c>
      <c r="T203" s="136">
        <f>S203*H203</f>
        <v>0</v>
      </c>
      <c r="AR203" s="137" t="s">
        <v>168</v>
      </c>
      <c r="AT203" s="137" t="s">
        <v>134</v>
      </c>
      <c r="AU203" s="137" t="s">
        <v>83</v>
      </c>
      <c r="AY203" s="15" t="s">
        <v>131</v>
      </c>
      <c r="BE203" s="138">
        <f>IF(N203="základní",J203,0)</f>
        <v>0</v>
      </c>
      <c r="BF203" s="138">
        <f>IF(N203="snížená",J203,0)</f>
        <v>0</v>
      </c>
      <c r="BG203" s="138">
        <f>IF(N203="zákl. přenesená",J203,0)</f>
        <v>0</v>
      </c>
      <c r="BH203" s="138">
        <f>IF(N203="sníž. přenesená",J203,0)</f>
        <v>0</v>
      </c>
      <c r="BI203" s="138">
        <f>IF(N203="nulová",J203,0)</f>
        <v>0</v>
      </c>
      <c r="BJ203" s="15" t="s">
        <v>81</v>
      </c>
      <c r="BK203" s="138">
        <f>ROUND(I203*H203,2)</f>
        <v>0</v>
      </c>
      <c r="BL203" s="15" t="s">
        <v>168</v>
      </c>
      <c r="BM203" s="137" t="s">
        <v>568</v>
      </c>
    </row>
    <row r="204" spans="2:65" s="1" customFormat="1">
      <c r="B204" s="30"/>
      <c r="D204" s="139" t="s">
        <v>141</v>
      </c>
      <c r="F204" s="140" t="s">
        <v>569</v>
      </c>
      <c r="I204" s="141"/>
      <c r="L204" s="30"/>
      <c r="M204" s="142"/>
      <c r="T204" s="51"/>
      <c r="AT204" s="15" t="s">
        <v>141</v>
      </c>
      <c r="AU204" s="15" t="s">
        <v>83</v>
      </c>
    </row>
    <row r="205" spans="2:65" s="11" customFormat="1" ht="25.9" customHeight="1">
      <c r="B205" s="113"/>
      <c r="D205" s="114" t="s">
        <v>72</v>
      </c>
      <c r="E205" s="115" t="s">
        <v>284</v>
      </c>
      <c r="F205" s="115" t="s">
        <v>570</v>
      </c>
      <c r="I205" s="116"/>
      <c r="J205" s="117">
        <f>BK205</f>
        <v>0</v>
      </c>
      <c r="L205" s="113"/>
      <c r="M205" s="118"/>
      <c r="P205" s="119">
        <f>P206</f>
        <v>0</v>
      </c>
      <c r="R205" s="119">
        <f>R206</f>
        <v>52.929899740000003</v>
      </c>
      <c r="T205" s="120">
        <f>T206</f>
        <v>0</v>
      </c>
      <c r="AR205" s="114" t="s">
        <v>148</v>
      </c>
      <c r="AT205" s="121" t="s">
        <v>72</v>
      </c>
      <c r="AU205" s="121" t="s">
        <v>73</v>
      </c>
      <c r="AY205" s="114" t="s">
        <v>131</v>
      </c>
      <c r="BK205" s="122">
        <f>BK206</f>
        <v>0</v>
      </c>
    </row>
    <row r="206" spans="2:65" s="11" customFormat="1" ht="22.9" customHeight="1">
      <c r="B206" s="113"/>
      <c r="D206" s="114" t="s">
        <v>72</v>
      </c>
      <c r="E206" s="123" t="s">
        <v>571</v>
      </c>
      <c r="F206" s="123" t="s">
        <v>572</v>
      </c>
      <c r="I206" s="116"/>
      <c r="J206" s="124">
        <f>BK206</f>
        <v>0</v>
      </c>
      <c r="L206" s="113"/>
      <c r="M206" s="118"/>
      <c r="P206" s="119">
        <f>SUM(P207:P235)</f>
        <v>0</v>
      </c>
      <c r="R206" s="119">
        <f>SUM(R207:R235)</f>
        <v>52.929899740000003</v>
      </c>
      <c r="T206" s="120">
        <f>SUM(T207:T235)</f>
        <v>0</v>
      </c>
      <c r="AR206" s="114" t="s">
        <v>148</v>
      </c>
      <c r="AT206" s="121" t="s">
        <v>72</v>
      </c>
      <c r="AU206" s="121" t="s">
        <v>81</v>
      </c>
      <c r="AY206" s="114" t="s">
        <v>131</v>
      </c>
      <c r="BK206" s="122">
        <f>SUM(BK207:BK235)</f>
        <v>0</v>
      </c>
    </row>
    <row r="207" spans="2:65" s="1" customFormat="1" ht="37.9" customHeight="1">
      <c r="B207" s="125"/>
      <c r="C207" s="126" t="s">
        <v>405</v>
      </c>
      <c r="D207" s="126" t="s">
        <v>134</v>
      </c>
      <c r="E207" s="127" t="s">
        <v>574</v>
      </c>
      <c r="F207" s="128" t="s">
        <v>575</v>
      </c>
      <c r="G207" s="129" t="s">
        <v>195</v>
      </c>
      <c r="H207" s="130">
        <v>115</v>
      </c>
      <c r="I207" s="131"/>
      <c r="J207" s="132">
        <f>ROUND(I207*H207,2)</f>
        <v>0</v>
      </c>
      <c r="K207" s="128" t="s">
        <v>138</v>
      </c>
      <c r="L207" s="30"/>
      <c r="M207" s="133" t="s">
        <v>3</v>
      </c>
      <c r="N207" s="134" t="s">
        <v>44</v>
      </c>
      <c r="P207" s="135">
        <f>O207*H207</f>
        <v>0</v>
      </c>
      <c r="Q207" s="135">
        <v>0</v>
      </c>
      <c r="R207" s="135">
        <f>Q207*H207</f>
        <v>0</v>
      </c>
      <c r="S207" s="135">
        <v>0</v>
      </c>
      <c r="T207" s="136">
        <f>S207*H207</f>
        <v>0</v>
      </c>
      <c r="AR207" s="137" t="s">
        <v>503</v>
      </c>
      <c r="AT207" s="137" t="s">
        <v>134</v>
      </c>
      <c r="AU207" s="137" t="s">
        <v>83</v>
      </c>
      <c r="AY207" s="15" t="s">
        <v>131</v>
      </c>
      <c r="BE207" s="138">
        <f>IF(N207="základní",J207,0)</f>
        <v>0</v>
      </c>
      <c r="BF207" s="138">
        <f>IF(N207="snížená",J207,0)</f>
        <v>0</v>
      </c>
      <c r="BG207" s="138">
        <f>IF(N207="zákl. přenesená",J207,0)</f>
        <v>0</v>
      </c>
      <c r="BH207" s="138">
        <f>IF(N207="sníž. přenesená",J207,0)</f>
        <v>0</v>
      </c>
      <c r="BI207" s="138">
        <f>IF(N207="nulová",J207,0)</f>
        <v>0</v>
      </c>
      <c r="BJ207" s="15" t="s">
        <v>81</v>
      </c>
      <c r="BK207" s="138">
        <f>ROUND(I207*H207,2)</f>
        <v>0</v>
      </c>
      <c r="BL207" s="15" t="s">
        <v>503</v>
      </c>
      <c r="BM207" s="137" t="s">
        <v>576</v>
      </c>
    </row>
    <row r="208" spans="2:65" s="1" customFormat="1">
      <c r="B208" s="30"/>
      <c r="D208" s="139" t="s">
        <v>141</v>
      </c>
      <c r="F208" s="140" t="s">
        <v>577</v>
      </c>
      <c r="I208" s="141"/>
      <c r="L208" s="30"/>
      <c r="M208" s="142"/>
      <c r="T208" s="51"/>
      <c r="AT208" s="15" t="s">
        <v>141</v>
      </c>
      <c r="AU208" s="15" t="s">
        <v>83</v>
      </c>
    </row>
    <row r="209" spans="2:65" s="1" customFormat="1" ht="24.2" customHeight="1">
      <c r="B209" s="125"/>
      <c r="C209" s="126" t="s">
        <v>409</v>
      </c>
      <c r="D209" s="126" t="s">
        <v>134</v>
      </c>
      <c r="E209" s="127" t="s">
        <v>579</v>
      </c>
      <c r="F209" s="128" t="s">
        <v>580</v>
      </c>
      <c r="G209" s="129" t="s">
        <v>208</v>
      </c>
      <c r="H209" s="130">
        <v>11.5</v>
      </c>
      <c r="I209" s="131"/>
      <c r="J209" s="132">
        <f>ROUND(I209*H209,2)</f>
        <v>0</v>
      </c>
      <c r="K209" s="128" t="s">
        <v>138</v>
      </c>
      <c r="L209" s="30"/>
      <c r="M209" s="133" t="s">
        <v>3</v>
      </c>
      <c r="N209" s="134" t="s">
        <v>44</v>
      </c>
      <c r="P209" s="135">
        <f>O209*H209</f>
        <v>0</v>
      </c>
      <c r="Q209" s="135">
        <v>0</v>
      </c>
      <c r="R209" s="135">
        <f>Q209*H209</f>
        <v>0</v>
      </c>
      <c r="S209" s="135">
        <v>0</v>
      </c>
      <c r="T209" s="136">
        <f>S209*H209</f>
        <v>0</v>
      </c>
      <c r="AR209" s="137" t="s">
        <v>503</v>
      </c>
      <c r="AT209" s="137" t="s">
        <v>134</v>
      </c>
      <c r="AU209" s="137" t="s">
        <v>83</v>
      </c>
      <c r="AY209" s="15" t="s">
        <v>131</v>
      </c>
      <c r="BE209" s="138">
        <f>IF(N209="základní",J209,0)</f>
        <v>0</v>
      </c>
      <c r="BF209" s="138">
        <f>IF(N209="snížená",J209,0)</f>
        <v>0</v>
      </c>
      <c r="BG209" s="138">
        <f>IF(N209="zákl. přenesená",J209,0)</f>
        <v>0</v>
      </c>
      <c r="BH209" s="138">
        <f>IF(N209="sníž. přenesená",J209,0)</f>
        <v>0</v>
      </c>
      <c r="BI209" s="138">
        <f>IF(N209="nulová",J209,0)</f>
        <v>0</v>
      </c>
      <c r="BJ209" s="15" t="s">
        <v>81</v>
      </c>
      <c r="BK209" s="138">
        <f>ROUND(I209*H209,2)</f>
        <v>0</v>
      </c>
      <c r="BL209" s="15" t="s">
        <v>503</v>
      </c>
      <c r="BM209" s="137" t="s">
        <v>581</v>
      </c>
    </row>
    <row r="210" spans="2:65" s="1" customFormat="1">
      <c r="B210" s="30"/>
      <c r="D210" s="139" t="s">
        <v>141</v>
      </c>
      <c r="F210" s="140" t="s">
        <v>582</v>
      </c>
      <c r="I210" s="141"/>
      <c r="L210" s="30"/>
      <c r="M210" s="142"/>
      <c r="T210" s="51"/>
      <c r="AT210" s="15" t="s">
        <v>141</v>
      </c>
      <c r="AU210" s="15" t="s">
        <v>83</v>
      </c>
    </row>
    <row r="211" spans="2:65" s="12" customFormat="1">
      <c r="B211" s="146"/>
      <c r="D211" s="147" t="s">
        <v>175</v>
      </c>
      <c r="E211" s="148" t="s">
        <v>3</v>
      </c>
      <c r="F211" s="149" t="s">
        <v>677</v>
      </c>
      <c r="H211" s="150">
        <v>34.5</v>
      </c>
      <c r="I211" s="151"/>
      <c r="L211" s="146"/>
      <c r="M211" s="152"/>
      <c r="T211" s="153"/>
      <c r="AT211" s="148" t="s">
        <v>175</v>
      </c>
      <c r="AU211" s="148" t="s">
        <v>83</v>
      </c>
      <c r="AV211" s="12" t="s">
        <v>83</v>
      </c>
      <c r="AW211" s="12" t="s">
        <v>34</v>
      </c>
      <c r="AX211" s="12" t="s">
        <v>73</v>
      </c>
      <c r="AY211" s="148" t="s">
        <v>131</v>
      </c>
    </row>
    <row r="212" spans="2:65" s="12" customFormat="1">
      <c r="B212" s="146"/>
      <c r="D212" s="147" t="s">
        <v>175</v>
      </c>
      <c r="E212" s="148" t="s">
        <v>3</v>
      </c>
      <c r="F212" s="149" t="s">
        <v>678</v>
      </c>
      <c r="H212" s="150">
        <v>-23</v>
      </c>
      <c r="I212" s="151"/>
      <c r="L212" s="146"/>
      <c r="M212" s="152"/>
      <c r="T212" s="153"/>
      <c r="AT212" s="148" t="s">
        <v>175</v>
      </c>
      <c r="AU212" s="148" t="s">
        <v>83</v>
      </c>
      <c r="AV212" s="12" t="s">
        <v>83</v>
      </c>
      <c r="AW212" s="12" t="s">
        <v>34</v>
      </c>
      <c r="AX212" s="12" t="s">
        <v>73</v>
      </c>
      <c r="AY212" s="148" t="s">
        <v>131</v>
      </c>
    </row>
    <row r="213" spans="2:65" s="1" customFormat="1" ht="33" customHeight="1">
      <c r="B213" s="125"/>
      <c r="C213" s="126" t="s">
        <v>415</v>
      </c>
      <c r="D213" s="126" t="s">
        <v>134</v>
      </c>
      <c r="E213" s="127" t="s">
        <v>586</v>
      </c>
      <c r="F213" s="128" t="s">
        <v>587</v>
      </c>
      <c r="G213" s="129" t="s">
        <v>208</v>
      </c>
      <c r="H213" s="130">
        <v>103.5</v>
      </c>
      <c r="I213" s="131"/>
      <c r="J213" s="132">
        <f>ROUND(I213*H213,2)</f>
        <v>0</v>
      </c>
      <c r="K213" s="128" t="s">
        <v>138</v>
      </c>
      <c r="L213" s="30"/>
      <c r="M213" s="133" t="s">
        <v>3</v>
      </c>
      <c r="N213" s="134" t="s">
        <v>44</v>
      </c>
      <c r="P213" s="135">
        <f>O213*H213</f>
        <v>0</v>
      </c>
      <c r="Q213" s="135">
        <v>0</v>
      </c>
      <c r="R213" s="135">
        <f>Q213*H213</f>
        <v>0</v>
      </c>
      <c r="S213" s="135">
        <v>0</v>
      </c>
      <c r="T213" s="136">
        <f>S213*H213</f>
        <v>0</v>
      </c>
      <c r="AR213" s="137" t="s">
        <v>503</v>
      </c>
      <c r="AT213" s="137" t="s">
        <v>134</v>
      </c>
      <c r="AU213" s="137" t="s">
        <v>83</v>
      </c>
      <c r="AY213" s="15" t="s">
        <v>131</v>
      </c>
      <c r="BE213" s="138">
        <f>IF(N213="základní",J213,0)</f>
        <v>0</v>
      </c>
      <c r="BF213" s="138">
        <f>IF(N213="snížená",J213,0)</f>
        <v>0</v>
      </c>
      <c r="BG213" s="138">
        <f>IF(N213="zákl. přenesená",J213,0)</f>
        <v>0</v>
      </c>
      <c r="BH213" s="138">
        <f>IF(N213="sníž. přenesená",J213,0)</f>
        <v>0</v>
      </c>
      <c r="BI213" s="138">
        <f>IF(N213="nulová",J213,0)</f>
        <v>0</v>
      </c>
      <c r="BJ213" s="15" t="s">
        <v>81</v>
      </c>
      <c r="BK213" s="138">
        <f>ROUND(I213*H213,2)</f>
        <v>0</v>
      </c>
      <c r="BL213" s="15" t="s">
        <v>503</v>
      </c>
      <c r="BM213" s="137" t="s">
        <v>588</v>
      </c>
    </row>
    <row r="214" spans="2:65" s="1" customFormat="1">
      <c r="B214" s="30"/>
      <c r="D214" s="139" t="s">
        <v>141</v>
      </c>
      <c r="F214" s="140" t="s">
        <v>589</v>
      </c>
      <c r="I214" s="141"/>
      <c r="L214" s="30"/>
      <c r="M214" s="142"/>
      <c r="T214" s="51"/>
      <c r="AT214" s="15" t="s">
        <v>141</v>
      </c>
      <c r="AU214" s="15" t="s">
        <v>83</v>
      </c>
    </row>
    <row r="215" spans="2:65" s="12" customFormat="1">
      <c r="B215" s="146"/>
      <c r="D215" s="147" t="s">
        <v>175</v>
      </c>
      <c r="E215" s="148" t="s">
        <v>3</v>
      </c>
      <c r="F215" s="149" t="s">
        <v>677</v>
      </c>
      <c r="H215" s="150">
        <v>34.5</v>
      </c>
      <c r="I215" s="151"/>
      <c r="L215" s="146"/>
      <c r="M215" s="152"/>
      <c r="T215" s="153"/>
      <c r="AT215" s="148" t="s">
        <v>175</v>
      </c>
      <c r="AU215" s="148" t="s">
        <v>83</v>
      </c>
      <c r="AV215" s="12" t="s">
        <v>83</v>
      </c>
      <c r="AW215" s="12" t="s">
        <v>34</v>
      </c>
      <c r="AX215" s="12" t="s">
        <v>73</v>
      </c>
      <c r="AY215" s="148" t="s">
        <v>131</v>
      </c>
    </row>
    <row r="216" spans="2:65" s="12" customFormat="1">
      <c r="B216" s="146"/>
      <c r="D216" s="147" t="s">
        <v>175</v>
      </c>
      <c r="E216" s="148" t="s">
        <v>3</v>
      </c>
      <c r="F216" s="149" t="s">
        <v>678</v>
      </c>
      <c r="H216" s="150">
        <v>-23</v>
      </c>
      <c r="I216" s="151"/>
      <c r="L216" s="146"/>
      <c r="M216" s="152"/>
      <c r="T216" s="153"/>
      <c r="AT216" s="148" t="s">
        <v>175</v>
      </c>
      <c r="AU216" s="148" t="s">
        <v>83</v>
      </c>
      <c r="AV216" s="12" t="s">
        <v>83</v>
      </c>
      <c r="AW216" s="12" t="s">
        <v>34</v>
      </c>
      <c r="AX216" s="12" t="s">
        <v>73</v>
      </c>
      <c r="AY216" s="148" t="s">
        <v>131</v>
      </c>
    </row>
    <row r="217" spans="2:65" s="12" customFormat="1">
      <c r="B217" s="146"/>
      <c r="D217" s="147" t="s">
        <v>175</v>
      </c>
      <c r="F217" s="149" t="s">
        <v>679</v>
      </c>
      <c r="H217" s="150">
        <v>103.5</v>
      </c>
      <c r="I217" s="151"/>
      <c r="L217" s="146"/>
      <c r="M217" s="152"/>
      <c r="T217" s="153"/>
      <c r="AT217" s="148" t="s">
        <v>175</v>
      </c>
      <c r="AU217" s="148" t="s">
        <v>83</v>
      </c>
      <c r="AV217" s="12" t="s">
        <v>83</v>
      </c>
      <c r="AW217" s="12" t="s">
        <v>4</v>
      </c>
      <c r="AX217" s="12" t="s">
        <v>81</v>
      </c>
      <c r="AY217" s="148" t="s">
        <v>131</v>
      </c>
    </row>
    <row r="218" spans="2:65" s="1" customFormat="1" ht="24.2" customHeight="1">
      <c r="B218" s="125"/>
      <c r="C218" s="126" t="s">
        <v>419</v>
      </c>
      <c r="D218" s="126" t="s">
        <v>134</v>
      </c>
      <c r="E218" s="127" t="s">
        <v>592</v>
      </c>
      <c r="F218" s="128" t="s">
        <v>593</v>
      </c>
      <c r="G218" s="129" t="s">
        <v>263</v>
      </c>
      <c r="H218" s="130">
        <v>21.274999999999999</v>
      </c>
      <c r="I218" s="131"/>
      <c r="J218" s="132">
        <f>ROUND(I218*H218,2)</f>
        <v>0</v>
      </c>
      <c r="K218" s="128" t="s">
        <v>138</v>
      </c>
      <c r="L218" s="30"/>
      <c r="M218" s="133" t="s">
        <v>3</v>
      </c>
      <c r="N218" s="134" t="s">
        <v>44</v>
      </c>
      <c r="P218" s="135">
        <f>O218*H218</f>
        <v>0</v>
      </c>
      <c r="Q218" s="135">
        <v>0</v>
      </c>
      <c r="R218" s="135">
        <f>Q218*H218</f>
        <v>0</v>
      </c>
      <c r="S218" s="135">
        <v>0</v>
      </c>
      <c r="T218" s="136">
        <f>S218*H218</f>
        <v>0</v>
      </c>
      <c r="AR218" s="137" t="s">
        <v>168</v>
      </c>
      <c r="AT218" s="137" t="s">
        <v>134</v>
      </c>
      <c r="AU218" s="137" t="s">
        <v>83</v>
      </c>
      <c r="AY218" s="15" t="s">
        <v>131</v>
      </c>
      <c r="BE218" s="138">
        <f>IF(N218="základní",J218,0)</f>
        <v>0</v>
      </c>
      <c r="BF218" s="138">
        <f>IF(N218="snížená",J218,0)</f>
        <v>0</v>
      </c>
      <c r="BG218" s="138">
        <f>IF(N218="zákl. přenesená",J218,0)</f>
        <v>0</v>
      </c>
      <c r="BH218" s="138">
        <f>IF(N218="sníž. přenesená",J218,0)</f>
        <v>0</v>
      </c>
      <c r="BI218" s="138">
        <f>IF(N218="nulová",J218,0)</f>
        <v>0</v>
      </c>
      <c r="BJ218" s="15" t="s">
        <v>81</v>
      </c>
      <c r="BK218" s="138">
        <f>ROUND(I218*H218,2)</f>
        <v>0</v>
      </c>
      <c r="BL218" s="15" t="s">
        <v>168</v>
      </c>
      <c r="BM218" s="137" t="s">
        <v>594</v>
      </c>
    </row>
    <row r="219" spans="2:65" s="1" customFormat="1">
      <c r="B219" s="30"/>
      <c r="D219" s="139" t="s">
        <v>141</v>
      </c>
      <c r="F219" s="140" t="s">
        <v>595</v>
      </c>
      <c r="I219" s="141"/>
      <c r="L219" s="30"/>
      <c r="M219" s="142"/>
      <c r="T219" s="51"/>
      <c r="AT219" s="15" t="s">
        <v>141</v>
      </c>
      <c r="AU219" s="15" t="s">
        <v>83</v>
      </c>
    </row>
    <row r="220" spans="2:65" s="12" customFormat="1">
      <c r="B220" s="146"/>
      <c r="D220" s="147" t="s">
        <v>175</v>
      </c>
      <c r="E220" s="148" t="s">
        <v>3</v>
      </c>
      <c r="F220" s="149" t="s">
        <v>680</v>
      </c>
      <c r="H220" s="150">
        <v>21.274999999999999</v>
      </c>
      <c r="I220" s="151"/>
      <c r="L220" s="146"/>
      <c r="M220" s="152"/>
      <c r="T220" s="153"/>
      <c r="AT220" s="148" t="s">
        <v>175</v>
      </c>
      <c r="AU220" s="148" t="s">
        <v>83</v>
      </c>
      <c r="AV220" s="12" t="s">
        <v>83</v>
      </c>
      <c r="AW220" s="12" t="s">
        <v>34</v>
      </c>
      <c r="AX220" s="12" t="s">
        <v>73</v>
      </c>
      <c r="AY220" s="148" t="s">
        <v>131</v>
      </c>
    </row>
    <row r="221" spans="2:65" s="1" customFormat="1" ht="33" customHeight="1">
      <c r="B221" s="125"/>
      <c r="C221" s="126" t="s">
        <v>424</v>
      </c>
      <c r="D221" s="126" t="s">
        <v>134</v>
      </c>
      <c r="E221" s="127" t="s">
        <v>598</v>
      </c>
      <c r="F221" s="128" t="s">
        <v>599</v>
      </c>
      <c r="G221" s="129" t="s">
        <v>208</v>
      </c>
      <c r="H221" s="130">
        <v>23</v>
      </c>
      <c r="I221" s="131"/>
      <c r="J221" s="132">
        <f>ROUND(I221*H221,2)</f>
        <v>0</v>
      </c>
      <c r="K221" s="128" t="s">
        <v>138</v>
      </c>
      <c r="L221" s="30"/>
      <c r="M221" s="133" t="s">
        <v>3</v>
      </c>
      <c r="N221" s="134" t="s">
        <v>44</v>
      </c>
      <c r="P221" s="135">
        <f>O221*H221</f>
        <v>0</v>
      </c>
      <c r="Q221" s="135">
        <v>0</v>
      </c>
      <c r="R221" s="135">
        <f>Q221*H221</f>
        <v>0</v>
      </c>
      <c r="S221" s="135">
        <v>0</v>
      </c>
      <c r="T221" s="136">
        <f>S221*H221</f>
        <v>0</v>
      </c>
      <c r="AR221" s="137" t="s">
        <v>503</v>
      </c>
      <c r="AT221" s="137" t="s">
        <v>134</v>
      </c>
      <c r="AU221" s="137" t="s">
        <v>83</v>
      </c>
      <c r="AY221" s="15" t="s">
        <v>131</v>
      </c>
      <c r="BE221" s="138">
        <f>IF(N221="základní",J221,0)</f>
        <v>0</v>
      </c>
      <c r="BF221" s="138">
        <f>IF(N221="snížená",J221,0)</f>
        <v>0</v>
      </c>
      <c r="BG221" s="138">
        <f>IF(N221="zákl. přenesená",J221,0)</f>
        <v>0</v>
      </c>
      <c r="BH221" s="138">
        <f>IF(N221="sníž. přenesená",J221,0)</f>
        <v>0</v>
      </c>
      <c r="BI221" s="138">
        <f>IF(N221="nulová",J221,0)</f>
        <v>0</v>
      </c>
      <c r="BJ221" s="15" t="s">
        <v>81</v>
      </c>
      <c r="BK221" s="138">
        <f>ROUND(I221*H221,2)</f>
        <v>0</v>
      </c>
      <c r="BL221" s="15" t="s">
        <v>503</v>
      </c>
      <c r="BM221" s="137" t="s">
        <v>600</v>
      </c>
    </row>
    <row r="222" spans="2:65" s="1" customFormat="1">
      <c r="B222" s="30"/>
      <c r="D222" s="139" t="s">
        <v>141</v>
      </c>
      <c r="F222" s="140" t="s">
        <v>601</v>
      </c>
      <c r="I222" s="141"/>
      <c r="L222" s="30"/>
      <c r="M222" s="142"/>
      <c r="T222" s="51"/>
      <c r="AT222" s="15" t="s">
        <v>141</v>
      </c>
      <c r="AU222" s="15" t="s">
        <v>83</v>
      </c>
    </row>
    <row r="223" spans="2:65" s="12" customFormat="1">
      <c r="B223" s="146"/>
      <c r="D223" s="147" t="s">
        <v>175</v>
      </c>
      <c r="E223" s="148" t="s">
        <v>3</v>
      </c>
      <c r="F223" s="149" t="s">
        <v>681</v>
      </c>
      <c r="H223" s="150">
        <v>23</v>
      </c>
      <c r="I223" s="151"/>
      <c r="L223" s="146"/>
      <c r="M223" s="152"/>
      <c r="T223" s="153"/>
      <c r="AT223" s="148" t="s">
        <v>175</v>
      </c>
      <c r="AU223" s="148" t="s">
        <v>83</v>
      </c>
      <c r="AV223" s="12" t="s">
        <v>83</v>
      </c>
      <c r="AW223" s="12" t="s">
        <v>34</v>
      </c>
      <c r="AX223" s="12" t="s">
        <v>73</v>
      </c>
      <c r="AY223" s="148" t="s">
        <v>131</v>
      </c>
    </row>
    <row r="224" spans="2:65" s="1" customFormat="1" ht="24.2" customHeight="1">
      <c r="B224" s="125"/>
      <c r="C224" s="126" t="s">
        <v>428</v>
      </c>
      <c r="D224" s="126" t="s">
        <v>134</v>
      </c>
      <c r="E224" s="127" t="s">
        <v>604</v>
      </c>
      <c r="F224" s="128" t="s">
        <v>605</v>
      </c>
      <c r="G224" s="129" t="s">
        <v>195</v>
      </c>
      <c r="H224" s="130">
        <v>115</v>
      </c>
      <c r="I224" s="131"/>
      <c r="J224" s="132">
        <f>ROUND(I224*H224,2)</f>
        <v>0</v>
      </c>
      <c r="K224" s="128" t="s">
        <v>138</v>
      </c>
      <c r="L224" s="30"/>
      <c r="M224" s="133" t="s">
        <v>3</v>
      </c>
      <c r="N224" s="134" t="s">
        <v>44</v>
      </c>
      <c r="P224" s="135">
        <f>O224*H224</f>
        <v>0</v>
      </c>
      <c r="Q224" s="135">
        <v>0.26</v>
      </c>
      <c r="R224" s="135">
        <f>Q224*H224</f>
        <v>29.900000000000002</v>
      </c>
      <c r="S224" s="135">
        <v>0</v>
      </c>
      <c r="T224" s="136">
        <f>S224*H224</f>
        <v>0</v>
      </c>
      <c r="AR224" s="137" t="s">
        <v>503</v>
      </c>
      <c r="AT224" s="137" t="s">
        <v>134</v>
      </c>
      <c r="AU224" s="137" t="s">
        <v>83</v>
      </c>
      <c r="AY224" s="15" t="s">
        <v>131</v>
      </c>
      <c r="BE224" s="138">
        <f>IF(N224="základní",J224,0)</f>
        <v>0</v>
      </c>
      <c r="BF224" s="138">
        <f>IF(N224="snížená",J224,0)</f>
        <v>0</v>
      </c>
      <c r="BG224" s="138">
        <f>IF(N224="zákl. přenesená",J224,0)</f>
        <v>0</v>
      </c>
      <c r="BH224" s="138">
        <f>IF(N224="sníž. přenesená",J224,0)</f>
        <v>0</v>
      </c>
      <c r="BI224" s="138">
        <f>IF(N224="nulová",J224,0)</f>
        <v>0</v>
      </c>
      <c r="BJ224" s="15" t="s">
        <v>81</v>
      </c>
      <c r="BK224" s="138">
        <f>ROUND(I224*H224,2)</f>
        <v>0</v>
      </c>
      <c r="BL224" s="15" t="s">
        <v>503</v>
      </c>
      <c r="BM224" s="137" t="s">
        <v>606</v>
      </c>
    </row>
    <row r="225" spans="2:65" s="1" customFormat="1">
      <c r="B225" s="30"/>
      <c r="D225" s="139" t="s">
        <v>141</v>
      </c>
      <c r="F225" s="140" t="s">
        <v>607</v>
      </c>
      <c r="I225" s="141"/>
      <c r="L225" s="30"/>
      <c r="M225" s="142"/>
      <c r="T225" s="51"/>
      <c r="AT225" s="15" t="s">
        <v>141</v>
      </c>
      <c r="AU225" s="15" t="s">
        <v>83</v>
      </c>
    </row>
    <row r="226" spans="2:65" s="12" customFormat="1">
      <c r="B226" s="146"/>
      <c r="D226" s="147" t="s">
        <v>175</v>
      </c>
      <c r="E226" s="148" t="s">
        <v>3</v>
      </c>
      <c r="F226" s="149" t="s">
        <v>682</v>
      </c>
      <c r="H226" s="150">
        <v>115</v>
      </c>
      <c r="I226" s="151"/>
      <c r="L226" s="146"/>
      <c r="M226" s="152"/>
      <c r="T226" s="153"/>
      <c r="AT226" s="148" t="s">
        <v>175</v>
      </c>
      <c r="AU226" s="148" t="s">
        <v>83</v>
      </c>
      <c r="AV226" s="12" t="s">
        <v>83</v>
      </c>
      <c r="AW226" s="12" t="s">
        <v>34</v>
      </c>
      <c r="AX226" s="12" t="s">
        <v>73</v>
      </c>
      <c r="AY226" s="148" t="s">
        <v>131</v>
      </c>
    </row>
    <row r="227" spans="2:65" s="1" customFormat="1" ht="16.5" customHeight="1">
      <c r="B227" s="125"/>
      <c r="C227" s="154" t="s">
        <v>433</v>
      </c>
      <c r="D227" s="154" t="s">
        <v>284</v>
      </c>
      <c r="E227" s="155" t="s">
        <v>610</v>
      </c>
      <c r="F227" s="156" t="s">
        <v>611</v>
      </c>
      <c r="G227" s="157" t="s">
        <v>263</v>
      </c>
      <c r="H227" s="158">
        <v>23</v>
      </c>
      <c r="I227" s="159"/>
      <c r="J227" s="160">
        <f>ROUND(I227*H227,2)</f>
        <v>0</v>
      </c>
      <c r="K227" s="156" t="s">
        <v>138</v>
      </c>
      <c r="L227" s="161"/>
      <c r="M227" s="162" t="s">
        <v>3</v>
      </c>
      <c r="N227" s="163" t="s">
        <v>44</v>
      </c>
      <c r="P227" s="135">
        <f>O227*H227</f>
        <v>0</v>
      </c>
      <c r="Q227" s="135">
        <v>1</v>
      </c>
      <c r="R227" s="135">
        <f>Q227*H227</f>
        <v>23</v>
      </c>
      <c r="S227" s="135">
        <v>0</v>
      </c>
      <c r="T227" s="136">
        <f>S227*H227</f>
        <v>0</v>
      </c>
      <c r="AR227" s="137" t="s">
        <v>612</v>
      </c>
      <c r="AT227" s="137" t="s">
        <v>284</v>
      </c>
      <c r="AU227" s="137" t="s">
        <v>83</v>
      </c>
      <c r="AY227" s="15" t="s">
        <v>131</v>
      </c>
      <c r="BE227" s="138">
        <f>IF(N227="základní",J227,0)</f>
        <v>0</v>
      </c>
      <c r="BF227" s="138">
        <f>IF(N227="snížená",J227,0)</f>
        <v>0</v>
      </c>
      <c r="BG227" s="138">
        <f>IF(N227="zákl. přenesená",J227,0)</f>
        <v>0</v>
      </c>
      <c r="BH227" s="138">
        <f>IF(N227="sníž. přenesená",J227,0)</f>
        <v>0</v>
      </c>
      <c r="BI227" s="138">
        <f>IF(N227="nulová",J227,0)</f>
        <v>0</v>
      </c>
      <c r="BJ227" s="15" t="s">
        <v>81</v>
      </c>
      <c r="BK227" s="138">
        <f>ROUND(I227*H227,2)</f>
        <v>0</v>
      </c>
      <c r="BL227" s="15" t="s">
        <v>503</v>
      </c>
      <c r="BM227" s="137" t="s">
        <v>613</v>
      </c>
    </row>
    <row r="228" spans="2:65" s="12" customFormat="1">
      <c r="B228" s="146"/>
      <c r="D228" s="147" t="s">
        <v>175</v>
      </c>
      <c r="E228" s="148" t="s">
        <v>3</v>
      </c>
      <c r="F228" s="149" t="s">
        <v>683</v>
      </c>
      <c r="H228" s="150">
        <v>23</v>
      </c>
      <c r="I228" s="151"/>
      <c r="L228" s="146"/>
      <c r="M228" s="152"/>
      <c r="T228" s="153"/>
      <c r="AT228" s="148" t="s">
        <v>175</v>
      </c>
      <c r="AU228" s="148" t="s">
        <v>83</v>
      </c>
      <c r="AV228" s="12" t="s">
        <v>83</v>
      </c>
      <c r="AW228" s="12" t="s">
        <v>34</v>
      </c>
      <c r="AX228" s="12" t="s">
        <v>73</v>
      </c>
      <c r="AY228" s="148" t="s">
        <v>131</v>
      </c>
    </row>
    <row r="229" spans="2:65" s="1" customFormat="1" ht="21.75" customHeight="1">
      <c r="B229" s="125"/>
      <c r="C229" s="126" t="s">
        <v>437</v>
      </c>
      <c r="D229" s="126" t="s">
        <v>134</v>
      </c>
      <c r="E229" s="127" t="s">
        <v>616</v>
      </c>
      <c r="F229" s="128" t="s">
        <v>617</v>
      </c>
      <c r="G229" s="129" t="s">
        <v>195</v>
      </c>
      <c r="H229" s="130">
        <v>115</v>
      </c>
      <c r="I229" s="131"/>
      <c r="J229" s="132">
        <f>ROUND(I229*H229,2)</f>
        <v>0</v>
      </c>
      <c r="K229" s="128" t="s">
        <v>138</v>
      </c>
      <c r="L229" s="30"/>
      <c r="M229" s="133" t="s">
        <v>3</v>
      </c>
      <c r="N229" s="134" t="s">
        <v>44</v>
      </c>
      <c r="P229" s="135">
        <f>O229*H229</f>
        <v>0</v>
      </c>
      <c r="Q229" s="135">
        <v>0</v>
      </c>
      <c r="R229" s="135">
        <f>Q229*H229</f>
        <v>0</v>
      </c>
      <c r="S229" s="135">
        <v>0</v>
      </c>
      <c r="T229" s="136">
        <f>S229*H229</f>
        <v>0</v>
      </c>
      <c r="AR229" s="137" t="s">
        <v>503</v>
      </c>
      <c r="AT229" s="137" t="s">
        <v>134</v>
      </c>
      <c r="AU229" s="137" t="s">
        <v>83</v>
      </c>
      <c r="AY229" s="15" t="s">
        <v>131</v>
      </c>
      <c r="BE229" s="138">
        <f>IF(N229="základní",J229,0)</f>
        <v>0</v>
      </c>
      <c r="BF229" s="138">
        <f>IF(N229="snížená",J229,0)</f>
        <v>0</v>
      </c>
      <c r="BG229" s="138">
        <f>IF(N229="zákl. přenesená",J229,0)</f>
        <v>0</v>
      </c>
      <c r="BH229" s="138">
        <f>IF(N229="sníž. přenesená",J229,0)</f>
        <v>0</v>
      </c>
      <c r="BI229" s="138">
        <f>IF(N229="nulová",J229,0)</f>
        <v>0</v>
      </c>
      <c r="BJ229" s="15" t="s">
        <v>81</v>
      </c>
      <c r="BK229" s="138">
        <f>ROUND(I229*H229,2)</f>
        <v>0</v>
      </c>
      <c r="BL229" s="15" t="s">
        <v>503</v>
      </c>
      <c r="BM229" s="137" t="s">
        <v>618</v>
      </c>
    </row>
    <row r="230" spans="2:65" s="1" customFormat="1">
      <c r="B230" s="30"/>
      <c r="D230" s="139" t="s">
        <v>141</v>
      </c>
      <c r="F230" s="140" t="s">
        <v>619</v>
      </c>
      <c r="I230" s="141"/>
      <c r="L230" s="30"/>
      <c r="M230" s="142"/>
      <c r="T230" s="51"/>
      <c r="AT230" s="15" t="s">
        <v>141</v>
      </c>
      <c r="AU230" s="15" t="s">
        <v>83</v>
      </c>
    </row>
    <row r="231" spans="2:65" s="12" customFormat="1">
      <c r="B231" s="146"/>
      <c r="D231" s="147" t="s">
        <v>175</v>
      </c>
      <c r="E231" s="148" t="s">
        <v>3</v>
      </c>
      <c r="F231" s="149" t="s">
        <v>684</v>
      </c>
      <c r="H231" s="150">
        <v>115</v>
      </c>
      <c r="I231" s="151"/>
      <c r="L231" s="146"/>
      <c r="M231" s="152"/>
      <c r="T231" s="153"/>
      <c r="AT231" s="148" t="s">
        <v>175</v>
      </c>
      <c r="AU231" s="148" t="s">
        <v>83</v>
      </c>
      <c r="AV231" s="12" t="s">
        <v>83</v>
      </c>
      <c r="AW231" s="12" t="s">
        <v>34</v>
      </c>
      <c r="AX231" s="12" t="s">
        <v>73</v>
      </c>
      <c r="AY231" s="148" t="s">
        <v>131</v>
      </c>
    </row>
    <row r="232" spans="2:65" s="1" customFormat="1" ht="16.5" customHeight="1">
      <c r="B232" s="125"/>
      <c r="C232" s="154" t="s">
        <v>442</v>
      </c>
      <c r="D232" s="154" t="s">
        <v>284</v>
      </c>
      <c r="E232" s="155" t="s">
        <v>622</v>
      </c>
      <c r="F232" s="156" t="s">
        <v>623</v>
      </c>
      <c r="G232" s="157" t="s">
        <v>195</v>
      </c>
      <c r="H232" s="158">
        <v>38.332999999999998</v>
      </c>
      <c r="I232" s="159"/>
      <c r="J232" s="160">
        <f>ROUND(I232*H232,2)</f>
        <v>0</v>
      </c>
      <c r="K232" s="156" t="s">
        <v>138</v>
      </c>
      <c r="L232" s="161"/>
      <c r="M232" s="162" t="s">
        <v>3</v>
      </c>
      <c r="N232" s="163" t="s">
        <v>44</v>
      </c>
      <c r="P232" s="135">
        <f>O232*H232</f>
        <v>0</v>
      </c>
      <c r="Q232" s="135">
        <v>7.7999999999999999E-4</v>
      </c>
      <c r="R232" s="135">
        <f>Q232*H232</f>
        <v>2.9899739999999998E-2</v>
      </c>
      <c r="S232" s="135">
        <v>0</v>
      </c>
      <c r="T232" s="136">
        <f>S232*H232</f>
        <v>0</v>
      </c>
      <c r="AR232" s="137" t="s">
        <v>612</v>
      </c>
      <c r="AT232" s="137" t="s">
        <v>284</v>
      </c>
      <c r="AU232" s="137" t="s">
        <v>83</v>
      </c>
      <c r="AY232" s="15" t="s">
        <v>131</v>
      </c>
      <c r="BE232" s="138">
        <f>IF(N232="základní",J232,0)</f>
        <v>0</v>
      </c>
      <c r="BF232" s="138">
        <f>IF(N232="snížená",J232,0)</f>
        <v>0</v>
      </c>
      <c r="BG232" s="138">
        <f>IF(N232="zákl. přenesená",J232,0)</f>
        <v>0</v>
      </c>
      <c r="BH232" s="138">
        <f>IF(N232="sníž. přenesená",J232,0)</f>
        <v>0</v>
      </c>
      <c r="BI232" s="138">
        <f>IF(N232="nulová",J232,0)</f>
        <v>0</v>
      </c>
      <c r="BJ232" s="15" t="s">
        <v>81</v>
      </c>
      <c r="BK232" s="138">
        <f>ROUND(I232*H232,2)</f>
        <v>0</v>
      </c>
      <c r="BL232" s="15" t="s">
        <v>503</v>
      </c>
      <c r="BM232" s="137" t="s">
        <v>624</v>
      </c>
    </row>
    <row r="233" spans="2:65" s="12" customFormat="1">
      <c r="B233" s="146"/>
      <c r="D233" s="147" t="s">
        <v>175</v>
      </c>
      <c r="E233" s="148" t="s">
        <v>3</v>
      </c>
      <c r="F233" s="149" t="s">
        <v>685</v>
      </c>
      <c r="H233" s="150">
        <v>38.332999999999998</v>
      </c>
      <c r="I233" s="151"/>
      <c r="L233" s="146"/>
      <c r="M233" s="152"/>
      <c r="T233" s="153"/>
      <c r="AT233" s="148" t="s">
        <v>175</v>
      </c>
      <c r="AU233" s="148" t="s">
        <v>83</v>
      </c>
      <c r="AV233" s="12" t="s">
        <v>83</v>
      </c>
      <c r="AW233" s="12" t="s">
        <v>34</v>
      </c>
      <c r="AX233" s="12" t="s">
        <v>73</v>
      </c>
      <c r="AY233" s="148" t="s">
        <v>131</v>
      </c>
    </row>
    <row r="234" spans="2:65" s="1" customFormat="1" ht="16.5" customHeight="1">
      <c r="B234" s="125"/>
      <c r="C234" s="126" t="s">
        <v>446</v>
      </c>
      <c r="D234" s="126" t="s">
        <v>134</v>
      </c>
      <c r="E234" s="127" t="s">
        <v>627</v>
      </c>
      <c r="F234" s="128" t="s">
        <v>628</v>
      </c>
      <c r="G234" s="129" t="s">
        <v>263</v>
      </c>
      <c r="H234" s="130">
        <v>52.93</v>
      </c>
      <c r="I234" s="131"/>
      <c r="J234" s="132">
        <f>ROUND(I234*H234,2)</f>
        <v>0</v>
      </c>
      <c r="K234" s="128" t="s">
        <v>138</v>
      </c>
      <c r="L234" s="30"/>
      <c r="M234" s="133" t="s">
        <v>3</v>
      </c>
      <c r="N234" s="134" t="s">
        <v>44</v>
      </c>
      <c r="P234" s="135">
        <f>O234*H234</f>
        <v>0</v>
      </c>
      <c r="Q234" s="135">
        <v>0</v>
      </c>
      <c r="R234" s="135">
        <f>Q234*H234</f>
        <v>0</v>
      </c>
      <c r="S234" s="135">
        <v>0</v>
      </c>
      <c r="T234" s="136">
        <f>S234*H234</f>
        <v>0</v>
      </c>
      <c r="AR234" s="137" t="s">
        <v>168</v>
      </c>
      <c r="AT234" s="137" t="s">
        <v>134</v>
      </c>
      <c r="AU234" s="137" t="s">
        <v>83</v>
      </c>
      <c r="AY234" s="15" t="s">
        <v>131</v>
      </c>
      <c r="BE234" s="138">
        <f>IF(N234="základní",J234,0)</f>
        <v>0</v>
      </c>
      <c r="BF234" s="138">
        <f>IF(N234="snížená",J234,0)</f>
        <v>0</v>
      </c>
      <c r="BG234" s="138">
        <f>IF(N234="zákl. přenesená",J234,0)</f>
        <v>0</v>
      </c>
      <c r="BH234" s="138">
        <f>IF(N234="sníž. přenesená",J234,0)</f>
        <v>0</v>
      </c>
      <c r="BI234" s="138">
        <f>IF(N234="nulová",J234,0)</f>
        <v>0</v>
      </c>
      <c r="BJ234" s="15" t="s">
        <v>81</v>
      </c>
      <c r="BK234" s="138">
        <f>ROUND(I234*H234,2)</f>
        <v>0</v>
      </c>
      <c r="BL234" s="15" t="s">
        <v>168</v>
      </c>
      <c r="BM234" s="137" t="s">
        <v>629</v>
      </c>
    </row>
    <row r="235" spans="2:65" s="1" customFormat="1">
      <c r="B235" s="30"/>
      <c r="D235" s="139" t="s">
        <v>141</v>
      </c>
      <c r="F235" s="140" t="s">
        <v>630</v>
      </c>
      <c r="I235" s="141"/>
      <c r="L235" s="30"/>
      <c r="M235" s="143"/>
      <c r="N235" s="144"/>
      <c r="O235" s="144"/>
      <c r="P235" s="144"/>
      <c r="Q235" s="144"/>
      <c r="R235" s="144"/>
      <c r="S235" s="144"/>
      <c r="T235" s="145"/>
      <c r="AT235" s="15" t="s">
        <v>141</v>
      </c>
      <c r="AU235" s="15" t="s">
        <v>83</v>
      </c>
    </row>
    <row r="236" spans="2:65" s="1" customFormat="1" ht="6.95" customHeight="1">
      <c r="B236" s="39"/>
      <c r="C236" s="40"/>
      <c r="D236" s="40"/>
      <c r="E236" s="40"/>
      <c r="F236" s="40"/>
      <c r="G236" s="40"/>
      <c r="H236" s="40"/>
      <c r="I236" s="40"/>
      <c r="J236" s="40"/>
      <c r="K236" s="40"/>
      <c r="L236" s="30"/>
    </row>
  </sheetData>
  <autoFilter ref="C86:K235" xr:uid="{00000000-0009-0000-0000-000003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1" r:id="rId1" xr:uid="{00000000-0004-0000-0300-000000000000}"/>
    <hyperlink ref="F94" r:id="rId2" xr:uid="{00000000-0004-0000-0300-000001000000}"/>
    <hyperlink ref="F97" r:id="rId3" xr:uid="{00000000-0004-0000-0300-000002000000}"/>
    <hyperlink ref="F100" r:id="rId4" xr:uid="{00000000-0004-0000-0300-000003000000}"/>
    <hyperlink ref="F103" r:id="rId5" xr:uid="{00000000-0004-0000-0300-000004000000}"/>
    <hyperlink ref="F105" r:id="rId6" xr:uid="{00000000-0004-0000-0300-000005000000}"/>
    <hyperlink ref="F109" r:id="rId7" xr:uid="{00000000-0004-0000-0300-000006000000}"/>
    <hyperlink ref="F111" r:id="rId8" xr:uid="{00000000-0004-0000-0300-000007000000}"/>
    <hyperlink ref="F114" r:id="rId9" xr:uid="{00000000-0004-0000-0300-000008000000}"/>
    <hyperlink ref="F117" r:id="rId10" xr:uid="{00000000-0004-0000-0300-000009000000}"/>
    <hyperlink ref="F121" r:id="rId11" xr:uid="{00000000-0004-0000-0300-00000A000000}"/>
    <hyperlink ref="F125" r:id="rId12" xr:uid="{00000000-0004-0000-0300-00000B000000}"/>
    <hyperlink ref="F127" r:id="rId13" xr:uid="{00000000-0004-0000-0300-00000C000000}"/>
    <hyperlink ref="F129" r:id="rId14" xr:uid="{00000000-0004-0000-0300-00000D000000}"/>
    <hyperlink ref="F131" r:id="rId15" xr:uid="{00000000-0004-0000-0300-00000E000000}"/>
    <hyperlink ref="F133" r:id="rId16" xr:uid="{00000000-0004-0000-0300-00000F000000}"/>
    <hyperlink ref="F138" r:id="rId17" xr:uid="{00000000-0004-0000-0300-000010000000}"/>
    <hyperlink ref="F141" r:id="rId18" xr:uid="{00000000-0004-0000-0300-000011000000}"/>
    <hyperlink ref="F145" r:id="rId19" xr:uid="{00000000-0004-0000-0300-000012000000}"/>
    <hyperlink ref="F150" r:id="rId20" xr:uid="{00000000-0004-0000-0300-000013000000}"/>
    <hyperlink ref="F164" r:id="rId21" xr:uid="{00000000-0004-0000-0300-000014000000}"/>
    <hyperlink ref="F172" r:id="rId22" xr:uid="{00000000-0004-0000-0300-000015000000}"/>
    <hyperlink ref="F174" r:id="rId23" xr:uid="{00000000-0004-0000-0300-000016000000}"/>
    <hyperlink ref="F176" r:id="rId24" xr:uid="{00000000-0004-0000-0300-000017000000}"/>
    <hyperlink ref="F178" r:id="rId25" xr:uid="{00000000-0004-0000-0300-000018000000}"/>
    <hyperlink ref="F181" r:id="rId26" xr:uid="{00000000-0004-0000-0300-000019000000}"/>
    <hyperlink ref="F185" r:id="rId27" xr:uid="{00000000-0004-0000-0300-00001A000000}"/>
    <hyperlink ref="F188" r:id="rId28" xr:uid="{00000000-0004-0000-0300-00001B000000}"/>
    <hyperlink ref="F191" r:id="rId29" xr:uid="{00000000-0004-0000-0300-00001C000000}"/>
    <hyperlink ref="F194" r:id="rId30" xr:uid="{00000000-0004-0000-0300-00001D000000}"/>
    <hyperlink ref="F197" r:id="rId31" xr:uid="{00000000-0004-0000-0300-00001E000000}"/>
    <hyperlink ref="F200" r:id="rId32" xr:uid="{00000000-0004-0000-0300-00001F000000}"/>
    <hyperlink ref="F204" r:id="rId33" xr:uid="{00000000-0004-0000-0300-000020000000}"/>
    <hyperlink ref="F208" r:id="rId34" xr:uid="{00000000-0004-0000-0300-000021000000}"/>
    <hyperlink ref="F210" r:id="rId35" xr:uid="{00000000-0004-0000-0300-000022000000}"/>
    <hyperlink ref="F214" r:id="rId36" xr:uid="{00000000-0004-0000-0300-000023000000}"/>
    <hyperlink ref="F219" r:id="rId37" xr:uid="{00000000-0004-0000-0300-000024000000}"/>
    <hyperlink ref="F222" r:id="rId38" xr:uid="{00000000-0004-0000-0300-000025000000}"/>
    <hyperlink ref="F225" r:id="rId39" xr:uid="{00000000-0004-0000-0300-000026000000}"/>
    <hyperlink ref="F230" r:id="rId40" xr:uid="{00000000-0004-0000-0300-000027000000}"/>
    <hyperlink ref="F235" r:id="rId41" xr:uid="{00000000-0004-0000-0300-000028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42"/>
  <headerFooter>
    <oddFooter>&amp;CStrana &amp;P z &amp;N</oddFooter>
  </headerFooter>
  <rowBreaks count="4" manualBreakCount="4">
    <brk id="107" min="2" max="10" man="1"/>
    <brk id="142" min="2" max="10" man="1"/>
    <brk id="178" min="2" max="10" man="1"/>
    <brk id="212" min="2" max="10" man="1"/>
  </rowBreaks>
  <drawing r:id="rId4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M254"/>
  <sheetViews>
    <sheetView showGridLines="0" tabSelected="1" zoomScaleNormal="100" zoomScaleSheetLayoutView="97" workbookViewId="0">
      <selection activeCell="E10" sqref="E1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3" t="s">
        <v>6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5" t="s">
        <v>92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83</v>
      </c>
    </row>
    <row r="4" spans="2:46" ht="24.95" customHeight="1">
      <c r="B4" s="18"/>
      <c r="D4" s="19" t="s">
        <v>104</v>
      </c>
      <c r="L4" s="18"/>
      <c r="M4" s="83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92" t="str">
        <f>'Rekapitulace stavby'!K6</f>
        <v>Opatření pro zlepšení podmínek chodců a MHD, Dubeček</v>
      </c>
      <c r="F7" s="293"/>
      <c r="G7" s="293"/>
      <c r="H7" s="293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282" t="s">
        <v>1385</v>
      </c>
      <c r="F9" s="291"/>
      <c r="G9" s="291"/>
      <c r="H9" s="291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3</v>
      </c>
      <c r="I11" s="25" t="s">
        <v>19</v>
      </c>
      <c r="J11" s="23" t="s">
        <v>3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47" t="str">
        <f>'Rekapitulace stavby'!AN8</f>
        <v>23. 4. 2024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26</v>
      </c>
      <c r="L14" s="30"/>
    </row>
    <row r="15" spans="2:46" s="1" customFormat="1" ht="18" customHeight="1">
      <c r="B15" s="30"/>
      <c r="E15" s="23" t="s">
        <v>27</v>
      </c>
      <c r="I15" s="25" t="s">
        <v>28</v>
      </c>
      <c r="J15" s="23" t="s">
        <v>3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94" t="str">
        <f>'Rekapitulace stavby'!E14</f>
        <v>Vyplň údaj</v>
      </c>
      <c r="F18" s="265"/>
      <c r="G18" s="265"/>
      <c r="H18" s="265"/>
      <c r="I18" s="25" t="s">
        <v>28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25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28</v>
      </c>
      <c r="J21" s="23" t="s">
        <v>3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35</v>
      </c>
      <c r="I23" s="25" t="s">
        <v>25</v>
      </c>
      <c r="J23" s="23" t="s">
        <v>32</v>
      </c>
      <c r="L23" s="30"/>
    </row>
    <row r="24" spans="2:12" s="1" customFormat="1" ht="18" customHeight="1">
      <c r="B24" s="30"/>
      <c r="E24" s="23" t="s">
        <v>36</v>
      </c>
      <c r="I24" s="25" t="s">
        <v>28</v>
      </c>
      <c r="J24" s="23" t="s">
        <v>3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37</v>
      </c>
      <c r="L26" s="30"/>
    </row>
    <row r="27" spans="2:12" s="7" customFormat="1" ht="68.25" customHeight="1">
      <c r="B27" s="84"/>
      <c r="E27" s="269" t="s">
        <v>107</v>
      </c>
      <c r="F27" s="269"/>
      <c r="G27" s="269"/>
      <c r="H27" s="269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customHeight="1">
      <c r="B30" s="30"/>
      <c r="D30" s="85" t="s">
        <v>39</v>
      </c>
      <c r="J30" s="61">
        <f>ROUND(J88, 2)</f>
        <v>0</v>
      </c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5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5" customHeight="1">
      <c r="B33" s="30"/>
      <c r="D33" s="50" t="s">
        <v>43</v>
      </c>
      <c r="E33" s="25" t="s">
        <v>44</v>
      </c>
      <c r="F33" s="86">
        <f>ROUND((SUM(BE88:BE253)),  2)</f>
        <v>0</v>
      </c>
      <c r="I33" s="87">
        <v>0.21</v>
      </c>
      <c r="J33" s="86">
        <f>ROUND(((SUM(BE88:BE253))*I33),  2)</f>
        <v>0</v>
      </c>
      <c r="L33" s="30"/>
    </row>
    <row r="34" spans="2:12" s="1" customFormat="1" ht="14.45" customHeight="1">
      <c r="B34" s="30"/>
      <c r="E34" s="25" t="s">
        <v>45</v>
      </c>
      <c r="F34" s="86">
        <f>ROUND((SUM(BF88:BF253)),  2)</f>
        <v>0</v>
      </c>
      <c r="I34" s="87">
        <v>0.15</v>
      </c>
      <c r="J34" s="86">
        <f>ROUND(((SUM(BF88:BF253))*I34),  2)</f>
        <v>0</v>
      </c>
      <c r="L34" s="30"/>
    </row>
    <row r="35" spans="2:12" s="1" customFormat="1" ht="14.45" hidden="1" customHeight="1">
      <c r="B35" s="30"/>
      <c r="E35" s="25" t="s">
        <v>46</v>
      </c>
      <c r="F35" s="86">
        <f>ROUND((SUM(BG88:BG253)),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5" t="s">
        <v>47</v>
      </c>
      <c r="F36" s="86">
        <f>ROUND((SUM(BH88:BH253)),  2)</f>
        <v>0</v>
      </c>
      <c r="I36" s="87">
        <v>0.15</v>
      </c>
      <c r="J36" s="86">
        <f>0</f>
        <v>0</v>
      </c>
      <c r="L36" s="30"/>
    </row>
    <row r="37" spans="2:12" s="1" customFormat="1" ht="14.45" hidden="1" customHeight="1">
      <c r="B37" s="30"/>
      <c r="E37" s="25" t="s">
        <v>48</v>
      </c>
      <c r="F37" s="86">
        <f>ROUND((SUM(BI88:BI253)),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5" customHeight="1">
      <c r="B45" s="30"/>
      <c r="C45" s="19" t="s">
        <v>108</v>
      </c>
      <c r="L45" s="30"/>
    </row>
    <row r="46" spans="2:12" s="1" customFormat="1" ht="6.95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92" t="str">
        <f>E7</f>
        <v>Opatření pro zlepšení podmínek chodců a MHD, Dubeček</v>
      </c>
      <c r="F48" s="293"/>
      <c r="G48" s="293"/>
      <c r="H48" s="293"/>
      <c r="L48" s="30"/>
    </row>
    <row r="49" spans="2:47" s="1" customFormat="1" ht="12" customHeight="1">
      <c r="B49" s="30"/>
      <c r="C49" s="25" t="s">
        <v>105</v>
      </c>
      <c r="L49" s="30"/>
    </row>
    <row r="50" spans="2:47" s="1" customFormat="1" ht="16.5" customHeight="1">
      <c r="B50" s="30"/>
      <c r="E50" s="282" t="str">
        <f>E9</f>
        <v>SO 102 - Opatření č.3 - Úprava autobusové zastávky Dubečský hřbitov</v>
      </c>
      <c r="F50" s="291"/>
      <c r="G50" s="291"/>
      <c r="H50" s="291"/>
      <c r="L50" s="30"/>
    </row>
    <row r="51" spans="2:47" s="1" customFormat="1" ht="6.95" customHeight="1">
      <c r="B51" s="30"/>
      <c r="L51" s="30"/>
    </row>
    <row r="52" spans="2:47" s="1" customFormat="1" ht="12" customHeight="1">
      <c r="B52" s="30"/>
      <c r="C52" s="25" t="s">
        <v>20</v>
      </c>
      <c r="F52" s="23" t="str">
        <f>F12</f>
        <v>k.ú. Dubeč (633 330)</v>
      </c>
      <c r="I52" s="25" t="s">
        <v>22</v>
      </c>
      <c r="J52" s="47" t="str">
        <f>IF(J12="","",J12)</f>
        <v>23. 4. 2024</v>
      </c>
      <c r="L52" s="30"/>
    </row>
    <row r="53" spans="2:47" s="1" customFormat="1" ht="6.95" customHeight="1">
      <c r="B53" s="30"/>
      <c r="L53" s="30"/>
    </row>
    <row r="54" spans="2:47" s="1" customFormat="1" ht="40.15" customHeight="1">
      <c r="B54" s="30"/>
      <c r="C54" s="25" t="s">
        <v>24</v>
      </c>
      <c r="F54" s="23" t="str">
        <f>E15</f>
        <v xml:space="preserve">MČ Praha - Dubeč, Starodubečská 401/36, Dubeč </v>
      </c>
      <c r="I54" s="25" t="s">
        <v>31</v>
      </c>
      <c r="J54" s="28" t="str">
        <f>E21</f>
        <v>Ing.T.Holenda,V.Křepinský PRINKOM spol.s r.o.</v>
      </c>
      <c r="L54" s="30"/>
    </row>
    <row r="55" spans="2:47" s="1" customFormat="1" ht="25.7" customHeight="1">
      <c r="B55" s="30"/>
      <c r="C55" s="25" t="s">
        <v>29</v>
      </c>
      <c r="F55" s="23" t="str">
        <f>IF(E18="","",E18)</f>
        <v>Vyplň údaj</v>
      </c>
      <c r="I55" s="25" t="s">
        <v>35</v>
      </c>
      <c r="J55" s="28" t="str">
        <f>E24</f>
        <v>Ing.Jiří Křepinský - PRINKOM spol. s r.o.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4" t="s">
        <v>109</v>
      </c>
      <c r="D57" s="88"/>
      <c r="E57" s="88"/>
      <c r="F57" s="88"/>
      <c r="G57" s="88"/>
      <c r="H57" s="88"/>
      <c r="I57" s="88"/>
      <c r="J57" s="95" t="s">
        <v>110</v>
      </c>
      <c r="K57" s="88"/>
      <c r="L57" s="30"/>
    </row>
    <row r="58" spans="2:47" s="1" customFormat="1" ht="10.35" customHeight="1">
      <c r="B58" s="30"/>
      <c r="L58" s="30"/>
    </row>
    <row r="59" spans="2:47" s="1" customFormat="1" ht="22.9" customHeight="1">
      <c r="B59" s="30"/>
      <c r="C59" s="96" t="s">
        <v>71</v>
      </c>
      <c r="J59" s="61">
        <f>J88</f>
        <v>0</v>
      </c>
      <c r="L59" s="30"/>
      <c r="AU59" s="15" t="s">
        <v>111</v>
      </c>
    </row>
    <row r="60" spans="2:47" s="8" customFormat="1" ht="24.95" customHeight="1">
      <c r="B60" s="97"/>
      <c r="D60" s="98" t="s">
        <v>153</v>
      </c>
      <c r="E60" s="99"/>
      <c r="F60" s="99"/>
      <c r="G60" s="99"/>
      <c r="H60" s="99"/>
      <c r="I60" s="99"/>
      <c r="J60" s="100">
        <f>J89</f>
        <v>0</v>
      </c>
      <c r="L60" s="97"/>
    </row>
    <row r="61" spans="2:47" s="9" customFormat="1" ht="19.899999999999999" customHeight="1">
      <c r="B61" s="101"/>
      <c r="D61" s="102" t="s">
        <v>154</v>
      </c>
      <c r="E61" s="103"/>
      <c r="F61" s="103"/>
      <c r="G61" s="103"/>
      <c r="H61" s="103"/>
      <c r="I61" s="103"/>
      <c r="J61" s="104">
        <f>J90</f>
        <v>0</v>
      </c>
      <c r="L61" s="101"/>
    </row>
    <row r="62" spans="2:47" s="9" customFormat="1" ht="19.899999999999999" customHeight="1">
      <c r="B62" s="101"/>
      <c r="D62" s="102" t="s">
        <v>155</v>
      </c>
      <c r="E62" s="103"/>
      <c r="F62" s="103"/>
      <c r="G62" s="103"/>
      <c r="H62" s="103"/>
      <c r="I62" s="103"/>
      <c r="J62" s="104">
        <f>J145</f>
        <v>0</v>
      </c>
      <c r="L62" s="101"/>
    </row>
    <row r="63" spans="2:47" s="9" customFormat="1" ht="19.899999999999999" customHeight="1">
      <c r="B63" s="101"/>
      <c r="D63" s="102" t="s">
        <v>686</v>
      </c>
      <c r="E63" s="103"/>
      <c r="F63" s="103"/>
      <c r="G63" s="103"/>
      <c r="H63" s="103"/>
      <c r="I63" s="103"/>
      <c r="J63" s="104">
        <f>J164</f>
        <v>0</v>
      </c>
      <c r="L63" s="101"/>
    </row>
    <row r="64" spans="2:47" s="9" customFormat="1" ht="19.899999999999999" customHeight="1">
      <c r="B64" s="101"/>
      <c r="D64" s="102" t="s">
        <v>157</v>
      </c>
      <c r="E64" s="103"/>
      <c r="F64" s="103"/>
      <c r="G64" s="103"/>
      <c r="H64" s="103"/>
      <c r="I64" s="103"/>
      <c r="J64" s="104">
        <f>J172</f>
        <v>0</v>
      </c>
      <c r="L64" s="101"/>
    </row>
    <row r="65" spans="2:12" s="9" customFormat="1" ht="19.899999999999999" customHeight="1">
      <c r="B65" s="101"/>
      <c r="D65" s="102" t="s">
        <v>158</v>
      </c>
      <c r="E65" s="103"/>
      <c r="F65" s="103"/>
      <c r="G65" s="103"/>
      <c r="H65" s="103"/>
      <c r="I65" s="103"/>
      <c r="J65" s="104">
        <f>J193</f>
        <v>0</v>
      </c>
      <c r="L65" s="101"/>
    </row>
    <row r="66" spans="2:12" s="9" customFormat="1" ht="19.899999999999999" customHeight="1">
      <c r="B66" s="101"/>
      <c r="D66" s="102" t="s">
        <v>159</v>
      </c>
      <c r="E66" s="103"/>
      <c r="F66" s="103"/>
      <c r="G66" s="103"/>
      <c r="H66" s="103"/>
      <c r="I66" s="103"/>
      <c r="J66" s="104">
        <f>J220</f>
        <v>0</v>
      </c>
      <c r="L66" s="101"/>
    </row>
    <row r="67" spans="2:12" s="8" customFormat="1" ht="24.95" customHeight="1">
      <c r="B67" s="97"/>
      <c r="D67" s="98" t="s">
        <v>160</v>
      </c>
      <c r="E67" s="99"/>
      <c r="F67" s="99"/>
      <c r="G67" s="99"/>
      <c r="H67" s="99"/>
      <c r="I67" s="99"/>
      <c r="J67" s="100">
        <f>J223</f>
        <v>0</v>
      </c>
      <c r="L67" s="97"/>
    </row>
    <row r="68" spans="2:12" s="9" customFormat="1" ht="19.899999999999999" customHeight="1">
      <c r="B68" s="101"/>
      <c r="D68" s="102" t="s">
        <v>161</v>
      </c>
      <c r="E68" s="103"/>
      <c r="F68" s="103"/>
      <c r="G68" s="103"/>
      <c r="H68" s="103"/>
      <c r="I68" s="103"/>
      <c r="J68" s="104">
        <f>J224</f>
        <v>0</v>
      </c>
      <c r="L68" s="101"/>
    </row>
    <row r="69" spans="2:12" s="1" customFormat="1" ht="21.75" customHeight="1">
      <c r="B69" s="30"/>
      <c r="L69" s="30"/>
    </row>
    <row r="70" spans="2:12" s="1" customFormat="1" ht="6.95" customHeight="1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30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0"/>
    </row>
    <row r="75" spans="2:12" s="1" customFormat="1" ht="24.95" customHeight="1">
      <c r="B75" s="30"/>
      <c r="C75" s="19" t="s">
        <v>115</v>
      </c>
      <c r="L75" s="30"/>
    </row>
    <row r="76" spans="2:12" s="1" customFormat="1" ht="6.95" customHeight="1">
      <c r="B76" s="30"/>
      <c r="L76" s="30"/>
    </row>
    <row r="77" spans="2:12" s="1" customFormat="1" ht="12" customHeight="1">
      <c r="B77" s="30"/>
      <c r="C77" s="25" t="s">
        <v>16</v>
      </c>
      <c r="L77" s="30"/>
    </row>
    <row r="78" spans="2:12" s="1" customFormat="1" ht="16.5" customHeight="1">
      <c r="B78" s="30"/>
      <c r="E78" s="292" t="str">
        <f>E7</f>
        <v>Opatření pro zlepšení podmínek chodců a MHD, Dubeček</v>
      </c>
      <c r="F78" s="293"/>
      <c r="G78" s="293"/>
      <c r="H78" s="293"/>
      <c r="L78" s="30"/>
    </row>
    <row r="79" spans="2:12" s="1" customFormat="1" ht="12" customHeight="1">
      <c r="B79" s="30"/>
      <c r="C79" s="25" t="s">
        <v>105</v>
      </c>
      <c r="L79" s="30"/>
    </row>
    <row r="80" spans="2:12" s="1" customFormat="1" ht="16.5" customHeight="1">
      <c r="B80" s="30"/>
      <c r="E80" s="282" t="str">
        <f>E9</f>
        <v>SO 102 - Opatření č.3 - Úprava autobusové zastávky Dubečský hřbitov</v>
      </c>
      <c r="F80" s="291"/>
      <c r="G80" s="291"/>
      <c r="H80" s="291"/>
      <c r="L80" s="30"/>
    </row>
    <row r="81" spans="2:65" s="1" customFormat="1" ht="6.95" customHeight="1">
      <c r="B81" s="30"/>
      <c r="L81" s="30"/>
    </row>
    <row r="82" spans="2:65" s="1" customFormat="1" ht="12" customHeight="1">
      <c r="B82" s="30"/>
      <c r="C82" s="25" t="s">
        <v>20</v>
      </c>
      <c r="F82" s="23" t="str">
        <f>F12</f>
        <v>k.ú. Dubeč (633 330)</v>
      </c>
      <c r="I82" s="25" t="s">
        <v>22</v>
      </c>
      <c r="J82" s="47" t="str">
        <f>IF(J12="","",J12)</f>
        <v>23. 4. 2024</v>
      </c>
      <c r="L82" s="30"/>
    </row>
    <row r="83" spans="2:65" s="1" customFormat="1" ht="6.95" customHeight="1">
      <c r="B83" s="30"/>
      <c r="L83" s="30"/>
    </row>
    <row r="84" spans="2:65" s="1" customFormat="1" ht="40.15" customHeight="1">
      <c r="B84" s="30"/>
      <c r="C84" s="25" t="s">
        <v>24</v>
      </c>
      <c r="F84" s="23" t="str">
        <f>E15</f>
        <v xml:space="preserve">MČ Praha - Dubeč, Starodubečská 401/36, Dubeč </v>
      </c>
      <c r="I84" s="25" t="s">
        <v>31</v>
      </c>
      <c r="J84" s="28" t="str">
        <f>E21</f>
        <v>Ing.T.Holenda,V.Křepinský PRINKOM spol.s r.o.</v>
      </c>
      <c r="L84" s="30"/>
    </row>
    <row r="85" spans="2:65" s="1" customFormat="1" ht="25.7" customHeight="1">
      <c r="B85" s="30"/>
      <c r="C85" s="25" t="s">
        <v>29</v>
      </c>
      <c r="F85" s="23" t="str">
        <f>IF(E18="","",E18)</f>
        <v>Vyplň údaj</v>
      </c>
      <c r="I85" s="25" t="s">
        <v>35</v>
      </c>
      <c r="J85" s="28" t="str">
        <f>E24</f>
        <v>Ing.Jiří Křepinský - PRINKOM spol. s r.o.</v>
      </c>
      <c r="L85" s="30"/>
    </row>
    <row r="86" spans="2:65" s="1" customFormat="1" ht="10.35" customHeight="1">
      <c r="B86" s="30"/>
      <c r="L86" s="30"/>
    </row>
    <row r="87" spans="2:65" s="10" customFormat="1" ht="29.25" customHeight="1">
      <c r="B87" s="105"/>
      <c r="C87" s="106" t="s">
        <v>116</v>
      </c>
      <c r="D87" s="107" t="s">
        <v>58</v>
      </c>
      <c r="E87" s="107" t="s">
        <v>54</v>
      </c>
      <c r="F87" s="107" t="s">
        <v>55</v>
      </c>
      <c r="G87" s="107" t="s">
        <v>117</v>
      </c>
      <c r="H87" s="107" t="s">
        <v>118</v>
      </c>
      <c r="I87" s="107" t="s">
        <v>119</v>
      </c>
      <c r="J87" s="107" t="s">
        <v>110</v>
      </c>
      <c r="K87" s="108" t="s">
        <v>120</v>
      </c>
      <c r="L87" s="105"/>
      <c r="M87" s="54" t="s">
        <v>3</v>
      </c>
      <c r="N87" s="55" t="s">
        <v>43</v>
      </c>
      <c r="O87" s="55" t="s">
        <v>121</v>
      </c>
      <c r="P87" s="55" t="s">
        <v>122</v>
      </c>
      <c r="Q87" s="55" t="s">
        <v>123</v>
      </c>
      <c r="R87" s="55" t="s">
        <v>124</v>
      </c>
      <c r="S87" s="55" t="s">
        <v>125</v>
      </c>
      <c r="T87" s="56" t="s">
        <v>126</v>
      </c>
    </row>
    <row r="88" spans="2:65" s="1" customFormat="1" ht="22.9" customHeight="1">
      <c r="B88" s="30"/>
      <c r="C88" s="59" t="s">
        <v>127</v>
      </c>
      <c r="J88" s="109">
        <f>BK88</f>
        <v>0</v>
      </c>
      <c r="L88" s="30"/>
      <c r="M88" s="57"/>
      <c r="N88" s="48"/>
      <c r="O88" s="48"/>
      <c r="P88" s="110">
        <f>P89+P223</f>
        <v>0</v>
      </c>
      <c r="Q88" s="48"/>
      <c r="R88" s="110">
        <f>R89+R223</f>
        <v>54.872783007999999</v>
      </c>
      <c r="S88" s="48"/>
      <c r="T88" s="111">
        <f>T89+T223</f>
        <v>37.423200000000001</v>
      </c>
      <c r="AT88" s="15" t="s">
        <v>72</v>
      </c>
      <c r="AU88" s="15" t="s">
        <v>111</v>
      </c>
      <c r="BK88" s="112">
        <f>BK89+BK223</f>
        <v>0</v>
      </c>
    </row>
    <row r="89" spans="2:65" s="11" customFormat="1" ht="25.9" customHeight="1">
      <c r="B89" s="113"/>
      <c r="D89" s="114" t="s">
        <v>72</v>
      </c>
      <c r="E89" s="115" t="s">
        <v>162</v>
      </c>
      <c r="F89" s="115" t="s">
        <v>163</v>
      </c>
      <c r="I89" s="116"/>
      <c r="J89" s="117">
        <f>BK89</f>
        <v>0</v>
      </c>
      <c r="L89" s="113"/>
      <c r="M89" s="118"/>
      <c r="P89" s="119">
        <f>P90+P145+P164+P172+P193+P220</f>
        <v>0</v>
      </c>
      <c r="R89" s="119">
        <f>R90+R145+R164+R172+R193+R220</f>
        <v>42.906022747999998</v>
      </c>
      <c r="T89" s="120">
        <f>T90+T145+T164+T172+T193+T220</f>
        <v>37.423200000000001</v>
      </c>
      <c r="AR89" s="114" t="s">
        <v>81</v>
      </c>
      <c r="AT89" s="121" t="s">
        <v>72</v>
      </c>
      <c r="AU89" s="121" t="s">
        <v>73</v>
      </c>
      <c r="AY89" s="114" t="s">
        <v>131</v>
      </c>
      <c r="BK89" s="122">
        <f>BK90+BK145+BK164+BK172+BK193+BK220</f>
        <v>0</v>
      </c>
    </row>
    <row r="90" spans="2:65" s="11" customFormat="1" ht="22.9" customHeight="1">
      <c r="B90" s="113"/>
      <c r="D90" s="114" t="s">
        <v>72</v>
      </c>
      <c r="E90" s="123" t="s">
        <v>81</v>
      </c>
      <c r="F90" s="123" t="s">
        <v>164</v>
      </c>
      <c r="I90" s="116"/>
      <c r="J90" s="124">
        <f>BK90</f>
        <v>0</v>
      </c>
      <c r="L90" s="113"/>
      <c r="M90" s="118"/>
      <c r="P90" s="119">
        <f>SUM(P91:P144)</f>
        <v>0</v>
      </c>
      <c r="R90" s="119">
        <f>SUM(R91:R144)</f>
        <v>0.59552819999999995</v>
      </c>
      <c r="T90" s="120">
        <f>SUM(T91:T144)</f>
        <v>37.369</v>
      </c>
      <c r="AR90" s="114" t="s">
        <v>81</v>
      </c>
      <c r="AT90" s="121" t="s">
        <v>72</v>
      </c>
      <c r="AU90" s="121" t="s">
        <v>81</v>
      </c>
      <c r="AY90" s="114" t="s">
        <v>131</v>
      </c>
      <c r="BK90" s="122">
        <f>SUM(BK91:BK144)</f>
        <v>0</v>
      </c>
    </row>
    <row r="91" spans="2:65" s="1" customFormat="1" ht="37.9" customHeight="1">
      <c r="B91" s="125"/>
      <c r="C91" s="126" t="s">
        <v>81</v>
      </c>
      <c r="D91" s="126" t="s">
        <v>134</v>
      </c>
      <c r="E91" s="127" t="s">
        <v>632</v>
      </c>
      <c r="F91" s="128" t="s">
        <v>633</v>
      </c>
      <c r="G91" s="129" t="s">
        <v>167</v>
      </c>
      <c r="H91" s="130">
        <v>63</v>
      </c>
      <c r="I91" s="131"/>
      <c r="J91" s="132">
        <f>ROUND(I91*H91,2)</f>
        <v>0</v>
      </c>
      <c r="K91" s="128" t="s">
        <v>138</v>
      </c>
      <c r="L91" s="30"/>
      <c r="M91" s="133" t="s">
        <v>3</v>
      </c>
      <c r="N91" s="134" t="s">
        <v>44</v>
      </c>
      <c r="P91" s="135">
        <f>O91*H91</f>
        <v>0</v>
      </c>
      <c r="Q91" s="135">
        <v>0</v>
      </c>
      <c r="R91" s="135">
        <f>Q91*H91</f>
        <v>0</v>
      </c>
      <c r="S91" s="135">
        <v>0.28999999999999998</v>
      </c>
      <c r="T91" s="136">
        <f>S91*H91</f>
        <v>18.27</v>
      </c>
      <c r="AR91" s="137" t="s">
        <v>168</v>
      </c>
      <c r="AT91" s="137" t="s">
        <v>134</v>
      </c>
      <c r="AU91" s="137" t="s">
        <v>83</v>
      </c>
      <c r="AY91" s="15" t="s">
        <v>131</v>
      </c>
      <c r="BE91" s="138">
        <f>IF(N91="základní",J91,0)</f>
        <v>0</v>
      </c>
      <c r="BF91" s="138">
        <f>IF(N91="snížená",J91,0)</f>
        <v>0</v>
      </c>
      <c r="BG91" s="138">
        <f>IF(N91="zákl. přenesená",J91,0)</f>
        <v>0</v>
      </c>
      <c r="BH91" s="138">
        <f>IF(N91="sníž. přenesená",J91,0)</f>
        <v>0</v>
      </c>
      <c r="BI91" s="138">
        <f>IF(N91="nulová",J91,0)</f>
        <v>0</v>
      </c>
      <c r="BJ91" s="15" t="s">
        <v>81</v>
      </c>
      <c r="BK91" s="138">
        <f>ROUND(I91*H91,2)</f>
        <v>0</v>
      </c>
      <c r="BL91" s="15" t="s">
        <v>168</v>
      </c>
      <c r="BM91" s="137" t="s">
        <v>634</v>
      </c>
    </row>
    <row r="92" spans="2:65" s="1" customFormat="1">
      <c r="B92" s="30"/>
      <c r="D92" s="139" t="s">
        <v>141</v>
      </c>
      <c r="F92" s="140" t="s">
        <v>635</v>
      </c>
      <c r="I92" s="141"/>
      <c r="L92" s="30"/>
      <c r="M92" s="142"/>
      <c r="T92" s="51"/>
      <c r="AT92" s="15" t="s">
        <v>141</v>
      </c>
      <c r="AU92" s="15" t="s">
        <v>83</v>
      </c>
    </row>
    <row r="93" spans="2:65" s="12" customFormat="1">
      <c r="B93" s="146"/>
      <c r="D93" s="147" t="s">
        <v>175</v>
      </c>
      <c r="E93" s="148" t="s">
        <v>3</v>
      </c>
      <c r="F93" s="149" t="s">
        <v>687</v>
      </c>
      <c r="H93" s="150">
        <v>63</v>
      </c>
      <c r="I93" s="151"/>
      <c r="L93" s="146"/>
      <c r="M93" s="152"/>
      <c r="T93" s="153"/>
      <c r="AT93" s="148" t="s">
        <v>175</v>
      </c>
      <c r="AU93" s="148" t="s">
        <v>83</v>
      </c>
      <c r="AV93" s="12" t="s">
        <v>83</v>
      </c>
      <c r="AW93" s="12" t="s">
        <v>34</v>
      </c>
      <c r="AX93" s="12" t="s">
        <v>73</v>
      </c>
      <c r="AY93" s="148" t="s">
        <v>131</v>
      </c>
    </row>
    <row r="94" spans="2:65" s="1" customFormat="1" ht="33" customHeight="1">
      <c r="B94" s="125"/>
      <c r="C94" s="126" t="s">
        <v>83</v>
      </c>
      <c r="D94" s="126" t="s">
        <v>134</v>
      </c>
      <c r="E94" s="127" t="s">
        <v>637</v>
      </c>
      <c r="F94" s="128" t="s">
        <v>638</v>
      </c>
      <c r="G94" s="129" t="s">
        <v>167</v>
      </c>
      <c r="H94" s="130">
        <v>63</v>
      </c>
      <c r="I94" s="131"/>
      <c r="J94" s="132">
        <f>ROUND(I94*H94,2)</f>
        <v>0</v>
      </c>
      <c r="K94" s="128" t="s">
        <v>138</v>
      </c>
      <c r="L94" s="30"/>
      <c r="M94" s="133" t="s">
        <v>3</v>
      </c>
      <c r="N94" s="134" t="s">
        <v>44</v>
      </c>
      <c r="P94" s="135">
        <f>O94*H94</f>
        <v>0</v>
      </c>
      <c r="Q94" s="135">
        <v>0</v>
      </c>
      <c r="R94" s="135">
        <f>Q94*H94</f>
        <v>0</v>
      </c>
      <c r="S94" s="135">
        <v>9.8000000000000004E-2</v>
      </c>
      <c r="T94" s="136">
        <f>S94*H94</f>
        <v>6.1740000000000004</v>
      </c>
      <c r="AR94" s="137" t="s">
        <v>168</v>
      </c>
      <c r="AT94" s="137" t="s">
        <v>134</v>
      </c>
      <c r="AU94" s="137" t="s">
        <v>83</v>
      </c>
      <c r="AY94" s="15" t="s">
        <v>131</v>
      </c>
      <c r="BE94" s="138">
        <f>IF(N94="základní",J94,0)</f>
        <v>0</v>
      </c>
      <c r="BF94" s="138">
        <f>IF(N94="snížená",J94,0)</f>
        <v>0</v>
      </c>
      <c r="BG94" s="138">
        <f>IF(N94="zákl. přenesená",J94,0)</f>
        <v>0</v>
      </c>
      <c r="BH94" s="138">
        <f>IF(N94="sníž. přenesená",J94,0)</f>
        <v>0</v>
      </c>
      <c r="BI94" s="138">
        <f>IF(N94="nulová",J94,0)</f>
        <v>0</v>
      </c>
      <c r="BJ94" s="15" t="s">
        <v>81</v>
      </c>
      <c r="BK94" s="138">
        <f>ROUND(I94*H94,2)</f>
        <v>0</v>
      </c>
      <c r="BL94" s="15" t="s">
        <v>168</v>
      </c>
      <c r="BM94" s="137" t="s">
        <v>688</v>
      </c>
    </row>
    <row r="95" spans="2:65" s="1" customFormat="1">
      <c r="B95" s="30"/>
      <c r="D95" s="139" t="s">
        <v>141</v>
      </c>
      <c r="F95" s="140" t="s">
        <v>640</v>
      </c>
      <c r="I95" s="141"/>
      <c r="L95" s="30"/>
      <c r="M95" s="142"/>
      <c r="T95" s="51"/>
      <c r="AT95" s="15" t="s">
        <v>141</v>
      </c>
      <c r="AU95" s="15" t="s">
        <v>83</v>
      </c>
    </row>
    <row r="96" spans="2:65" s="12" customFormat="1">
      <c r="B96" s="146"/>
      <c r="D96" s="147" t="s">
        <v>175</v>
      </c>
      <c r="E96" s="148" t="s">
        <v>3</v>
      </c>
      <c r="F96" s="149" t="s">
        <v>689</v>
      </c>
      <c r="H96" s="150">
        <v>63</v>
      </c>
      <c r="I96" s="151"/>
      <c r="L96" s="146"/>
      <c r="M96" s="152"/>
      <c r="T96" s="153"/>
      <c r="AT96" s="148" t="s">
        <v>175</v>
      </c>
      <c r="AU96" s="148" t="s">
        <v>83</v>
      </c>
      <c r="AV96" s="12" t="s">
        <v>83</v>
      </c>
      <c r="AW96" s="12" t="s">
        <v>34</v>
      </c>
      <c r="AX96" s="12" t="s">
        <v>73</v>
      </c>
      <c r="AY96" s="148" t="s">
        <v>131</v>
      </c>
    </row>
    <row r="97" spans="2:65" s="1" customFormat="1" ht="24.2" customHeight="1">
      <c r="B97" s="125"/>
      <c r="C97" s="126" t="s">
        <v>148</v>
      </c>
      <c r="D97" s="126" t="s">
        <v>134</v>
      </c>
      <c r="E97" s="127" t="s">
        <v>193</v>
      </c>
      <c r="F97" s="128" t="s">
        <v>194</v>
      </c>
      <c r="G97" s="129" t="s">
        <v>195</v>
      </c>
      <c r="H97" s="130">
        <v>35</v>
      </c>
      <c r="I97" s="131"/>
      <c r="J97" s="132">
        <f>ROUND(I97*H97,2)</f>
        <v>0</v>
      </c>
      <c r="K97" s="128" t="s">
        <v>138</v>
      </c>
      <c r="L97" s="30"/>
      <c r="M97" s="133" t="s">
        <v>3</v>
      </c>
      <c r="N97" s="134" t="s">
        <v>44</v>
      </c>
      <c r="P97" s="135">
        <f>O97*H97</f>
        <v>0</v>
      </c>
      <c r="Q97" s="135">
        <v>0</v>
      </c>
      <c r="R97" s="135">
        <f>Q97*H97</f>
        <v>0</v>
      </c>
      <c r="S97" s="135">
        <v>0.20499999999999999</v>
      </c>
      <c r="T97" s="136">
        <f>S97*H97</f>
        <v>7.1749999999999998</v>
      </c>
      <c r="AR97" s="137" t="s">
        <v>168</v>
      </c>
      <c r="AT97" s="137" t="s">
        <v>134</v>
      </c>
      <c r="AU97" s="137" t="s">
        <v>83</v>
      </c>
      <c r="AY97" s="15" t="s">
        <v>131</v>
      </c>
      <c r="BE97" s="138">
        <f>IF(N97="základní",J97,0)</f>
        <v>0</v>
      </c>
      <c r="BF97" s="138">
        <f>IF(N97="snížená",J97,0)</f>
        <v>0</v>
      </c>
      <c r="BG97" s="138">
        <f>IF(N97="zákl. přenesená",J97,0)</f>
        <v>0</v>
      </c>
      <c r="BH97" s="138">
        <f>IF(N97="sníž. přenesená",J97,0)</f>
        <v>0</v>
      </c>
      <c r="BI97" s="138">
        <f>IF(N97="nulová",J97,0)</f>
        <v>0</v>
      </c>
      <c r="BJ97" s="15" t="s">
        <v>81</v>
      </c>
      <c r="BK97" s="138">
        <f>ROUND(I97*H97,2)</f>
        <v>0</v>
      </c>
      <c r="BL97" s="15" t="s">
        <v>168</v>
      </c>
      <c r="BM97" s="137" t="s">
        <v>196</v>
      </c>
    </row>
    <row r="98" spans="2:65" s="1" customFormat="1">
      <c r="B98" s="30"/>
      <c r="D98" s="139" t="s">
        <v>141</v>
      </c>
      <c r="F98" s="140" t="s">
        <v>197</v>
      </c>
      <c r="I98" s="141"/>
      <c r="L98" s="30"/>
      <c r="M98" s="142"/>
      <c r="T98" s="51"/>
      <c r="AT98" s="15" t="s">
        <v>141</v>
      </c>
      <c r="AU98" s="15" t="s">
        <v>83</v>
      </c>
    </row>
    <row r="99" spans="2:65" s="12" customFormat="1">
      <c r="B99" s="146"/>
      <c r="D99" s="147" t="s">
        <v>175</v>
      </c>
      <c r="E99" s="148" t="s">
        <v>3</v>
      </c>
      <c r="F99" s="149" t="s">
        <v>690</v>
      </c>
      <c r="H99" s="150">
        <v>35</v>
      </c>
      <c r="I99" s="151"/>
      <c r="L99" s="146"/>
      <c r="M99" s="152"/>
      <c r="T99" s="153"/>
      <c r="AT99" s="148" t="s">
        <v>175</v>
      </c>
      <c r="AU99" s="148" t="s">
        <v>83</v>
      </c>
      <c r="AV99" s="12" t="s">
        <v>83</v>
      </c>
      <c r="AW99" s="12" t="s">
        <v>34</v>
      </c>
      <c r="AX99" s="12" t="s">
        <v>73</v>
      </c>
      <c r="AY99" s="148" t="s">
        <v>131</v>
      </c>
    </row>
    <row r="100" spans="2:65" s="1" customFormat="1" ht="24.2" customHeight="1">
      <c r="B100" s="125"/>
      <c r="C100" s="126" t="s">
        <v>168</v>
      </c>
      <c r="D100" s="126" t="s">
        <v>134</v>
      </c>
      <c r="E100" s="127" t="s">
        <v>691</v>
      </c>
      <c r="F100" s="128" t="s">
        <v>692</v>
      </c>
      <c r="G100" s="129" t="s">
        <v>195</v>
      </c>
      <c r="H100" s="130">
        <v>50</v>
      </c>
      <c r="I100" s="131"/>
      <c r="J100" s="132">
        <f>ROUND(I100*H100,2)</f>
        <v>0</v>
      </c>
      <c r="K100" s="128" t="s">
        <v>138</v>
      </c>
      <c r="L100" s="30"/>
      <c r="M100" s="133" t="s">
        <v>3</v>
      </c>
      <c r="N100" s="134" t="s">
        <v>44</v>
      </c>
      <c r="P100" s="135">
        <f>O100*H100</f>
        <v>0</v>
      </c>
      <c r="Q100" s="135">
        <v>0</v>
      </c>
      <c r="R100" s="135">
        <f>Q100*H100</f>
        <v>0</v>
      </c>
      <c r="S100" s="135">
        <v>0.115</v>
      </c>
      <c r="T100" s="136">
        <f>S100*H100</f>
        <v>5.75</v>
      </c>
      <c r="AR100" s="137" t="s">
        <v>168</v>
      </c>
      <c r="AT100" s="137" t="s">
        <v>134</v>
      </c>
      <c r="AU100" s="137" t="s">
        <v>83</v>
      </c>
      <c r="AY100" s="15" t="s">
        <v>131</v>
      </c>
      <c r="BE100" s="138">
        <f>IF(N100="základní",J100,0)</f>
        <v>0</v>
      </c>
      <c r="BF100" s="138">
        <f>IF(N100="snížená",J100,0)</f>
        <v>0</v>
      </c>
      <c r="BG100" s="138">
        <f>IF(N100="zákl. přenesená",J100,0)</f>
        <v>0</v>
      </c>
      <c r="BH100" s="138">
        <f>IF(N100="sníž. přenesená",J100,0)</f>
        <v>0</v>
      </c>
      <c r="BI100" s="138">
        <f>IF(N100="nulová",J100,0)</f>
        <v>0</v>
      </c>
      <c r="BJ100" s="15" t="s">
        <v>81</v>
      </c>
      <c r="BK100" s="138">
        <f>ROUND(I100*H100,2)</f>
        <v>0</v>
      </c>
      <c r="BL100" s="15" t="s">
        <v>168</v>
      </c>
      <c r="BM100" s="137" t="s">
        <v>693</v>
      </c>
    </row>
    <row r="101" spans="2:65" s="1" customFormat="1">
      <c r="B101" s="30"/>
      <c r="D101" s="139" t="s">
        <v>141</v>
      </c>
      <c r="F101" s="140" t="s">
        <v>694</v>
      </c>
      <c r="I101" s="141"/>
      <c r="L101" s="30"/>
      <c r="M101" s="142"/>
      <c r="T101" s="51"/>
      <c r="AT101" s="15" t="s">
        <v>141</v>
      </c>
      <c r="AU101" s="15" t="s">
        <v>83</v>
      </c>
    </row>
    <row r="102" spans="2:65" s="12" customFormat="1">
      <c r="B102" s="146"/>
      <c r="D102" s="147" t="s">
        <v>175</v>
      </c>
      <c r="E102" s="148" t="s">
        <v>3</v>
      </c>
      <c r="F102" s="149" t="s">
        <v>695</v>
      </c>
      <c r="H102" s="150">
        <v>50</v>
      </c>
      <c r="I102" s="151"/>
      <c r="L102" s="146"/>
      <c r="M102" s="152"/>
      <c r="T102" s="153"/>
      <c r="AT102" s="148" t="s">
        <v>175</v>
      </c>
      <c r="AU102" s="148" t="s">
        <v>83</v>
      </c>
      <c r="AV102" s="12" t="s">
        <v>83</v>
      </c>
      <c r="AW102" s="12" t="s">
        <v>34</v>
      </c>
      <c r="AX102" s="12" t="s">
        <v>73</v>
      </c>
      <c r="AY102" s="148" t="s">
        <v>131</v>
      </c>
    </row>
    <row r="103" spans="2:65" s="1" customFormat="1" ht="16.5" customHeight="1">
      <c r="B103" s="125"/>
      <c r="C103" s="126" t="s">
        <v>130</v>
      </c>
      <c r="D103" s="126" t="s">
        <v>134</v>
      </c>
      <c r="E103" s="127" t="s">
        <v>200</v>
      </c>
      <c r="F103" s="128" t="s">
        <v>201</v>
      </c>
      <c r="G103" s="129" t="s">
        <v>167</v>
      </c>
      <c r="H103" s="130">
        <v>40</v>
      </c>
      <c r="I103" s="131"/>
      <c r="J103" s="132">
        <f>ROUND(I103*H103,2)</f>
        <v>0</v>
      </c>
      <c r="K103" s="128" t="s">
        <v>138</v>
      </c>
      <c r="L103" s="30"/>
      <c r="M103" s="133" t="s">
        <v>3</v>
      </c>
      <c r="N103" s="134" t="s">
        <v>44</v>
      </c>
      <c r="P103" s="135">
        <f>O103*H103</f>
        <v>0</v>
      </c>
      <c r="Q103" s="135">
        <v>0</v>
      </c>
      <c r="R103" s="135">
        <f>Q103*H103</f>
        <v>0</v>
      </c>
      <c r="S103" s="135">
        <v>0</v>
      </c>
      <c r="T103" s="136">
        <f>S103*H103</f>
        <v>0</v>
      </c>
      <c r="AR103" s="137" t="s">
        <v>168</v>
      </c>
      <c r="AT103" s="137" t="s">
        <v>134</v>
      </c>
      <c r="AU103" s="137" t="s">
        <v>83</v>
      </c>
      <c r="AY103" s="15" t="s">
        <v>131</v>
      </c>
      <c r="BE103" s="138">
        <f>IF(N103="základní",J103,0)</f>
        <v>0</v>
      </c>
      <c r="BF103" s="138">
        <f>IF(N103="snížená",J103,0)</f>
        <v>0</v>
      </c>
      <c r="BG103" s="138">
        <f>IF(N103="zákl. přenesená",J103,0)</f>
        <v>0</v>
      </c>
      <c r="BH103" s="138">
        <f>IF(N103="sníž. přenesená",J103,0)</f>
        <v>0</v>
      </c>
      <c r="BI103" s="138">
        <f>IF(N103="nulová",J103,0)</f>
        <v>0</v>
      </c>
      <c r="BJ103" s="15" t="s">
        <v>81</v>
      </c>
      <c r="BK103" s="138">
        <f>ROUND(I103*H103,2)</f>
        <v>0</v>
      </c>
      <c r="BL103" s="15" t="s">
        <v>168</v>
      </c>
      <c r="BM103" s="137" t="s">
        <v>202</v>
      </c>
    </row>
    <row r="104" spans="2:65" s="1" customFormat="1">
      <c r="B104" s="30"/>
      <c r="D104" s="139" t="s">
        <v>141</v>
      </c>
      <c r="F104" s="140" t="s">
        <v>203</v>
      </c>
      <c r="I104" s="141"/>
      <c r="L104" s="30"/>
      <c r="M104" s="142"/>
      <c r="T104" s="51"/>
      <c r="AT104" s="15" t="s">
        <v>141</v>
      </c>
      <c r="AU104" s="15" t="s">
        <v>83</v>
      </c>
    </row>
    <row r="105" spans="2:65" s="12" customFormat="1">
      <c r="B105" s="146"/>
      <c r="D105" s="147" t="s">
        <v>175</v>
      </c>
      <c r="E105" s="148" t="s">
        <v>3</v>
      </c>
      <c r="F105" s="149" t="s">
        <v>696</v>
      </c>
      <c r="H105" s="150">
        <v>40</v>
      </c>
      <c r="I105" s="151"/>
      <c r="L105" s="146"/>
      <c r="M105" s="152"/>
      <c r="T105" s="153"/>
      <c r="AT105" s="148" t="s">
        <v>175</v>
      </c>
      <c r="AU105" s="148" t="s">
        <v>83</v>
      </c>
      <c r="AV105" s="12" t="s">
        <v>83</v>
      </c>
      <c r="AW105" s="12" t="s">
        <v>34</v>
      </c>
      <c r="AX105" s="12" t="s">
        <v>73</v>
      </c>
      <c r="AY105" s="148" t="s">
        <v>131</v>
      </c>
    </row>
    <row r="106" spans="2:65" s="1" customFormat="1" ht="21.75" customHeight="1">
      <c r="B106" s="125"/>
      <c r="C106" s="126" t="s">
        <v>192</v>
      </c>
      <c r="D106" s="126" t="s">
        <v>134</v>
      </c>
      <c r="E106" s="127" t="s">
        <v>206</v>
      </c>
      <c r="F106" s="128" t="s">
        <v>207</v>
      </c>
      <c r="G106" s="129" t="s">
        <v>208</v>
      </c>
      <c r="H106" s="130">
        <v>7</v>
      </c>
      <c r="I106" s="131"/>
      <c r="J106" s="132">
        <f>ROUND(I106*H106,2)</f>
        <v>0</v>
      </c>
      <c r="K106" s="128" t="s">
        <v>138</v>
      </c>
      <c r="L106" s="30"/>
      <c r="M106" s="133" t="s">
        <v>3</v>
      </c>
      <c r="N106" s="134" t="s">
        <v>44</v>
      </c>
      <c r="P106" s="135">
        <f>O106*H106</f>
        <v>0</v>
      </c>
      <c r="Q106" s="135">
        <v>0</v>
      </c>
      <c r="R106" s="135">
        <f>Q106*H106</f>
        <v>0</v>
      </c>
      <c r="S106" s="135">
        <v>0</v>
      </c>
      <c r="T106" s="136">
        <f>S106*H106</f>
        <v>0</v>
      </c>
      <c r="AR106" s="137" t="s">
        <v>168</v>
      </c>
      <c r="AT106" s="137" t="s">
        <v>134</v>
      </c>
      <c r="AU106" s="137" t="s">
        <v>83</v>
      </c>
      <c r="AY106" s="15" t="s">
        <v>131</v>
      </c>
      <c r="BE106" s="138">
        <f>IF(N106="základní",J106,0)</f>
        <v>0</v>
      </c>
      <c r="BF106" s="138">
        <f>IF(N106="snížená",J106,0)</f>
        <v>0</v>
      </c>
      <c r="BG106" s="138">
        <f>IF(N106="zákl. přenesená",J106,0)</f>
        <v>0</v>
      </c>
      <c r="BH106" s="138">
        <f>IF(N106="sníž. přenesená",J106,0)</f>
        <v>0</v>
      </c>
      <c r="BI106" s="138">
        <f>IF(N106="nulová",J106,0)</f>
        <v>0</v>
      </c>
      <c r="BJ106" s="15" t="s">
        <v>81</v>
      </c>
      <c r="BK106" s="138">
        <f>ROUND(I106*H106,2)</f>
        <v>0</v>
      </c>
      <c r="BL106" s="15" t="s">
        <v>168</v>
      </c>
      <c r="BM106" s="137" t="s">
        <v>209</v>
      </c>
    </row>
    <row r="107" spans="2:65" s="1" customFormat="1">
      <c r="B107" s="30"/>
      <c r="D107" s="139" t="s">
        <v>141</v>
      </c>
      <c r="F107" s="140" t="s">
        <v>210</v>
      </c>
      <c r="I107" s="141"/>
      <c r="L107" s="30"/>
      <c r="M107" s="142"/>
      <c r="T107" s="51"/>
      <c r="AT107" s="15" t="s">
        <v>141</v>
      </c>
      <c r="AU107" s="15" t="s">
        <v>83</v>
      </c>
    </row>
    <row r="108" spans="2:65" s="1" customFormat="1" ht="37.9" customHeight="1">
      <c r="B108" s="125"/>
      <c r="C108" s="126" t="s">
        <v>199</v>
      </c>
      <c r="D108" s="126" t="s">
        <v>134</v>
      </c>
      <c r="E108" s="127" t="s">
        <v>249</v>
      </c>
      <c r="F108" s="128" t="s">
        <v>250</v>
      </c>
      <c r="G108" s="129" t="s">
        <v>208</v>
      </c>
      <c r="H108" s="130">
        <v>11</v>
      </c>
      <c r="I108" s="131"/>
      <c r="J108" s="132">
        <f>ROUND(I108*H108,2)</f>
        <v>0</v>
      </c>
      <c r="K108" s="128" t="s">
        <v>138</v>
      </c>
      <c r="L108" s="30"/>
      <c r="M108" s="133" t="s">
        <v>3</v>
      </c>
      <c r="N108" s="134" t="s">
        <v>44</v>
      </c>
      <c r="P108" s="135">
        <f>O108*H108</f>
        <v>0</v>
      </c>
      <c r="Q108" s="135">
        <v>0</v>
      </c>
      <c r="R108" s="135">
        <f>Q108*H108</f>
        <v>0</v>
      </c>
      <c r="S108" s="135">
        <v>0</v>
      </c>
      <c r="T108" s="136">
        <f>S108*H108</f>
        <v>0</v>
      </c>
      <c r="AR108" s="137" t="s">
        <v>168</v>
      </c>
      <c r="AT108" s="137" t="s">
        <v>134</v>
      </c>
      <c r="AU108" s="137" t="s">
        <v>83</v>
      </c>
      <c r="AY108" s="15" t="s">
        <v>131</v>
      </c>
      <c r="BE108" s="138">
        <f>IF(N108="základní",J108,0)</f>
        <v>0</v>
      </c>
      <c r="BF108" s="138">
        <f>IF(N108="snížená",J108,0)</f>
        <v>0</v>
      </c>
      <c r="BG108" s="138">
        <f>IF(N108="zákl. přenesená",J108,0)</f>
        <v>0</v>
      </c>
      <c r="BH108" s="138">
        <f>IF(N108="sníž. přenesená",J108,0)</f>
        <v>0</v>
      </c>
      <c r="BI108" s="138">
        <f>IF(N108="nulová",J108,0)</f>
        <v>0</v>
      </c>
      <c r="BJ108" s="15" t="s">
        <v>81</v>
      </c>
      <c r="BK108" s="138">
        <f>ROUND(I108*H108,2)</f>
        <v>0</v>
      </c>
      <c r="BL108" s="15" t="s">
        <v>168</v>
      </c>
      <c r="BM108" s="137" t="s">
        <v>251</v>
      </c>
    </row>
    <row r="109" spans="2:65" s="1" customFormat="1">
      <c r="B109" s="30"/>
      <c r="D109" s="139" t="s">
        <v>141</v>
      </c>
      <c r="F109" s="140" t="s">
        <v>252</v>
      </c>
      <c r="I109" s="141"/>
      <c r="L109" s="30"/>
      <c r="M109" s="142"/>
      <c r="T109" s="51"/>
      <c r="AT109" s="15" t="s">
        <v>141</v>
      </c>
      <c r="AU109" s="15" t="s">
        <v>83</v>
      </c>
    </row>
    <row r="110" spans="2:65" s="12" customFormat="1">
      <c r="B110" s="146"/>
      <c r="D110" s="147" t="s">
        <v>175</v>
      </c>
      <c r="E110" s="148" t="s">
        <v>3</v>
      </c>
      <c r="F110" s="149" t="s">
        <v>697</v>
      </c>
      <c r="H110" s="150">
        <v>7</v>
      </c>
      <c r="I110" s="151"/>
      <c r="L110" s="146"/>
      <c r="M110" s="152"/>
      <c r="T110" s="153"/>
      <c r="AT110" s="148" t="s">
        <v>175</v>
      </c>
      <c r="AU110" s="148" t="s">
        <v>83</v>
      </c>
      <c r="AV110" s="12" t="s">
        <v>83</v>
      </c>
      <c r="AW110" s="12" t="s">
        <v>34</v>
      </c>
      <c r="AX110" s="12" t="s">
        <v>73</v>
      </c>
      <c r="AY110" s="148" t="s">
        <v>131</v>
      </c>
    </row>
    <row r="111" spans="2:65" s="12" customFormat="1">
      <c r="B111" s="146"/>
      <c r="D111" s="147" t="s">
        <v>175</v>
      </c>
      <c r="E111" s="148" t="s">
        <v>3</v>
      </c>
      <c r="F111" s="149" t="s">
        <v>698</v>
      </c>
      <c r="H111" s="150">
        <v>4</v>
      </c>
      <c r="I111" s="151"/>
      <c r="L111" s="146"/>
      <c r="M111" s="152"/>
      <c r="T111" s="153"/>
      <c r="AT111" s="148" t="s">
        <v>175</v>
      </c>
      <c r="AU111" s="148" t="s">
        <v>83</v>
      </c>
      <c r="AV111" s="12" t="s">
        <v>83</v>
      </c>
      <c r="AW111" s="12" t="s">
        <v>34</v>
      </c>
      <c r="AX111" s="12" t="s">
        <v>73</v>
      </c>
      <c r="AY111" s="148" t="s">
        <v>131</v>
      </c>
    </row>
    <row r="112" spans="2:65" s="1" customFormat="1" ht="24.2" customHeight="1">
      <c r="B112" s="125"/>
      <c r="C112" s="126" t="s">
        <v>205</v>
      </c>
      <c r="D112" s="126" t="s">
        <v>134</v>
      </c>
      <c r="E112" s="127" t="s">
        <v>261</v>
      </c>
      <c r="F112" s="128" t="s">
        <v>262</v>
      </c>
      <c r="G112" s="129" t="s">
        <v>263</v>
      </c>
      <c r="H112" s="130">
        <v>20.350000000000001</v>
      </c>
      <c r="I112" s="131"/>
      <c r="J112" s="132">
        <f>ROUND(I112*H112,2)</f>
        <v>0</v>
      </c>
      <c r="K112" s="128" t="s">
        <v>138</v>
      </c>
      <c r="L112" s="30"/>
      <c r="M112" s="133" t="s">
        <v>3</v>
      </c>
      <c r="N112" s="134" t="s">
        <v>44</v>
      </c>
      <c r="P112" s="135">
        <f>O112*H112</f>
        <v>0</v>
      </c>
      <c r="Q112" s="135">
        <v>0</v>
      </c>
      <c r="R112" s="135">
        <f>Q112*H112</f>
        <v>0</v>
      </c>
      <c r="S112" s="135">
        <v>0</v>
      </c>
      <c r="T112" s="136">
        <f>S112*H112</f>
        <v>0</v>
      </c>
      <c r="AR112" s="137" t="s">
        <v>168</v>
      </c>
      <c r="AT112" s="137" t="s">
        <v>134</v>
      </c>
      <c r="AU112" s="137" t="s">
        <v>83</v>
      </c>
      <c r="AY112" s="15" t="s">
        <v>131</v>
      </c>
      <c r="BE112" s="138">
        <f>IF(N112="základní",J112,0)</f>
        <v>0</v>
      </c>
      <c r="BF112" s="138">
        <f>IF(N112="snížená",J112,0)</f>
        <v>0</v>
      </c>
      <c r="BG112" s="138">
        <f>IF(N112="zákl. přenesená",J112,0)</f>
        <v>0</v>
      </c>
      <c r="BH112" s="138">
        <f>IF(N112="sníž. přenesená",J112,0)</f>
        <v>0</v>
      </c>
      <c r="BI112" s="138">
        <f>IF(N112="nulová",J112,0)</f>
        <v>0</v>
      </c>
      <c r="BJ112" s="15" t="s">
        <v>81</v>
      </c>
      <c r="BK112" s="138">
        <f>ROUND(I112*H112,2)</f>
        <v>0</v>
      </c>
      <c r="BL112" s="15" t="s">
        <v>168</v>
      </c>
      <c r="BM112" s="137" t="s">
        <v>264</v>
      </c>
    </row>
    <row r="113" spans="2:65" s="1" customFormat="1">
      <c r="B113" s="30"/>
      <c r="D113" s="139" t="s">
        <v>141</v>
      </c>
      <c r="F113" s="140" t="s">
        <v>265</v>
      </c>
      <c r="I113" s="141"/>
      <c r="L113" s="30"/>
      <c r="M113" s="142"/>
      <c r="T113" s="51"/>
      <c r="AT113" s="15" t="s">
        <v>141</v>
      </c>
      <c r="AU113" s="15" t="s">
        <v>83</v>
      </c>
    </row>
    <row r="114" spans="2:65" s="12" customFormat="1">
      <c r="B114" s="146"/>
      <c r="D114" s="147" t="s">
        <v>175</v>
      </c>
      <c r="E114" s="148" t="s">
        <v>3</v>
      </c>
      <c r="F114" s="149" t="s">
        <v>699</v>
      </c>
      <c r="H114" s="150">
        <v>20.350000000000001</v>
      </c>
      <c r="I114" s="151"/>
      <c r="L114" s="146"/>
      <c r="M114" s="152"/>
      <c r="T114" s="153"/>
      <c r="AT114" s="148" t="s">
        <v>175</v>
      </c>
      <c r="AU114" s="148" t="s">
        <v>83</v>
      </c>
      <c r="AV114" s="12" t="s">
        <v>83</v>
      </c>
      <c r="AW114" s="12" t="s">
        <v>34</v>
      </c>
      <c r="AX114" s="12" t="s">
        <v>73</v>
      </c>
      <c r="AY114" s="148" t="s">
        <v>131</v>
      </c>
    </row>
    <row r="115" spans="2:65" s="1" customFormat="1" ht="24.2" customHeight="1">
      <c r="B115" s="125"/>
      <c r="C115" s="126" t="s">
        <v>211</v>
      </c>
      <c r="D115" s="126" t="s">
        <v>134</v>
      </c>
      <c r="E115" s="127" t="s">
        <v>268</v>
      </c>
      <c r="F115" s="128" t="s">
        <v>269</v>
      </c>
      <c r="G115" s="129" t="s">
        <v>208</v>
      </c>
      <c r="H115" s="130">
        <v>11</v>
      </c>
      <c r="I115" s="131"/>
      <c r="J115" s="132">
        <f>ROUND(I115*H115,2)</f>
        <v>0</v>
      </c>
      <c r="K115" s="128" t="s">
        <v>138</v>
      </c>
      <c r="L115" s="30"/>
      <c r="M115" s="133" t="s">
        <v>3</v>
      </c>
      <c r="N115" s="134" t="s">
        <v>44</v>
      </c>
      <c r="P115" s="135">
        <f>O115*H115</f>
        <v>0</v>
      </c>
      <c r="Q115" s="135">
        <v>0</v>
      </c>
      <c r="R115" s="135">
        <f>Q115*H115</f>
        <v>0</v>
      </c>
      <c r="S115" s="135">
        <v>0</v>
      </c>
      <c r="T115" s="136">
        <f>S115*H115</f>
        <v>0</v>
      </c>
      <c r="AR115" s="137" t="s">
        <v>168</v>
      </c>
      <c r="AT115" s="137" t="s">
        <v>134</v>
      </c>
      <c r="AU115" s="137" t="s">
        <v>83</v>
      </c>
      <c r="AY115" s="15" t="s">
        <v>131</v>
      </c>
      <c r="BE115" s="138">
        <f>IF(N115="základní",J115,0)</f>
        <v>0</v>
      </c>
      <c r="BF115" s="138">
        <f>IF(N115="snížená",J115,0)</f>
        <v>0</v>
      </c>
      <c r="BG115" s="138">
        <f>IF(N115="zákl. přenesená",J115,0)</f>
        <v>0</v>
      </c>
      <c r="BH115" s="138">
        <f>IF(N115="sníž. přenesená",J115,0)</f>
        <v>0</v>
      </c>
      <c r="BI115" s="138">
        <f>IF(N115="nulová",J115,0)</f>
        <v>0</v>
      </c>
      <c r="BJ115" s="15" t="s">
        <v>81</v>
      </c>
      <c r="BK115" s="138">
        <f>ROUND(I115*H115,2)</f>
        <v>0</v>
      </c>
      <c r="BL115" s="15" t="s">
        <v>168</v>
      </c>
      <c r="BM115" s="137" t="s">
        <v>270</v>
      </c>
    </row>
    <row r="116" spans="2:65" s="1" customFormat="1">
      <c r="B116" s="30"/>
      <c r="D116" s="139" t="s">
        <v>141</v>
      </c>
      <c r="F116" s="140" t="s">
        <v>271</v>
      </c>
      <c r="I116" s="141"/>
      <c r="L116" s="30"/>
      <c r="M116" s="142"/>
      <c r="T116" s="51"/>
      <c r="AT116" s="15" t="s">
        <v>141</v>
      </c>
      <c r="AU116" s="15" t="s">
        <v>83</v>
      </c>
    </row>
    <row r="117" spans="2:65" s="12" customFormat="1">
      <c r="B117" s="146"/>
      <c r="D117" s="147" t="s">
        <v>175</v>
      </c>
      <c r="E117" s="148" t="s">
        <v>3</v>
      </c>
      <c r="F117" s="149" t="s">
        <v>700</v>
      </c>
      <c r="H117" s="150">
        <v>11</v>
      </c>
      <c r="I117" s="151"/>
      <c r="L117" s="146"/>
      <c r="M117" s="152"/>
      <c r="T117" s="153"/>
      <c r="AT117" s="148" t="s">
        <v>175</v>
      </c>
      <c r="AU117" s="148" t="s">
        <v>83</v>
      </c>
      <c r="AV117" s="12" t="s">
        <v>83</v>
      </c>
      <c r="AW117" s="12" t="s">
        <v>34</v>
      </c>
      <c r="AX117" s="12" t="s">
        <v>73</v>
      </c>
      <c r="AY117" s="148" t="s">
        <v>131</v>
      </c>
    </row>
    <row r="118" spans="2:65" s="1" customFormat="1" ht="24.2" customHeight="1">
      <c r="B118" s="125"/>
      <c r="C118" s="126" t="s">
        <v>217</v>
      </c>
      <c r="D118" s="126" t="s">
        <v>134</v>
      </c>
      <c r="E118" s="127" t="s">
        <v>279</v>
      </c>
      <c r="F118" s="128" t="s">
        <v>280</v>
      </c>
      <c r="G118" s="129" t="s">
        <v>167</v>
      </c>
      <c r="H118" s="130">
        <v>27</v>
      </c>
      <c r="I118" s="131"/>
      <c r="J118" s="132">
        <f>ROUND(I118*H118,2)</f>
        <v>0</v>
      </c>
      <c r="K118" s="128" t="s">
        <v>138</v>
      </c>
      <c r="L118" s="30"/>
      <c r="M118" s="133" t="s">
        <v>3</v>
      </c>
      <c r="N118" s="134" t="s">
        <v>44</v>
      </c>
      <c r="P118" s="135">
        <f>O118*H118</f>
        <v>0</v>
      </c>
      <c r="Q118" s="135">
        <v>0</v>
      </c>
      <c r="R118" s="135">
        <f>Q118*H118</f>
        <v>0</v>
      </c>
      <c r="S118" s="135">
        <v>0</v>
      </c>
      <c r="T118" s="136">
        <f>S118*H118</f>
        <v>0</v>
      </c>
      <c r="AR118" s="137" t="s">
        <v>168</v>
      </c>
      <c r="AT118" s="137" t="s">
        <v>134</v>
      </c>
      <c r="AU118" s="137" t="s">
        <v>83</v>
      </c>
      <c r="AY118" s="15" t="s">
        <v>131</v>
      </c>
      <c r="BE118" s="138">
        <f>IF(N118="základní",J118,0)</f>
        <v>0</v>
      </c>
      <c r="BF118" s="138">
        <f>IF(N118="snížená",J118,0)</f>
        <v>0</v>
      </c>
      <c r="BG118" s="138">
        <f>IF(N118="zákl. přenesená",J118,0)</f>
        <v>0</v>
      </c>
      <c r="BH118" s="138">
        <f>IF(N118="sníž. přenesená",J118,0)</f>
        <v>0</v>
      </c>
      <c r="BI118" s="138">
        <f>IF(N118="nulová",J118,0)</f>
        <v>0</v>
      </c>
      <c r="BJ118" s="15" t="s">
        <v>81</v>
      </c>
      <c r="BK118" s="138">
        <f>ROUND(I118*H118,2)</f>
        <v>0</v>
      </c>
      <c r="BL118" s="15" t="s">
        <v>168</v>
      </c>
      <c r="BM118" s="137" t="s">
        <v>281</v>
      </c>
    </row>
    <row r="119" spans="2:65" s="1" customFormat="1">
      <c r="B119" s="30"/>
      <c r="D119" s="139" t="s">
        <v>141</v>
      </c>
      <c r="F119" s="140" t="s">
        <v>282</v>
      </c>
      <c r="I119" s="141"/>
      <c r="L119" s="30"/>
      <c r="M119" s="142"/>
      <c r="T119" s="51"/>
      <c r="AT119" s="15" t="s">
        <v>141</v>
      </c>
      <c r="AU119" s="15" t="s">
        <v>83</v>
      </c>
    </row>
    <row r="120" spans="2:65" s="1" customFormat="1" ht="16.5" customHeight="1">
      <c r="B120" s="125"/>
      <c r="C120" s="154" t="s">
        <v>223</v>
      </c>
      <c r="D120" s="154" t="s">
        <v>284</v>
      </c>
      <c r="E120" s="155" t="s">
        <v>285</v>
      </c>
      <c r="F120" s="156" t="s">
        <v>286</v>
      </c>
      <c r="G120" s="157" t="s">
        <v>208</v>
      </c>
      <c r="H120" s="158">
        <v>2.7</v>
      </c>
      <c r="I120" s="159"/>
      <c r="J120" s="160">
        <f>ROUND(I120*H120,2)</f>
        <v>0</v>
      </c>
      <c r="K120" s="156" t="s">
        <v>138</v>
      </c>
      <c r="L120" s="161"/>
      <c r="M120" s="162" t="s">
        <v>3</v>
      </c>
      <c r="N120" s="163" t="s">
        <v>44</v>
      </c>
      <c r="P120" s="135">
        <f>O120*H120</f>
        <v>0</v>
      </c>
      <c r="Q120" s="135">
        <v>0.22</v>
      </c>
      <c r="R120" s="135">
        <f>Q120*H120</f>
        <v>0.59400000000000008</v>
      </c>
      <c r="S120" s="135">
        <v>0</v>
      </c>
      <c r="T120" s="136">
        <f>S120*H120</f>
        <v>0</v>
      </c>
      <c r="AR120" s="137" t="s">
        <v>205</v>
      </c>
      <c r="AT120" s="137" t="s">
        <v>284</v>
      </c>
      <c r="AU120" s="137" t="s">
        <v>83</v>
      </c>
      <c r="AY120" s="15" t="s">
        <v>131</v>
      </c>
      <c r="BE120" s="138">
        <f>IF(N120="základní",J120,0)</f>
        <v>0</v>
      </c>
      <c r="BF120" s="138">
        <f>IF(N120="snížená",J120,0)</f>
        <v>0</v>
      </c>
      <c r="BG120" s="138">
        <f>IF(N120="zákl. přenesená",J120,0)</f>
        <v>0</v>
      </c>
      <c r="BH120" s="138">
        <f>IF(N120="sníž. přenesená",J120,0)</f>
        <v>0</v>
      </c>
      <c r="BI120" s="138">
        <f>IF(N120="nulová",J120,0)</f>
        <v>0</v>
      </c>
      <c r="BJ120" s="15" t="s">
        <v>81</v>
      </c>
      <c r="BK120" s="138">
        <f>ROUND(I120*H120,2)</f>
        <v>0</v>
      </c>
      <c r="BL120" s="15" t="s">
        <v>168</v>
      </c>
      <c r="BM120" s="137" t="s">
        <v>287</v>
      </c>
    </row>
    <row r="121" spans="2:65" s="12" customFormat="1">
      <c r="B121" s="146"/>
      <c r="D121" s="147" t="s">
        <v>175</v>
      </c>
      <c r="E121" s="148" t="s">
        <v>3</v>
      </c>
      <c r="F121" s="149" t="s">
        <v>701</v>
      </c>
      <c r="H121" s="150">
        <v>2.7</v>
      </c>
      <c r="I121" s="151"/>
      <c r="L121" s="146"/>
      <c r="M121" s="152"/>
      <c r="T121" s="153"/>
      <c r="AT121" s="148" t="s">
        <v>175</v>
      </c>
      <c r="AU121" s="148" t="s">
        <v>83</v>
      </c>
      <c r="AV121" s="12" t="s">
        <v>83</v>
      </c>
      <c r="AW121" s="12" t="s">
        <v>34</v>
      </c>
      <c r="AX121" s="12" t="s">
        <v>73</v>
      </c>
      <c r="AY121" s="148" t="s">
        <v>131</v>
      </c>
    </row>
    <row r="122" spans="2:65" s="1" customFormat="1" ht="24.2" customHeight="1">
      <c r="B122" s="125"/>
      <c r="C122" s="126" t="s">
        <v>228</v>
      </c>
      <c r="D122" s="126" t="s">
        <v>134</v>
      </c>
      <c r="E122" s="127" t="s">
        <v>290</v>
      </c>
      <c r="F122" s="128" t="s">
        <v>291</v>
      </c>
      <c r="G122" s="129" t="s">
        <v>167</v>
      </c>
      <c r="H122" s="130">
        <v>27</v>
      </c>
      <c r="I122" s="131"/>
      <c r="J122" s="132">
        <f>ROUND(I122*H122,2)</f>
        <v>0</v>
      </c>
      <c r="K122" s="128" t="s">
        <v>138</v>
      </c>
      <c r="L122" s="30"/>
      <c r="M122" s="133" t="s">
        <v>3</v>
      </c>
      <c r="N122" s="134" t="s">
        <v>44</v>
      </c>
      <c r="P122" s="135">
        <f>O122*H122</f>
        <v>0</v>
      </c>
      <c r="Q122" s="135">
        <v>0</v>
      </c>
      <c r="R122" s="135">
        <f>Q122*H122</f>
        <v>0</v>
      </c>
      <c r="S122" s="135">
        <v>0</v>
      </c>
      <c r="T122" s="136">
        <f>S122*H122</f>
        <v>0</v>
      </c>
      <c r="AR122" s="137" t="s">
        <v>168</v>
      </c>
      <c r="AT122" s="137" t="s">
        <v>134</v>
      </c>
      <c r="AU122" s="137" t="s">
        <v>83</v>
      </c>
      <c r="AY122" s="15" t="s">
        <v>131</v>
      </c>
      <c r="BE122" s="138">
        <f>IF(N122="základní",J122,0)</f>
        <v>0</v>
      </c>
      <c r="BF122" s="138">
        <f>IF(N122="snížená",J122,0)</f>
        <v>0</v>
      </c>
      <c r="BG122" s="138">
        <f>IF(N122="zákl. přenesená",J122,0)</f>
        <v>0</v>
      </c>
      <c r="BH122" s="138">
        <f>IF(N122="sníž. přenesená",J122,0)</f>
        <v>0</v>
      </c>
      <c r="BI122" s="138">
        <f>IF(N122="nulová",J122,0)</f>
        <v>0</v>
      </c>
      <c r="BJ122" s="15" t="s">
        <v>81</v>
      </c>
      <c r="BK122" s="138">
        <f>ROUND(I122*H122,2)</f>
        <v>0</v>
      </c>
      <c r="BL122" s="15" t="s">
        <v>168</v>
      </c>
      <c r="BM122" s="137" t="s">
        <v>292</v>
      </c>
    </row>
    <row r="123" spans="2:65" s="1" customFormat="1">
      <c r="B123" s="30"/>
      <c r="D123" s="139" t="s">
        <v>141</v>
      </c>
      <c r="F123" s="140" t="s">
        <v>293</v>
      </c>
      <c r="I123" s="141"/>
      <c r="L123" s="30"/>
      <c r="M123" s="142"/>
      <c r="T123" s="51"/>
      <c r="AT123" s="15" t="s">
        <v>141</v>
      </c>
      <c r="AU123" s="15" t="s">
        <v>83</v>
      </c>
    </row>
    <row r="124" spans="2:65" s="1" customFormat="1" ht="16.5" customHeight="1">
      <c r="B124" s="125"/>
      <c r="C124" s="154" t="s">
        <v>233</v>
      </c>
      <c r="D124" s="154" t="s">
        <v>284</v>
      </c>
      <c r="E124" s="155" t="s">
        <v>295</v>
      </c>
      <c r="F124" s="156" t="s">
        <v>296</v>
      </c>
      <c r="G124" s="157" t="s">
        <v>297</v>
      </c>
      <c r="H124" s="158">
        <v>0.54</v>
      </c>
      <c r="I124" s="159"/>
      <c r="J124" s="160">
        <f>ROUND(I124*H124,2)</f>
        <v>0</v>
      </c>
      <c r="K124" s="156" t="s">
        <v>138</v>
      </c>
      <c r="L124" s="161"/>
      <c r="M124" s="162" t="s">
        <v>3</v>
      </c>
      <c r="N124" s="163" t="s">
        <v>44</v>
      </c>
      <c r="P124" s="135">
        <f>O124*H124</f>
        <v>0</v>
      </c>
      <c r="Q124" s="135">
        <v>1E-3</v>
      </c>
      <c r="R124" s="135">
        <f>Q124*H124</f>
        <v>5.4000000000000001E-4</v>
      </c>
      <c r="S124" s="135">
        <v>0</v>
      </c>
      <c r="T124" s="136">
        <f>S124*H124</f>
        <v>0</v>
      </c>
      <c r="AR124" s="137" t="s">
        <v>205</v>
      </c>
      <c r="AT124" s="137" t="s">
        <v>284</v>
      </c>
      <c r="AU124" s="137" t="s">
        <v>83</v>
      </c>
      <c r="AY124" s="15" t="s">
        <v>131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5" t="s">
        <v>81</v>
      </c>
      <c r="BK124" s="138">
        <f>ROUND(I124*H124,2)</f>
        <v>0</v>
      </c>
      <c r="BL124" s="15" t="s">
        <v>168</v>
      </c>
      <c r="BM124" s="137" t="s">
        <v>298</v>
      </c>
    </row>
    <row r="125" spans="2:65" s="12" customFormat="1">
      <c r="B125" s="146"/>
      <c r="D125" s="147" t="s">
        <v>175</v>
      </c>
      <c r="E125" s="148" t="s">
        <v>3</v>
      </c>
      <c r="F125" s="149" t="s">
        <v>702</v>
      </c>
      <c r="H125" s="150">
        <v>0.54</v>
      </c>
      <c r="I125" s="151"/>
      <c r="L125" s="146"/>
      <c r="M125" s="152"/>
      <c r="T125" s="153"/>
      <c r="AT125" s="148" t="s">
        <v>175</v>
      </c>
      <c r="AU125" s="148" t="s">
        <v>83</v>
      </c>
      <c r="AV125" s="12" t="s">
        <v>83</v>
      </c>
      <c r="AW125" s="12" t="s">
        <v>34</v>
      </c>
      <c r="AX125" s="12" t="s">
        <v>73</v>
      </c>
      <c r="AY125" s="148" t="s">
        <v>131</v>
      </c>
    </row>
    <row r="126" spans="2:65" s="1" customFormat="1" ht="21.75" customHeight="1">
      <c r="B126" s="125"/>
      <c r="C126" s="126" t="s">
        <v>238</v>
      </c>
      <c r="D126" s="126" t="s">
        <v>134</v>
      </c>
      <c r="E126" s="127" t="s">
        <v>300</v>
      </c>
      <c r="F126" s="128" t="s">
        <v>301</v>
      </c>
      <c r="G126" s="129" t="s">
        <v>167</v>
      </c>
      <c r="H126" s="130">
        <v>27</v>
      </c>
      <c r="I126" s="131"/>
      <c r="J126" s="132">
        <f>ROUND(I126*H126,2)</f>
        <v>0</v>
      </c>
      <c r="K126" s="128" t="s">
        <v>138</v>
      </c>
      <c r="L126" s="30"/>
      <c r="M126" s="133" t="s">
        <v>3</v>
      </c>
      <c r="N126" s="134" t="s">
        <v>44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168</v>
      </c>
      <c r="AT126" s="137" t="s">
        <v>134</v>
      </c>
      <c r="AU126" s="137" t="s">
        <v>83</v>
      </c>
      <c r="AY126" s="15" t="s">
        <v>131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5" t="s">
        <v>81</v>
      </c>
      <c r="BK126" s="138">
        <f>ROUND(I126*H126,2)</f>
        <v>0</v>
      </c>
      <c r="BL126" s="15" t="s">
        <v>168</v>
      </c>
      <c r="BM126" s="137" t="s">
        <v>302</v>
      </c>
    </row>
    <row r="127" spans="2:65" s="1" customFormat="1">
      <c r="B127" s="30"/>
      <c r="D127" s="139" t="s">
        <v>141</v>
      </c>
      <c r="F127" s="140" t="s">
        <v>303</v>
      </c>
      <c r="I127" s="141"/>
      <c r="L127" s="30"/>
      <c r="M127" s="142"/>
      <c r="T127" s="51"/>
      <c r="AT127" s="15" t="s">
        <v>141</v>
      </c>
      <c r="AU127" s="15" t="s">
        <v>83</v>
      </c>
    </row>
    <row r="128" spans="2:65" s="1" customFormat="1" ht="21.75" customHeight="1">
      <c r="B128" s="125"/>
      <c r="C128" s="126" t="s">
        <v>9</v>
      </c>
      <c r="D128" s="126" t="s">
        <v>134</v>
      </c>
      <c r="E128" s="127" t="s">
        <v>305</v>
      </c>
      <c r="F128" s="128" t="s">
        <v>306</v>
      </c>
      <c r="G128" s="129" t="s">
        <v>167</v>
      </c>
      <c r="H128" s="130">
        <v>113</v>
      </c>
      <c r="I128" s="131"/>
      <c r="J128" s="132">
        <f>ROUND(I128*H128,2)</f>
        <v>0</v>
      </c>
      <c r="K128" s="128" t="s">
        <v>138</v>
      </c>
      <c r="L128" s="30"/>
      <c r="M128" s="133" t="s">
        <v>3</v>
      </c>
      <c r="N128" s="134" t="s">
        <v>44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168</v>
      </c>
      <c r="AT128" s="137" t="s">
        <v>134</v>
      </c>
      <c r="AU128" s="137" t="s">
        <v>83</v>
      </c>
      <c r="AY128" s="15" t="s">
        <v>131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5" t="s">
        <v>81</v>
      </c>
      <c r="BK128" s="138">
        <f>ROUND(I128*H128,2)</f>
        <v>0</v>
      </c>
      <c r="BL128" s="15" t="s">
        <v>168</v>
      </c>
      <c r="BM128" s="137" t="s">
        <v>307</v>
      </c>
    </row>
    <row r="129" spans="2:65" s="1" customFormat="1">
      <c r="B129" s="30"/>
      <c r="D129" s="139" t="s">
        <v>141</v>
      </c>
      <c r="F129" s="140" t="s">
        <v>308</v>
      </c>
      <c r="I129" s="141"/>
      <c r="L129" s="30"/>
      <c r="M129" s="142"/>
      <c r="T129" s="51"/>
      <c r="AT129" s="15" t="s">
        <v>141</v>
      </c>
      <c r="AU129" s="15" t="s">
        <v>83</v>
      </c>
    </row>
    <row r="130" spans="2:65" s="1" customFormat="1" ht="24.2" customHeight="1">
      <c r="B130" s="125"/>
      <c r="C130" s="126" t="s">
        <v>248</v>
      </c>
      <c r="D130" s="126" t="s">
        <v>134</v>
      </c>
      <c r="E130" s="127" t="s">
        <v>310</v>
      </c>
      <c r="F130" s="128" t="s">
        <v>311</v>
      </c>
      <c r="G130" s="129" t="s">
        <v>167</v>
      </c>
      <c r="H130" s="130">
        <v>27</v>
      </c>
      <c r="I130" s="131"/>
      <c r="J130" s="132">
        <f>ROUND(I130*H130,2)</f>
        <v>0</v>
      </c>
      <c r="K130" s="128" t="s">
        <v>138</v>
      </c>
      <c r="L130" s="30"/>
      <c r="M130" s="133" t="s">
        <v>3</v>
      </c>
      <c r="N130" s="134" t="s">
        <v>44</v>
      </c>
      <c r="P130" s="135">
        <f>O130*H130</f>
        <v>0</v>
      </c>
      <c r="Q130" s="135">
        <v>3.3000000000000002E-6</v>
      </c>
      <c r="R130" s="135">
        <f>Q130*H130</f>
        <v>8.9100000000000011E-5</v>
      </c>
      <c r="S130" s="135">
        <v>0</v>
      </c>
      <c r="T130" s="136">
        <f>S130*H130</f>
        <v>0</v>
      </c>
      <c r="AR130" s="137" t="s">
        <v>168</v>
      </c>
      <c r="AT130" s="137" t="s">
        <v>134</v>
      </c>
      <c r="AU130" s="137" t="s">
        <v>83</v>
      </c>
      <c r="AY130" s="15" t="s">
        <v>131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5" t="s">
        <v>81</v>
      </c>
      <c r="BK130" s="138">
        <f>ROUND(I130*H130,2)</f>
        <v>0</v>
      </c>
      <c r="BL130" s="15" t="s">
        <v>168</v>
      </c>
      <c r="BM130" s="137" t="s">
        <v>312</v>
      </c>
    </row>
    <row r="131" spans="2:65" s="1" customFormat="1">
      <c r="B131" s="30"/>
      <c r="D131" s="139" t="s">
        <v>141</v>
      </c>
      <c r="F131" s="140" t="s">
        <v>313</v>
      </c>
      <c r="I131" s="141"/>
      <c r="L131" s="30"/>
      <c r="M131" s="142"/>
      <c r="T131" s="51"/>
      <c r="AT131" s="15" t="s">
        <v>141</v>
      </c>
      <c r="AU131" s="15" t="s">
        <v>83</v>
      </c>
    </row>
    <row r="132" spans="2:65" s="1" customFormat="1" ht="21.75" customHeight="1">
      <c r="B132" s="125"/>
      <c r="C132" s="126" t="s">
        <v>255</v>
      </c>
      <c r="D132" s="126" t="s">
        <v>134</v>
      </c>
      <c r="E132" s="127" t="s">
        <v>315</v>
      </c>
      <c r="F132" s="128" t="s">
        <v>316</v>
      </c>
      <c r="G132" s="129" t="s">
        <v>167</v>
      </c>
      <c r="H132" s="130">
        <v>27</v>
      </c>
      <c r="I132" s="131"/>
      <c r="J132" s="132">
        <f>ROUND(I132*H132,2)</f>
        <v>0</v>
      </c>
      <c r="K132" s="128" t="s">
        <v>138</v>
      </c>
      <c r="L132" s="30"/>
      <c r="M132" s="133" t="s">
        <v>3</v>
      </c>
      <c r="N132" s="134" t="s">
        <v>44</v>
      </c>
      <c r="P132" s="135">
        <f>O132*H132</f>
        <v>0</v>
      </c>
      <c r="Q132" s="135">
        <v>3.3000000000000002E-6</v>
      </c>
      <c r="R132" s="135">
        <f>Q132*H132</f>
        <v>8.9100000000000011E-5</v>
      </c>
      <c r="S132" s="135">
        <v>0</v>
      </c>
      <c r="T132" s="136">
        <f>S132*H132</f>
        <v>0</v>
      </c>
      <c r="AR132" s="137" t="s">
        <v>168</v>
      </c>
      <c r="AT132" s="137" t="s">
        <v>134</v>
      </c>
      <c r="AU132" s="137" t="s">
        <v>83</v>
      </c>
      <c r="AY132" s="15" t="s">
        <v>131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5" t="s">
        <v>81</v>
      </c>
      <c r="BK132" s="138">
        <f>ROUND(I132*H132,2)</f>
        <v>0</v>
      </c>
      <c r="BL132" s="15" t="s">
        <v>168</v>
      </c>
      <c r="BM132" s="137" t="s">
        <v>317</v>
      </c>
    </row>
    <row r="133" spans="2:65" s="1" customFormat="1">
      <c r="B133" s="30"/>
      <c r="D133" s="139" t="s">
        <v>141</v>
      </c>
      <c r="F133" s="140" t="s">
        <v>318</v>
      </c>
      <c r="I133" s="141"/>
      <c r="L133" s="30"/>
      <c r="M133" s="142"/>
      <c r="T133" s="51"/>
      <c r="AT133" s="15" t="s">
        <v>141</v>
      </c>
      <c r="AU133" s="15" t="s">
        <v>83</v>
      </c>
    </row>
    <row r="134" spans="2:65" s="1" customFormat="1" ht="16.5" customHeight="1">
      <c r="B134" s="125"/>
      <c r="C134" s="126" t="s">
        <v>260</v>
      </c>
      <c r="D134" s="126" t="s">
        <v>134</v>
      </c>
      <c r="E134" s="127" t="s">
        <v>320</v>
      </c>
      <c r="F134" s="128" t="s">
        <v>321</v>
      </c>
      <c r="G134" s="129" t="s">
        <v>263</v>
      </c>
      <c r="H134" s="130">
        <v>1E-3</v>
      </c>
      <c r="I134" s="131"/>
      <c r="J134" s="132">
        <f>ROUND(I134*H134,2)</f>
        <v>0</v>
      </c>
      <c r="K134" s="128" t="s">
        <v>138</v>
      </c>
      <c r="L134" s="30"/>
      <c r="M134" s="133" t="s">
        <v>3</v>
      </c>
      <c r="N134" s="134" t="s">
        <v>44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168</v>
      </c>
      <c r="AT134" s="137" t="s">
        <v>134</v>
      </c>
      <c r="AU134" s="137" t="s">
        <v>83</v>
      </c>
      <c r="AY134" s="15" t="s">
        <v>131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5" t="s">
        <v>81</v>
      </c>
      <c r="BK134" s="138">
        <f>ROUND(I134*H134,2)</f>
        <v>0</v>
      </c>
      <c r="BL134" s="15" t="s">
        <v>168</v>
      </c>
      <c r="BM134" s="137" t="s">
        <v>322</v>
      </c>
    </row>
    <row r="135" spans="2:65" s="1" customFormat="1">
      <c r="B135" s="30"/>
      <c r="D135" s="139" t="s">
        <v>141</v>
      </c>
      <c r="F135" s="140" t="s">
        <v>323</v>
      </c>
      <c r="I135" s="141"/>
      <c r="L135" s="30"/>
      <c r="M135" s="142"/>
      <c r="T135" s="51"/>
      <c r="AT135" s="15" t="s">
        <v>141</v>
      </c>
      <c r="AU135" s="15" t="s">
        <v>83</v>
      </c>
    </row>
    <row r="136" spans="2:65" s="12" customFormat="1">
      <c r="B136" s="146"/>
      <c r="D136" s="147" t="s">
        <v>175</v>
      </c>
      <c r="E136" s="148" t="s">
        <v>3</v>
      </c>
      <c r="F136" s="149" t="s">
        <v>703</v>
      </c>
      <c r="H136" s="150">
        <v>1E-3</v>
      </c>
      <c r="I136" s="151"/>
      <c r="L136" s="146"/>
      <c r="M136" s="152"/>
      <c r="T136" s="153"/>
      <c r="AT136" s="148" t="s">
        <v>175</v>
      </c>
      <c r="AU136" s="148" t="s">
        <v>83</v>
      </c>
      <c r="AV136" s="12" t="s">
        <v>83</v>
      </c>
      <c r="AW136" s="12" t="s">
        <v>34</v>
      </c>
      <c r="AX136" s="12" t="s">
        <v>73</v>
      </c>
      <c r="AY136" s="148" t="s">
        <v>131</v>
      </c>
    </row>
    <row r="137" spans="2:65" s="1" customFormat="1" ht="16.5" customHeight="1">
      <c r="B137" s="125"/>
      <c r="C137" s="154" t="s">
        <v>267</v>
      </c>
      <c r="D137" s="154" t="s">
        <v>284</v>
      </c>
      <c r="E137" s="155" t="s">
        <v>326</v>
      </c>
      <c r="F137" s="156" t="s">
        <v>327</v>
      </c>
      <c r="G137" s="157" t="s">
        <v>297</v>
      </c>
      <c r="H137" s="158">
        <v>0.81</v>
      </c>
      <c r="I137" s="159"/>
      <c r="J137" s="160">
        <f>ROUND(I137*H137,2)</f>
        <v>0</v>
      </c>
      <c r="K137" s="156" t="s">
        <v>138</v>
      </c>
      <c r="L137" s="161"/>
      <c r="M137" s="162" t="s">
        <v>3</v>
      </c>
      <c r="N137" s="163" t="s">
        <v>44</v>
      </c>
      <c r="P137" s="135">
        <f>O137*H137</f>
        <v>0</v>
      </c>
      <c r="Q137" s="135">
        <v>1E-3</v>
      </c>
      <c r="R137" s="135">
        <f>Q137*H137</f>
        <v>8.1000000000000006E-4</v>
      </c>
      <c r="S137" s="135">
        <v>0</v>
      </c>
      <c r="T137" s="136">
        <f>S137*H137</f>
        <v>0</v>
      </c>
      <c r="AR137" s="137" t="s">
        <v>205</v>
      </c>
      <c r="AT137" s="137" t="s">
        <v>284</v>
      </c>
      <c r="AU137" s="137" t="s">
        <v>83</v>
      </c>
      <c r="AY137" s="15" t="s">
        <v>131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5" t="s">
        <v>81</v>
      </c>
      <c r="BK137" s="138">
        <f>ROUND(I137*H137,2)</f>
        <v>0</v>
      </c>
      <c r="BL137" s="15" t="s">
        <v>168</v>
      </c>
      <c r="BM137" s="137" t="s">
        <v>328</v>
      </c>
    </row>
    <row r="138" spans="2:65" s="12" customFormat="1">
      <c r="B138" s="146"/>
      <c r="D138" s="147" t="s">
        <v>175</v>
      </c>
      <c r="E138" s="148" t="s">
        <v>3</v>
      </c>
      <c r="F138" s="149" t="s">
        <v>704</v>
      </c>
      <c r="H138" s="150">
        <v>0.81</v>
      </c>
      <c r="I138" s="151"/>
      <c r="L138" s="146"/>
      <c r="M138" s="152"/>
      <c r="T138" s="153"/>
      <c r="AT138" s="148" t="s">
        <v>175</v>
      </c>
      <c r="AU138" s="148" t="s">
        <v>83</v>
      </c>
      <c r="AV138" s="12" t="s">
        <v>83</v>
      </c>
      <c r="AW138" s="12" t="s">
        <v>34</v>
      </c>
      <c r="AX138" s="12" t="s">
        <v>73</v>
      </c>
      <c r="AY138" s="148" t="s">
        <v>131</v>
      </c>
    </row>
    <row r="139" spans="2:65" s="1" customFormat="1" ht="16.5" customHeight="1">
      <c r="B139" s="125"/>
      <c r="C139" s="126" t="s">
        <v>273</v>
      </c>
      <c r="D139" s="126" t="s">
        <v>134</v>
      </c>
      <c r="E139" s="127" t="s">
        <v>331</v>
      </c>
      <c r="F139" s="128" t="s">
        <v>332</v>
      </c>
      <c r="G139" s="129" t="s">
        <v>208</v>
      </c>
      <c r="H139" s="130">
        <v>5.3999999999999999E-2</v>
      </c>
      <c r="I139" s="131"/>
      <c r="J139" s="132">
        <f>ROUND(I139*H139,2)</f>
        <v>0</v>
      </c>
      <c r="K139" s="128" t="s">
        <v>138</v>
      </c>
      <c r="L139" s="30"/>
      <c r="M139" s="133" t="s">
        <v>3</v>
      </c>
      <c r="N139" s="134" t="s">
        <v>44</v>
      </c>
      <c r="P139" s="135">
        <f>O139*H139</f>
        <v>0</v>
      </c>
      <c r="Q139" s="135">
        <v>0</v>
      </c>
      <c r="R139" s="135">
        <f>Q139*H139</f>
        <v>0</v>
      </c>
      <c r="S139" s="135">
        <v>0</v>
      </c>
      <c r="T139" s="136">
        <f>S139*H139</f>
        <v>0</v>
      </c>
      <c r="AR139" s="137" t="s">
        <v>168</v>
      </c>
      <c r="AT139" s="137" t="s">
        <v>134</v>
      </c>
      <c r="AU139" s="137" t="s">
        <v>83</v>
      </c>
      <c r="AY139" s="15" t="s">
        <v>131</v>
      </c>
      <c r="BE139" s="138">
        <f>IF(N139="základní",J139,0)</f>
        <v>0</v>
      </c>
      <c r="BF139" s="138">
        <f>IF(N139="snížená",J139,0)</f>
        <v>0</v>
      </c>
      <c r="BG139" s="138">
        <f>IF(N139="zákl. přenesená",J139,0)</f>
        <v>0</v>
      </c>
      <c r="BH139" s="138">
        <f>IF(N139="sníž. přenesená",J139,0)</f>
        <v>0</v>
      </c>
      <c r="BI139" s="138">
        <f>IF(N139="nulová",J139,0)</f>
        <v>0</v>
      </c>
      <c r="BJ139" s="15" t="s">
        <v>81</v>
      </c>
      <c r="BK139" s="138">
        <f>ROUND(I139*H139,2)</f>
        <v>0</v>
      </c>
      <c r="BL139" s="15" t="s">
        <v>168</v>
      </c>
      <c r="BM139" s="137" t="s">
        <v>333</v>
      </c>
    </row>
    <row r="140" spans="2:65" s="1" customFormat="1">
      <c r="B140" s="30"/>
      <c r="D140" s="139" t="s">
        <v>141</v>
      </c>
      <c r="F140" s="140" t="s">
        <v>334</v>
      </c>
      <c r="I140" s="141"/>
      <c r="L140" s="30"/>
      <c r="M140" s="142"/>
      <c r="T140" s="51"/>
      <c r="AT140" s="15" t="s">
        <v>141</v>
      </c>
      <c r="AU140" s="15" t="s">
        <v>83</v>
      </c>
    </row>
    <row r="141" spans="2:65" s="12" customFormat="1">
      <c r="B141" s="146"/>
      <c r="D141" s="147" t="s">
        <v>175</v>
      </c>
      <c r="E141" s="148" t="s">
        <v>3</v>
      </c>
      <c r="F141" s="149" t="s">
        <v>705</v>
      </c>
      <c r="H141" s="150">
        <v>5.3999999999999999E-2</v>
      </c>
      <c r="I141" s="151"/>
      <c r="L141" s="146"/>
      <c r="M141" s="152"/>
      <c r="T141" s="153"/>
      <c r="AT141" s="148" t="s">
        <v>175</v>
      </c>
      <c r="AU141" s="148" t="s">
        <v>83</v>
      </c>
      <c r="AV141" s="12" t="s">
        <v>83</v>
      </c>
      <c r="AW141" s="12" t="s">
        <v>34</v>
      </c>
      <c r="AX141" s="12" t="s">
        <v>73</v>
      </c>
      <c r="AY141" s="148" t="s">
        <v>131</v>
      </c>
    </row>
    <row r="142" spans="2:65" s="1" customFormat="1" ht="16.5" customHeight="1">
      <c r="B142" s="125"/>
      <c r="C142" s="126" t="s">
        <v>8</v>
      </c>
      <c r="D142" s="126" t="s">
        <v>134</v>
      </c>
      <c r="E142" s="127" t="s">
        <v>337</v>
      </c>
      <c r="F142" s="128" t="s">
        <v>338</v>
      </c>
      <c r="G142" s="129" t="s">
        <v>208</v>
      </c>
      <c r="H142" s="130">
        <v>5.3999999999999999E-2</v>
      </c>
      <c r="I142" s="131"/>
      <c r="J142" s="132">
        <f>ROUND(I142*H142,2)</f>
        <v>0</v>
      </c>
      <c r="K142" s="128" t="s">
        <v>138</v>
      </c>
      <c r="L142" s="30"/>
      <c r="M142" s="133" t="s">
        <v>3</v>
      </c>
      <c r="N142" s="134" t="s">
        <v>44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168</v>
      </c>
      <c r="AT142" s="137" t="s">
        <v>134</v>
      </c>
      <c r="AU142" s="137" t="s">
        <v>83</v>
      </c>
      <c r="AY142" s="15" t="s">
        <v>131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5" t="s">
        <v>81</v>
      </c>
      <c r="BK142" s="138">
        <f>ROUND(I142*H142,2)</f>
        <v>0</v>
      </c>
      <c r="BL142" s="15" t="s">
        <v>168</v>
      </c>
      <c r="BM142" s="137" t="s">
        <v>339</v>
      </c>
    </row>
    <row r="143" spans="2:65" s="1" customFormat="1">
      <c r="B143" s="30"/>
      <c r="D143" s="139" t="s">
        <v>141</v>
      </c>
      <c r="F143" s="140" t="s">
        <v>340</v>
      </c>
      <c r="I143" s="141"/>
      <c r="L143" s="30"/>
      <c r="M143" s="142"/>
      <c r="T143" s="51"/>
      <c r="AT143" s="15" t="s">
        <v>141</v>
      </c>
      <c r="AU143" s="15" t="s">
        <v>83</v>
      </c>
    </row>
    <row r="144" spans="2:65" s="12" customFormat="1">
      <c r="B144" s="146"/>
      <c r="D144" s="147" t="s">
        <v>175</v>
      </c>
      <c r="E144" s="148" t="s">
        <v>3</v>
      </c>
      <c r="F144" s="149" t="s">
        <v>705</v>
      </c>
      <c r="H144" s="150">
        <v>5.3999999999999999E-2</v>
      </c>
      <c r="I144" s="151"/>
      <c r="L144" s="146"/>
      <c r="M144" s="152"/>
      <c r="T144" s="153"/>
      <c r="AT144" s="148" t="s">
        <v>175</v>
      </c>
      <c r="AU144" s="148" t="s">
        <v>83</v>
      </c>
      <c r="AV144" s="12" t="s">
        <v>83</v>
      </c>
      <c r="AW144" s="12" t="s">
        <v>34</v>
      </c>
      <c r="AX144" s="12" t="s">
        <v>73</v>
      </c>
      <c r="AY144" s="148" t="s">
        <v>131</v>
      </c>
    </row>
    <row r="145" spans="2:65" s="11" customFormat="1" ht="22.9" customHeight="1">
      <c r="B145" s="113"/>
      <c r="D145" s="114" t="s">
        <v>72</v>
      </c>
      <c r="E145" s="123" t="s">
        <v>130</v>
      </c>
      <c r="F145" s="123" t="s">
        <v>341</v>
      </c>
      <c r="I145" s="116"/>
      <c r="J145" s="124">
        <f>BK145</f>
        <v>0</v>
      </c>
      <c r="L145" s="113"/>
      <c r="M145" s="118"/>
      <c r="P145" s="119">
        <f>SUM(P146:P163)</f>
        <v>0</v>
      </c>
      <c r="R145" s="119">
        <f>SUM(R146:R163)</f>
        <v>24.354679999999998</v>
      </c>
      <c r="T145" s="120">
        <f>SUM(T146:T163)</f>
        <v>0</v>
      </c>
      <c r="AR145" s="114" t="s">
        <v>81</v>
      </c>
      <c r="AT145" s="121" t="s">
        <v>72</v>
      </c>
      <c r="AU145" s="121" t="s">
        <v>81</v>
      </c>
      <c r="AY145" s="114" t="s">
        <v>131</v>
      </c>
      <c r="BK145" s="122">
        <f>SUM(BK146:BK163)</f>
        <v>0</v>
      </c>
    </row>
    <row r="146" spans="2:65" s="1" customFormat="1" ht="21.75" customHeight="1">
      <c r="B146" s="125"/>
      <c r="C146" s="126" t="s">
        <v>283</v>
      </c>
      <c r="D146" s="126" t="s">
        <v>134</v>
      </c>
      <c r="E146" s="127" t="s">
        <v>343</v>
      </c>
      <c r="F146" s="128" t="s">
        <v>344</v>
      </c>
      <c r="G146" s="129" t="s">
        <v>167</v>
      </c>
      <c r="H146" s="130">
        <v>118</v>
      </c>
      <c r="I146" s="131"/>
      <c r="J146" s="132">
        <f>ROUND(I146*H146,2)</f>
        <v>0</v>
      </c>
      <c r="K146" s="128" t="s">
        <v>138</v>
      </c>
      <c r="L146" s="30"/>
      <c r="M146" s="133" t="s">
        <v>3</v>
      </c>
      <c r="N146" s="134" t="s">
        <v>44</v>
      </c>
      <c r="P146" s="135">
        <f>O146*H146</f>
        <v>0</v>
      </c>
      <c r="Q146" s="135">
        <v>0</v>
      </c>
      <c r="R146" s="135">
        <f>Q146*H146</f>
        <v>0</v>
      </c>
      <c r="S146" s="135">
        <v>0</v>
      </c>
      <c r="T146" s="136">
        <f>S146*H146</f>
        <v>0</v>
      </c>
      <c r="AR146" s="137" t="s">
        <v>168</v>
      </c>
      <c r="AT146" s="137" t="s">
        <v>134</v>
      </c>
      <c r="AU146" s="137" t="s">
        <v>83</v>
      </c>
      <c r="AY146" s="15" t="s">
        <v>131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15" t="s">
        <v>81</v>
      </c>
      <c r="BK146" s="138">
        <f>ROUND(I146*H146,2)</f>
        <v>0</v>
      </c>
      <c r="BL146" s="15" t="s">
        <v>168</v>
      </c>
      <c r="BM146" s="137" t="s">
        <v>345</v>
      </c>
    </row>
    <row r="147" spans="2:65" s="1" customFormat="1">
      <c r="B147" s="30"/>
      <c r="D147" s="139" t="s">
        <v>141</v>
      </c>
      <c r="F147" s="140" t="s">
        <v>346</v>
      </c>
      <c r="I147" s="141"/>
      <c r="L147" s="30"/>
      <c r="M147" s="142"/>
      <c r="T147" s="51"/>
      <c r="AT147" s="15" t="s">
        <v>141</v>
      </c>
      <c r="AU147" s="15" t="s">
        <v>83</v>
      </c>
    </row>
    <row r="148" spans="2:65" s="12" customFormat="1">
      <c r="B148" s="146"/>
      <c r="D148" s="147" t="s">
        <v>175</v>
      </c>
      <c r="E148" s="148" t="s">
        <v>3</v>
      </c>
      <c r="F148" s="149" t="s">
        <v>706</v>
      </c>
      <c r="H148" s="150">
        <v>108</v>
      </c>
      <c r="I148" s="151"/>
      <c r="L148" s="146"/>
      <c r="M148" s="152"/>
      <c r="T148" s="153"/>
      <c r="AT148" s="148" t="s">
        <v>175</v>
      </c>
      <c r="AU148" s="148" t="s">
        <v>83</v>
      </c>
      <c r="AV148" s="12" t="s">
        <v>83</v>
      </c>
      <c r="AW148" s="12" t="s">
        <v>34</v>
      </c>
      <c r="AX148" s="12" t="s">
        <v>73</v>
      </c>
      <c r="AY148" s="148" t="s">
        <v>131</v>
      </c>
    </row>
    <row r="149" spans="2:65" s="12" customFormat="1">
      <c r="B149" s="146"/>
      <c r="D149" s="147" t="s">
        <v>175</v>
      </c>
      <c r="E149" s="148" t="s">
        <v>3</v>
      </c>
      <c r="F149" s="149" t="s">
        <v>707</v>
      </c>
      <c r="H149" s="150">
        <v>5</v>
      </c>
      <c r="I149" s="151"/>
      <c r="L149" s="146"/>
      <c r="M149" s="152"/>
      <c r="T149" s="153"/>
      <c r="AT149" s="148" t="s">
        <v>175</v>
      </c>
      <c r="AU149" s="148" t="s">
        <v>83</v>
      </c>
      <c r="AV149" s="12" t="s">
        <v>83</v>
      </c>
      <c r="AW149" s="12" t="s">
        <v>34</v>
      </c>
      <c r="AX149" s="12" t="s">
        <v>73</v>
      </c>
      <c r="AY149" s="148" t="s">
        <v>131</v>
      </c>
    </row>
    <row r="150" spans="2:65" s="12" customFormat="1">
      <c r="B150" s="146"/>
      <c r="D150" s="147" t="s">
        <v>175</v>
      </c>
      <c r="E150" s="148" t="s">
        <v>3</v>
      </c>
      <c r="F150" s="149" t="s">
        <v>658</v>
      </c>
      <c r="H150" s="150">
        <v>5</v>
      </c>
      <c r="I150" s="151"/>
      <c r="L150" s="146"/>
      <c r="M150" s="152"/>
      <c r="T150" s="153"/>
      <c r="AT150" s="148" t="s">
        <v>175</v>
      </c>
      <c r="AU150" s="148" t="s">
        <v>83</v>
      </c>
      <c r="AV150" s="12" t="s">
        <v>83</v>
      </c>
      <c r="AW150" s="12" t="s">
        <v>34</v>
      </c>
      <c r="AX150" s="12" t="s">
        <v>73</v>
      </c>
      <c r="AY150" s="148" t="s">
        <v>131</v>
      </c>
    </row>
    <row r="151" spans="2:65" s="1" customFormat="1" ht="37.9" customHeight="1">
      <c r="B151" s="125"/>
      <c r="C151" s="126" t="s">
        <v>289</v>
      </c>
      <c r="D151" s="126" t="s">
        <v>134</v>
      </c>
      <c r="E151" s="127" t="s">
        <v>375</v>
      </c>
      <c r="F151" s="128" t="s">
        <v>376</v>
      </c>
      <c r="G151" s="129" t="s">
        <v>167</v>
      </c>
      <c r="H151" s="130">
        <v>10</v>
      </c>
      <c r="I151" s="131"/>
      <c r="J151" s="132">
        <f>ROUND(I151*H151,2)</f>
        <v>0</v>
      </c>
      <c r="K151" s="128" t="s">
        <v>138</v>
      </c>
      <c r="L151" s="30"/>
      <c r="M151" s="133" t="s">
        <v>3</v>
      </c>
      <c r="N151" s="134" t="s">
        <v>44</v>
      </c>
      <c r="P151" s="135">
        <f>O151*H151</f>
        <v>0</v>
      </c>
      <c r="Q151" s="135">
        <v>8.9219999999999994E-2</v>
      </c>
      <c r="R151" s="135">
        <f>Q151*H151</f>
        <v>0.89219999999999988</v>
      </c>
      <c r="S151" s="135">
        <v>0</v>
      </c>
      <c r="T151" s="136">
        <f>S151*H151</f>
        <v>0</v>
      </c>
      <c r="AR151" s="137" t="s">
        <v>168</v>
      </c>
      <c r="AT151" s="137" t="s">
        <v>134</v>
      </c>
      <c r="AU151" s="137" t="s">
        <v>83</v>
      </c>
      <c r="AY151" s="15" t="s">
        <v>131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5" t="s">
        <v>81</v>
      </c>
      <c r="BK151" s="138">
        <f>ROUND(I151*H151,2)</f>
        <v>0</v>
      </c>
      <c r="BL151" s="15" t="s">
        <v>168</v>
      </c>
      <c r="BM151" s="137" t="s">
        <v>377</v>
      </c>
    </row>
    <row r="152" spans="2:65" s="1" customFormat="1">
      <c r="B152" s="30"/>
      <c r="D152" s="139" t="s">
        <v>141</v>
      </c>
      <c r="F152" s="140" t="s">
        <v>378</v>
      </c>
      <c r="I152" s="141"/>
      <c r="L152" s="30"/>
      <c r="M152" s="142"/>
      <c r="T152" s="51"/>
      <c r="AT152" s="15" t="s">
        <v>141</v>
      </c>
      <c r="AU152" s="15" t="s">
        <v>83</v>
      </c>
    </row>
    <row r="153" spans="2:65" s="12" customFormat="1">
      <c r="B153" s="146"/>
      <c r="D153" s="147" t="s">
        <v>175</v>
      </c>
      <c r="E153" s="148" t="s">
        <v>3</v>
      </c>
      <c r="F153" s="149" t="s">
        <v>707</v>
      </c>
      <c r="H153" s="150">
        <v>5</v>
      </c>
      <c r="I153" s="151"/>
      <c r="L153" s="146"/>
      <c r="M153" s="152"/>
      <c r="T153" s="153"/>
      <c r="AT153" s="148" t="s">
        <v>175</v>
      </c>
      <c r="AU153" s="148" t="s">
        <v>83</v>
      </c>
      <c r="AV153" s="12" t="s">
        <v>83</v>
      </c>
      <c r="AW153" s="12" t="s">
        <v>34</v>
      </c>
      <c r="AX153" s="12" t="s">
        <v>73</v>
      </c>
      <c r="AY153" s="148" t="s">
        <v>131</v>
      </c>
    </row>
    <row r="154" spans="2:65" s="12" customFormat="1">
      <c r="B154" s="146"/>
      <c r="D154" s="147" t="s">
        <v>175</v>
      </c>
      <c r="E154" s="148" t="s">
        <v>3</v>
      </c>
      <c r="F154" s="149" t="s">
        <v>658</v>
      </c>
      <c r="H154" s="150">
        <v>5</v>
      </c>
      <c r="I154" s="151"/>
      <c r="L154" s="146"/>
      <c r="M154" s="152"/>
      <c r="T154" s="153"/>
      <c r="AT154" s="148" t="s">
        <v>175</v>
      </c>
      <c r="AU154" s="148" t="s">
        <v>83</v>
      </c>
      <c r="AV154" s="12" t="s">
        <v>83</v>
      </c>
      <c r="AW154" s="12" t="s">
        <v>34</v>
      </c>
      <c r="AX154" s="12" t="s">
        <v>73</v>
      </c>
      <c r="AY154" s="148" t="s">
        <v>131</v>
      </c>
    </row>
    <row r="155" spans="2:65" s="1" customFormat="1" ht="16.5" customHeight="1">
      <c r="B155" s="125"/>
      <c r="C155" s="154" t="s">
        <v>294</v>
      </c>
      <c r="D155" s="154" t="s">
        <v>284</v>
      </c>
      <c r="E155" s="155" t="s">
        <v>659</v>
      </c>
      <c r="F155" s="156" t="s">
        <v>660</v>
      </c>
      <c r="G155" s="157" t="s">
        <v>167</v>
      </c>
      <c r="H155" s="158">
        <v>5.15</v>
      </c>
      <c r="I155" s="159"/>
      <c r="J155" s="160">
        <f>ROUND(I155*H155,2)</f>
        <v>0</v>
      </c>
      <c r="K155" s="156" t="s">
        <v>138</v>
      </c>
      <c r="L155" s="161"/>
      <c r="M155" s="162" t="s">
        <v>3</v>
      </c>
      <c r="N155" s="163" t="s">
        <v>44</v>
      </c>
      <c r="P155" s="135">
        <f>O155*H155</f>
        <v>0</v>
      </c>
      <c r="Q155" s="135">
        <v>0.113</v>
      </c>
      <c r="R155" s="135">
        <f>Q155*H155</f>
        <v>0.58195000000000008</v>
      </c>
      <c r="S155" s="135">
        <v>0</v>
      </c>
      <c r="T155" s="136">
        <f>S155*H155</f>
        <v>0</v>
      </c>
      <c r="AR155" s="137" t="s">
        <v>205</v>
      </c>
      <c r="AT155" s="137" t="s">
        <v>284</v>
      </c>
      <c r="AU155" s="137" t="s">
        <v>83</v>
      </c>
      <c r="AY155" s="15" t="s">
        <v>131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5" t="s">
        <v>81</v>
      </c>
      <c r="BK155" s="138">
        <f>ROUND(I155*H155,2)</f>
        <v>0</v>
      </c>
      <c r="BL155" s="15" t="s">
        <v>168</v>
      </c>
      <c r="BM155" s="137" t="s">
        <v>661</v>
      </c>
    </row>
    <row r="156" spans="2:65" s="12" customFormat="1">
      <c r="B156" s="146"/>
      <c r="D156" s="147" t="s">
        <v>175</v>
      </c>
      <c r="F156" s="149" t="s">
        <v>403</v>
      </c>
      <c r="H156" s="150">
        <v>5.15</v>
      </c>
      <c r="I156" s="151"/>
      <c r="L156" s="146"/>
      <c r="M156" s="152"/>
      <c r="T156" s="153"/>
      <c r="AT156" s="148" t="s">
        <v>175</v>
      </c>
      <c r="AU156" s="148" t="s">
        <v>83</v>
      </c>
      <c r="AV156" s="12" t="s">
        <v>83</v>
      </c>
      <c r="AW156" s="12" t="s">
        <v>4</v>
      </c>
      <c r="AX156" s="12" t="s">
        <v>81</v>
      </c>
      <c r="AY156" s="148" t="s">
        <v>131</v>
      </c>
    </row>
    <row r="157" spans="2:65" s="1" customFormat="1" ht="16.5" customHeight="1">
      <c r="B157" s="125"/>
      <c r="C157" s="154" t="s">
        <v>299</v>
      </c>
      <c r="D157" s="154" t="s">
        <v>284</v>
      </c>
      <c r="E157" s="155" t="s">
        <v>385</v>
      </c>
      <c r="F157" s="156" t="s">
        <v>386</v>
      </c>
      <c r="G157" s="157" t="s">
        <v>167</v>
      </c>
      <c r="H157" s="158">
        <v>5.15</v>
      </c>
      <c r="I157" s="159"/>
      <c r="J157" s="160">
        <f>ROUND(I157*H157,2)</f>
        <v>0</v>
      </c>
      <c r="K157" s="156" t="s">
        <v>138</v>
      </c>
      <c r="L157" s="161"/>
      <c r="M157" s="162" t="s">
        <v>3</v>
      </c>
      <c r="N157" s="163" t="s">
        <v>44</v>
      </c>
      <c r="P157" s="135">
        <f>O157*H157</f>
        <v>0</v>
      </c>
      <c r="Q157" s="135">
        <v>0.13100000000000001</v>
      </c>
      <c r="R157" s="135">
        <f>Q157*H157</f>
        <v>0.67465000000000008</v>
      </c>
      <c r="S157" s="135">
        <v>0</v>
      </c>
      <c r="T157" s="136">
        <f>S157*H157</f>
        <v>0</v>
      </c>
      <c r="AR157" s="137" t="s">
        <v>205</v>
      </c>
      <c r="AT157" s="137" t="s">
        <v>284</v>
      </c>
      <c r="AU157" s="137" t="s">
        <v>83</v>
      </c>
      <c r="AY157" s="15" t="s">
        <v>131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5" t="s">
        <v>81</v>
      </c>
      <c r="BK157" s="138">
        <f>ROUND(I157*H157,2)</f>
        <v>0</v>
      </c>
      <c r="BL157" s="15" t="s">
        <v>168</v>
      </c>
      <c r="BM157" s="137" t="s">
        <v>387</v>
      </c>
    </row>
    <row r="158" spans="2:65" s="12" customFormat="1">
      <c r="B158" s="146"/>
      <c r="D158" s="147" t="s">
        <v>175</v>
      </c>
      <c r="F158" s="149" t="s">
        <v>403</v>
      </c>
      <c r="H158" s="150">
        <v>5.15</v>
      </c>
      <c r="I158" s="151"/>
      <c r="L158" s="146"/>
      <c r="M158" s="152"/>
      <c r="T158" s="153"/>
      <c r="AT158" s="148" t="s">
        <v>175</v>
      </c>
      <c r="AU158" s="148" t="s">
        <v>83</v>
      </c>
      <c r="AV158" s="12" t="s">
        <v>83</v>
      </c>
      <c r="AW158" s="12" t="s">
        <v>4</v>
      </c>
      <c r="AX158" s="12" t="s">
        <v>81</v>
      </c>
      <c r="AY158" s="148" t="s">
        <v>131</v>
      </c>
    </row>
    <row r="159" spans="2:65" s="1" customFormat="1" ht="44.25" customHeight="1">
      <c r="B159" s="125"/>
      <c r="C159" s="126" t="s">
        <v>304</v>
      </c>
      <c r="D159" s="126" t="s">
        <v>134</v>
      </c>
      <c r="E159" s="127" t="s">
        <v>708</v>
      </c>
      <c r="F159" s="128" t="s">
        <v>709</v>
      </c>
      <c r="G159" s="129" t="s">
        <v>167</v>
      </c>
      <c r="H159" s="130">
        <v>108</v>
      </c>
      <c r="I159" s="131"/>
      <c r="J159" s="132">
        <f>ROUND(I159*H159,2)</f>
        <v>0</v>
      </c>
      <c r="K159" s="128" t="s">
        <v>138</v>
      </c>
      <c r="L159" s="30"/>
      <c r="M159" s="133" t="s">
        <v>3</v>
      </c>
      <c r="N159" s="134" t="s">
        <v>44</v>
      </c>
      <c r="P159" s="135">
        <f>O159*H159</f>
        <v>0</v>
      </c>
      <c r="Q159" s="135">
        <v>8.9219999999999994E-2</v>
      </c>
      <c r="R159" s="135">
        <f>Q159*H159</f>
        <v>9.6357599999999994</v>
      </c>
      <c r="S159" s="135">
        <v>0</v>
      </c>
      <c r="T159" s="136">
        <f>S159*H159</f>
        <v>0</v>
      </c>
      <c r="AR159" s="137" t="s">
        <v>168</v>
      </c>
      <c r="AT159" s="137" t="s">
        <v>134</v>
      </c>
      <c r="AU159" s="137" t="s">
        <v>83</v>
      </c>
      <c r="AY159" s="15" t="s">
        <v>131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5" t="s">
        <v>81</v>
      </c>
      <c r="BK159" s="138">
        <f>ROUND(I159*H159,2)</f>
        <v>0</v>
      </c>
      <c r="BL159" s="15" t="s">
        <v>168</v>
      </c>
      <c r="BM159" s="137" t="s">
        <v>710</v>
      </c>
    </row>
    <row r="160" spans="2:65" s="1" customFormat="1">
      <c r="B160" s="30"/>
      <c r="D160" s="139" t="s">
        <v>141</v>
      </c>
      <c r="F160" s="140" t="s">
        <v>711</v>
      </c>
      <c r="I160" s="141"/>
      <c r="L160" s="30"/>
      <c r="M160" s="142"/>
      <c r="T160" s="51"/>
      <c r="AT160" s="15" t="s">
        <v>141</v>
      </c>
      <c r="AU160" s="15" t="s">
        <v>83</v>
      </c>
    </row>
    <row r="161" spans="2:65" s="12" customFormat="1">
      <c r="B161" s="146"/>
      <c r="D161" s="147" t="s">
        <v>175</v>
      </c>
      <c r="E161" s="148" t="s">
        <v>3</v>
      </c>
      <c r="F161" s="149" t="s">
        <v>706</v>
      </c>
      <c r="H161" s="150">
        <v>108</v>
      </c>
      <c r="I161" s="151"/>
      <c r="L161" s="146"/>
      <c r="M161" s="152"/>
      <c r="T161" s="153"/>
      <c r="AT161" s="148" t="s">
        <v>175</v>
      </c>
      <c r="AU161" s="148" t="s">
        <v>83</v>
      </c>
      <c r="AV161" s="12" t="s">
        <v>83</v>
      </c>
      <c r="AW161" s="12" t="s">
        <v>34</v>
      </c>
      <c r="AX161" s="12" t="s">
        <v>73</v>
      </c>
      <c r="AY161" s="148" t="s">
        <v>131</v>
      </c>
    </row>
    <row r="162" spans="2:65" s="1" customFormat="1" ht="16.5" customHeight="1">
      <c r="B162" s="125"/>
      <c r="C162" s="154" t="s">
        <v>309</v>
      </c>
      <c r="D162" s="154" t="s">
        <v>284</v>
      </c>
      <c r="E162" s="155" t="s">
        <v>380</v>
      </c>
      <c r="F162" s="156" t="s">
        <v>381</v>
      </c>
      <c r="G162" s="157" t="s">
        <v>167</v>
      </c>
      <c r="H162" s="158">
        <v>111.24</v>
      </c>
      <c r="I162" s="159"/>
      <c r="J162" s="160">
        <f>ROUND(I162*H162,2)</f>
        <v>0</v>
      </c>
      <c r="K162" s="156" t="s">
        <v>138</v>
      </c>
      <c r="L162" s="161"/>
      <c r="M162" s="162" t="s">
        <v>3</v>
      </c>
      <c r="N162" s="163" t="s">
        <v>44</v>
      </c>
      <c r="P162" s="135">
        <f>O162*H162</f>
        <v>0</v>
      </c>
      <c r="Q162" s="135">
        <v>0.113</v>
      </c>
      <c r="R162" s="135">
        <f>Q162*H162</f>
        <v>12.570119999999999</v>
      </c>
      <c r="S162" s="135">
        <v>0</v>
      </c>
      <c r="T162" s="136">
        <f>S162*H162</f>
        <v>0</v>
      </c>
      <c r="AR162" s="137" t="s">
        <v>205</v>
      </c>
      <c r="AT162" s="137" t="s">
        <v>284</v>
      </c>
      <c r="AU162" s="137" t="s">
        <v>83</v>
      </c>
      <c r="AY162" s="15" t="s">
        <v>131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5" t="s">
        <v>81</v>
      </c>
      <c r="BK162" s="138">
        <f>ROUND(I162*H162,2)</f>
        <v>0</v>
      </c>
      <c r="BL162" s="15" t="s">
        <v>168</v>
      </c>
      <c r="BM162" s="137" t="s">
        <v>382</v>
      </c>
    </row>
    <row r="163" spans="2:65" s="12" customFormat="1">
      <c r="B163" s="146"/>
      <c r="D163" s="147" t="s">
        <v>175</v>
      </c>
      <c r="F163" s="149" t="s">
        <v>712</v>
      </c>
      <c r="H163" s="150">
        <v>111.24</v>
      </c>
      <c r="I163" s="151"/>
      <c r="L163" s="146"/>
      <c r="M163" s="152"/>
      <c r="T163" s="153"/>
      <c r="AT163" s="148" t="s">
        <v>175</v>
      </c>
      <c r="AU163" s="148" t="s">
        <v>83</v>
      </c>
      <c r="AV163" s="12" t="s">
        <v>83</v>
      </c>
      <c r="AW163" s="12" t="s">
        <v>4</v>
      </c>
      <c r="AX163" s="12" t="s">
        <v>81</v>
      </c>
      <c r="AY163" s="148" t="s">
        <v>131</v>
      </c>
    </row>
    <row r="164" spans="2:65" s="11" customFormat="1" ht="22.9" customHeight="1">
      <c r="B164" s="113"/>
      <c r="D164" s="114" t="s">
        <v>72</v>
      </c>
      <c r="E164" s="123" t="s">
        <v>192</v>
      </c>
      <c r="F164" s="123" t="s">
        <v>713</v>
      </c>
      <c r="I164" s="116"/>
      <c r="J164" s="124">
        <f>BK164</f>
        <v>0</v>
      </c>
      <c r="L164" s="113"/>
      <c r="M164" s="118"/>
      <c r="P164" s="119">
        <f>SUM(P165:P171)</f>
        <v>0</v>
      </c>
      <c r="R164" s="119">
        <f>SUM(R165:R171)</f>
        <v>1.6E-2</v>
      </c>
      <c r="T164" s="120">
        <f>SUM(T165:T171)</f>
        <v>0</v>
      </c>
      <c r="AR164" s="114" t="s">
        <v>81</v>
      </c>
      <c r="AT164" s="121" t="s">
        <v>72</v>
      </c>
      <c r="AU164" s="121" t="s">
        <v>81</v>
      </c>
      <c r="AY164" s="114" t="s">
        <v>131</v>
      </c>
      <c r="BK164" s="122">
        <f>SUM(BK165:BK171)</f>
        <v>0</v>
      </c>
    </row>
    <row r="165" spans="2:65" s="1" customFormat="1" ht="24.2" customHeight="1">
      <c r="B165" s="125"/>
      <c r="C165" s="126" t="s">
        <v>314</v>
      </c>
      <c r="D165" s="126" t="s">
        <v>134</v>
      </c>
      <c r="E165" s="127" t="s">
        <v>714</v>
      </c>
      <c r="F165" s="128" t="s">
        <v>715</v>
      </c>
      <c r="G165" s="129" t="s">
        <v>167</v>
      </c>
      <c r="H165" s="130">
        <v>12.5</v>
      </c>
      <c r="I165" s="131"/>
      <c r="J165" s="132">
        <f>ROUND(I165*H165,2)</f>
        <v>0</v>
      </c>
      <c r="K165" s="128" t="s">
        <v>138</v>
      </c>
      <c r="L165" s="30"/>
      <c r="M165" s="133" t="s">
        <v>3</v>
      </c>
      <c r="N165" s="134" t="s">
        <v>44</v>
      </c>
      <c r="P165" s="135">
        <f>O165*H165</f>
        <v>0</v>
      </c>
      <c r="Q165" s="135">
        <v>0</v>
      </c>
      <c r="R165" s="135">
        <f>Q165*H165</f>
        <v>0</v>
      </c>
      <c r="S165" s="135">
        <v>0</v>
      </c>
      <c r="T165" s="136">
        <f>S165*H165</f>
        <v>0</v>
      </c>
      <c r="AR165" s="137" t="s">
        <v>168</v>
      </c>
      <c r="AT165" s="137" t="s">
        <v>134</v>
      </c>
      <c r="AU165" s="137" t="s">
        <v>83</v>
      </c>
      <c r="AY165" s="15" t="s">
        <v>131</v>
      </c>
      <c r="BE165" s="138">
        <f>IF(N165="základní",J165,0)</f>
        <v>0</v>
      </c>
      <c r="BF165" s="138">
        <f>IF(N165="snížená",J165,0)</f>
        <v>0</v>
      </c>
      <c r="BG165" s="138">
        <f>IF(N165="zákl. přenesená",J165,0)</f>
        <v>0</v>
      </c>
      <c r="BH165" s="138">
        <f>IF(N165="sníž. přenesená",J165,0)</f>
        <v>0</v>
      </c>
      <c r="BI165" s="138">
        <f>IF(N165="nulová",J165,0)</f>
        <v>0</v>
      </c>
      <c r="BJ165" s="15" t="s">
        <v>81</v>
      </c>
      <c r="BK165" s="138">
        <f>ROUND(I165*H165,2)</f>
        <v>0</v>
      </c>
      <c r="BL165" s="15" t="s">
        <v>168</v>
      </c>
      <c r="BM165" s="137" t="s">
        <v>716</v>
      </c>
    </row>
    <row r="166" spans="2:65" s="1" customFormat="1">
      <c r="B166" s="30"/>
      <c r="D166" s="139" t="s">
        <v>141</v>
      </c>
      <c r="F166" s="140" t="s">
        <v>717</v>
      </c>
      <c r="I166" s="141"/>
      <c r="L166" s="30"/>
      <c r="M166" s="142"/>
      <c r="T166" s="51"/>
      <c r="AT166" s="15" t="s">
        <v>141</v>
      </c>
      <c r="AU166" s="15" t="s">
        <v>83</v>
      </c>
    </row>
    <row r="167" spans="2:65" s="12" customFormat="1">
      <c r="B167" s="146"/>
      <c r="D167" s="147" t="s">
        <v>175</v>
      </c>
      <c r="E167" s="148" t="s">
        <v>3</v>
      </c>
      <c r="F167" s="149" t="s">
        <v>718</v>
      </c>
      <c r="H167" s="150">
        <v>12.5</v>
      </c>
      <c r="I167" s="151"/>
      <c r="L167" s="146"/>
      <c r="M167" s="152"/>
      <c r="T167" s="153"/>
      <c r="AT167" s="148" t="s">
        <v>175</v>
      </c>
      <c r="AU167" s="148" t="s">
        <v>83</v>
      </c>
      <c r="AV167" s="12" t="s">
        <v>83</v>
      </c>
      <c r="AW167" s="12" t="s">
        <v>34</v>
      </c>
      <c r="AX167" s="12" t="s">
        <v>73</v>
      </c>
      <c r="AY167" s="148" t="s">
        <v>131</v>
      </c>
    </row>
    <row r="168" spans="2:65" s="1" customFormat="1" ht="33" customHeight="1">
      <c r="B168" s="125"/>
      <c r="C168" s="126" t="s">
        <v>319</v>
      </c>
      <c r="D168" s="126" t="s">
        <v>134</v>
      </c>
      <c r="E168" s="127" t="s">
        <v>719</v>
      </c>
      <c r="F168" s="128" t="s">
        <v>720</v>
      </c>
      <c r="G168" s="129" t="s">
        <v>167</v>
      </c>
      <c r="H168" s="130">
        <v>12.5</v>
      </c>
      <c r="I168" s="131"/>
      <c r="J168" s="132">
        <f>ROUND(I168*H168,2)</f>
        <v>0</v>
      </c>
      <c r="K168" s="128" t="s">
        <v>138</v>
      </c>
      <c r="L168" s="30"/>
      <c r="M168" s="133" t="s">
        <v>3</v>
      </c>
      <c r="N168" s="134" t="s">
        <v>44</v>
      </c>
      <c r="P168" s="135">
        <f>O168*H168</f>
        <v>0</v>
      </c>
      <c r="Q168" s="135">
        <v>7.7999999999999999E-4</v>
      </c>
      <c r="R168" s="135">
        <f>Q168*H168</f>
        <v>9.75E-3</v>
      </c>
      <c r="S168" s="135">
        <v>0</v>
      </c>
      <c r="T168" s="136">
        <f>S168*H168</f>
        <v>0</v>
      </c>
      <c r="AR168" s="137" t="s">
        <v>168</v>
      </c>
      <c r="AT168" s="137" t="s">
        <v>134</v>
      </c>
      <c r="AU168" s="137" t="s">
        <v>83</v>
      </c>
      <c r="AY168" s="15" t="s">
        <v>131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5" t="s">
        <v>81</v>
      </c>
      <c r="BK168" s="138">
        <f>ROUND(I168*H168,2)</f>
        <v>0</v>
      </c>
      <c r="BL168" s="15" t="s">
        <v>168</v>
      </c>
      <c r="BM168" s="137" t="s">
        <v>721</v>
      </c>
    </row>
    <row r="169" spans="2:65" s="1" customFormat="1">
      <c r="B169" s="30"/>
      <c r="D169" s="139" t="s">
        <v>141</v>
      </c>
      <c r="F169" s="140" t="s">
        <v>722</v>
      </c>
      <c r="I169" s="141"/>
      <c r="L169" s="30"/>
      <c r="M169" s="142"/>
      <c r="T169" s="51"/>
      <c r="AT169" s="15" t="s">
        <v>141</v>
      </c>
      <c r="AU169" s="15" t="s">
        <v>83</v>
      </c>
    </row>
    <row r="170" spans="2:65" s="12" customFormat="1">
      <c r="B170" s="146"/>
      <c r="D170" s="147" t="s">
        <v>175</v>
      </c>
      <c r="E170" s="148" t="s">
        <v>3</v>
      </c>
      <c r="F170" s="149" t="s">
        <v>723</v>
      </c>
      <c r="H170" s="150">
        <v>12.5</v>
      </c>
      <c r="I170" s="151"/>
      <c r="L170" s="146"/>
      <c r="M170" s="152"/>
      <c r="T170" s="153"/>
      <c r="AT170" s="148" t="s">
        <v>175</v>
      </c>
      <c r="AU170" s="148" t="s">
        <v>83</v>
      </c>
      <c r="AV170" s="12" t="s">
        <v>83</v>
      </c>
      <c r="AW170" s="12" t="s">
        <v>34</v>
      </c>
      <c r="AX170" s="12" t="s">
        <v>73</v>
      </c>
      <c r="AY170" s="148" t="s">
        <v>131</v>
      </c>
    </row>
    <row r="171" spans="2:65" s="1" customFormat="1" ht="16.5" customHeight="1">
      <c r="B171" s="125"/>
      <c r="C171" s="154" t="s">
        <v>325</v>
      </c>
      <c r="D171" s="154" t="s">
        <v>284</v>
      </c>
      <c r="E171" s="155" t="s">
        <v>724</v>
      </c>
      <c r="F171" s="156" t="s">
        <v>725</v>
      </c>
      <c r="G171" s="157" t="s">
        <v>167</v>
      </c>
      <c r="H171" s="158">
        <v>12.5</v>
      </c>
      <c r="I171" s="159"/>
      <c r="J171" s="160">
        <f>ROUND(I171*H171,2)</f>
        <v>0</v>
      </c>
      <c r="K171" s="156" t="s">
        <v>138</v>
      </c>
      <c r="L171" s="161"/>
      <c r="M171" s="162" t="s">
        <v>3</v>
      </c>
      <c r="N171" s="163" t="s">
        <v>44</v>
      </c>
      <c r="P171" s="135">
        <f>O171*H171</f>
        <v>0</v>
      </c>
      <c r="Q171" s="135">
        <v>5.0000000000000001E-4</v>
      </c>
      <c r="R171" s="135">
        <f>Q171*H171</f>
        <v>6.2500000000000003E-3</v>
      </c>
      <c r="S171" s="135">
        <v>0</v>
      </c>
      <c r="T171" s="136">
        <f>S171*H171</f>
        <v>0</v>
      </c>
      <c r="AR171" s="137" t="s">
        <v>205</v>
      </c>
      <c r="AT171" s="137" t="s">
        <v>284</v>
      </c>
      <c r="AU171" s="137" t="s">
        <v>83</v>
      </c>
      <c r="AY171" s="15" t="s">
        <v>131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5" t="s">
        <v>81</v>
      </c>
      <c r="BK171" s="138">
        <f>ROUND(I171*H171,2)</f>
        <v>0</v>
      </c>
      <c r="BL171" s="15" t="s">
        <v>168</v>
      </c>
      <c r="BM171" s="137" t="s">
        <v>726</v>
      </c>
    </row>
    <row r="172" spans="2:65" s="11" customFormat="1" ht="22.9" customHeight="1">
      <c r="B172" s="113"/>
      <c r="D172" s="114" t="s">
        <v>72</v>
      </c>
      <c r="E172" s="123" t="s">
        <v>211</v>
      </c>
      <c r="F172" s="123" t="s">
        <v>474</v>
      </c>
      <c r="I172" s="116"/>
      <c r="J172" s="124">
        <f>BK172</f>
        <v>0</v>
      </c>
      <c r="L172" s="113"/>
      <c r="M172" s="118"/>
      <c r="P172" s="119">
        <f>SUM(P173:P192)</f>
        <v>0</v>
      </c>
      <c r="R172" s="119">
        <f>SUM(R173:R192)</f>
        <v>17.939814548000001</v>
      </c>
      <c r="T172" s="120">
        <f>SUM(T173:T192)</f>
        <v>5.4199999999999998E-2</v>
      </c>
      <c r="AR172" s="114" t="s">
        <v>81</v>
      </c>
      <c r="AT172" s="121" t="s">
        <v>72</v>
      </c>
      <c r="AU172" s="121" t="s">
        <v>81</v>
      </c>
      <c r="AY172" s="114" t="s">
        <v>131</v>
      </c>
      <c r="BK172" s="122">
        <f>SUM(BK173:BK192)</f>
        <v>0</v>
      </c>
    </row>
    <row r="173" spans="2:65" s="1" customFormat="1" ht="16.5" customHeight="1">
      <c r="B173" s="125"/>
      <c r="C173" s="126" t="s">
        <v>330</v>
      </c>
      <c r="D173" s="126" t="s">
        <v>134</v>
      </c>
      <c r="E173" s="127" t="s">
        <v>663</v>
      </c>
      <c r="F173" s="128" t="s">
        <v>664</v>
      </c>
      <c r="G173" s="129" t="s">
        <v>412</v>
      </c>
      <c r="H173" s="130">
        <v>1</v>
      </c>
      <c r="I173" s="131"/>
      <c r="J173" s="132">
        <f>ROUND(I173*H173,2)</f>
        <v>0</v>
      </c>
      <c r="K173" s="128" t="s">
        <v>3</v>
      </c>
      <c r="L173" s="30"/>
      <c r="M173" s="133" t="s">
        <v>3</v>
      </c>
      <c r="N173" s="134" t="s">
        <v>44</v>
      </c>
      <c r="P173" s="135">
        <f>O173*H173</f>
        <v>0</v>
      </c>
      <c r="Q173" s="135">
        <v>0.10940999999999999</v>
      </c>
      <c r="R173" s="135">
        <f>Q173*H173</f>
        <v>0.10940999999999999</v>
      </c>
      <c r="S173" s="135">
        <v>0</v>
      </c>
      <c r="T173" s="136">
        <f>S173*H173</f>
        <v>0</v>
      </c>
      <c r="AR173" s="137" t="s">
        <v>168</v>
      </c>
      <c r="AT173" s="137" t="s">
        <v>134</v>
      </c>
      <c r="AU173" s="137" t="s">
        <v>83</v>
      </c>
      <c r="AY173" s="15" t="s">
        <v>131</v>
      </c>
      <c r="BE173" s="138">
        <f>IF(N173="základní",J173,0)</f>
        <v>0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15" t="s">
        <v>81</v>
      </c>
      <c r="BK173" s="138">
        <f>ROUND(I173*H173,2)</f>
        <v>0</v>
      </c>
      <c r="BL173" s="15" t="s">
        <v>168</v>
      </c>
      <c r="BM173" s="137" t="s">
        <v>727</v>
      </c>
    </row>
    <row r="174" spans="2:65" s="1" customFormat="1" ht="16.5" customHeight="1">
      <c r="B174" s="125"/>
      <c r="C174" s="154" t="s">
        <v>336</v>
      </c>
      <c r="D174" s="154" t="s">
        <v>284</v>
      </c>
      <c r="E174" s="155" t="s">
        <v>666</v>
      </c>
      <c r="F174" s="156" t="s">
        <v>667</v>
      </c>
      <c r="G174" s="157" t="s">
        <v>412</v>
      </c>
      <c r="H174" s="158">
        <v>1</v>
      </c>
      <c r="I174" s="159"/>
      <c r="J174" s="160">
        <f>ROUND(I174*H174,2)</f>
        <v>0</v>
      </c>
      <c r="K174" s="156" t="s">
        <v>3</v>
      </c>
      <c r="L174" s="161"/>
      <c r="M174" s="162" t="s">
        <v>3</v>
      </c>
      <c r="N174" s="163" t="s">
        <v>44</v>
      </c>
      <c r="P174" s="135">
        <f>O174*H174</f>
        <v>0</v>
      </c>
      <c r="Q174" s="135">
        <v>0.05</v>
      </c>
      <c r="R174" s="135">
        <f>Q174*H174</f>
        <v>0.05</v>
      </c>
      <c r="S174" s="135">
        <v>0</v>
      </c>
      <c r="T174" s="136">
        <f>S174*H174</f>
        <v>0</v>
      </c>
      <c r="AR174" s="137" t="s">
        <v>205</v>
      </c>
      <c r="AT174" s="137" t="s">
        <v>284</v>
      </c>
      <c r="AU174" s="137" t="s">
        <v>83</v>
      </c>
      <c r="AY174" s="15" t="s">
        <v>131</v>
      </c>
      <c r="BE174" s="138">
        <f>IF(N174="základní",J174,0)</f>
        <v>0</v>
      </c>
      <c r="BF174" s="138">
        <f>IF(N174="snížená",J174,0)</f>
        <v>0</v>
      </c>
      <c r="BG174" s="138">
        <f>IF(N174="zákl. přenesená",J174,0)</f>
        <v>0</v>
      </c>
      <c r="BH174" s="138">
        <f>IF(N174="sníž. přenesená",J174,0)</f>
        <v>0</v>
      </c>
      <c r="BI174" s="138">
        <f>IF(N174="nulová",J174,0)</f>
        <v>0</v>
      </c>
      <c r="BJ174" s="15" t="s">
        <v>81</v>
      </c>
      <c r="BK174" s="138">
        <f>ROUND(I174*H174,2)</f>
        <v>0</v>
      </c>
      <c r="BL174" s="15" t="s">
        <v>168</v>
      </c>
      <c r="BM174" s="137" t="s">
        <v>728</v>
      </c>
    </row>
    <row r="175" spans="2:65" s="1" customFormat="1" ht="24.2" customHeight="1">
      <c r="B175" s="125"/>
      <c r="C175" s="126" t="s">
        <v>342</v>
      </c>
      <c r="D175" s="126" t="s">
        <v>134</v>
      </c>
      <c r="E175" s="127" t="s">
        <v>476</v>
      </c>
      <c r="F175" s="128" t="s">
        <v>477</v>
      </c>
      <c r="G175" s="129" t="s">
        <v>195</v>
      </c>
      <c r="H175" s="130">
        <v>81</v>
      </c>
      <c r="I175" s="131"/>
      <c r="J175" s="132">
        <f>ROUND(I175*H175,2)</f>
        <v>0</v>
      </c>
      <c r="K175" s="128" t="s">
        <v>138</v>
      </c>
      <c r="L175" s="30"/>
      <c r="M175" s="133" t="s">
        <v>3</v>
      </c>
      <c r="N175" s="134" t="s">
        <v>44</v>
      </c>
      <c r="P175" s="135">
        <f>O175*H175</f>
        <v>0</v>
      </c>
      <c r="Q175" s="135">
        <v>0.15539952000000001</v>
      </c>
      <c r="R175" s="135">
        <f>Q175*H175</f>
        <v>12.587361120000001</v>
      </c>
      <c r="S175" s="135">
        <v>0</v>
      </c>
      <c r="T175" s="136">
        <f>S175*H175</f>
        <v>0</v>
      </c>
      <c r="AR175" s="137" t="s">
        <v>168</v>
      </c>
      <c r="AT175" s="137" t="s">
        <v>134</v>
      </c>
      <c r="AU175" s="137" t="s">
        <v>83</v>
      </c>
      <c r="AY175" s="15" t="s">
        <v>131</v>
      </c>
      <c r="BE175" s="138">
        <f>IF(N175="základní",J175,0)</f>
        <v>0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5" t="s">
        <v>81</v>
      </c>
      <c r="BK175" s="138">
        <f>ROUND(I175*H175,2)</f>
        <v>0</v>
      </c>
      <c r="BL175" s="15" t="s">
        <v>168</v>
      </c>
      <c r="BM175" s="137" t="s">
        <v>478</v>
      </c>
    </row>
    <row r="176" spans="2:65" s="1" customFormat="1">
      <c r="B176" s="30"/>
      <c r="D176" s="139" t="s">
        <v>141</v>
      </c>
      <c r="F176" s="140" t="s">
        <v>479</v>
      </c>
      <c r="I176" s="141"/>
      <c r="L176" s="30"/>
      <c r="M176" s="142"/>
      <c r="T176" s="51"/>
      <c r="AT176" s="15" t="s">
        <v>141</v>
      </c>
      <c r="AU176" s="15" t="s">
        <v>83</v>
      </c>
    </row>
    <row r="177" spans="2:65" s="12" customFormat="1">
      <c r="B177" s="146"/>
      <c r="D177" s="147" t="s">
        <v>175</v>
      </c>
      <c r="E177" s="148" t="s">
        <v>3</v>
      </c>
      <c r="F177" s="149" t="s">
        <v>729</v>
      </c>
      <c r="H177" s="150">
        <v>40</v>
      </c>
      <c r="I177" s="151"/>
      <c r="L177" s="146"/>
      <c r="M177" s="152"/>
      <c r="T177" s="153"/>
      <c r="AT177" s="148" t="s">
        <v>175</v>
      </c>
      <c r="AU177" s="148" t="s">
        <v>83</v>
      </c>
      <c r="AV177" s="12" t="s">
        <v>83</v>
      </c>
      <c r="AW177" s="12" t="s">
        <v>34</v>
      </c>
      <c r="AX177" s="12" t="s">
        <v>73</v>
      </c>
      <c r="AY177" s="148" t="s">
        <v>131</v>
      </c>
    </row>
    <row r="178" spans="2:65" s="12" customFormat="1">
      <c r="B178" s="146"/>
      <c r="D178" s="147" t="s">
        <v>175</v>
      </c>
      <c r="E178" s="148" t="s">
        <v>3</v>
      </c>
      <c r="F178" s="149" t="s">
        <v>730</v>
      </c>
      <c r="H178" s="150">
        <v>41</v>
      </c>
      <c r="I178" s="151"/>
      <c r="L178" s="146"/>
      <c r="M178" s="152"/>
      <c r="T178" s="153"/>
      <c r="AT178" s="148" t="s">
        <v>175</v>
      </c>
      <c r="AU178" s="148" t="s">
        <v>83</v>
      </c>
      <c r="AV178" s="12" t="s">
        <v>83</v>
      </c>
      <c r="AW178" s="12" t="s">
        <v>34</v>
      </c>
      <c r="AX178" s="12" t="s">
        <v>73</v>
      </c>
      <c r="AY178" s="148" t="s">
        <v>131</v>
      </c>
    </row>
    <row r="179" spans="2:65" s="1" customFormat="1" ht="16.5" customHeight="1">
      <c r="B179" s="125"/>
      <c r="C179" s="154" t="s">
        <v>350</v>
      </c>
      <c r="D179" s="154" t="s">
        <v>284</v>
      </c>
      <c r="E179" s="155" t="s">
        <v>484</v>
      </c>
      <c r="F179" s="156" t="s">
        <v>485</v>
      </c>
      <c r="G179" s="157" t="s">
        <v>195</v>
      </c>
      <c r="H179" s="158">
        <v>40.799999999999997</v>
      </c>
      <c r="I179" s="159"/>
      <c r="J179" s="160">
        <f>ROUND(I179*H179,2)</f>
        <v>0</v>
      </c>
      <c r="K179" s="156" t="s">
        <v>138</v>
      </c>
      <c r="L179" s="161"/>
      <c r="M179" s="162" t="s">
        <v>3</v>
      </c>
      <c r="N179" s="163" t="s">
        <v>44</v>
      </c>
      <c r="P179" s="135">
        <f>O179*H179</f>
        <v>0</v>
      </c>
      <c r="Q179" s="135">
        <v>4.4999999999999998E-2</v>
      </c>
      <c r="R179" s="135">
        <f>Q179*H179</f>
        <v>1.8359999999999999</v>
      </c>
      <c r="S179" s="135">
        <v>0</v>
      </c>
      <c r="T179" s="136">
        <f>S179*H179</f>
        <v>0</v>
      </c>
      <c r="AR179" s="137" t="s">
        <v>205</v>
      </c>
      <c r="AT179" s="137" t="s">
        <v>284</v>
      </c>
      <c r="AU179" s="137" t="s">
        <v>83</v>
      </c>
      <c r="AY179" s="15" t="s">
        <v>131</v>
      </c>
      <c r="BE179" s="138">
        <f>IF(N179="základní",J179,0)</f>
        <v>0</v>
      </c>
      <c r="BF179" s="138">
        <f>IF(N179="snížená",J179,0)</f>
        <v>0</v>
      </c>
      <c r="BG179" s="138">
        <f>IF(N179="zákl. přenesená",J179,0)</f>
        <v>0</v>
      </c>
      <c r="BH179" s="138">
        <f>IF(N179="sníž. přenesená",J179,0)</f>
        <v>0</v>
      </c>
      <c r="BI179" s="138">
        <f>IF(N179="nulová",J179,0)</f>
        <v>0</v>
      </c>
      <c r="BJ179" s="15" t="s">
        <v>81</v>
      </c>
      <c r="BK179" s="138">
        <f>ROUND(I179*H179,2)</f>
        <v>0</v>
      </c>
      <c r="BL179" s="15" t="s">
        <v>168</v>
      </c>
      <c r="BM179" s="137" t="s">
        <v>486</v>
      </c>
    </row>
    <row r="180" spans="2:65" s="12" customFormat="1">
      <c r="B180" s="146"/>
      <c r="D180" s="147" t="s">
        <v>175</v>
      </c>
      <c r="F180" s="149" t="s">
        <v>731</v>
      </c>
      <c r="H180" s="150">
        <v>40.799999999999997</v>
      </c>
      <c r="I180" s="151"/>
      <c r="L180" s="146"/>
      <c r="M180" s="152"/>
      <c r="T180" s="153"/>
      <c r="AT180" s="148" t="s">
        <v>175</v>
      </c>
      <c r="AU180" s="148" t="s">
        <v>83</v>
      </c>
      <c r="AV180" s="12" t="s">
        <v>83</v>
      </c>
      <c r="AW180" s="12" t="s">
        <v>4</v>
      </c>
      <c r="AX180" s="12" t="s">
        <v>81</v>
      </c>
      <c r="AY180" s="148" t="s">
        <v>131</v>
      </c>
    </row>
    <row r="181" spans="2:65" s="1" customFormat="1" ht="16.5" customHeight="1">
      <c r="B181" s="125"/>
      <c r="C181" s="154" t="s">
        <v>357</v>
      </c>
      <c r="D181" s="154" t="s">
        <v>284</v>
      </c>
      <c r="E181" s="155" t="s">
        <v>489</v>
      </c>
      <c r="F181" s="156" t="s">
        <v>490</v>
      </c>
      <c r="G181" s="157" t="s">
        <v>195</v>
      </c>
      <c r="H181" s="158">
        <v>41.82</v>
      </c>
      <c r="I181" s="159"/>
      <c r="J181" s="160">
        <f>ROUND(I181*H181,2)</f>
        <v>0</v>
      </c>
      <c r="K181" s="156" t="s">
        <v>138</v>
      </c>
      <c r="L181" s="161"/>
      <c r="M181" s="162" t="s">
        <v>3</v>
      </c>
      <c r="N181" s="163" t="s">
        <v>44</v>
      </c>
      <c r="P181" s="135">
        <f>O181*H181</f>
        <v>0</v>
      </c>
      <c r="Q181" s="135">
        <v>0.08</v>
      </c>
      <c r="R181" s="135">
        <f>Q181*H181</f>
        <v>3.3456000000000001</v>
      </c>
      <c r="S181" s="135">
        <v>0</v>
      </c>
      <c r="T181" s="136">
        <f>S181*H181</f>
        <v>0</v>
      </c>
      <c r="AR181" s="137" t="s">
        <v>205</v>
      </c>
      <c r="AT181" s="137" t="s">
        <v>284</v>
      </c>
      <c r="AU181" s="137" t="s">
        <v>83</v>
      </c>
      <c r="AY181" s="15" t="s">
        <v>131</v>
      </c>
      <c r="BE181" s="138">
        <f>IF(N181="základní",J181,0)</f>
        <v>0</v>
      </c>
      <c r="BF181" s="138">
        <f>IF(N181="snížená",J181,0)</f>
        <v>0</v>
      </c>
      <c r="BG181" s="138">
        <f>IF(N181="zákl. přenesená",J181,0)</f>
        <v>0</v>
      </c>
      <c r="BH181" s="138">
        <f>IF(N181="sníž. přenesená",J181,0)</f>
        <v>0</v>
      </c>
      <c r="BI181" s="138">
        <f>IF(N181="nulová",J181,0)</f>
        <v>0</v>
      </c>
      <c r="BJ181" s="15" t="s">
        <v>81</v>
      </c>
      <c r="BK181" s="138">
        <f>ROUND(I181*H181,2)</f>
        <v>0</v>
      </c>
      <c r="BL181" s="15" t="s">
        <v>168</v>
      </c>
      <c r="BM181" s="137" t="s">
        <v>491</v>
      </c>
    </row>
    <row r="182" spans="2:65" s="12" customFormat="1">
      <c r="B182" s="146"/>
      <c r="D182" s="147" t="s">
        <v>175</v>
      </c>
      <c r="F182" s="149" t="s">
        <v>732</v>
      </c>
      <c r="H182" s="150">
        <v>41.82</v>
      </c>
      <c r="I182" s="151"/>
      <c r="L182" s="146"/>
      <c r="M182" s="152"/>
      <c r="T182" s="153"/>
      <c r="AT182" s="148" t="s">
        <v>175</v>
      </c>
      <c r="AU182" s="148" t="s">
        <v>83</v>
      </c>
      <c r="AV182" s="12" t="s">
        <v>83</v>
      </c>
      <c r="AW182" s="12" t="s">
        <v>4</v>
      </c>
      <c r="AX182" s="12" t="s">
        <v>81</v>
      </c>
      <c r="AY182" s="148" t="s">
        <v>131</v>
      </c>
    </row>
    <row r="183" spans="2:65" s="1" customFormat="1" ht="21.75" customHeight="1">
      <c r="B183" s="125"/>
      <c r="C183" s="126" t="s">
        <v>363</v>
      </c>
      <c r="D183" s="126" t="s">
        <v>134</v>
      </c>
      <c r="E183" s="127" t="s">
        <v>499</v>
      </c>
      <c r="F183" s="128" t="s">
        <v>500</v>
      </c>
      <c r="G183" s="129" t="s">
        <v>195</v>
      </c>
      <c r="H183" s="130">
        <v>41</v>
      </c>
      <c r="I183" s="131"/>
      <c r="J183" s="132">
        <f>ROUND(I183*H183,2)</f>
        <v>0</v>
      </c>
      <c r="K183" s="128" t="s">
        <v>138</v>
      </c>
      <c r="L183" s="30"/>
      <c r="M183" s="133" t="s">
        <v>3</v>
      </c>
      <c r="N183" s="134" t="s">
        <v>44</v>
      </c>
      <c r="P183" s="135">
        <f>O183*H183</f>
        <v>0</v>
      </c>
      <c r="Q183" s="135">
        <v>1.863E-6</v>
      </c>
      <c r="R183" s="135">
        <f>Q183*H183</f>
        <v>7.6383000000000004E-5</v>
      </c>
      <c r="S183" s="135">
        <v>0</v>
      </c>
      <c r="T183" s="136">
        <f>S183*H183</f>
        <v>0</v>
      </c>
      <c r="AR183" s="137" t="s">
        <v>168</v>
      </c>
      <c r="AT183" s="137" t="s">
        <v>134</v>
      </c>
      <c r="AU183" s="137" t="s">
        <v>83</v>
      </c>
      <c r="AY183" s="15" t="s">
        <v>131</v>
      </c>
      <c r="BE183" s="138">
        <f>IF(N183="základní",J183,0)</f>
        <v>0</v>
      </c>
      <c r="BF183" s="138">
        <f>IF(N183="snížená",J183,0)</f>
        <v>0</v>
      </c>
      <c r="BG183" s="138">
        <f>IF(N183="zákl. přenesená",J183,0)</f>
        <v>0</v>
      </c>
      <c r="BH183" s="138">
        <f>IF(N183="sníž. přenesená",J183,0)</f>
        <v>0</v>
      </c>
      <c r="BI183" s="138">
        <f>IF(N183="nulová",J183,0)</f>
        <v>0</v>
      </c>
      <c r="BJ183" s="15" t="s">
        <v>81</v>
      </c>
      <c r="BK183" s="138">
        <f>ROUND(I183*H183,2)</f>
        <v>0</v>
      </c>
      <c r="BL183" s="15" t="s">
        <v>168</v>
      </c>
      <c r="BM183" s="137" t="s">
        <v>501</v>
      </c>
    </row>
    <row r="184" spans="2:65" s="1" customFormat="1">
      <c r="B184" s="30"/>
      <c r="D184" s="139" t="s">
        <v>141</v>
      </c>
      <c r="F184" s="140" t="s">
        <v>502</v>
      </c>
      <c r="I184" s="141"/>
      <c r="L184" s="30"/>
      <c r="M184" s="142"/>
      <c r="T184" s="51"/>
      <c r="AT184" s="15" t="s">
        <v>141</v>
      </c>
      <c r="AU184" s="15" t="s">
        <v>83</v>
      </c>
    </row>
    <row r="185" spans="2:65" s="1" customFormat="1" ht="24.2" customHeight="1">
      <c r="B185" s="125"/>
      <c r="C185" s="126" t="s">
        <v>369</v>
      </c>
      <c r="D185" s="126" t="s">
        <v>134</v>
      </c>
      <c r="E185" s="127" t="s">
        <v>504</v>
      </c>
      <c r="F185" s="128" t="s">
        <v>505</v>
      </c>
      <c r="G185" s="129" t="s">
        <v>195</v>
      </c>
      <c r="H185" s="130">
        <v>41</v>
      </c>
      <c r="I185" s="131"/>
      <c r="J185" s="132">
        <f>ROUND(I185*H185,2)</f>
        <v>0</v>
      </c>
      <c r="K185" s="128" t="s">
        <v>138</v>
      </c>
      <c r="L185" s="30"/>
      <c r="M185" s="133" t="s">
        <v>3</v>
      </c>
      <c r="N185" s="134" t="s">
        <v>44</v>
      </c>
      <c r="P185" s="135">
        <f>O185*H185</f>
        <v>0</v>
      </c>
      <c r="Q185" s="135">
        <v>2.7559999999999998E-4</v>
      </c>
      <c r="R185" s="135">
        <f>Q185*H185</f>
        <v>1.12996E-2</v>
      </c>
      <c r="S185" s="135">
        <v>0</v>
      </c>
      <c r="T185" s="136">
        <f>S185*H185</f>
        <v>0</v>
      </c>
      <c r="AR185" s="137" t="s">
        <v>168</v>
      </c>
      <c r="AT185" s="137" t="s">
        <v>134</v>
      </c>
      <c r="AU185" s="137" t="s">
        <v>83</v>
      </c>
      <c r="AY185" s="15" t="s">
        <v>131</v>
      </c>
      <c r="BE185" s="138">
        <f>IF(N185="základní",J185,0)</f>
        <v>0</v>
      </c>
      <c r="BF185" s="138">
        <f>IF(N185="snížená",J185,0)</f>
        <v>0</v>
      </c>
      <c r="BG185" s="138">
        <f>IF(N185="zákl. přenesená",J185,0)</f>
        <v>0</v>
      </c>
      <c r="BH185" s="138">
        <f>IF(N185="sníž. přenesená",J185,0)</f>
        <v>0</v>
      </c>
      <c r="BI185" s="138">
        <f>IF(N185="nulová",J185,0)</f>
        <v>0</v>
      </c>
      <c r="BJ185" s="15" t="s">
        <v>81</v>
      </c>
      <c r="BK185" s="138">
        <f>ROUND(I185*H185,2)</f>
        <v>0</v>
      </c>
      <c r="BL185" s="15" t="s">
        <v>168</v>
      </c>
      <c r="BM185" s="137" t="s">
        <v>506</v>
      </c>
    </row>
    <row r="186" spans="2:65" s="1" customFormat="1">
      <c r="B186" s="30"/>
      <c r="D186" s="139" t="s">
        <v>141</v>
      </c>
      <c r="F186" s="140" t="s">
        <v>507</v>
      </c>
      <c r="I186" s="141"/>
      <c r="L186" s="30"/>
      <c r="M186" s="142"/>
      <c r="T186" s="51"/>
      <c r="AT186" s="15" t="s">
        <v>141</v>
      </c>
      <c r="AU186" s="15" t="s">
        <v>83</v>
      </c>
    </row>
    <row r="187" spans="2:65" s="1" customFormat="1" ht="24.2" customHeight="1">
      <c r="B187" s="125"/>
      <c r="C187" s="126" t="s">
        <v>374</v>
      </c>
      <c r="D187" s="126" t="s">
        <v>134</v>
      </c>
      <c r="E187" s="127" t="s">
        <v>509</v>
      </c>
      <c r="F187" s="128" t="s">
        <v>510</v>
      </c>
      <c r="G187" s="129" t="s">
        <v>195</v>
      </c>
      <c r="H187" s="130">
        <v>41</v>
      </c>
      <c r="I187" s="131"/>
      <c r="J187" s="132">
        <f>ROUND(I187*H187,2)</f>
        <v>0</v>
      </c>
      <c r="K187" s="128" t="s">
        <v>138</v>
      </c>
      <c r="L187" s="30"/>
      <c r="M187" s="133" t="s">
        <v>3</v>
      </c>
      <c r="N187" s="134" t="s">
        <v>44</v>
      </c>
      <c r="P187" s="135">
        <f>O187*H187</f>
        <v>0</v>
      </c>
      <c r="Q187" s="135">
        <v>0</v>
      </c>
      <c r="R187" s="135">
        <f>Q187*H187</f>
        <v>0</v>
      </c>
      <c r="S187" s="135">
        <v>0</v>
      </c>
      <c r="T187" s="136">
        <f>S187*H187</f>
        <v>0</v>
      </c>
      <c r="AR187" s="137" t="s">
        <v>168</v>
      </c>
      <c r="AT187" s="137" t="s">
        <v>134</v>
      </c>
      <c r="AU187" s="137" t="s">
        <v>83</v>
      </c>
      <c r="AY187" s="15" t="s">
        <v>131</v>
      </c>
      <c r="BE187" s="138">
        <f>IF(N187="základní",J187,0)</f>
        <v>0</v>
      </c>
      <c r="BF187" s="138">
        <f>IF(N187="snížená",J187,0)</f>
        <v>0</v>
      </c>
      <c r="BG187" s="138">
        <f>IF(N187="zákl. přenesená",J187,0)</f>
        <v>0</v>
      </c>
      <c r="BH187" s="138">
        <f>IF(N187="sníž. přenesená",J187,0)</f>
        <v>0</v>
      </c>
      <c r="BI187" s="138">
        <f>IF(N187="nulová",J187,0)</f>
        <v>0</v>
      </c>
      <c r="BJ187" s="15" t="s">
        <v>81</v>
      </c>
      <c r="BK187" s="138">
        <f>ROUND(I187*H187,2)</f>
        <v>0</v>
      </c>
      <c r="BL187" s="15" t="s">
        <v>168</v>
      </c>
      <c r="BM187" s="137" t="s">
        <v>511</v>
      </c>
    </row>
    <row r="188" spans="2:65" s="1" customFormat="1">
      <c r="B188" s="30"/>
      <c r="D188" s="139" t="s">
        <v>141</v>
      </c>
      <c r="F188" s="140" t="s">
        <v>512</v>
      </c>
      <c r="I188" s="141"/>
      <c r="L188" s="30"/>
      <c r="M188" s="142"/>
      <c r="T188" s="51"/>
      <c r="AT188" s="15" t="s">
        <v>141</v>
      </c>
      <c r="AU188" s="15" t="s">
        <v>83</v>
      </c>
    </row>
    <row r="189" spans="2:65" s="1" customFormat="1" ht="16.5" customHeight="1">
      <c r="B189" s="125"/>
      <c r="C189" s="126" t="s">
        <v>379</v>
      </c>
      <c r="D189" s="126" t="s">
        <v>134</v>
      </c>
      <c r="E189" s="127" t="s">
        <v>514</v>
      </c>
      <c r="F189" s="128" t="s">
        <v>515</v>
      </c>
      <c r="G189" s="129" t="s">
        <v>195</v>
      </c>
      <c r="H189" s="130">
        <v>41</v>
      </c>
      <c r="I189" s="131"/>
      <c r="J189" s="132">
        <f>ROUND(I189*H189,2)</f>
        <v>0</v>
      </c>
      <c r="K189" s="128" t="s">
        <v>138</v>
      </c>
      <c r="L189" s="30"/>
      <c r="M189" s="133" t="s">
        <v>3</v>
      </c>
      <c r="N189" s="134" t="s">
        <v>44</v>
      </c>
      <c r="P189" s="135">
        <f>O189*H189</f>
        <v>0</v>
      </c>
      <c r="Q189" s="135">
        <v>1.6449999999999999E-6</v>
      </c>
      <c r="R189" s="135">
        <f>Q189*H189</f>
        <v>6.7445000000000002E-5</v>
      </c>
      <c r="S189" s="135">
        <v>0</v>
      </c>
      <c r="T189" s="136">
        <f>S189*H189</f>
        <v>0</v>
      </c>
      <c r="AR189" s="137" t="s">
        <v>168</v>
      </c>
      <c r="AT189" s="137" t="s">
        <v>134</v>
      </c>
      <c r="AU189" s="137" t="s">
        <v>83</v>
      </c>
      <c r="AY189" s="15" t="s">
        <v>131</v>
      </c>
      <c r="BE189" s="138">
        <f>IF(N189="základní",J189,0)</f>
        <v>0</v>
      </c>
      <c r="BF189" s="138">
        <f>IF(N189="snížená",J189,0)</f>
        <v>0</v>
      </c>
      <c r="BG189" s="138">
        <f>IF(N189="zákl. přenesená",J189,0)</f>
        <v>0</v>
      </c>
      <c r="BH189" s="138">
        <f>IF(N189="sníž. přenesená",J189,0)</f>
        <v>0</v>
      </c>
      <c r="BI189" s="138">
        <f>IF(N189="nulová",J189,0)</f>
        <v>0</v>
      </c>
      <c r="BJ189" s="15" t="s">
        <v>81</v>
      </c>
      <c r="BK189" s="138">
        <f>ROUND(I189*H189,2)</f>
        <v>0</v>
      </c>
      <c r="BL189" s="15" t="s">
        <v>168</v>
      </c>
      <c r="BM189" s="137" t="s">
        <v>516</v>
      </c>
    </row>
    <row r="190" spans="2:65" s="1" customFormat="1">
      <c r="B190" s="30"/>
      <c r="D190" s="139" t="s">
        <v>141</v>
      </c>
      <c r="F190" s="140" t="s">
        <v>517</v>
      </c>
      <c r="I190" s="141"/>
      <c r="L190" s="30"/>
      <c r="M190" s="142"/>
      <c r="T190" s="51"/>
      <c r="AT190" s="15" t="s">
        <v>141</v>
      </c>
      <c r="AU190" s="15" t="s">
        <v>83</v>
      </c>
    </row>
    <row r="191" spans="2:65" s="1" customFormat="1" ht="16.5" customHeight="1">
      <c r="B191" s="125"/>
      <c r="C191" s="126" t="s">
        <v>384</v>
      </c>
      <c r="D191" s="126" t="s">
        <v>134</v>
      </c>
      <c r="E191" s="127" t="s">
        <v>733</v>
      </c>
      <c r="F191" s="128" t="s">
        <v>734</v>
      </c>
      <c r="G191" s="129" t="s">
        <v>412</v>
      </c>
      <c r="H191" s="130">
        <v>1</v>
      </c>
      <c r="I191" s="131"/>
      <c r="J191" s="132">
        <f>ROUND(I191*H191,2)</f>
        <v>0</v>
      </c>
      <c r="K191" s="128" t="s">
        <v>138</v>
      </c>
      <c r="L191" s="30"/>
      <c r="M191" s="133" t="s">
        <v>3</v>
      </c>
      <c r="N191" s="134" t="s">
        <v>44</v>
      </c>
      <c r="P191" s="135">
        <f>O191*H191</f>
        <v>0</v>
      </c>
      <c r="Q191" s="135">
        <v>0</v>
      </c>
      <c r="R191" s="135">
        <f>Q191*H191</f>
        <v>0</v>
      </c>
      <c r="S191" s="135">
        <v>5.4199999999999998E-2</v>
      </c>
      <c r="T191" s="136">
        <f>S191*H191</f>
        <v>5.4199999999999998E-2</v>
      </c>
      <c r="AR191" s="137" t="s">
        <v>168</v>
      </c>
      <c r="AT191" s="137" t="s">
        <v>134</v>
      </c>
      <c r="AU191" s="137" t="s">
        <v>83</v>
      </c>
      <c r="AY191" s="15" t="s">
        <v>131</v>
      </c>
      <c r="BE191" s="138">
        <f>IF(N191="základní",J191,0)</f>
        <v>0</v>
      </c>
      <c r="BF191" s="138">
        <f>IF(N191="snížená",J191,0)</f>
        <v>0</v>
      </c>
      <c r="BG191" s="138">
        <f>IF(N191="zákl. přenesená",J191,0)</f>
        <v>0</v>
      </c>
      <c r="BH191" s="138">
        <f>IF(N191="sníž. přenesená",J191,0)</f>
        <v>0</v>
      </c>
      <c r="BI191" s="138">
        <f>IF(N191="nulová",J191,0)</f>
        <v>0</v>
      </c>
      <c r="BJ191" s="15" t="s">
        <v>81</v>
      </c>
      <c r="BK191" s="138">
        <f>ROUND(I191*H191,2)</f>
        <v>0</v>
      </c>
      <c r="BL191" s="15" t="s">
        <v>168</v>
      </c>
      <c r="BM191" s="137" t="s">
        <v>735</v>
      </c>
    </row>
    <row r="192" spans="2:65" s="1" customFormat="1">
      <c r="B192" s="30"/>
      <c r="D192" s="139" t="s">
        <v>141</v>
      </c>
      <c r="F192" s="140" t="s">
        <v>736</v>
      </c>
      <c r="I192" s="141"/>
      <c r="L192" s="30"/>
      <c r="M192" s="142"/>
      <c r="T192" s="51"/>
      <c r="AT192" s="15" t="s">
        <v>141</v>
      </c>
      <c r="AU192" s="15" t="s">
        <v>83</v>
      </c>
    </row>
    <row r="193" spans="2:65" s="11" customFormat="1" ht="22.9" customHeight="1">
      <c r="B193" s="113"/>
      <c r="D193" s="114" t="s">
        <v>72</v>
      </c>
      <c r="E193" s="123" t="s">
        <v>518</v>
      </c>
      <c r="F193" s="123" t="s">
        <v>519</v>
      </c>
      <c r="I193" s="116"/>
      <c r="J193" s="124">
        <f>BK193</f>
        <v>0</v>
      </c>
      <c r="L193" s="113"/>
      <c r="M193" s="118"/>
      <c r="P193" s="119">
        <f>SUM(P194:P219)</f>
        <v>0</v>
      </c>
      <c r="R193" s="119">
        <f>SUM(R194:R219)</f>
        <v>0</v>
      </c>
      <c r="T193" s="120">
        <f>SUM(T194:T219)</f>
        <v>0</v>
      </c>
      <c r="AR193" s="114" t="s">
        <v>81</v>
      </c>
      <c r="AT193" s="121" t="s">
        <v>72</v>
      </c>
      <c r="AU193" s="121" t="s">
        <v>81</v>
      </c>
      <c r="AY193" s="114" t="s">
        <v>131</v>
      </c>
      <c r="BK193" s="122">
        <f>SUM(BK194:BK219)</f>
        <v>0</v>
      </c>
    </row>
    <row r="194" spans="2:65" s="1" customFormat="1" ht="24.2" customHeight="1">
      <c r="B194" s="125"/>
      <c r="C194" s="126" t="s">
        <v>389</v>
      </c>
      <c r="D194" s="126" t="s">
        <v>134</v>
      </c>
      <c r="E194" s="127" t="s">
        <v>521</v>
      </c>
      <c r="F194" s="128" t="s">
        <v>522</v>
      </c>
      <c r="G194" s="129" t="s">
        <v>263</v>
      </c>
      <c r="H194" s="130">
        <v>30.248000000000001</v>
      </c>
      <c r="I194" s="131"/>
      <c r="J194" s="132">
        <f>ROUND(I194*H194,2)</f>
        <v>0</v>
      </c>
      <c r="K194" s="128" t="s">
        <v>138</v>
      </c>
      <c r="L194" s="30"/>
      <c r="M194" s="133" t="s">
        <v>3</v>
      </c>
      <c r="N194" s="134" t="s">
        <v>44</v>
      </c>
      <c r="P194" s="135">
        <f>O194*H194</f>
        <v>0</v>
      </c>
      <c r="Q194" s="135">
        <v>0</v>
      </c>
      <c r="R194" s="135">
        <f>Q194*H194</f>
        <v>0</v>
      </c>
      <c r="S194" s="135">
        <v>0</v>
      </c>
      <c r="T194" s="136">
        <f>S194*H194</f>
        <v>0</v>
      </c>
      <c r="AR194" s="137" t="s">
        <v>168</v>
      </c>
      <c r="AT194" s="137" t="s">
        <v>134</v>
      </c>
      <c r="AU194" s="137" t="s">
        <v>83</v>
      </c>
      <c r="AY194" s="15" t="s">
        <v>131</v>
      </c>
      <c r="BE194" s="138">
        <f>IF(N194="základní",J194,0)</f>
        <v>0</v>
      </c>
      <c r="BF194" s="138">
        <f>IF(N194="snížená",J194,0)</f>
        <v>0</v>
      </c>
      <c r="BG194" s="138">
        <f>IF(N194="zákl. přenesená",J194,0)</f>
        <v>0</v>
      </c>
      <c r="BH194" s="138">
        <f>IF(N194="sníž. přenesená",J194,0)</f>
        <v>0</v>
      </c>
      <c r="BI194" s="138">
        <f>IF(N194="nulová",J194,0)</f>
        <v>0</v>
      </c>
      <c r="BJ194" s="15" t="s">
        <v>81</v>
      </c>
      <c r="BK194" s="138">
        <f>ROUND(I194*H194,2)</f>
        <v>0</v>
      </c>
      <c r="BL194" s="15" t="s">
        <v>168</v>
      </c>
      <c r="BM194" s="137" t="s">
        <v>523</v>
      </c>
    </row>
    <row r="195" spans="2:65" s="1" customFormat="1">
      <c r="B195" s="30"/>
      <c r="D195" s="139" t="s">
        <v>141</v>
      </c>
      <c r="F195" s="140" t="s">
        <v>524</v>
      </c>
      <c r="I195" s="141"/>
      <c r="L195" s="30"/>
      <c r="M195" s="142"/>
      <c r="T195" s="51"/>
      <c r="AT195" s="15" t="s">
        <v>141</v>
      </c>
      <c r="AU195" s="15" t="s">
        <v>83</v>
      </c>
    </row>
    <row r="196" spans="2:65" s="12" customFormat="1">
      <c r="B196" s="146"/>
      <c r="D196" s="147" t="s">
        <v>175</v>
      </c>
      <c r="E196" s="148" t="s">
        <v>3</v>
      </c>
      <c r="F196" s="149" t="s">
        <v>737</v>
      </c>
      <c r="H196" s="150">
        <v>18.27</v>
      </c>
      <c r="I196" s="151"/>
      <c r="L196" s="146"/>
      <c r="M196" s="152"/>
      <c r="T196" s="153"/>
      <c r="AT196" s="148" t="s">
        <v>175</v>
      </c>
      <c r="AU196" s="148" t="s">
        <v>83</v>
      </c>
      <c r="AV196" s="12" t="s">
        <v>83</v>
      </c>
      <c r="AW196" s="12" t="s">
        <v>34</v>
      </c>
      <c r="AX196" s="12" t="s">
        <v>73</v>
      </c>
      <c r="AY196" s="148" t="s">
        <v>131</v>
      </c>
    </row>
    <row r="197" spans="2:65" s="12" customFormat="1">
      <c r="B197" s="146"/>
      <c r="D197" s="147" t="s">
        <v>175</v>
      </c>
      <c r="E197" s="148" t="s">
        <v>3</v>
      </c>
      <c r="F197" s="149" t="s">
        <v>738</v>
      </c>
      <c r="H197" s="150">
        <v>6.1740000000000004</v>
      </c>
      <c r="I197" s="151"/>
      <c r="L197" s="146"/>
      <c r="M197" s="152"/>
      <c r="T197" s="153"/>
      <c r="AT197" s="148" t="s">
        <v>175</v>
      </c>
      <c r="AU197" s="148" t="s">
        <v>83</v>
      </c>
      <c r="AV197" s="12" t="s">
        <v>83</v>
      </c>
      <c r="AW197" s="12" t="s">
        <v>34</v>
      </c>
      <c r="AX197" s="12" t="s">
        <v>73</v>
      </c>
      <c r="AY197" s="148" t="s">
        <v>131</v>
      </c>
    </row>
    <row r="198" spans="2:65" s="12" customFormat="1">
      <c r="B198" s="146"/>
      <c r="D198" s="147" t="s">
        <v>175</v>
      </c>
      <c r="E198" s="148" t="s">
        <v>3</v>
      </c>
      <c r="F198" s="149" t="s">
        <v>739</v>
      </c>
      <c r="H198" s="150">
        <v>5.75</v>
      </c>
      <c r="I198" s="151"/>
      <c r="L198" s="146"/>
      <c r="M198" s="152"/>
      <c r="T198" s="153"/>
      <c r="AT198" s="148" t="s">
        <v>175</v>
      </c>
      <c r="AU198" s="148" t="s">
        <v>83</v>
      </c>
      <c r="AV198" s="12" t="s">
        <v>83</v>
      </c>
      <c r="AW198" s="12" t="s">
        <v>34</v>
      </c>
      <c r="AX198" s="12" t="s">
        <v>73</v>
      </c>
      <c r="AY198" s="148" t="s">
        <v>131</v>
      </c>
    </row>
    <row r="199" spans="2:65" s="12" customFormat="1">
      <c r="B199" s="146"/>
      <c r="D199" s="147" t="s">
        <v>175</v>
      </c>
      <c r="E199" s="148" t="s">
        <v>3</v>
      </c>
      <c r="F199" s="149" t="s">
        <v>740</v>
      </c>
      <c r="H199" s="150">
        <v>5.3999999999999999E-2</v>
      </c>
      <c r="I199" s="151"/>
      <c r="L199" s="146"/>
      <c r="M199" s="152"/>
      <c r="T199" s="153"/>
      <c r="AT199" s="148" t="s">
        <v>175</v>
      </c>
      <c r="AU199" s="148" t="s">
        <v>83</v>
      </c>
      <c r="AV199" s="12" t="s">
        <v>83</v>
      </c>
      <c r="AW199" s="12" t="s">
        <v>34</v>
      </c>
      <c r="AX199" s="12" t="s">
        <v>73</v>
      </c>
      <c r="AY199" s="148" t="s">
        <v>131</v>
      </c>
    </row>
    <row r="200" spans="2:65" s="1" customFormat="1" ht="24.2" customHeight="1">
      <c r="B200" s="125"/>
      <c r="C200" s="126" t="s">
        <v>394</v>
      </c>
      <c r="D200" s="126" t="s">
        <v>134</v>
      </c>
      <c r="E200" s="127" t="s">
        <v>530</v>
      </c>
      <c r="F200" s="128" t="s">
        <v>531</v>
      </c>
      <c r="G200" s="129" t="s">
        <v>263</v>
      </c>
      <c r="H200" s="130">
        <v>272.23200000000003</v>
      </c>
      <c r="I200" s="131"/>
      <c r="J200" s="132">
        <f>ROUND(I200*H200,2)</f>
        <v>0</v>
      </c>
      <c r="K200" s="128" t="s">
        <v>138</v>
      </c>
      <c r="L200" s="30"/>
      <c r="M200" s="133" t="s">
        <v>3</v>
      </c>
      <c r="N200" s="134" t="s">
        <v>44</v>
      </c>
      <c r="P200" s="135">
        <f>O200*H200</f>
        <v>0</v>
      </c>
      <c r="Q200" s="135">
        <v>0</v>
      </c>
      <c r="R200" s="135">
        <f>Q200*H200</f>
        <v>0</v>
      </c>
      <c r="S200" s="135">
        <v>0</v>
      </c>
      <c r="T200" s="136">
        <f>S200*H200</f>
        <v>0</v>
      </c>
      <c r="AR200" s="137" t="s">
        <v>168</v>
      </c>
      <c r="AT200" s="137" t="s">
        <v>134</v>
      </c>
      <c r="AU200" s="137" t="s">
        <v>83</v>
      </c>
      <c r="AY200" s="15" t="s">
        <v>131</v>
      </c>
      <c r="BE200" s="138">
        <f>IF(N200="základní",J200,0)</f>
        <v>0</v>
      </c>
      <c r="BF200" s="138">
        <f>IF(N200="snížená",J200,0)</f>
        <v>0</v>
      </c>
      <c r="BG200" s="138">
        <f>IF(N200="zákl. přenesená",J200,0)</f>
        <v>0</v>
      </c>
      <c r="BH200" s="138">
        <f>IF(N200="sníž. přenesená",J200,0)</f>
        <v>0</v>
      </c>
      <c r="BI200" s="138">
        <f>IF(N200="nulová",J200,0)</f>
        <v>0</v>
      </c>
      <c r="BJ200" s="15" t="s">
        <v>81</v>
      </c>
      <c r="BK200" s="138">
        <f>ROUND(I200*H200,2)</f>
        <v>0</v>
      </c>
      <c r="BL200" s="15" t="s">
        <v>168</v>
      </c>
      <c r="BM200" s="137" t="s">
        <v>532</v>
      </c>
    </row>
    <row r="201" spans="2:65" s="1" customFormat="1">
      <c r="B201" s="30"/>
      <c r="D201" s="139" t="s">
        <v>141</v>
      </c>
      <c r="F201" s="140" t="s">
        <v>533</v>
      </c>
      <c r="I201" s="141"/>
      <c r="L201" s="30"/>
      <c r="M201" s="142"/>
      <c r="T201" s="51"/>
      <c r="AT201" s="15" t="s">
        <v>141</v>
      </c>
      <c r="AU201" s="15" t="s">
        <v>83</v>
      </c>
    </row>
    <row r="202" spans="2:65" s="12" customFormat="1">
      <c r="B202" s="146"/>
      <c r="D202" s="147" t="s">
        <v>175</v>
      </c>
      <c r="F202" s="149" t="s">
        <v>741</v>
      </c>
      <c r="H202" s="150">
        <v>272.23200000000003</v>
      </c>
      <c r="I202" s="151"/>
      <c r="L202" s="146"/>
      <c r="M202" s="152"/>
      <c r="T202" s="153"/>
      <c r="AT202" s="148" t="s">
        <v>175</v>
      </c>
      <c r="AU202" s="148" t="s">
        <v>83</v>
      </c>
      <c r="AV202" s="12" t="s">
        <v>83</v>
      </c>
      <c r="AW202" s="12" t="s">
        <v>4</v>
      </c>
      <c r="AX202" s="12" t="s">
        <v>81</v>
      </c>
      <c r="AY202" s="148" t="s">
        <v>131</v>
      </c>
    </row>
    <row r="203" spans="2:65" s="1" customFormat="1" ht="24.2" customHeight="1">
      <c r="B203" s="125"/>
      <c r="C203" s="126" t="s">
        <v>399</v>
      </c>
      <c r="D203" s="126" t="s">
        <v>134</v>
      </c>
      <c r="E203" s="127" t="s">
        <v>536</v>
      </c>
      <c r="F203" s="128" t="s">
        <v>537</v>
      </c>
      <c r="G203" s="129" t="s">
        <v>263</v>
      </c>
      <c r="H203" s="130">
        <v>7.1749999999999998</v>
      </c>
      <c r="I203" s="131"/>
      <c r="J203" s="132">
        <f>ROUND(I203*H203,2)</f>
        <v>0</v>
      </c>
      <c r="K203" s="128" t="s">
        <v>138</v>
      </c>
      <c r="L203" s="30"/>
      <c r="M203" s="133" t="s">
        <v>3</v>
      </c>
      <c r="N203" s="134" t="s">
        <v>44</v>
      </c>
      <c r="P203" s="135">
        <f>O203*H203</f>
        <v>0</v>
      </c>
      <c r="Q203" s="135">
        <v>0</v>
      </c>
      <c r="R203" s="135">
        <f>Q203*H203</f>
        <v>0</v>
      </c>
      <c r="S203" s="135">
        <v>0</v>
      </c>
      <c r="T203" s="136">
        <f>S203*H203</f>
        <v>0</v>
      </c>
      <c r="AR203" s="137" t="s">
        <v>168</v>
      </c>
      <c r="AT203" s="137" t="s">
        <v>134</v>
      </c>
      <c r="AU203" s="137" t="s">
        <v>83</v>
      </c>
      <c r="AY203" s="15" t="s">
        <v>131</v>
      </c>
      <c r="BE203" s="138">
        <f>IF(N203="základní",J203,0)</f>
        <v>0</v>
      </c>
      <c r="BF203" s="138">
        <f>IF(N203="snížená",J203,0)</f>
        <v>0</v>
      </c>
      <c r="BG203" s="138">
        <f>IF(N203="zákl. přenesená",J203,0)</f>
        <v>0</v>
      </c>
      <c r="BH203" s="138">
        <f>IF(N203="sníž. přenesená",J203,0)</f>
        <v>0</v>
      </c>
      <c r="BI203" s="138">
        <f>IF(N203="nulová",J203,0)</f>
        <v>0</v>
      </c>
      <c r="BJ203" s="15" t="s">
        <v>81</v>
      </c>
      <c r="BK203" s="138">
        <f>ROUND(I203*H203,2)</f>
        <v>0</v>
      </c>
      <c r="BL203" s="15" t="s">
        <v>168</v>
      </c>
      <c r="BM203" s="137" t="s">
        <v>538</v>
      </c>
    </row>
    <row r="204" spans="2:65" s="1" customFormat="1">
      <c r="B204" s="30"/>
      <c r="D204" s="139" t="s">
        <v>141</v>
      </c>
      <c r="F204" s="140" t="s">
        <v>539</v>
      </c>
      <c r="I204" s="141"/>
      <c r="L204" s="30"/>
      <c r="M204" s="142"/>
      <c r="T204" s="51"/>
      <c r="AT204" s="15" t="s">
        <v>141</v>
      </c>
      <c r="AU204" s="15" t="s">
        <v>83</v>
      </c>
    </row>
    <row r="205" spans="2:65" s="12" customFormat="1">
      <c r="B205" s="146"/>
      <c r="D205" s="147" t="s">
        <v>175</v>
      </c>
      <c r="E205" s="148" t="s">
        <v>3</v>
      </c>
      <c r="F205" s="149" t="s">
        <v>742</v>
      </c>
      <c r="H205" s="150">
        <v>7.1749999999999998</v>
      </c>
      <c r="I205" s="151"/>
      <c r="L205" s="146"/>
      <c r="M205" s="152"/>
      <c r="T205" s="153"/>
      <c r="AT205" s="148" t="s">
        <v>175</v>
      </c>
      <c r="AU205" s="148" t="s">
        <v>83</v>
      </c>
      <c r="AV205" s="12" t="s">
        <v>83</v>
      </c>
      <c r="AW205" s="12" t="s">
        <v>34</v>
      </c>
      <c r="AX205" s="12" t="s">
        <v>73</v>
      </c>
      <c r="AY205" s="148" t="s">
        <v>131</v>
      </c>
    </row>
    <row r="206" spans="2:65" s="1" customFormat="1" ht="24.2" customHeight="1">
      <c r="B206" s="125"/>
      <c r="C206" s="126" t="s">
        <v>405</v>
      </c>
      <c r="D206" s="126" t="s">
        <v>134</v>
      </c>
      <c r="E206" s="127" t="s">
        <v>544</v>
      </c>
      <c r="F206" s="128" t="s">
        <v>531</v>
      </c>
      <c r="G206" s="129" t="s">
        <v>263</v>
      </c>
      <c r="H206" s="130">
        <v>64.575000000000003</v>
      </c>
      <c r="I206" s="131"/>
      <c r="J206" s="132">
        <f>ROUND(I206*H206,2)</f>
        <v>0</v>
      </c>
      <c r="K206" s="128" t="s">
        <v>138</v>
      </c>
      <c r="L206" s="30"/>
      <c r="M206" s="133" t="s">
        <v>3</v>
      </c>
      <c r="N206" s="134" t="s">
        <v>44</v>
      </c>
      <c r="P206" s="135">
        <f>O206*H206</f>
        <v>0</v>
      </c>
      <c r="Q206" s="135">
        <v>0</v>
      </c>
      <c r="R206" s="135">
        <f>Q206*H206</f>
        <v>0</v>
      </c>
      <c r="S206" s="135">
        <v>0</v>
      </c>
      <c r="T206" s="136">
        <f>S206*H206</f>
        <v>0</v>
      </c>
      <c r="AR206" s="137" t="s">
        <v>168</v>
      </c>
      <c r="AT206" s="137" t="s">
        <v>134</v>
      </c>
      <c r="AU206" s="137" t="s">
        <v>83</v>
      </c>
      <c r="AY206" s="15" t="s">
        <v>131</v>
      </c>
      <c r="BE206" s="138">
        <f>IF(N206="základní",J206,0)</f>
        <v>0</v>
      </c>
      <c r="BF206" s="138">
        <f>IF(N206="snížená",J206,0)</f>
        <v>0</v>
      </c>
      <c r="BG206" s="138">
        <f>IF(N206="zákl. přenesená",J206,0)</f>
        <v>0</v>
      </c>
      <c r="BH206" s="138">
        <f>IF(N206="sníž. přenesená",J206,0)</f>
        <v>0</v>
      </c>
      <c r="BI206" s="138">
        <f>IF(N206="nulová",J206,0)</f>
        <v>0</v>
      </c>
      <c r="BJ206" s="15" t="s">
        <v>81</v>
      </c>
      <c r="BK206" s="138">
        <f>ROUND(I206*H206,2)</f>
        <v>0</v>
      </c>
      <c r="BL206" s="15" t="s">
        <v>168</v>
      </c>
      <c r="BM206" s="137" t="s">
        <v>545</v>
      </c>
    </row>
    <row r="207" spans="2:65" s="1" customFormat="1">
      <c r="B207" s="30"/>
      <c r="D207" s="139" t="s">
        <v>141</v>
      </c>
      <c r="F207" s="140" t="s">
        <v>546</v>
      </c>
      <c r="I207" s="141"/>
      <c r="L207" s="30"/>
      <c r="M207" s="142"/>
      <c r="T207" s="51"/>
      <c r="AT207" s="15" t="s">
        <v>141</v>
      </c>
      <c r="AU207" s="15" t="s">
        <v>83</v>
      </c>
    </row>
    <row r="208" spans="2:65" s="12" customFormat="1">
      <c r="B208" s="146"/>
      <c r="D208" s="147" t="s">
        <v>175</v>
      </c>
      <c r="F208" s="149" t="s">
        <v>743</v>
      </c>
      <c r="H208" s="150">
        <v>64.575000000000003</v>
      </c>
      <c r="I208" s="151"/>
      <c r="L208" s="146"/>
      <c r="M208" s="152"/>
      <c r="T208" s="153"/>
      <c r="AT208" s="148" t="s">
        <v>175</v>
      </c>
      <c r="AU208" s="148" t="s">
        <v>83</v>
      </c>
      <c r="AV208" s="12" t="s">
        <v>83</v>
      </c>
      <c r="AW208" s="12" t="s">
        <v>4</v>
      </c>
      <c r="AX208" s="12" t="s">
        <v>81</v>
      </c>
      <c r="AY208" s="148" t="s">
        <v>131</v>
      </c>
    </row>
    <row r="209" spans="2:65" s="1" customFormat="1" ht="24.2" customHeight="1">
      <c r="B209" s="125"/>
      <c r="C209" s="126" t="s">
        <v>409</v>
      </c>
      <c r="D209" s="126" t="s">
        <v>134</v>
      </c>
      <c r="E209" s="127" t="s">
        <v>549</v>
      </c>
      <c r="F209" s="128" t="s">
        <v>550</v>
      </c>
      <c r="G209" s="129" t="s">
        <v>263</v>
      </c>
      <c r="H209" s="130">
        <v>6.1740000000000004</v>
      </c>
      <c r="I209" s="131"/>
      <c r="J209" s="132">
        <f>ROUND(I209*H209,2)</f>
        <v>0</v>
      </c>
      <c r="K209" s="128" t="s">
        <v>138</v>
      </c>
      <c r="L209" s="30"/>
      <c r="M209" s="133" t="s">
        <v>3</v>
      </c>
      <c r="N209" s="134" t="s">
        <v>44</v>
      </c>
      <c r="P209" s="135">
        <f>O209*H209</f>
        <v>0</v>
      </c>
      <c r="Q209" s="135">
        <v>0</v>
      </c>
      <c r="R209" s="135">
        <f>Q209*H209</f>
        <v>0</v>
      </c>
      <c r="S209" s="135">
        <v>0</v>
      </c>
      <c r="T209" s="136">
        <f>S209*H209</f>
        <v>0</v>
      </c>
      <c r="AR209" s="137" t="s">
        <v>168</v>
      </c>
      <c r="AT209" s="137" t="s">
        <v>134</v>
      </c>
      <c r="AU209" s="137" t="s">
        <v>83</v>
      </c>
      <c r="AY209" s="15" t="s">
        <v>131</v>
      </c>
      <c r="BE209" s="138">
        <f>IF(N209="základní",J209,0)</f>
        <v>0</v>
      </c>
      <c r="BF209" s="138">
        <f>IF(N209="snížená",J209,0)</f>
        <v>0</v>
      </c>
      <c r="BG209" s="138">
        <f>IF(N209="zákl. přenesená",J209,0)</f>
        <v>0</v>
      </c>
      <c r="BH209" s="138">
        <f>IF(N209="sníž. přenesená",J209,0)</f>
        <v>0</v>
      </c>
      <c r="BI209" s="138">
        <f>IF(N209="nulová",J209,0)</f>
        <v>0</v>
      </c>
      <c r="BJ209" s="15" t="s">
        <v>81</v>
      </c>
      <c r="BK209" s="138">
        <f>ROUND(I209*H209,2)</f>
        <v>0</v>
      </c>
      <c r="BL209" s="15" t="s">
        <v>168</v>
      </c>
      <c r="BM209" s="137" t="s">
        <v>551</v>
      </c>
    </row>
    <row r="210" spans="2:65" s="1" customFormat="1">
      <c r="B210" s="30"/>
      <c r="D210" s="139" t="s">
        <v>141</v>
      </c>
      <c r="F210" s="140" t="s">
        <v>552</v>
      </c>
      <c r="I210" s="141"/>
      <c r="L210" s="30"/>
      <c r="M210" s="142"/>
      <c r="T210" s="51"/>
      <c r="AT210" s="15" t="s">
        <v>141</v>
      </c>
      <c r="AU210" s="15" t="s">
        <v>83</v>
      </c>
    </row>
    <row r="211" spans="2:65" s="12" customFormat="1">
      <c r="B211" s="146"/>
      <c r="D211" s="147" t="s">
        <v>175</v>
      </c>
      <c r="E211" s="148" t="s">
        <v>3</v>
      </c>
      <c r="F211" s="149" t="s">
        <v>738</v>
      </c>
      <c r="H211" s="150">
        <v>6.1740000000000004</v>
      </c>
      <c r="I211" s="151"/>
      <c r="L211" s="146"/>
      <c r="M211" s="152"/>
      <c r="T211" s="153"/>
      <c r="AT211" s="148" t="s">
        <v>175</v>
      </c>
      <c r="AU211" s="148" t="s">
        <v>83</v>
      </c>
      <c r="AV211" s="12" t="s">
        <v>83</v>
      </c>
      <c r="AW211" s="12" t="s">
        <v>34</v>
      </c>
      <c r="AX211" s="12" t="s">
        <v>73</v>
      </c>
      <c r="AY211" s="148" t="s">
        <v>131</v>
      </c>
    </row>
    <row r="212" spans="2:65" s="1" customFormat="1" ht="24.2" customHeight="1">
      <c r="B212" s="125"/>
      <c r="C212" s="126" t="s">
        <v>415</v>
      </c>
      <c r="D212" s="126" t="s">
        <v>134</v>
      </c>
      <c r="E212" s="127" t="s">
        <v>554</v>
      </c>
      <c r="F212" s="128" t="s">
        <v>555</v>
      </c>
      <c r="G212" s="129" t="s">
        <v>263</v>
      </c>
      <c r="H212" s="130">
        <v>24.02</v>
      </c>
      <c r="I212" s="131"/>
      <c r="J212" s="132">
        <f>ROUND(I212*H212,2)</f>
        <v>0</v>
      </c>
      <c r="K212" s="128" t="s">
        <v>138</v>
      </c>
      <c r="L212" s="30"/>
      <c r="M212" s="133" t="s">
        <v>3</v>
      </c>
      <c r="N212" s="134" t="s">
        <v>44</v>
      </c>
      <c r="P212" s="135">
        <f>O212*H212</f>
        <v>0</v>
      </c>
      <c r="Q212" s="135">
        <v>0</v>
      </c>
      <c r="R212" s="135">
        <f>Q212*H212</f>
        <v>0</v>
      </c>
      <c r="S212" s="135">
        <v>0</v>
      </c>
      <c r="T212" s="136">
        <f>S212*H212</f>
        <v>0</v>
      </c>
      <c r="AR212" s="137" t="s">
        <v>168</v>
      </c>
      <c r="AT212" s="137" t="s">
        <v>134</v>
      </c>
      <c r="AU212" s="137" t="s">
        <v>83</v>
      </c>
      <c r="AY212" s="15" t="s">
        <v>131</v>
      </c>
      <c r="BE212" s="138">
        <f>IF(N212="základní",J212,0)</f>
        <v>0</v>
      </c>
      <c r="BF212" s="138">
        <f>IF(N212="snížená",J212,0)</f>
        <v>0</v>
      </c>
      <c r="BG212" s="138">
        <f>IF(N212="zákl. přenesená",J212,0)</f>
        <v>0</v>
      </c>
      <c r="BH212" s="138">
        <f>IF(N212="sníž. přenesená",J212,0)</f>
        <v>0</v>
      </c>
      <c r="BI212" s="138">
        <f>IF(N212="nulová",J212,0)</f>
        <v>0</v>
      </c>
      <c r="BJ212" s="15" t="s">
        <v>81</v>
      </c>
      <c r="BK212" s="138">
        <f>ROUND(I212*H212,2)</f>
        <v>0</v>
      </c>
      <c r="BL212" s="15" t="s">
        <v>168</v>
      </c>
      <c r="BM212" s="137" t="s">
        <v>556</v>
      </c>
    </row>
    <row r="213" spans="2:65" s="1" customFormat="1">
      <c r="B213" s="30"/>
      <c r="D213" s="139" t="s">
        <v>141</v>
      </c>
      <c r="F213" s="140" t="s">
        <v>557</v>
      </c>
      <c r="I213" s="141"/>
      <c r="L213" s="30"/>
      <c r="M213" s="142"/>
      <c r="T213" s="51"/>
      <c r="AT213" s="15" t="s">
        <v>141</v>
      </c>
      <c r="AU213" s="15" t="s">
        <v>83</v>
      </c>
    </row>
    <row r="214" spans="2:65" s="12" customFormat="1">
      <c r="B214" s="146"/>
      <c r="D214" s="147" t="s">
        <v>175</v>
      </c>
      <c r="E214" s="148" t="s">
        <v>3</v>
      </c>
      <c r="F214" s="149" t="s">
        <v>737</v>
      </c>
      <c r="H214" s="150">
        <v>18.27</v>
      </c>
      <c r="I214" s="151"/>
      <c r="L214" s="146"/>
      <c r="M214" s="152"/>
      <c r="T214" s="153"/>
      <c r="AT214" s="148" t="s">
        <v>175</v>
      </c>
      <c r="AU214" s="148" t="s">
        <v>83</v>
      </c>
      <c r="AV214" s="12" t="s">
        <v>83</v>
      </c>
      <c r="AW214" s="12" t="s">
        <v>34</v>
      </c>
      <c r="AX214" s="12" t="s">
        <v>73</v>
      </c>
      <c r="AY214" s="148" t="s">
        <v>131</v>
      </c>
    </row>
    <row r="215" spans="2:65" s="12" customFormat="1">
      <c r="B215" s="146"/>
      <c r="D215" s="147" t="s">
        <v>175</v>
      </c>
      <c r="E215" s="148" t="s">
        <v>3</v>
      </c>
      <c r="F215" s="149" t="s">
        <v>739</v>
      </c>
      <c r="H215" s="150">
        <v>5.75</v>
      </c>
      <c r="I215" s="151"/>
      <c r="L215" s="146"/>
      <c r="M215" s="152"/>
      <c r="T215" s="153"/>
      <c r="AT215" s="148" t="s">
        <v>175</v>
      </c>
      <c r="AU215" s="148" t="s">
        <v>83</v>
      </c>
      <c r="AV215" s="12" t="s">
        <v>83</v>
      </c>
      <c r="AW215" s="12" t="s">
        <v>34</v>
      </c>
      <c r="AX215" s="12" t="s">
        <v>73</v>
      </c>
      <c r="AY215" s="148" t="s">
        <v>131</v>
      </c>
    </row>
    <row r="216" spans="2:65" s="1" customFormat="1" ht="24.2" customHeight="1">
      <c r="B216" s="125"/>
      <c r="C216" s="126" t="s">
        <v>419</v>
      </c>
      <c r="D216" s="126" t="s">
        <v>134</v>
      </c>
      <c r="E216" s="127" t="s">
        <v>559</v>
      </c>
      <c r="F216" s="128" t="s">
        <v>560</v>
      </c>
      <c r="G216" s="129" t="s">
        <v>263</v>
      </c>
      <c r="H216" s="130">
        <v>7.2290000000000001</v>
      </c>
      <c r="I216" s="131"/>
      <c r="J216" s="132">
        <f>ROUND(I216*H216,2)</f>
        <v>0</v>
      </c>
      <c r="K216" s="128" t="s">
        <v>138</v>
      </c>
      <c r="L216" s="30"/>
      <c r="M216" s="133" t="s">
        <v>3</v>
      </c>
      <c r="N216" s="134" t="s">
        <v>44</v>
      </c>
      <c r="P216" s="135">
        <f>O216*H216</f>
        <v>0</v>
      </c>
      <c r="Q216" s="135">
        <v>0</v>
      </c>
      <c r="R216" s="135">
        <f>Q216*H216</f>
        <v>0</v>
      </c>
      <c r="S216" s="135">
        <v>0</v>
      </c>
      <c r="T216" s="136">
        <f>S216*H216</f>
        <v>0</v>
      </c>
      <c r="AR216" s="137" t="s">
        <v>168</v>
      </c>
      <c r="AT216" s="137" t="s">
        <v>134</v>
      </c>
      <c r="AU216" s="137" t="s">
        <v>83</v>
      </c>
      <c r="AY216" s="15" t="s">
        <v>131</v>
      </c>
      <c r="BE216" s="138">
        <f>IF(N216="základní",J216,0)</f>
        <v>0</v>
      </c>
      <c r="BF216" s="138">
        <f>IF(N216="snížená",J216,0)</f>
        <v>0</v>
      </c>
      <c r="BG216" s="138">
        <f>IF(N216="zákl. přenesená",J216,0)</f>
        <v>0</v>
      </c>
      <c r="BH216" s="138">
        <f>IF(N216="sníž. přenesená",J216,0)</f>
        <v>0</v>
      </c>
      <c r="BI216" s="138">
        <f>IF(N216="nulová",J216,0)</f>
        <v>0</v>
      </c>
      <c r="BJ216" s="15" t="s">
        <v>81</v>
      </c>
      <c r="BK216" s="138">
        <f>ROUND(I216*H216,2)</f>
        <v>0</v>
      </c>
      <c r="BL216" s="15" t="s">
        <v>168</v>
      </c>
      <c r="BM216" s="137" t="s">
        <v>561</v>
      </c>
    </row>
    <row r="217" spans="2:65" s="1" customFormat="1">
      <c r="B217" s="30"/>
      <c r="D217" s="139" t="s">
        <v>141</v>
      </c>
      <c r="F217" s="140" t="s">
        <v>562</v>
      </c>
      <c r="I217" s="141"/>
      <c r="L217" s="30"/>
      <c r="M217" s="142"/>
      <c r="T217" s="51"/>
      <c r="AT217" s="15" t="s">
        <v>141</v>
      </c>
      <c r="AU217" s="15" t="s">
        <v>83</v>
      </c>
    </row>
    <row r="218" spans="2:65" s="12" customFormat="1">
      <c r="B218" s="146"/>
      <c r="D218" s="147" t="s">
        <v>175</v>
      </c>
      <c r="E218" s="148" t="s">
        <v>3</v>
      </c>
      <c r="F218" s="149" t="s">
        <v>742</v>
      </c>
      <c r="H218" s="150">
        <v>7.1749999999999998</v>
      </c>
      <c r="I218" s="151"/>
      <c r="L218" s="146"/>
      <c r="M218" s="152"/>
      <c r="T218" s="153"/>
      <c r="AT218" s="148" t="s">
        <v>175</v>
      </c>
      <c r="AU218" s="148" t="s">
        <v>83</v>
      </c>
      <c r="AV218" s="12" t="s">
        <v>83</v>
      </c>
      <c r="AW218" s="12" t="s">
        <v>34</v>
      </c>
      <c r="AX218" s="12" t="s">
        <v>73</v>
      </c>
      <c r="AY218" s="148" t="s">
        <v>131</v>
      </c>
    </row>
    <row r="219" spans="2:65" s="12" customFormat="1">
      <c r="B219" s="146"/>
      <c r="D219" s="147" t="s">
        <v>175</v>
      </c>
      <c r="E219" s="148" t="s">
        <v>3</v>
      </c>
      <c r="F219" s="149" t="s">
        <v>740</v>
      </c>
      <c r="H219" s="150">
        <v>5.3999999999999999E-2</v>
      </c>
      <c r="I219" s="151"/>
      <c r="L219" s="146"/>
      <c r="M219" s="152"/>
      <c r="T219" s="153"/>
      <c r="AT219" s="148" t="s">
        <v>175</v>
      </c>
      <c r="AU219" s="148" t="s">
        <v>83</v>
      </c>
      <c r="AV219" s="12" t="s">
        <v>83</v>
      </c>
      <c r="AW219" s="12" t="s">
        <v>34</v>
      </c>
      <c r="AX219" s="12" t="s">
        <v>73</v>
      </c>
      <c r="AY219" s="148" t="s">
        <v>131</v>
      </c>
    </row>
    <row r="220" spans="2:65" s="11" customFormat="1" ht="22.9" customHeight="1">
      <c r="B220" s="113"/>
      <c r="D220" s="114" t="s">
        <v>72</v>
      </c>
      <c r="E220" s="123" t="s">
        <v>563</v>
      </c>
      <c r="F220" s="123" t="s">
        <v>564</v>
      </c>
      <c r="I220" s="116"/>
      <c r="J220" s="124">
        <f>BK220</f>
        <v>0</v>
      </c>
      <c r="L220" s="113"/>
      <c r="M220" s="118"/>
      <c r="P220" s="119">
        <f>SUM(P221:P222)</f>
        <v>0</v>
      </c>
      <c r="R220" s="119">
        <f>SUM(R221:R222)</f>
        <v>0</v>
      </c>
      <c r="T220" s="120">
        <f>SUM(T221:T222)</f>
        <v>0</v>
      </c>
      <c r="AR220" s="114" t="s">
        <v>81</v>
      </c>
      <c r="AT220" s="121" t="s">
        <v>72</v>
      </c>
      <c r="AU220" s="121" t="s">
        <v>81</v>
      </c>
      <c r="AY220" s="114" t="s">
        <v>131</v>
      </c>
      <c r="BK220" s="122">
        <f>SUM(BK221:BK222)</f>
        <v>0</v>
      </c>
    </row>
    <row r="221" spans="2:65" s="1" customFormat="1" ht="24.2" customHeight="1">
      <c r="B221" s="125"/>
      <c r="C221" s="126" t="s">
        <v>424</v>
      </c>
      <c r="D221" s="126" t="s">
        <v>134</v>
      </c>
      <c r="E221" s="127" t="s">
        <v>566</v>
      </c>
      <c r="F221" s="128" t="s">
        <v>567</v>
      </c>
      <c r="G221" s="129" t="s">
        <v>263</v>
      </c>
      <c r="H221" s="130">
        <v>42.905999999999999</v>
      </c>
      <c r="I221" s="131"/>
      <c r="J221" s="132">
        <f>ROUND(I221*H221,2)</f>
        <v>0</v>
      </c>
      <c r="K221" s="128" t="s">
        <v>138</v>
      </c>
      <c r="L221" s="30"/>
      <c r="M221" s="133" t="s">
        <v>3</v>
      </c>
      <c r="N221" s="134" t="s">
        <v>44</v>
      </c>
      <c r="P221" s="135">
        <f>O221*H221</f>
        <v>0</v>
      </c>
      <c r="Q221" s="135">
        <v>0</v>
      </c>
      <c r="R221" s="135">
        <f>Q221*H221</f>
        <v>0</v>
      </c>
      <c r="S221" s="135">
        <v>0</v>
      </c>
      <c r="T221" s="136">
        <f>S221*H221</f>
        <v>0</v>
      </c>
      <c r="AR221" s="137" t="s">
        <v>168</v>
      </c>
      <c r="AT221" s="137" t="s">
        <v>134</v>
      </c>
      <c r="AU221" s="137" t="s">
        <v>83</v>
      </c>
      <c r="AY221" s="15" t="s">
        <v>131</v>
      </c>
      <c r="BE221" s="138">
        <f>IF(N221="základní",J221,0)</f>
        <v>0</v>
      </c>
      <c r="BF221" s="138">
        <f>IF(N221="snížená",J221,0)</f>
        <v>0</v>
      </c>
      <c r="BG221" s="138">
        <f>IF(N221="zákl. přenesená",J221,0)</f>
        <v>0</v>
      </c>
      <c r="BH221" s="138">
        <f>IF(N221="sníž. přenesená",J221,0)</f>
        <v>0</v>
      </c>
      <c r="BI221" s="138">
        <f>IF(N221="nulová",J221,0)</f>
        <v>0</v>
      </c>
      <c r="BJ221" s="15" t="s">
        <v>81</v>
      </c>
      <c r="BK221" s="138">
        <f>ROUND(I221*H221,2)</f>
        <v>0</v>
      </c>
      <c r="BL221" s="15" t="s">
        <v>168</v>
      </c>
      <c r="BM221" s="137" t="s">
        <v>568</v>
      </c>
    </row>
    <row r="222" spans="2:65" s="1" customFormat="1">
      <c r="B222" s="30"/>
      <c r="D222" s="139" t="s">
        <v>141</v>
      </c>
      <c r="F222" s="140" t="s">
        <v>569</v>
      </c>
      <c r="I222" s="141"/>
      <c r="L222" s="30"/>
      <c r="M222" s="142"/>
      <c r="T222" s="51"/>
      <c r="AT222" s="15" t="s">
        <v>141</v>
      </c>
      <c r="AU222" s="15" t="s">
        <v>83</v>
      </c>
    </row>
    <row r="223" spans="2:65" s="11" customFormat="1" ht="25.9" customHeight="1">
      <c r="B223" s="113"/>
      <c r="D223" s="114" t="s">
        <v>72</v>
      </c>
      <c r="E223" s="115" t="s">
        <v>284</v>
      </c>
      <c r="F223" s="115" t="s">
        <v>570</v>
      </c>
      <c r="I223" s="116"/>
      <c r="J223" s="117">
        <f>BK223</f>
        <v>0</v>
      </c>
      <c r="L223" s="113"/>
      <c r="M223" s="118"/>
      <c r="P223" s="119">
        <f>P224</f>
        <v>0</v>
      </c>
      <c r="R223" s="119">
        <f>R224</f>
        <v>11.966760260000001</v>
      </c>
      <c r="T223" s="120">
        <f>T224</f>
        <v>0</v>
      </c>
      <c r="AR223" s="114" t="s">
        <v>148</v>
      </c>
      <c r="AT223" s="121" t="s">
        <v>72</v>
      </c>
      <c r="AU223" s="121" t="s">
        <v>73</v>
      </c>
      <c r="AY223" s="114" t="s">
        <v>131</v>
      </c>
      <c r="BK223" s="122">
        <f>BK224</f>
        <v>0</v>
      </c>
    </row>
    <row r="224" spans="2:65" s="11" customFormat="1" ht="22.9" customHeight="1">
      <c r="B224" s="113"/>
      <c r="D224" s="114" t="s">
        <v>72</v>
      </c>
      <c r="E224" s="123" t="s">
        <v>571</v>
      </c>
      <c r="F224" s="123" t="s">
        <v>572</v>
      </c>
      <c r="I224" s="116"/>
      <c r="J224" s="124">
        <f>BK224</f>
        <v>0</v>
      </c>
      <c r="L224" s="113"/>
      <c r="M224" s="118"/>
      <c r="P224" s="119">
        <f>SUM(P225:P253)</f>
        <v>0</v>
      </c>
      <c r="R224" s="119">
        <f>SUM(R225:R253)</f>
        <v>11.966760260000001</v>
      </c>
      <c r="T224" s="120">
        <f>SUM(T225:T253)</f>
        <v>0</v>
      </c>
      <c r="AR224" s="114" t="s">
        <v>148</v>
      </c>
      <c r="AT224" s="121" t="s">
        <v>72</v>
      </c>
      <c r="AU224" s="121" t="s">
        <v>81</v>
      </c>
      <c r="AY224" s="114" t="s">
        <v>131</v>
      </c>
      <c r="BK224" s="122">
        <f>SUM(BK225:BK253)</f>
        <v>0</v>
      </c>
    </row>
    <row r="225" spans="2:65" s="1" customFormat="1" ht="37.9" customHeight="1">
      <c r="B225" s="125"/>
      <c r="C225" s="126" t="s">
        <v>428</v>
      </c>
      <c r="D225" s="126" t="s">
        <v>134</v>
      </c>
      <c r="E225" s="127" t="s">
        <v>574</v>
      </c>
      <c r="F225" s="128" t="s">
        <v>575</v>
      </c>
      <c r="G225" s="129" t="s">
        <v>195</v>
      </c>
      <c r="H225" s="130">
        <v>26</v>
      </c>
      <c r="I225" s="131"/>
      <c r="J225" s="132">
        <f>ROUND(I225*H225,2)</f>
        <v>0</v>
      </c>
      <c r="K225" s="128" t="s">
        <v>138</v>
      </c>
      <c r="L225" s="30"/>
      <c r="M225" s="133" t="s">
        <v>3</v>
      </c>
      <c r="N225" s="134" t="s">
        <v>44</v>
      </c>
      <c r="P225" s="135">
        <f>O225*H225</f>
        <v>0</v>
      </c>
      <c r="Q225" s="135">
        <v>0</v>
      </c>
      <c r="R225" s="135">
        <f>Q225*H225</f>
        <v>0</v>
      </c>
      <c r="S225" s="135">
        <v>0</v>
      </c>
      <c r="T225" s="136">
        <f>S225*H225</f>
        <v>0</v>
      </c>
      <c r="AR225" s="137" t="s">
        <v>503</v>
      </c>
      <c r="AT225" s="137" t="s">
        <v>134</v>
      </c>
      <c r="AU225" s="137" t="s">
        <v>83</v>
      </c>
      <c r="AY225" s="15" t="s">
        <v>131</v>
      </c>
      <c r="BE225" s="138">
        <f>IF(N225="základní",J225,0)</f>
        <v>0</v>
      </c>
      <c r="BF225" s="138">
        <f>IF(N225="snížená",J225,0)</f>
        <v>0</v>
      </c>
      <c r="BG225" s="138">
        <f>IF(N225="zákl. přenesená",J225,0)</f>
        <v>0</v>
      </c>
      <c r="BH225" s="138">
        <f>IF(N225="sníž. přenesená",J225,0)</f>
        <v>0</v>
      </c>
      <c r="BI225" s="138">
        <f>IF(N225="nulová",J225,0)</f>
        <v>0</v>
      </c>
      <c r="BJ225" s="15" t="s">
        <v>81</v>
      </c>
      <c r="BK225" s="138">
        <f>ROUND(I225*H225,2)</f>
        <v>0</v>
      </c>
      <c r="BL225" s="15" t="s">
        <v>503</v>
      </c>
      <c r="BM225" s="137" t="s">
        <v>576</v>
      </c>
    </row>
    <row r="226" spans="2:65" s="1" customFormat="1">
      <c r="B226" s="30"/>
      <c r="D226" s="139" t="s">
        <v>141</v>
      </c>
      <c r="F226" s="140" t="s">
        <v>577</v>
      </c>
      <c r="I226" s="141"/>
      <c r="L226" s="30"/>
      <c r="M226" s="142"/>
      <c r="T226" s="51"/>
      <c r="AT226" s="15" t="s">
        <v>141</v>
      </c>
      <c r="AU226" s="15" t="s">
        <v>83</v>
      </c>
    </row>
    <row r="227" spans="2:65" s="1" customFormat="1" ht="24.2" customHeight="1">
      <c r="B227" s="125"/>
      <c r="C227" s="126" t="s">
        <v>433</v>
      </c>
      <c r="D227" s="126" t="s">
        <v>134</v>
      </c>
      <c r="E227" s="127" t="s">
        <v>579</v>
      </c>
      <c r="F227" s="128" t="s">
        <v>580</v>
      </c>
      <c r="G227" s="129" t="s">
        <v>208</v>
      </c>
      <c r="H227" s="130">
        <v>2.6</v>
      </c>
      <c r="I227" s="131"/>
      <c r="J227" s="132">
        <f>ROUND(I227*H227,2)</f>
        <v>0</v>
      </c>
      <c r="K227" s="128" t="s">
        <v>138</v>
      </c>
      <c r="L227" s="30"/>
      <c r="M227" s="133" t="s">
        <v>3</v>
      </c>
      <c r="N227" s="134" t="s">
        <v>44</v>
      </c>
      <c r="P227" s="135">
        <f>O227*H227</f>
        <v>0</v>
      </c>
      <c r="Q227" s="135">
        <v>0</v>
      </c>
      <c r="R227" s="135">
        <f>Q227*H227</f>
        <v>0</v>
      </c>
      <c r="S227" s="135">
        <v>0</v>
      </c>
      <c r="T227" s="136">
        <f>S227*H227</f>
        <v>0</v>
      </c>
      <c r="AR227" s="137" t="s">
        <v>503</v>
      </c>
      <c r="AT227" s="137" t="s">
        <v>134</v>
      </c>
      <c r="AU227" s="137" t="s">
        <v>83</v>
      </c>
      <c r="AY227" s="15" t="s">
        <v>131</v>
      </c>
      <c r="BE227" s="138">
        <f>IF(N227="základní",J227,0)</f>
        <v>0</v>
      </c>
      <c r="BF227" s="138">
        <f>IF(N227="snížená",J227,0)</f>
        <v>0</v>
      </c>
      <c r="BG227" s="138">
        <f>IF(N227="zákl. přenesená",J227,0)</f>
        <v>0</v>
      </c>
      <c r="BH227" s="138">
        <f>IF(N227="sníž. přenesená",J227,0)</f>
        <v>0</v>
      </c>
      <c r="BI227" s="138">
        <f>IF(N227="nulová",J227,0)</f>
        <v>0</v>
      </c>
      <c r="BJ227" s="15" t="s">
        <v>81</v>
      </c>
      <c r="BK227" s="138">
        <f>ROUND(I227*H227,2)</f>
        <v>0</v>
      </c>
      <c r="BL227" s="15" t="s">
        <v>503</v>
      </c>
      <c r="BM227" s="137" t="s">
        <v>581</v>
      </c>
    </row>
    <row r="228" spans="2:65" s="1" customFormat="1">
      <c r="B228" s="30"/>
      <c r="D228" s="139" t="s">
        <v>141</v>
      </c>
      <c r="F228" s="140" t="s">
        <v>582</v>
      </c>
      <c r="I228" s="141"/>
      <c r="L228" s="30"/>
      <c r="M228" s="142"/>
      <c r="T228" s="51"/>
      <c r="AT228" s="15" t="s">
        <v>141</v>
      </c>
      <c r="AU228" s="15" t="s">
        <v>83</v>
      </c>
    </row>
    <row r="229" spans="2:65" s="12" customFormat="1">
      <c r="B229" s="146"/>
      <c r="D229" s="147" t="s">
        <v>175</v>
      </c>
      <c r="E229" s="148" t="s">
        <v>3</v>
      </c>
      <c r="F229" s="149" t="s">
        <v>744</v>
      </c>
      <c r="H229" s="150">
        <v>7.8</v>
      </c>
      <c r="I229" s="151"/>
      <c r="L229" s="146"/>
      <c r="M229" s="152"/>
      <c r="T229" s="153"/>
      <c r="AT229" s="148" t="s">
        <v>175</v>
      </c>
      <c r="AU229" s="148" t="s">
        <v>83</v>
      </c>
      <c r="AV229" s="12" t="s">
        <v>83</v>
      </c>
      <c r="AW229" s="12" t="s">
        <v>34</v>
      </c>
      <c r="AX229" s="12" t="s">
        <v>73</v>
      </c>
      <c r="AY229" s="148" t="s">
        <v>131</v>
      </c>
    </row>
    <row r="230" spans="2:65" s="12" customFormat="1">
      <c r="B230" s="146"/>
      <c r="D230" s="147" t="s">
        <v>175</v>
      </c>
      <c r="E230" s="148" t="s">
        <v>3</v>
      </c>
      <c r="F230" s="149" t="s">
        <v>745</v>
      </c>
      <c r="H230" s="150">
        <v>-5.2</v>
      </c>
      <c r="I230" s="151"/>
      <c r="L230" s="146"/>
      <c r="M230" s="152"/>
      <c r="T230" s="153"/>
      <c r="AT230" s="148" t="s">
        <v>175</v>
      </c>
      <c r="AU230" s="148" t="s">
        <v>83</v>
      </c>
      <c r="AV230" s="12" t="s">
        <v>83</v>
      </c>
      <c r="AW230" s="12" t="s">
        <v>34</v>
      </c>
      <c r="AX230" s="12" t="s">
        <v>73</v>
      </c>
      <c r="AY230" s="148" t="s">
        <v>131</v>
      </c>
    </row>
    <row r="231" spans="2:65" s="1" customFormat="1" ht="33" customHeight="1">
      <c r="B231" s="125"/>
      <c r="C231" s="126" t="s">
        <v>437</v>
      </c>
      <c r="D231" s="126" t="s">
        <v>134</v>
      </c>
      <c r="E231" s="127" t="s">
        <v>586</v>
      </c>
      <c r="F231" s="128" t="s">
        <v>587</v>
      </c>
      <c r="G231" s="129" t="s">
        <v>208</v>
      </c>
      <c r="H231" s="130">
        <v>23.4</v>
      </c>
      <c r="I231" s="131"/>
      <c r="J231" s="132">
        <f>ROUND(I231*H231,2)</f>
        <v>0</v>
      </c>
      <c r="K231" s="128" t="s">
        <v>138</v>
      </c>
      <c r="L231" s="30"/>
      <c r="M231" s="133" t="s">
        <v>3</v>
      </c>
      <c r="N231" s="134" t="s">
        <v>44</v>
      </c>
      <c r="P231" s="135">
        <f>O231*H231</f>
        <v>0</v>
      </c>
      <c r="Q231" s="135">
        <v>0</v>
      </c>
      <c r="R231" s="135">
        <f>Q231*H231</f>
        <v>0</v>
      </c>
      <c r="S231" s="135">
        <v>0</v>
      </c>
      <c r="T231" s="136">
        <f>S231*H231</f>
        <v>0</v>
      </c>
      <c r="AR231" s="137" t="s">
        <v>503</v>
      </c>
      <c r="AT231" s="137" t="s">
        <v>134</v>
      </c>
      <c r="AU231" s="137" t="s">
        <v>83</v>
      </c>
      <c r="AY231" s="15" t="s">
        <v>131</v>
      </c>
      <c r="BE231" s="138">
        <f>IF(N231="základní",J231,0)</f>
        <v>0</v>
      </c>
      <c r="BF231" s="138">
        <f>IF(N231="snížená",J231,0)</f>
        <v>0</v>
      </c>
      <c r="BG231" s="138">
        <f>IF(N231="zákl. přenesená",J231,0)</f>
        <v>0</v>
      </c>
      <c r="BH231" s="138">
        <f>IF(N231="sníž. přenesená",J231,0)</f>
        <v>0</v>
      </c>
      <c r="BI231" s="138">
        <f>IF(N231="nulová",J231,0)</f>
        <v>0</v>
      </c>
      <c r="BJ231" s="15" t="s">
        <v>81</v>
      </c>
      <c r="BK231" s="138">
        <f>ROUND(I231*H231,2)</f>
        <v>0</v>
      </c>
      <c r="BL231" s="15" t="s">
        <v>503</v>
      </c>
      <c r="BM231" s="137" t="s">
        <v>588</v>
      </c>
    </row>
    <row r="232" spans="2:65" s="1" customFormat="1">
      <c r="B232" s="30"/>
      <c r="D232" s="139" t="s">
        <v>141</v>
      </c>
      <c r="F232" s="140" t="s">
        <v>589</v>
      </c>
      <c r="I232" s="141"/>
      <c r="L232" s="30"/>
      <c r="M232" s="142"/>
      <c r="T232" s="51"/>
      <c r="AT232" s="15" t="s">
        <v>141</v>
      </c>
      <c r="AU232" s="15" t="s">
        <v>83</v>
      </c>
    </row>
    <row r="233" spans="2:65" s="12" customFormat="1">
      <c r="B233" s="146"/>
      <c r="D233" s="147" t="s">
        <v>175</v>
      </c>
      <c r="E233" s="148" t="s">
        <v>3</v>
      </c>
      <c r="F233" s="149" t="s">
        <v>744</v>
      </c>
      <c r="H233" s="150">
        <v>7.8</v>
      </c>
      <c r="I233" s="151"/>
      <c r="L233" s="146"/>
      <c r="M233" s="152"/>
      <c r="T233" s="153"/>
      <c r="AT233" s="148" t="s">
        <v>175</v>
      </c>
      <c r="AU233" s="148" t="s">
        <v>83</v>
      </c>
      <c r="AV233" s="12" t="s">
        <v>83</v>
      </c>
      <c r="AW233" s="12" t="s">
        <v>34</v>
      </c>
      <c r="AX233" s="12" t="s">
        <v>73</v>
      </c>
      <c r="AY233" s="148" t="s">
        <v>131</v>
      </c>
    </row>
    <row r="234" spans="2:65" s="12" customFormat="1">
      <c r="B234" s="146"/>
      <c r="D234" s="147" t="s">
        <v>175</v>
      </c>
      <c r="E234" s="148" t="s">
        <v>3</v>
      </c>
      <c r="F234" s="149" t="s">
        <v>745</v>
      </c>
      <c r="H234" s="150">
        <v>-5.2</v>
      </c>
      <c r="I234" s="151"/>
      <c r="L234" s="146"/>
      <c r="M234" s="152"/>
      <c r="T234" s="153"/>
      <c r="AT234" s="148" t="s">
        <v>175</v>
      </c>
      <c r="AU234" s="148" t="s">
        <v>83</v>
      </c>
      <c r="AV234" s="12" t="s">
        <v>83</v>
      </c>
      <c r="AW234" s="12" t="s">
        <v>34</v>
      </c>
      <c r="AX234" s="12" t="s">
        <v>73</v>
      </c>
      <c r="AY234" s="148" t="s">
        <v>131</v>
      </c>
    </row>
    <row r="235" spans="2:65" s="12" customFormat="1">
      <c r="B235" s="146"/>
      <c r="D235" s="147" t="s">
        <v>175</v>
      </c>
      <c r="F235" s="149" t="s">
        <v>746</v>
      </c>
      <c r="H235" s="150">
        <v>23.4</v>
      </c>
      <c r="I235" s="151"/>
      <c r="L235" s="146"/>
      <c r="M235" s="152"/>
      <c r="T235" s="153"/>
      <c r="AT235" s="148" t="s">
        <v>175</v>
      </c>
      <c r="AU235" s="148" t="s">
        <v>83</v>
      </c>
      <c r="AV235" s="12" t="s">
        <v>83</v>
      </c>
      <c r="AW235" s="12" t="s">
        <v>4</v>
      </c>
      <c r="AX235" s="12" t="s">
        <v>81</v>
      </c>
      <c r="AY235" s="148" t="s">
        <v>131</v>
      </c>
    </row>
    <row r="236" spans="2:65" s="1" customFormat="1" ht="24.2" customHeight="1">
      <c r="B236" s="125"/>
      <c r="C236" s="126" t="s">
        <v>442</v>
      </c>
      <c r="D236" s="126" t="s">
        <v>134</v>
      </c>
      <c r="E236" s="127" t="s">
        <v>592</v>
      </c>
      <c r="F236" s="128" t="s">
        <v>593</v>
      </c>
      <c r="G236" s="129" t="s">
        <v>263</v>
      </c>
      <c r="H236" s="130">
        <v>4.8099999999999996</v>
      </c>
      <c r="I236" s="131"/>
      <c r="J236" s="132">
        <f>ROUND(I236*H236,2)</f>
        <v>0</v>
      </c>
      <c r="K236" s="128" t="s">
        <v>138</v>
      </c>
      <c r="L236" s="30"/>
      <c r="M236" s="133" t="s">
        <v>3</v>
      </c>
      <c r="N236" s="134" t="s">
        <v>44</v>
      </c>
      <c r="P236" s="135">
        <f>O236*H236</f>
        <v>0</v>
      </c>
      <c r="Q236" s="135">
        <v>0</v>
      </c>
      <c r="R236" s="135">
        <f>Q236*H236</f>
        <v>0</v>
      </c>
      <c r="S236" s="135">
        <v>0</v>
      </c>
      <c r="T236" s="136">
        <f>S236*H236</f>
        <v>0</v>
      </c>
      <c r="AR236" s="137" t="s">
        <v>168</v>
      </c>
      <c r="AT236" s="137" t="s">
        <v>134</v>
      </c>
      <c r="AU236" s="137" t="s">
        <v>83</v>
      </c>
      <c r="AY236" s="15" t="s">
        <v>131</v>
      </c>
      <c r="BE236" s="138">
        <f>IF(N236="základní",J236,0)</f>
        <v>0</v>
      </c>
      <c r="BF236" s="138">
        <f>IF(N236="snížená",J236,0)</f>
        <v>0</v>
      </c>
      <c r="BG236" s="138">
        <f>IF(N236="zákl. přenesená",J236,0)</f>
        <v>0</v>
      </c>
      <c r="BH236" s="138">
        <f>IF(N236="sníž. přenesená",J236,0)</f>
        <v>0</v>
      </c>
      <c r="BI236" s="138">
        <f>IF(N236="nulová",J236,0)</f>
        <v>0</v>
      </c>
      <c r="BJ236" s="15" t="s">
        <v>81</v>
      </c>
      <c r="BK236" s="138">
        <f>ROUND(I236*H236,2)</f>
        <v>0</v>
      </c>
      <c r="BL236" s="15" t="s">
        <v>168</v>
      </c>
      <c r="BM236" s="137" t="s">
        <v>594</v>
      </c>
    </row>
    <row r="237" spans="2:65" s="1" customFormat="1">
      <c r="B237" s="30"/>
      <c r="D237" s="139" t="s">
        <v>141</v>
      </c>
      <c r="F237" s="140" t="s">
        <v>595</v>
      </c>
      <c r="I237" s="141"/>
      <c r="L237" s="30"/>
      <c r="M237" s="142"/>
      <c r="T237" s="51"/>
      <c r="AT237" s="15" t="s">
        <v>141</v>
      </c>
      <c r="AU237" s="15" t="s">
        <v>83</v>
      </c>
    </row>
    <row r="238" spans="2:65" s="12" customFormat="1">
      <c r="B238" s="146"/>
      <c r="D238" s="147" t="s">
        <v>175</v>
      </c>
      <c r="E238" s="148" t="s">
        <v>3</v>
      </c>
      <c r="F238" s="149" t="s">
        <v>747</v>
      </c>
      <c r="H238" s="150">
        <v>4.8099999999999996</v>
      </c>
      <c r="I238" s="151"/>
      <c r="L238" s="146"/>
      <c r="M238" s="152"/>
      <c r="T238" s="153"/>
      <c r="AT238" s="148" t="s">
        <v>175</v>
      </c>
      <c r="AU238" s="148" t="s">
        <v>83</v>
      </c>
      <c r="AV238" s="12" t="s">
        <v>83</v>
      </c>
      <c r="AW238" s="12" t="s">
        <v>34</v>
      </c>
      <c r="AX238" s="12" t="s">
        <v>73</v>
      </c>
      <c r="AY238" s="148" t="s">
        <v>131</v>
      </c>
    </row>
    <row r="239" spans="2:65" s="1" customFormat="1" ht="33" customHeight="1">
      <c r="B239" s="125"/>
      <c r="C239" s="126" t="s">
        <v>446</v>
      </c>
      <c r="D239" s="126" t="s">
        <v>134</v>
      </c>
      <c r="E239" s="127" t="s">
        <v>598</v>
      </c>
      <c r="F239" s="128" t="s">
        <v>599</v>
      </c>
      <c r="G239" s="129" t="s">
        <v>208</v>
      </c>
      <c r="H239" s="130">
        <v>5.2</v>
      </c>
      <c r="I239" s="131"/>
      <c r="J239" s="132">
        <f>ROUND(I239*H239,2)</f>
        <v>0</v>
      </c>
      <c r="K239" s="128" t="s">
        <v>138</v>
      </c>
      <c r="L239" s="30"/>
      <c r="M239" s="133" t="s">
        <v>3</v>
      </c>
      <c r="N239" s="134" t="s">
        <v>44</v>
      </c>
      <c r="P239" s="135">
        <f>O239*H239</f>
        <v>0</v>
      </c>
      <c r="Q239" s="135">
        <v>0</v>
      </c>
      <c r="R239" s="135">
        <f>Q239*H239</f>
        <v>0</v>
      </c>
      <c r="S239" s="135">
        <v>0</v>
      </c>
      <c r="T239" s="136">
        <f>S239*H239</f>
        <v>0</v>
      </c>
      <c r="AR239" s="137" t="s">
        <v>503</v>
      </c>
      <c r="AT239" s="137" t="s">
        <v>134</v>
      </c>
      <c r="AU239" s="137" t="s">
        <v>83</v>
      </c>
      <c r="AY239" s="15" t="s">
        <v>131</v>
      </c>
      <c r="BE239" s="138">
        <f>IF(N239="základní",J239,0)</f>
        <v>0</v>
      </c>
      <c r="BF239" s="138">
        <f>IF(N239="snížená",J239,0)</f>
        <v>0</v>
      </c>
      <c r="BG239" s="138">
        <f>IF(N239="zákl. přenesená",J239,0)</f>
        <v>0</v>
      </c>
      <c r="BH239" s="138">
        <f>IF(N239="sníž. přenesená",J239,0)</f>
        <v>0</v>
      </c>
      <c r="BI239" s="138">
        <f>IF(N239="nulová",J239,0)</f>
        <v>0</v>
      </c>
      <c r="BJ239" s="15" t="s">
        <v>81</v>
      </c>
      <c r="BK239" s="138">
        <f>ROUND(I239*H239,2)</f>
        <v>0</v>
      </c>
      <c r="BL239" s="15" t="s">
        <v>503</v>
      </c>
      <c r="BM239" s="137" t="s">
        <v>600</v>
      </c>
    </row>
    <row r="240" spans="2:65" s="1" customFormat="1">
      <c r="B240" s="30"/>
      <c r="D240" s="139" t="s">
        <v>141</v>
      </c>
      <c r="F240" s="140" t="s">
        <v>601</v>
      </c>
      <c r="I240" s="141"/>
      <c r="L240" s="30"/>
      <c r="M240" s="142"/>
      <c r="T240" s="51"/>
      <c r="AT240" s="15" t="s">
        <v>141</v>
      </c>
      <c r="AU240" s="15" t="s">
        <v>83</v>
      </c>
    </row>
    <row r="241" spans="2:65" s="12" customFormat="1">
      <c r="B241" s="146"/>
      <c r="D241" s="147" t="s">
        <v>175</v>
      </c>
      <c r="E241" s="148" t="s">
        <v>3</v>
      </c>
      <c r="F241" s="149" t="s">
        <v>748</v>
      </c>
      <c r="H241" s="150">
        <v>5.2</v>
      </c>
      <c r="I241" s="151"/>
      <c r="L241" s="146"/>
      <c r="M241" s="152"/>
      <c r="T241" s="153"/>
      <c r="AT241" s="148" t="s">
        <v>175</v>
      </c>
      <c r="AU241" s="148" t="s">
        <v>83</v>
      </c>
      <c r="AV241" s="12" t="s">
        <v>83</v>
      </c>
      <c r="AW241" s="12" t="s">
        <v>34</v>
      </c>
      <c r="AX241" s="12" t="s">
        <v>73</v>
      </c>
      <c r="AY241" s="148" t="s">
        <v>131</v>
      </c>
    </row>
    <row r="242" spans="2:65" s="1" customFormat="1" ht="24.2" customHeight="1">
      <c r="B242" s="125"/>
      <c r="C242" s="126" t="s">
        <v>451</v>
      </c>
      <c r="D242" s="126" t="s">
        <v>134</v>
      </c>
      <c r="E242" s="127" t="s">
        <v>604</v>
      </c>
      <c r="F242" s="128" t="s">
        <v>605</v>
      </c>
      <c r="G242" s="129" t="s">
        <v>195</v>
      </c>
      <c r="H242" s="130">
        <v>26</v>
      </c>
      <c r="I242" s="131"/>
      <c r="J242" s="132">
        <f>ROUND(I242*H242,2)</f>
        <v>0</v>
      </c>
      <c r="K242" s="128" t="s">
        <v>138</v>
      </c>
      <c r="L242" s="30"/>
      <c r="M242" s="133" t="s">
        <v>3</v>
      </c>
      <c r="N242" s="134" t="s">
        <v>44</v>
      </c>
      <c r="P242" s="135">
        <f>O242*H242</f>
        <v>0</v>
      </c>
      <c r="Q242" s="135">
        <v>0.26</v>
      </c>
      <c r="R242" s="135">
        <f>Q242*H242</f>
        <v>6.76</v>
      </c>
      <c r="S242" s="135">
        <v>0</v>
      </c>
      <c r="T242" s="136">
        <f>S242*H242</f>
        <v>0</v>
      </c>
      <c r="AR242" s="137" t="s">
        <v>503</v>
      </c>
      <c r="AT242" s="137" t="s">
        <v>134</v>
      </c>
      <c r="AU242" s="137" t="s">
        <v>83</v>
      </c>
      <c r="AY242" s="15" t="s">
        <v>131</v>
      </c>
      <c r="BE242" s="138">
        <f>IF(N242="základní",J242,0)</f>
        <v>0</v>
      </c>
      <c r="BF242" s="138">
        <f>IF(N242="snížená",J242,0)</f>
        <v>0</v>
      </c>
      <c r="BG242" s="138">
        <f>IF(N242="zákl. přenesená",J242,0)</f>
        <v>0</v>
      </c>
      <c r="BH242" s="138">
        <f>IF(N242="sníž. přenesená",J242,0)</f>
        <v>0</v>
      </c>
      <c r="BI242" s="138">
        <f>IF(N242="nulová",J242,0)</f>
        <v>0</v>
      </c>
      <c r="BJ242" s="15" t="s">
        <v>81</v>
      </c>
      <c r="BK242" s="138">
        <f>ROUND(I242*H242,2)</f>
        <v>0</v>
      </c>
      <c r="BL242" s="15" t="s">
        <v>503</v>
      </c>
      <c r="BM242" s="137" t="s">
        <v>606</v>
      </c>
    </row>
    <row r="243" spans="2:65" s="1" customFormat="1">
      <c r="B243" s="30"/>
      <c r="D243" s="139" t="s">
        <v>141</v>
      </c>
      <c r="F243" s="140" t="s">
        <v>607</v>
      </c>
      <c r="I243" s="141"/>
      <c r="L243" s="30"/>
      <c r="M243" s="142"/>
      <c r="T243" s="51"/>
      <c r="AT243" s="15" t="s">
        <v>141</v>
      </c>
      <c r="AU243" s="15" t="s">
        <v>83</v>
      </c>
    </row>
    <row r="244" spans="2:65" s="12" customFormat="1">
      <c r="B244" s="146"/>
      <c r="D244" s="147" t="s">
        <v>175</v>
      </c>
      <c r="E244" s="148" t="s">
        <v>3</v>
      </c>
      <c r="F244" s="149" t="s">
        <v>749</v>
      </c>
      <c r="H244" s="150">
        <v>26</v>
      </c>
      <c r="I244" s="151"/>
      <c r="L244" s="146"/>
      <c r="M244" s="152"/>
      <c r="T244" s="153"/>
      <c r="AT244" s="148" t="s">
        <v>175</v>
      </c>
      <c r="AU244" s="148" t="s">
        <v>83</v>
      </c>
      <c r="AV244" s="12" t="s">
        <v>83</v>
      </c>
      <c r="AW244" s="12" t="s">
        <v>34</v>
      </c>
      <c r="AX244" s="12" t="s">
        <v>73</v>
      </c>
      <c r="AY244" s="148" t="s">
        <v>131</v>
      </c>
    </row>
    <row r="245" spans="2:65" s="1" customFormat="1" ht="16.5" customHeight="1">
      <c r="B245" s="125"/>
      <c r="C245" s="154" t="s">
        <v>455</v>
      </c>
      <c r="D245" s="154" t="s">
        <v>284</v>
      </c>
      <c r="E245" s="155" t="s">
        <v>610</v>
      </c>
      <c r="F245" s="156" t="s">
        <v>611</v>
      </c>
      <c r="G245" s="157" t="s">
        <v>263</v>
      </c>
      <c r="H245" s="158">
        <v>5.2</v>
      </c>
      <c r="I245" s="159"/>
      <c r="J245" s="160">
        <f>ROUND(I245*H245,2)</f>
        <v>0</v>
      </c>
      <c r="K245" s="156" t="s">
        <v>138</v>
      </c>
      <c r="L245" s="161"/>
      <c r="M245" s="162" t="s">
        <v>3</v>
      </c>
      <c r="N245" s="163" t="s">
        <v>44</v>
      </c>
      <c r="P245" s="135">
        <f>O245*H245</f>
        <v>0</v>
      </c>
      <c r="Q245" s="135">
        <v>1</v>
      </c>
      <c r="R245" s="135">
        <f>Q245*H245</f>
        <v>5.2</v>
      </c>
      <c r="S245" s="135">
        <v>0</v>
      </c>
      <c r="T245" s="136">
        <f>S245*H245</f>
        <v>0</v>
      </c>
      <c r="AR245" s="137" t="s">
        <v>612</v>
      </c>
      <c r="AT245" s="137" t="s">
        <v>284</v>
      </c>
      <c r="AU245" s="137" t="s">
        <v>83</v>
      </c>
      <c r="AY245" s="15" t="s">
        <v>131</v>
      </c>
      <c r="BE245" s="138">
        <f>IF(N245="základní",J245,0)</f>
        <v>0</v>
      </c>
      <c r="BF245" s="138">
        <f>IF(N245="snížená",J245,0)</f>
        <v>0</v>
      </c>
      <c r="BG245" s="138">
        <f>IF(N245="zákl. přenesená",J245,0)</f>
        <v>0</v>
      </c>
      <c r="BH245" s="138">
        <f>IF(N245="sníž. přenesená",J245,0)</f>
        <v>0</v>
      </c>
      <c r="BI245" s="138">
        <f>IF(N245="nulová",J245,0)</f>
        <v>0</v>
      </c>
      <c r="BJ245" s="15" t="s">
        <v>81</v>
      </c>
      <c r="BK245" s="138">
        <f>ROUND(I245*H245,2)</f>
        <v>0</v>
      </c>
      <c r="BL245" s="15" t="s">
        <v>503</v>
      </c>
      <c r="BM245" s="137" t="s">
        <v>613</v>
      </c>
    </row>
    <row r="246" spans="2:65" s="12" customFormat="1">
      <c r="B246" s="146"/>
      <c r="D246" s="147" t="s">
        <v>175</v>
      </c>
      <c r="E246" s="148" t="s">
        <v>3</v>
      </c>
      <c r="F246" s="149" t="s">
        <v>750</v>
      </c>
      <c r="H246" s="150">
        <v>5.2</v>
      </c>
      <c r="I246" s="151"/>
      <c r="L246" s="146"/>
      <c r="M246" s="152"/>
      <c r="T246" s="153"/>
      <c r="AT246" s="148" t="s">
        <v>175</v>
      </c>
      <c r="AU246" s="148" t="s">
        <v>83</v>
      </c>
      <c r="AV246" s="12" t="s">
        <v>83</v>
      </c>
      <c r="AW246" s="12" t="s">
        <v>34</v>
      </c>
      <c r="AX246" s="12" t="s">
        <v>73</v>
      </c>
      <c r="AY246" s="148" t="s">
        <v>131</v>
      </c>
    </row>
    <row r="247" spans="2:65" s="1" customFormat="1" ht="21.75" customHeight="1">
      <c r="B247" s="125"/>
      <c r="C247" s="126" t="s">
        <v>461</v>
      </c>
      <c r="D247" s="126" t="s">
        <v>134</v>
      </c>
      <c r="E247" s="127" t="s">
        <v>616</v>
      </c>
      <c r="F247" s="128" t="s">
        <v>617</v>
      </c>
      <c r="G247" s="129" t="s">
        <v>195</v>
      </c>
      <c r="H247" s="130">
        <v>26</v>
      </c>
      <c r="I247" s="131"/>
      <c r="J247" s="132">
        <f>ROUND(I247*H247,2)</f>
        <v>0</v>
      </c>
      <c r="K247" s="128" t="s">
        <v>138</v>
      </c>
      <c r="L247" s="30"/>
      <c r="M247" s="133" t="s">
        <v>3</v>
      </c>
      <c r="N247" s="134" t="s">
        <v>44</v>
      </c>
      <c r="P247" s="135">
        <f>O247*H247</f>
        <v>0</v>
      </c>
      <c r="Q247" s="135">
        <v>0</v>
      </c>
      <c r="R247" s="135">
        <f>Q247*H247</f>
        <v>0</v>
      </c>
      <c r="S247" s="135">
        <v>0</v>
      </c>
      <c r="T247" s="136">
        <f>S247*H247</f>
        <v>0</v>
      </c>
      <c r="AR247" s="137" t="s">
        <v>503</v>
      </c>
      <c r="AT247" s="137" t="s">
        <v>134</v>
      </c>
      <c r="AU247" s="137" t="s">
        <v>83</v>
      </c>
      <c r="AY247" s="15" t="s">
        <v>131</v>
      </c>
      <c r="BE247" s="138">
        <f>IF(N247="základní",J247,0)</f>
        <v>0</v>
      </c>
      <c r="BF247" s="138">
        <f>IF(N247="snížená",J247,0)</f>
        <v>0</v>
      </c>
      <c r="BG247" s="138">
        <f>IF(N247="zákl. přenesená",J247,0)</f>
        <v>0</v>
      </c>
      <c r="BH247" s="138">
        <f>IF(N247="sníž. přenesená",J247,0)</f>
        <v>0</v>
      </c>
      <c r="BI247" s="138">
        <f>IF(N247="nulová",J247,0)</f>
        <v>0</v>
      </c>
      <c r="BJ247" s="15" t="s">
        <v>81</v>
      </c>
      <c r="BK247" s="138">
        <f>ROUND(I247*H247,2)</f>
        <v>0</v>
      </c>
      <c r="BL247" s="15" t="s">
        <v>503</v>
      </c>
      <c r="BM247" s="137" t="s">
        <v>618</v>
      </c>
    </row>
    <row r="248" spans="2:65" s="1" customFormat="1">
      <c r="B248" s="30"/>
      <c r="D248" s="139" t="s">
        <v>141</v>
      </c>
      <c r="F248" s="140" t="s">
        <v>619</v>
      </c>
      <c r="I248" s="141"/>
      <c r="L248" s="30"/>
      <c r="M248" s="142"/>
      <c r="T248" s="51"/>
      <c r="AT248" s="15" t="s">
        <v>141</v>
      </c>
      <c r="AU248" s="15" t="s">
        <v>83</v>
      </c>
    </row>
    <row r="249" spans="2:65" s="12" customFormat="1">
      <c r="B249" s="146"/>
      <c r="D249" s="147" t="s">
        <v>175</v>
      </c>
      <c r="E249" s="148" t="s">
        <v>3</v>
      </c>
      <c r="F249" s="149" t="s">
        <v>751</v>
      </c>
      <c r="H249" s="150">
        <v>26</v>
      </c>
      <c r="I249" s="151"/>
      <c r="L249" s="146"/>
      <c r="M249" s="152"/>
      <c r="T249" s="153"/>
      <c r="AT249" s="148" t="s">
        <v>175</v>
      </c>
      <c r="AU249" s="148" t="s">
        <v>83</v>
      </c>
      <c r="AV249" s="12" t="s">
        <v>83</v>
      </c>
      <c r="AW249" s="12" t="s">
        <v>34</v>
      </c>
      <c r="AX249" s="12" t="s">
        <v>73</v>
      </c>
      <c r="AY249" s="148" t="s">
        <v>131</v>
      </c>
    </row>
    <row r="250" spans="2:65" s="1" customFormat="1" ht="16.5" customHeight="1">
      <c r="B250" s="125"/>
      <c r="C250" s="154" t="s">
        <v>466</v>
      </c>
      <c r="D250" s="154" t="s">
        <v>284</v>
      </c>
      <c r="E250" s="155" t="s">
        <v>622</v>
      </c>
      <c r="F250" s="156" t="s">
        <v>623</v>
      </c>
      <c r="G250" s="157" t="s">
        <v>195</v>
      </c>
      <c r="H250" s="158">
        <v>8.6669999999999998</v>
      </c>
      <c r="I250" s="159"/>
      <c r="J250" s="160">
        <f>ROUND(I250*H250,2)</f>
        <v>0</v>
      </c>
      <c r="K250" s="156" t="s">
        <v>138</v>
      </c>
      <c r="L250" s="161"/>
      <c r="M250" s="162" t="s">
        <v>3</v>
      </c>
      <c r="N250" s="163" t="s">
        <v>44</v>
      </c>
      <c r="P250" s="135">
        <f>O250*H250</f>
        <v>0</v>
      </c>
      <c r="Q250" s="135">
        <v>7.7999999999999999E-4</v>
      </c>
      <c r="R250" s="135">
        <f>Q250*H250</f>
        <v>6.7602599999999997E-3</v>
      </c>
      <c r="S250" s="135">
        <v>0</v>
      </c>
      <c r="T250" s="136">
        <f>S250*H250</f>
        <v>0</v>
      </c>
      <c r="AR250" s="137" t="s">
        <v>612</v>
      </c>
      <c r="AT250" s="137" t="s">
        <v>284</v>
      </c>
      <c r="AU250" s="137" t="s">
        <v>83</v>
      </c>
      <c r="AY250" s="15" t="s">
        <v>131</v>
      </c>
      <c r="BE250" s="138">
        <f>IF(N250="základní",J250,0)</f>
        <v>0</v>
      </c>
      <c r="BF250" s="138">
        <f>IF(N250="snížená",J250,0)</f>
        <v>0</v>
      </c>
      <c r="BG250" s="138">
        <f>IF(N250="zákl. přenesená",J250,0)</f>
        <v>0</v>
      </c>
      <c r="BH250" s="138">
        <f>IF(N250="sníž. přenesená",J250,0)</f>
        <v>0</v>
      </c>
      <c r="BI250" s="138">
        <f>IF(N250="nulová",J250,0)</f>
        <v>0</v>
      </c>
      <c r="BJ250" s="15" t="s">
        <v>81</v>
      </c>
      <c r="BK250" s="138">
        <f>ROUND(I250*H250,2)</f>
        <v>0</v>
      </c>
      <c r="BL250" s="15" t="s">
        <v>503</v>
      </c>
      <c r="BM250" s="137" t="s">
        <v>624</v>
      </c>
    </row>
    <row r="251" spans="2:65" s="12" customFormat="1">
      <c r="B251" s="146"/>
      <c r="D251" s="147" t="s">
        <v>175</v>
      </c>
      <c r="E251" s="148" t="s">
        <v>3</v>
      </c>
      <c r="F251" s="149" t="s">
        <v>752</v>
      </c>
      <c r="H251" s="150">
        <v>8.6669999999999998</v>
      </c>
      <c r="I251" s="151"/>
      <c r="L251" s="146"/>
      <c r="M251" s="152"/>
      <c r="T251" s="153"/>
      <c r="AT251" s="148" t="s">
        <v>175</v>
      </c>
      <c r="AU251" s="148" t="s">
        <v>83</v>
      </c>
      <c r="AV251" s="12" t="s">
        <v>83</v>
      </c>
      <c r="AW251" s="12" t="s">
        <v>34</v>
      </c>
      <c r="AX251" s="12" t="s">
        <v>73</v>
      </c>
      <c r="AY251" s="148" t="s">
        <v>131</v>
      </c>
    </row>
    <row r="252" spans="2:65" s="1" customFormat="1" ht="16.5" customHeight="1">
      <c r="B252" s="125"/>
      <c r="C252" s="126" t="s">
        <v>470</v>
      </c>
      <c r="D252" s="126" t="s">
        <v>134</v>
      </c>
      <c r="E252" s="127" t="s">
        <v>627</v>
      </c>
      <c r="F252" s="128" t="s">
        <v>628</v>
      </c>
      <c r="G252" s="129" t="s">
        <v>263</v>
      </c>
      <c r="H252" s="130">
        <v>11.967000000000001</v>
      </c>
      <c r="I252" s="131"/>
      <c r="J252" s="132">
        <f>ROUND(I252*H252,2)</f>
        <v>0</v>
      </c>
      <c r="K252" s="128" t="s">
        <v>138</v>
      </c>
      <c r="L252" s="30"/>
      <c r="M252" s="133" t="s">
        <v>3</v>
      </c>
      <c r="N252" s="134" t="s">
        <v>44</v>
      </c>
      <c r="P252" s="135">
        <f>O252*H252</f>
        <v>0</v>
      </c>
      <c r="Q252" s="135">
        <v>0</v>
      </c>
      <c r="R252" s="135">
        <f>Q252*H252</f>
        <v>0</v>
      </c>
      <c r="S252" s="135">
        <v>0</v>
      </c>
      <c r="T252" s="136">
        <f>S252*H252</f>
        <v>0</v>
      </c>
      <c r="AR252" s="137" t="s">
        <v>168</v>
      </c>
      <c r="AT252" s="137" t="s">
        <v>134</v>
      </c>
      <c r="AU252" s="137" t="s">
        <v>83</v>
      </c>
      <c r="AY252" s="15" t="s">
        <v>131</v>
      </c>
      <c r="BE252" s="138">
        <f>IF(N252="základní",J252,0)</f>
        <v>0</v>
      </c>
      <c r="BF252" s="138">
        <f>IF(N252="snížená",J252,0)</f>
        <v>0</v>
      </c>
      <c r="BG252" s="138">
        <f>IF(N252="zákl. přenesená",J252,0)</f>
        <v>0</v>
      </c>
      <c r="BH252" s="138">
        <f>IF(N252="sníž. přenesená",J252,0)</f>
        <v>0</v>
      </c>
      <c r="BI252" s="138">
        <f>IF(N252="nulová",J252,0)</f>
        <v>0</v>
      </c>
      <c r="BJ252" s="15" t="s">
        <v>81</v>
      </c>
      <c r="BK252" s="138">
        <f>ROUND(I252*H252,2)</f>
        <v>0</v>
      </c>
      <c r="BL252" s="15" t="s">
        <v>168</v>
      </c>
      <c r="BM252" s="137" t="s">
        <v>629</v>
      </c>
    </row>
    <row r="253" spans="2:65" s="1" customFormat="1">
      <c r="B253" s="30"/>
      <c r="D253" s="139" t="s">
        <v>141</v>
      </c>
      <c r="F253" s="140" t="s">
        <v>630</v>
      </c>
      <c r="I253" s="141"/>
      <c r="L253" s="30"/>
      <c r="M253" s="143"/>
      <c r="N253" s="144"/>
      <c r="O253" s="144"/>
      <c r="P253" s="144"/>
      <c r="Q253" s="144"/>
      <c r="R253" s="144"/>
      <c r="S253" s="144"/>
      <c r="T253" s="145"/>
      <c r="AT253" s="15" t="s">
        <v>141</v>
      </c>
      <c r="AU253" s="15" t="s">
        <v>83</v>
      </c>
    </row>
    <row r="254" spans="2:65" s="1" customFormat="1" ht="6.95" customHeight="1">
      <c r="B254" s="39"/>
      <c r="C254" s="40"/>
      <c r="D254" s="40"/>
      <c r="E254" s="40"/>
      <c r="F254" s="40"/>
      <c r="G254" s="40"/>
      <c r="H254" s="40"/>
      <c r="I254" s="40"/>
      <c r="J254" s="40"/>
      <c r="K254" s="40"/>
      <c r="L254" s="30"/>
    </row>
  </sheetData>
  <autoFilter ref="C87:K253" xr:uid="{00000000-0009-0000-0000-000004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2" r:id="rId1" xr:uid="{00000000-0004-0000-0400-000000000000}"/>
    <hyperlink ref="F95" r:id="rId2" xr:uid="{00000000-0004-0000-0400-000001000000}"/>
    <hyperlink ref="F98" r:id="rId3" xr:uid="{00000000-0004-0000-0400-000002000000}"/>
    <hyperlink ref="F101" r:id="rId4" xr:uid="{00000000-0004-0000-0400-000003000000}"/>
    <hyperlink ref="F104" r:id="rId5" xr:uid="{00000000-0004-0000-0400-000004000000}"/>
    <hyperlink ref="F107" r:id="rId6" xr:uid="{00000000-0004-0000-0400-000005000000}"/>
    <hyperlink ref="F109" r:id="rId7" xr:uid="{00000000-0004-0000-0400-000006000000}"/>
    <hyperlink ref="F113" r:id="rId8" xr:uid="{00000000-0004-0000-0400-000007000000}"/>
    <hyperlink ref="F116" r:id="rId9" xr:uid="{00000000-0004-0000-0400-000008000000}"/>
    <hyperlink ref="F119" r:id="rId10" xr:uid="{00000000-0004-0000-0400-000009000000}"/>
    <hyperlink ref="F123" r:id="rId11" xr:uid="{00000000-0004-0000-0400-00000A000000}"/>
    <hyperlink ref="F127" r:id="rId12" xr:uid="{00000000-0004-0000-0400-00000B000000}"/>
    <hyperlink ref="F129" r:id="rId13" xr:uid="{00000000-0004-0000-0400-00000C000000}"/>
    <hyperlink ref="F131" r:id="rId14" xr:uid="{00000000-0004-0000-0400-00000D000000}"/>
    <hyperlink ref="F133" r:id="rId15" xr:uid="{00000000-0004-0000-0400-00000E000000}"/>
    <hyperlink ref="F135" r:id="rId16" xr:uid="{00000000-0004-0000-0400-00000F000000}"/>
    <hyperlink ref="F140" r:id="rId17" xr:uid="{00000000-0004-0000-0400-000010000000}"/>
    <hyperlink ref="F143" r:id="rId18" xr:uid="{00000000-0004-0000-0400-000011000000}"/>
    <hyperlink ref="F147" r:id="rId19" xr:uid="{00000000-0004-0000-0400-000012000000}"/>
    <hyperlink ref="F152" r:id="rId20" xr:uid="{00000000-0004-0000-0400-000013000000}"/>
    <hyperlink ref="F160" r:id="rId21" xr:uid="{00000000-0004-0000-0400-000014000000}"/>
    <hyperlink ref="F166" r:id="rId22" xr:uid="{00000000-0004-0000-0400-000015000000}"/>
    <hyperlink ref="F169" r:id="rId23" xr:uid="{00000000-0004-0000-0400-000016000000}"/>
    <hyperlink ref="F176" r:id="rId24" xr:uid="{00000000-0004-0000-0400-000017000000}"/>
    <hyperlink ref="F184" r:id="rId25" xr:uid="{00000000-0004-0000-0400-000018000000}"/>
    <hyperlink ref="F186" r:id="rId26" xr:uid="{00000000-0004-0000-0400-000019000000}"/>
    <hyperlink ref="F188" r:id="rId27" xr:uid="{00000000-0004-0000-0400-00001A000000}"/>
    <hyperlink ref="F190" r:id="rId28" xr:uid="{00000000-0004-0000-0400-00001B000000}"/>
    <hyperlink ref="F192" r:id="rId29" xr:uid="{00000000-0004-0000-0400-00001C000000}"/>
    <hyperlink ref="F195" r:id="rId30" xr:uid="{00000000-0004-0000-0400-00001D000000}"/>
    <hyperlink ref="F201" r:id="rId31" xr:uid="{00000000-0004-0000-0400-00001E000000}"/>
    <hyperlink ref="F204" r:id="rId32" xr:uid="{00000000-0004-0000-0400-00001F000000}"/>
    <hyperlink ref="F207" r:id="rId33" xr:uid="{00000000-0004-0000-0400-000020000000}"/>
    <hyperlink ref="F210" r:id="rId34" xr:uid="{00000000-0004-0000-0400-000021000000}"/>
    <hyperlink ref="F213" r:id="rId35" xr:uid="{00000000-0004-0000-0400-000022000000}"/>
    <hyperlink ref="F217" r:id="rId36" xr:uid="{00000000-0004-0000-0400-000023000000}"/>
    <hyperlink ref="F222" r:id="rId37" xr:uid="{00000000-0004-0000-0400-000024000000}"/>
    <hyperlink ref="F226" r:id="rId38" xr:uid="{00000000-0004-0000-0400-000025000000}"/>
    <hyperlink ref="F228" r:id="rId39" xr:uid="{00000000-0004-0000-0400-000026000000}"/>
    <hyperlink ref="F232" r:id="rId40" xr:uid="{00000000-0004-0000-0400-000027000000}"/>
    <hyperlink ref="F237" r:id="rId41" xr:uid="{00000000-0004-0000-0400-000028000000}"/>
    <hyperlink ref="F240" r:id="rId42" xr:uid="{00000000-0004-0000-0400-000029000000}"/>
    <hyperlink ref="F243" r:id="rId43" xr:uid="{00000000-0004-0000-0400-00002A000000}"/>
    <hyperlink ref="F248" r:id="rId44" xr:uid="{00000000-0004-0000-0400-00002B000000}"/>
    <hyperlink ref="F253" r:id="rId45" xr:uid="{00000000-0004-0000-0400-00002C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46"/>
  <headerFooter>
    <oddFooter>&amp;CStrana &amp;P z &amp;N</oddFooter>
  </headerFooter>
  <rowBreaks count="4" manualBreakCount="4">
    <brk id="107" min="2" max="10" man="1"/>
    <brk id="144" min="2" max="10" man="1"/>
    <brk id="180" min="2" max="10" man="1"/>
    <brk id="219" min="2" max="10" man="1"/>
  </rowBreaks>
  <drawing r:id="rId4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M285"/>
  <sheetViews>
    <sheetView showGridLines="0" topLeftCell="A107" zoomScaleNormal="100" zoomScaleSheetLayoutView="96" workbookViewId="0">
      <selection activeCell="F148" sqref="F148:G14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3" t="s">
        <v>6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5" t="s">
        <v>95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83</v>
      </c>
    </row>
    <row r="4" spans="2:46" ht="24.95" customHeight="1">
      <c r="B4" s="18"/>
      <c r="D4" s="19" t="s">
        <v>104</v>
      </c>
      <c r="L4" s="18"/>
      <c r="M4" s="83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92" t="str">
        <f>'Rekapitulace stavby'!K6</f>
        <v>Opatření pro zlepšení podmínek chodců a MHD, Dubeček</v>
      </c>
      <c r="F7" s="293"/>
      <c r="G7" s="293"/>
      <c r="H7" s="293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282" t="s">
        <v>753</v>
      </c>
      <c r="F9" s="291"/>
      <c r="G9" s="291"/>
      <c r="H9" s="291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3</v>
      </c>
      <c r="I11" s="25" t="s">
        <v>19</v>
      </c>
      <c r="J11" s="23" t="s">
        <v>3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47" t="str">
        <f>'Rekapitulace stavby'!AN8</f>
        <v>23. 4. 2024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26</v>
      </c>
      <c r="L14" s="30"/>
    </row>
    <row r="15" spans="2:46" s="1" customFormat="1" ht="18" customHeight="1">
      <c r="B15" s="30"/>
      <c r="E15" s="23" t="s">
        <v>27</v>
      </c>
      <c r="I15" s="25" t="s">
        <v>28</v>
      </c>
      <c r="J15" s="23" t="s">
        <v>3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94" t="str">
        <f>'Rekapitulace stavby'!E14</f>
        <v>Vyplň údaj</v>
      </c>
      <c r="F18" s="265"/>
      <c r="G18" s="265"/>
      <c r="H18" s="265"/>
      <c r="I18" s="25" t="s">
        <v>28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25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28</v>
      </c>
      <c r="J21" s="23" t="s">
        <v>3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35</v>
      </c>
      <c r="I23" s="25" t="s">
        <v>25</v>
      </c>
      <c r="J23" s="23" t="s">
        <v>32</v>
      </c>
      <c r="L23" s="30"/>
    </row>
    <row r="24" spans="2:12" s="1" customFormat="1" ht="18" customHeight="1">
      <c r="B24" s="30"/>
      <c r="E24" s="23" t="s">
        <v>36</v>
      </c>
      <c r="I24" s="25" t="s">
        <v>28</v>
      </c>
      <c r="J24" s="23" t="s">
        <v>3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37</v>
      </c>
      <c r="L26" s="30"/>
    </row>
    <row r="27" spans="2:12" s="7" customFormat="1" ht="69.599999999999994" customHeight="1">
      <c r="B27" s="84"/>
      <c r="E27" s="269" t="s">
        <v>107</v>
      </c>
      <c r="F27" s="269"/>
      <c r="G27" s="269"/>
      <c r="H27" s="269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customHeight="1">
      <c r="B30" s="30"/>
      <c r="D30" s="85" t="s">
        <v>39</v>
      </c>
      <c r="J30" s="61">
        <f>ROUND(J88, 2)</f>
        <v>0</v>
      </c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5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5" customHeight="1">
      <c r="B33" s="30"/>
      <c r="D33" s="50" t="s">
        <v>43</v>
      </c>
      <c r="E33" s="25" t="s">
        <v>44</v>
      </c>
      <c r="F33" s="86">
        <f>ROUND((SUM(BE88:BE284)),  2)</f>
        <v>0</v>
      </c>
      <c r="I33" s="87">
        <v>0.21</v>
      </c>
      <c r="J33" s="86">
        <f>ROUND(((SUM(BE88:BE284))*I33),  2)</f>
        <v>0</v>
      </c>
      <c r="L33" s="30"/>
    </row>
    <row r="34" spans="2:12" s="1" customFormat="1" ht="14.45" customHeight="1">
      <c r="B34" s="30"/>
      <c r="E34" s="25" t="s">
        <v>45</v>
      </c>
      <c r="F34" s="86">
        <f>ROUND((SUM(BF88:BF284)),  2)</f>
        <v>0</v>
      </c>
      <c r="I34" s="87">
        <v>0.15</v>
      </c>
      <c r="J34" s="86">
        <f>ROUND(((SUM(BF88:BF284))*I34),  2)</f>
        <v>0</v>
      </c>
      <c r="L34" s="30"/>
    </row>
    <row r="35" spans="2:12" s="1" customFormat="1" ht="14.45" hidden="1" customHeight="1">
      <c r="B35" s="30"/>
      <c r="E35" s="25" t="s">
        <v>46</v>
      </c>
      <c r="F35" s="86">
        <f>ROUND((SUM(BG88:BG284)),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5" t="s">
        <v>47</v>
      </c>
      <c r="F36" s="86">
        <f>ROUND((SUM(BH88:BH284)),  2)</f>
        <v>0</v>
      </c>
      <c r="I36" s="87">
        <v>0.15</v>
      </c>
      <c r="J36" s="86">
        <f>0</f>
        <v>0</v>
      </c>
      <c r="L36" s="30"/>
    </row>
    <row r="37" spans="2:12" s="1" customFormat="1" ht="14.45" hidden="1" customHeight="1">
      <c r="B37" s="30"/>
      <c r="E37" s="25" t="s">
        <v>48</v>
      </c>
      <c r="F37" s="86">
        <f>ROUND((SUM(BI88:BI284)),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5" customHeight="1">
      <c r="B45" s="30"/>
      <c r="C45" s="19" t="s">
        <v>108</v>
      </c>
      <c r="L45" s="30"/>
    </row>
    <row r="46" spans="2:12" s="1" customFormat="1" ht="6.95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92" t="str">
        <f>E7</f>
        <v>Opatření pro zlepšení podmínek chodců a MHD, Dubeček</v>
      </c>
      <c r="F48" s="293"/>
      <c r="G48" s="293"/>
      <c r="H48" s="293"/>
      <c r="L48" s="30"/>
    </row>
    <row r="49" spans="2:47" s="1" customFormat="1" ht="12" customHeight="1">
      <c r="B49" s="30"/>
      <c r="C49" s="25" t="s">
        <v>105</v>
      </c>
      <c r="L49" s="30"/>
    </row>
    <row r="50" spans="2:47" s="1" customFormat="1" ht="16.5" customHeight="1">
      <c r="B50" s="30"/>
      <c r="E50" s="282" t="str">
        <f>E9</f>
        <v>SO 103 - Opatření č.4 - Üprava autobusové zastávky Dubečský hřbitovvč.doplnění chodníku</v>
      </c>
      <c r="F50" s="291"/>
      <c r="G50" s="291"/>
      <c r="H50" s="291"/>
      <c r="L50" s="30"/>
    </row>
    <row r="51" spans="2:47" s="1" customFormat="1" ht="6.95" customHeight="1">
      <c r="B51" s="30"/>
      <c r="L51" s="30"/>
    </row>
    <row r="52" spans="2:47" s="1" customFormat="1" ht="12" customHeight="1">
      <c r="B52" s="30"/>
      <c r="C52" s="25" t="s">
        <v>20</v>
      </c>
      <c r="F52" s="23" t="str">
        <f>F12</f>
        <v>k.ú. Dubeč (633 330)</v>
      </c>
      <c r="I52" s="25" t="s">
        <v>22</v>
      </c>
      <c r="J52" s="47" t="str">
        <f>IF(J12="","",J12)</f>
        <v>23. 4. 2024</v>
      </c>
      <c r="L52" s="30"/>
    </row>
    <row r="53" spans="2:47" s="1" customFormat="1" ht="6.95" customHeight="1">
      <c r="B53" s="30"/>
      <c r="L53" s="30"/>
    </row>
    <row r="54" spans="2:47" s="1" customFormat="1" ht="40.15" customHeight="1">
      <c r="B54" s="30"/>
      <c r="C54" s="25" t="s">
        <v>24</v>
      </c>
      <c r="F54" s="23" t="str">
        <f>E15</f>
        <v xml:space="preserve">MČ Praha - Dubeč, Starodubečská 401/36, Dubeč </v>
      </c>
      <c r="I54" s="25" t="s">
        <v>31</v>
      </c>
      <c r="J54" s="28" t="str">
        <f>E21</f>
        <v>Ing.T.Holenda,V.Křepinský PRINKOM spol.s r.o.</v>
      </c>
      <c r="L54" s="30"/>
    </row>
    <row r="55" spans="2:47" s="1" customFormat="1" ht="25.7" customHeight="1">
      <c r="B55" s="30"/>
      <c r="C55" s="25" t="s">
        <v>29</v>
      </c>
      <c r="F55" s="23" t="str">
        <f>IF(E18="","",E18)</f>
        <v>Vyplň údaj</v>
      </c>
      <c r="I55" s="25" t="s">
        <v>35</v>
      </c>
      <c r="J55" s="28" t="str">
        <f>E24</f>
        <v>Ing.Jiří Křepinský - PRINKOM spol. s r.o.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4" t="s">
        <v>109</v>
      </c>
      <c r="D57" s="88"/>
      <c r="E57" s="88"/>
      <c r="F57" s="88"/>
      <c r="G57" s="88"/>
      <c r="H57" s="88"/>
      <c r="I57" s="88"/>
      <c r="J57" s="95" t="s">
        <v>110</v>
      </c>
      <c r="K57" s="88"/>
      <c r="L57" s="30"/>
    </row>
    <row r="58" spans="2:47" s="1" customFormat="1" ht="10.35" customHeight="1">
      <c r="B58" s="30"/>
      <c r="L58" s="30"/>
    </row>
    <row r="59" spans="2:47" s="1" customFormat="1" ht="22.9" customHeight="1">
      <c r="B59" s="30"/>
      <c r="C59" s="96" t="s">
        <v>71</v>
      </c>
      <c r="J59" s="61">
        <f>J88</f>
        <v>0</v>
      </c>
      <c r="L59" s="30"/>
      <c r="AU59" s="15" t="s">
        <v>111</v>
      </c>
    </row>
    <row r="60" spans="2:47" s="8" customFormat="1" ht="24.95" customHeight="1">
      <c r="B60" s="97"/>
      <c r="D60" s="98" t="s">
        <v>153</v>
      </c>
      <c r="E60" s="99"/>
      <c r="F60" s="99"/>
      <c r="G60" s="99"/>
      <c r="H60" s="99"/>
      <c r="I60" s="99"/>
      <c r="J60" s="100">
        <f>J89</f>
        <v>0</v>
      </c>
      <c r="L60" s="97"/>
    </row>
    <row r="61" spans="2:47" s="9" customFormat="1" ht="19.899999999999999" customHeight="1">
      <c r="B61" s="101"/>
      <c r="D61" s="102" t="s">
        <v>154</v>
      </c>
      <c r="E61" s="103"/>
      <c r="F61" s="103"/>
      <c r="G61" s="103"/>
      <c r="H61" s="103"/>
      <c r="I61" s="103"/>
      <c r="J61" s="104">
        <f>J90</f>
        <v>0</v>
      </c>
      <c r="L61" s="101"/>
    </row>
    <row r="62" spans="2:47" s="9" customFormat="1" ht="19.899999999999999" customHeight="1">
      <c r="B62" s="101"/>
      <c r="D62" s="102" t="s">
        <v>754</v>
      </c>
      <c r="E62" s="103"/>
      <c r="F62" s="103"/>
      <c r="G62" s="103"/>
      <c r="H62" s="103"/>
      <c r="I62" s="103"/>
      <c r="J62" s="104">
        <f>J148</f>
        <v>0</v>
      </c>
      <c r="L62" s="101"/>
    </row>
    <row r="63" spans="2:47" s="9" customFormat="1" ht="19.899999999999999" customHeight="1">
      <c r="B63" s="101"/>
      <c r="D63" s="102" t="s">
        <v>155</v>
      </c>
      <c r="E63" s="103"/>
      <c r="F63" s="103"/>
      <c r="G63" s="103"/>
      <c r="H63" s="103"/>
      <c r="I63" s="103"/>
      <c r="J63" s="104">
        <f>J162</f>
        <v>0</v>
      </c>
      <c r="L63" s="101"/>
    </row>
    <row r="64" spans="2:47" s="9" customFormat="1" ht="19.899999999999999" customHeight="1">
      <c r="B64" s="101"/>
      <c r="D64" s="102" t="s">
        <v>157</v>
      </c>
      <c r="E64" s="103"/>
      <c r="F64" s="103"/>
      <c r="G64" s="103"/>
      <c r="H64" s="103"/>
      <c r="I64" s="103"/>
      <c r="J64" s="104">
        <f>J190</f>
        <v>0</v>
      </c>
      <c r="L64" s="101"/>
    </row>
    <row r="65" spans="2:12" s="9" customFormat="1" ht="19.899999999999999" customHeight="1">
      <c r="B65" s="101"/>
      <c r="D65" s="102" t="s">
        <v>158</v>
      </c>
      <c r="E65" s="103"/>
      <c r="F65" s="103"/>
      <c r="G65" s="103"/>
      <c r="H65" s="103"/>
      <c r="I65" s="103"/>
      <c r="J65" s="104">
        <f>J224</f>
        <v>0</v>
      </c>
      <c r="L65" s="101"/>
    </row>
    <row r="66" spans="2:12" s="9" customFormat="1" ht="19.899999999999999" customHeight="1">
      <c r="B66" s="101"/>
      <c r="D66" s="102" t="s">
        <v>159</v>
      </c>
      <c r="E66" s="103"/>
      <c r="F66" s="103"/>
      <c r="G66" s="103"/>
      <c r="H66" s="103"/>
      <c r="I66" s="103"/>
      <c r="J66" s="104">
        <f>J251</f>
        <v>0</v>
      </c>
      <c r="L66" s="101"/>
    </row>
    <row r="67" spans="2:12" s="8" customFormat="1" ht="24.95" customHeight="1">
      <c r="B67" s="97"/>
      <c r="D67" s="98" t="s">
        <v>160</v>
      </c>
      <c r="E67" s="99"/>
      <c r="F67" s="99"/>
      <c r="G67" s="99"/>
      <c r="H67" s="99"/>
      <c r="I67" s="99"/>
      <c r="J67" s="100">
        <f>J254</f>
        <v>0</v>
      </c>
      <c r="L67" s="97"/>
    </row>
    <row r="68" spans="2:12" s="9" customFormat="1" ht="19.899999999999999" customHeight="1">
      <c r="B68" s="101"/>
      <c r="D68" s="102" t="s">
        <v>161</v>
      </c>
      <c r="E68" s="103"/>
      <c r="F68" s="103"/>
      <c r="G68" s="103"/>
      <c r="H68" s="103"/>
      <c r="I68" s="103"/>
      <c r="J68" s="104">
        <f>J255</f>
        <v>0</v>
      </c>
      <c r="L68" s="101"/>
    </row>
    <row r="69" spans="2:12" s="1" customFormat="1" ht="21.75" customHeight="1">
      <c r="B69" s="30"/>
      <c r="L69" s="30"/>
    </row>
    <row r="70" spans="2:12" s="1" customFormat="1" ht="6.95" customHeight="1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30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0"/>
    </row>
    <row r="75" spans="2:12" s="1" customFormat="1" ht="24.95" customHeight="1">
      <c r="B75" s="30"/>
      <c r="C75" s="19" t="s">
        <v>115</v>
      </c>
      <c r="L75" s="30"/>
    </row>
    <row r="76" spans="2:12" s="1" customFormat="1" ht="6.95" customHeight="1">
      <c r="B76" s="30"/>
      <c r="L76" s="30"/>
    </row>
    <row r="77" spans="2:12" s="1" customFormat="1" ht="12" customHeight="1">
      <c r="B77" s="30"/>
      <c r="C77" s="25" t="s">
        <v>16</v>
      </c>
      <c r="L77" s="30"/>
    </row>
    <row r="78" spans="2:12" s="1" customFormat="1" ht="16.5" customHeight="1">
      <c r="B78" s="30"/>
      <c r="E78" s="292" t="str">
        <f>E7</f>
        <v>Opatření pro zlepšení podmínek chodců a MHD, Dubeček</v>
      </c>
      <c r="F78" s="293"/>
      <c r="G78" s="293"/>
      <c r="H78" s="293"/>
      <c r="L78" s="30"/>
    </row>
    <row r="79" spans="2:12" s="1" customFormat="1" ht="12" customHeight="1">
      <c r="B79" s="30"/>
      <c r="C79" s="25" t="s">
        <v>105</v>
      </c>
      <c r="L79" s="30"/>
    </row>
    <row r="80" spans="2:12" s="1" customFormat="1" ht="16.5" customHeight="1">
      <c r="B80" s="30"/>
      <c r="E80" s="282" t="str">
        <f>E9</f>
        <v>SO 103 - Opatření č.4 - Üprava autobusové zastávky Dubečský hřbitovvč.doplnění chodníku</v>
      </c>
      <c r="F80" s="291"/>
      <c r="G80" s="291"/>
      <c r="H80" s="291"/>
      <c r="L80" s="30"/>
    </row>
    <row r="81" spans="2:65" s="1" customFormat="1" ht="6.95" customHeight="1">
      <c r="B81" s="30"/>
      <c r="L81" s="30"/>
    </row>
    <row r="82" spans="2:65" s="1" customFormat="1" ht="12" customHeight="1">
      <c r="B82" s="30"/>
      <c r="C82" s="25" t="s">
        <v>20</v>
      </c>
      <c r="F82" s="23" t="str">
        <f>F12</f>
        <v>k.ú. Dubeč (633 330)</v>
      </c>
      <c r="I82" s="25" t="s">
        <v>22</v>
      </c>
      <c r="J82" s="47" t="str">
        <f>IF(J12="","",J12)</f>
        <v>23. 4. 2024</v>
      </c>
      <c r="L82" s="30"/>
    </row>
    <row r="83" spans="2:65" s="1" customFormat="1" ht="6.95" customHeight="1">
      <c r="B83" s="30"/>
      <c r="L83" s="30"/>
    </row>
    <row r="84" spans="2:65" s="1" customFormat="1" ht="40.15" customHeight="1">
      <c r="B84" s="30"/>
      <c r="C84" s="25" t="s">
        <v>24</v>
      </c>
      <c r="F84" s="23" t="str">
        <f>E15</f>
        <v xml:space="preserve">MČ Praha - Dubeč, Starodubečská 401/36, Dubeč </v>
      </c>
      <c r="I84" s="25" t="s">
        <v>31</v>
      </c>
      <c r="J84" s="28" t="str">
        <f>E21</f>
        <v>Ing.T.Holenda,V.Křepinský PRINKOM spol.s r.o.</v>
      </c>
      <c r="L84" s="30"/>
    </row>
    <row r="85" spans="2:65" s="1" customFormat="1" ht="25.7" customHeight="1">
      <c r="B85" s="30"/>
      <c r="C85" s="25" t="s">
        <v>29</v>
      </c>
      <c r="F85" s="23" t="str">
        <f>IF(E18="","",E18)</f>
        <v>Vyplň údaj</v>
      </c>
      <c r="I85" s="25" t="s">
        <v>35</v>
      </c>
      <c r="J85" s="28" t="str">
        <f>E24</f>
        <v>Ing.Jiří Křepinský - PRINKOM spol. s r.o.</v>
      </c>
      <c r="L85" s="30"/>
    </row>
    <row r="86" spans="2:65" s="1" customFormat="1" ht="10.35" customHeight="1">
      <c r="B86" s="30"/>
      <c r="L86" s="30"/>
    </row>
    <row r="87" spans="2:65" s="10" customFormat="1" ht="29.25" customHeight="1">
      <c r="B87" s="105"/>
      <c r="C87" s="106" t="s">
        <v>116</v>
      </c>
      <c r="D87" s="107" t="s">
        <v>58</v>
      </c>
      <c r="E87" s="107" t="s">
        <v>54</v>
      </c>
      <c r="F87" s="107" t="s">
        <v>55</v>
      </c>
      <c r="G87" s="107" t="s">
        <v>117</v>
      </c>
      <c r="H87" s="107" t="s">
        <v>118</v>
      </c>
      <c r="I87" s="107" t="s">
        <v>119</v>
      </c>
      <c r="J87" s="107" t="s">
        <v>110</v>
      </c>
      <c r="K87" s="108" t="s">
        <v>120</v>
      </c>
      <c r="L87" s="105"/>
      <c r="M87" s="54" t="s">
        <v>3</v>
      </c>
      <c r="N87" s="55" t="s">
        <v>43</v>
      </c>
      <c r="O87" s="55" t="s">
        <v>121</v>
      </c>
      <c r="P87" s="55" t="s">
        <v>122</v>
      </c>
      <c r="Q87" s="55" t="s">
        <v>123</v>
      </c>
      <c r="R87" s="55" t="s">
        <v>124</v>
      </c>
      <c r="S87" s="55" t="s">
        <v>125</v>
      </c>
      <c r="T87" s="56" t="s">
        <v>126</v>
      </c>
    </row>
    <row r="88" spans="2:65" s="1" customFormat="1" ht="22.9" customHeight="1">
      <c r="B88" s="30"/>
      <c r="C88" s="59" t="s">
        <v>127</v>
      </c>
      <c r="J88" s="109">
        <f>BK88</f>
        <v>0</v>
      </c>
      <c r="L88" s="30"/>
      <c r="M88" s="57"/>
      <c r="N88" s="48"/>
      <c r="O88" s="48"/>
      <c r="P88" s="110">
        <f>P89+P254</f>
        <v>0</v>
      </c>
      <c r="Q88" s="48"/>
      <c r="R88" s="110">
        <f>R89+R254</f>
        <v>74.730356032000003</v>
      </c>
      <c r="S88" s="48"/>
      <c r="T88" s="111">
        <f>T89+T254</f>
        <v>13.60004</v>
      </c>
      <c r="AT88" s="15" t="s">
        <v>72</v>
      </c>
      <c r="AU88" s="15" t="s">
        <v>111</v>
      </c>
      <c r="BK88" s="112">
        <f>BK89+BK254</f>
        <v>0</v>
      </c>
    </row>
    <row r="89" spans="2:65" s="11" customFormat="1" ht="25.9" customHeight="1">
      <c r="B89" s="113"/>
      <c r="D89" s="114" t="s">
        <v>72</v>
      </c>
      <c r="E89" s="115" t="s">
        <v>162</v>
      </c>
      <c r="F89" s="115" t="s">
        <v>163</v>
      </c>
      <c r="I89" s="116"/>
      <c r="J89" s="117">
        <f>BK89</f>
        <v>0</v>
      </c>
      <c r="L89" s="113"/>
      <c r="M89" s="118"/>
      <c r="P89" s="119">
        <f>P90+P148+P162+P190+P224+P251</f>
        <v>0</v>
      </c>
      <c r="R89" s="119">
        <f>R90+R148+R162+R190+R224+R251</f>
        <v>39.750596291999997</v>
      </c>
      <c r="T89" s="120">
        <f>T90+T148+T162+T190+T224+T251</f>
        <v>13.60004</v>
      </c>
      <c r="AR89" s="114" t="s">
        <v>81</v>
      </c>
      <c r="AT89" s="121" t="s">
        <v>72</v>
      </c>
      <c r="AU89" s="121" t="s">
        <v>73</v>
      </c>
      <c r="AY89" s="114" t="s">
        <v>131</v>
      </c>
      <c r="BK89" s="122">
        <f>BK90+BK148+BK162+BK190+BK224+BK251</f>
        <v>0</v>
      </c>
    </row>
    <row r="90" spans="2:65" s="11" customFormat="1" ht="22.9" customHeight="1">
      <c r="B90" s="113"/>
      <c r="D90" s="114" t="s">
        <v>72</v>
      </c>
      <c r="E90" s="123" t="s">
        <v>81</v>
      </c>
      <c r="F90" s="123" t="s">
        <v>164</v>
      </c>
      <c r="I90" s="116"/>
      <c r="J90" s="124">
        <f>BK90</f>
        <v>0</v>
      </c>
      <c r="L90" s="113"/>
      <c r="M90" s="118"/>
      <c r="P90" s="119">
        <f>SUM(P91:P147)</f>
        <v>0</v>
      </c>
      <c r="R90" s="119">
        <f>SUM(R91:R147)</f>
        <v>0.24262259999999999</v>
      </c>
      <c r="T90" s="120">
        <f>SUM(T91:T147)</f>
        <v>11.112</v>
      </c>
      <c r="AR90" s="114" t="s">
        <v>81</v>
      </c>
      <c r="AT90" s="121" t="s">
        <v>72</v>
      </c>
      <c r="AU90" s="121" t="s">
        <v>81</v>
      </c>
      <c r="AY90" s="114" t="s">
        <v>131</v>
      </c>
      <c r="BK90" s="122">
        <f>SUM(BK91:BK147)</f>
        <v>0</v>
      </c>
    </row>
    <row r="91" spans="2:65" s="1" customFormat="1" ht="37.9" customHeight="1">
      <c r="B91" s="125"/>
      <c r="C91" s="126" t="s">
        <v>81</v>
      </c>
      <c r="D91" s="126" t="s">
        <v>134</v>
      </c>
      <c r="E91" s="127" t="s">
        <v>755</v>
      </c>
      <c r="F91" s="128" t="s">
        <v>756</v>
      </c>
      <c r="G91" s="129" t="s">
        <v>167</v>
      </c>
      <c r="H91" s="130">
        <v>40</v>
      </c>
      <c r="I91" s="131"/>
      <c r="J91" s="132">
        <f>ROUND(I91*H91,2)</f>
        <v>0</v>
      </c>
      <c r="K91" s="128" t="s">
        <v>138</v>
      </c>
      <c r="L91" s="30"/>
      <c r="M91" s="133" t="s">
        <v>3</v>
      </c>
      <c r="N91" s="134" t="s">
        <v>44</v>
      </c>
      <c r="P91" s="135">
        <f>O91*H91</f>
        <v>0</v>
      </c>
      <c r="Q91" s="135">
        <v>0</v>
      </c>
      <c r="R91" s="135">
        <f>Q91*H91</f>
        <v>0</v>
      </c>
      <c r="S91" s="135">
        <v>0.17</v>
      </c>
      <c r="T91" s="136">
        <f>S91*H91</f>
        <v>6.8000000000000007</v>
      </c>
      <c r="AR91" s="137" t="s">
        <v>168</v>
      </c>
      <c r="AT91" s="137" t="s">
        <v>134</v>
      </c>
      <c r="AU91" s="137" t="s">
        <v>83</v>
      </c>
      <c r="AY91" s="15" t="s">
        <v>131</v>
      </c>
      <c r="BE91" s="138">
        <f>IF(N91="základní",J91,0)</f>
        <v>0</v>
      </c>
      <c r="BF91" s="138">
        <f>IF(N91="snížená",J91,0)</f>
        <v>0</v>
      </c>
      <c r="BG91" s="138">
        <f>IF(N91="zákl. přenesená",J91,0)</f>
        <v>0</v>
      </c>
      <c r="BH91" s="138">
        <f>IF(N91="sníž. přenesená",J91,0)</f>
        <v>0</v>
      </c>
      <c r="BI91" s="138">
        <f>IF(N91="nulová",J91,0)</f>
        <v>0</v>
      </c>
      <c r="BJ91" s="15" t="s">
        <v>81</v>
      </c>
      <c r="BK91" s="138">
        <f>ROUND(I91*H91,2)</f>
        <v>0</v>
      </c>
      <c r="BL91" s="15" t="s">
        <v>168</v>
      </c>
      <c r="BM91" s="137" t="s">
        <v>757</v>
      </c>
    </row>
    <row r="92" spans="2:65" s="1" customFormat="1">
      <c r="B92" s="30"/>
      <c r="D92" s="139" t="s">
        <v>141</v>
      </c>
      <c r="F92" s="140" t="s">
        <v>758</v>
      </c>
      <c r="I92" s="141"/>
      <c r="L92" s="30"/>
      <c r="M92" s="142"/>
      <c r="T92" s="51"/>
      <c r="AT92" s="15" t="s">
        <v>141</v>
      </c>
      <c r="AU92" s="15" t="s">
        <v>83</v>
      </c>
    </row>
    <row r="93" spans="2:65" s="12" customFormat="1">
      <c r="B93" s="146"/>
      <c r="D93" s="147" t="s">
        <v>175</v>
      </c>
      <c r="E93" s="148" t="s">
        <v>3</v>
      </c>
      <c r="F93" s="149" t="s">
        <v>759</v>
      </c>
      <c r="H93" s="150">
        <v>40</v>
      </c>
      <c r="I93" s="151"/>
      <c r="L93" s="146"/>
      <c r="M93" s="152"/>
      <c r="T93" s="153"/>
      <c r="AT93" s="148" t="s">
        <v>175</v>
      </c>
      <c r="AU93" s="148" t="s">
        <v>83</v>
      </c>
      <c r="AV93" s="12" t="s">
        <v>83</v>
      </c>
      <c r="AW93" s="12" t="s">
        <v>34</v>
      </c>
      <c r="AX93" s="12" t="s">
        <v>73</v>
      </c>
      <c r="AY93" s="148" t="s">
        <v>131</v>
      </c>
    </row>
    <row r="94" spans="2:65" s="1" customFormat="1" ht="37.9" customHeight="1">
      <c r="B94" s="125"/>
      <c r="C94" s="126" t="s">
        <v>83</v>
      </c>
      <c r="D94" s="126" t="s">
        <v>134</v>
      </c>
      <c r="E94" s="127" t="s">
        <v>182</v>
      </c>
      <c r="F94" s="128" t="s">
        <v>183</v>
      </c>
      <c r="G94" s="129" t="s">
        <v>167</v>
      </c>
      <c r="H94" s="130">
        <v>9</v>
      </c>
      <c r="I94" s="131"/>
      <c r="J94" s="132">
        <f>ROUND(I94*H94,2)</f>
        <v>0</v>
      </c>
      <c r="K94" s="128" t="s">
        <v>138</v>
      </c>
      <c r="L94" s="30"/>
      <c r="M94" s="133" t="s">
        <v>3</v>
      </c>
      <c r="N94" s="134" t="s">
        <v>44</v>
      </c>
      <c r="P94" s="135">
        <f>O94*H94</f>
        <v>0</v>
      </c>
      <c r="Q94" s="135">
        <v>0</v>
      </c>
      <c r="R94" s="135">
        <f>Q94*H94</f>
        <v>0</v>
      </c>
      <c r="S94" s="135">
        <v>0.28999999999999998</v>
      </c>
      <c r="T94" s="136">
        <f>S94*H94</f>
        <v>2.61</v>
      </c>
      <c r="AR94" s="137" t="s">
        <v>168</v>
      </c>
      <c r="AT94" s="137" t="s">
        <v>134</v>
      </c>
      <c r="AU94" s="137" t="s">
        <v>83</v>
      </c>
      <c r="AY94" s="15" t="s">
        <v>131</v>
      </c>
      <c r="BE94" s="138">
        <f>IF(N94="základní",J94,0)</f>
        <v>0</v>
      </c>
      <c r="BF94" s="138">
        <f>IF(N94="snížená",J94,0)</f>
        <v>0</v>
      </c>
      <c r="BG94" s="138">
        <f>IF(N94="zákl. přenesená",J94,0)</f>
        <v>0</v>
      </c>
      <c r="BH94" s="138">
        <f>IF(N94="sníž. přenesená",J94,0)</f>
        <v>0</v>
      </c>
      <c r="BI94" s="138">
        <f>IF(N94="nulová",J94,0)</f>
        <v>0</v>
      </c>
      <c r="BJ94" s="15" t="s">
        <v>81</v>
      </c>
      <c r="BK94" s="138">
        <f>ROUND(I94*H94,2)</f>
        <v>0</v>
      </c>
      <c r="BL94" s="15" t="s">
        <v>168</v>
      </c>
      <c r="BM94" s="137" t="s">
        <v>760</v>
      </c>
    </row>
    <row r="95" spans="2:65" s="1" customFormat="1">
      <c r="B95" s="30"/>
      <c r="D95" s="139" t="s">
        <v>141</v>
      </c>
      <c r="F95" s="140" t="s">
        <v>185</v>
      </c>
      <c r="I95" s="141"/>
      <c r="L95" s="30"/>
      <c r="M95" s="142"/>
      <c r="T95" s="51"/>
      <c r="AT95" s="15" t="s">
        <v>141</v>
      </c>
      <c r="AU95" s="15" t="s">
        <v>83</v>
      </c>
    </row>
    <row r="96" spans="2:65" s="12" customFormat="1">
      <c r="B96" s="146"/>
      <c r="D96" s="147" t="s">
        <v>175</v>
      </c>
      <c r="E96" s="148" t="s">
        <v>3</v>
      </c>
      <c r="F96" s="149" t="s">
        <v>761</v>
      </c>
      <c r="H96" s="150">
        <v>9</v>
      </c>
      <c r="I96" s="151"/>
      <c r="L96" s="146"/>
      <c r="M96" s="152"/>
      <c r="T96" s="153"/>
      <c r="AT96" s="148" t="s">
        <v>175</v>
      </c>
      <c r="AU96" s="148" t="s">
        <v>83</v>
      </c>
      <c r="AV96" s="12" t="s">
        <v>83</v>
      </c>
      <c r="AW96" s="12" t="s">
        <v>34</v>
      </c>
      <c r="AX96" s="12" t="s">
        <v>73</v>
      </c>
      <c r="AY96" s="148" t="s">
        <v>131</v>
      </c>
    </row>
    <row r="97" spans="2:65" s="1" customFormat="1" ht="33" customHeight="1">
      <c r="B97" s="125"/>
      <c r="C97" s="126" t="s">
        <v>148</v>
      </c>
      <c r="D97" s="126" t="s">
        <v>134</v>
      </c>
      <c r="E97" s="127" t="s">
        <v>762</v>
      </c>
      <c r="F97" s="128" t="s">
        <v>763</v>
      </c>
      <c r="G97" s="129" t="s">
        <v>167</v>
      </c>
      <c r="H97" s="130">
        <v>9</v>
      </c>
      <c r="I97" s="131"/>
      <c r="J97" s="132">
        <f>ROUND(I97*H97,2)</f>
        <v>0</v>
      </c>
      <c r="K97" s="128" t="s">
        <v>138</v>
      </c>
      <c r="L97" s="30"/>
      <c r="M97" s="133" t="s">
        <v>3</v>
      </c>
      <c r="N97" s="134" t="s">
        <v>44</v>
      </c>
      <c r="P97" s="135">
        <f>O97*H97</f>
        <v>0</v>
      </c>
      <c r="Q97" s="135">
        <v>0</v>
      </c>
      <c r="R97" s="135">
        <f>Q97*H97</f>
        <v>0</v>
      </c>
      <c r="S97" s="135">
        <v>9.8000000000000004E-2</v>
      </c>
      <c r="T97" s="136">
        <f>S97*H97</f>
        <v>0.88200000000000001</v>
      </c>
      <c r="AR97" s="137" t="s">
        <v>168</v>
      </c>
      <c r="AT97" s="137" t="s">
        <v>134</v>
      </c>
      <c r="AU97" s="137" t="s">
        <v>83</v>
      </c>
      <c r="AY97" s="15" t="s">
        <v>131</v>
      </c>
      <c r="BE97" s="138">
        <f>IF(N97="základní",J97,0)</f>
        <v>0</v>
      </c>
      <c r="BF97" s="138">
        <f>IF(N97="snížená",J97,0)</f>
        <v>0</v>
      </c>
      <c r="BG97" s="138">
        <f>IF(N97="zákl. přenesená",J97,0)</f>
        <v>0</v>
      </c>
      <c r="BH97" s="138">
        <f>IF(N97="sníž. přenesená",J97,0)</f>
        <v>0</v>
      </c>
      <c r="BI97" s="138">
        <f>IF(N97="nulová",J97,0)</f>
        <v>0</v>
      </c>
      <c r="BJ97" s="15" t="s">
        <v>81</v>
      </c>
      <c r="BK97" s="138">
        <f>ROUND(I97*H97,2)</f>
        <v>0</v>
      </c>
      <c r="BL97" s="15" t="s">
        <v>168</v>
      </c>
      <c r="BM97" s="137" t="s">
        <v>764</v>
      </c>
    </row>
    <row r="98" spans="2:65" s="1" customFormat="1">
      <c r="B98" s="30"/>
      <c r="D98" s="139" t="s">
        <v>141</v>
      </c>
      <c r="F98" s="140" t="s">
        <v>765</v>
      </c>
      <c r="I98" s="141"/>
      <c r="L98" s="30"/>
      <c r="M98" s="142"/>
      <c r="T98" s="51"/>
      <c r="AT98" s="15" t="s">
        <v>141</v>
      </c>
      <c r="AU98" s="15" t="s">
        <v>83</v>
      </c>
    </row>
    <row r="99" spans="2:65" s="12" customFormat="1">
      <c r="B99" s="146"/>
      <c r="D99" s="147" t="s">
        <v>175</v>
      </c>
      <c r="E99" s="148" t="s">
        <v>3</v>
      </c>
      <c r="F99" s="149" t="s">
        <v>766</v>
      </c>
      <c r="H99" s="150">
        <v>9</v>
      </c>
      <c r="I99" s="151"/>
      <c r="L99" s="146"/>
      <c r="M99" s="152"/>
      <c r="T99" s="153"/>
      <c r="AT99" s="148" t="s">
        <v>175</v>
      </c>
      <c r="AU99" s="148" t="s">
        <v>83</v>
      </c>
      <c r="AV99" s="12" t="s">
        <v>83</v>
      </c>
      <c r="AW99" s="12" t="s">
        <v>34</v>
      </c>
      <c r="AX99" s="12" t="s">
        <v>73</v>
      </c>
      <c r="AY99" s="148" t="s">
        <v>131</v>
      </c>
    </row>
    <row r="100" spans="2:65" s="1" customFormat="1" ht="24.2" customHeight="1">
      <c r="B100" s="125"/>
      <c r="C100" s="126" t="s">
        <v>168</v>
      </c>
      <c r="D100" s="126" t="s">
        <v>134</v>
      </c>
      <c r="E100" s="127" t="s">
        <v>193</v>
      </c>
      <c r="F100" s="128" t="s">
        <v>194</v>
      </c>
      <c r="G100" s="129" t="s">
        <v>195</v>
      </c>
      <c r="H100" s="130">
        <v>4</v>
      </c>
      <c r="I100" s="131"/>
      <c r="J100" s="132">
        <f>ROUND(I100*H100,2)</f>
        <v>0</v>
      </c>
      <c r="K100" s="128" t="s">
        <v>138</v>
      </c>
      <c r="L100" s="30"/>
      <c r="M100" s="133" t="s">
        <v>3</v>
      </c>
      <c r="N100" s="134" t="s">
        <v>44</v>
      </c>
      <c r="P100" s="135">
        <f>O100*H100</f>
        <v>0</v>
      </c>
      <c r="Q100" s="135">
        <v>0</v>
      </c>
      <c r="R100" s="135">
        <f>Q100*H100</f>
        <v>0</v>
      </c>
      <c r="S100" s="135">
        <v>0.20499999999999999</v>
      </c>
      <c r="T100" s="136">
        <f>S100*H100</f>
        <v>0.82</v>
      </c>
      <c r="AR100" s="137" t="s">
        <v>168</v>
      </c>
      <c r="AT100" s="137" t="s">
        <v>134</v>
      </c>
      <c r="AU100" s="137" t="s">
        <v>83</v>
      </c>
      <c r="AY100" s="15" t="s">
        <v>131</v>
      </c>
      <c r="BE100" s="138">
        <f>IF(N100="základní",J100,0)</f>
        <v>0</v>
      </c>
      <c r="BF100" s="138">
        <f>IF(N100="snížená",J100,0)</f>
        <v>0</v>
      </c>
      <c r="BG100" s="138">
        <f>IF(N100="zákl. přenesená",J100,0)</f>
        <v>0</v>
      </c>
      <c r="BH100" s="138">
        <f>IF(N100="sníž. přenesená",J100,0)</f>
        <v>0</v>
      </c>
      <c r="BI100" s="138">
        <f>IF(N100="nulová",J100,0)</f>
        <v>0</v>
      </c>
      <c r="BJ100" s="15" t="s">
        <v>81</v>
      </c>
      <c r="BK100" s="138">
        <f>ROUND(I100*H100,2)</f>
        <v>0</v>
      </c>
      <c r="BL100" s="15" t="s">
        <v>168</v>
      </c>
      <c r="BM100" s="137" t="s">
        <v>196</v>
      </c>
    </row>
    <row r="101" spans="2:65" s="1" customFormat="1">
      <c r="B101" s="30"/>
      <c r="D101" s="139" t="s">
        <v>141</v>
      </c>
      <c r="F101" s="140" t="s">
        <v>197</v>
      </c>
      <c r="I101" s="141"/>
      <c r="L101" s="30"/>
      <c r="M101" s="142"/>
      <c r="T101" s="51"/>
      <c r="AT101" s="15" t="s">
        <v>141</v>
      </c>
      <c r="AU101" s="15" t="s">
        <v>83</v>
      </c>
    </row>
    <row r="102" spans="2:65" s="12" customFormat="1">
      <c r="B102" s="146"/>
      <c r="D102" s="147" t="s">
        <v>175</v>
      </c>
      <c r="E102" s="148" t="s">
        <v>3</v>
      </c>
      <c r="F102" s="149" t="s">
        <v>767</v>
      </c>
      <c r="H102" s="150">
        <v>4</v>
      </c>
      <c r="I102" s="151"/>
      <c r="L102" s="146"/>
      <c r="M102" s="152"/>
      <c r="T102" s="153"/>
      <c r="AT102" s="148" t="s">
        <v>175</v>
      </c>
      <c r="AU102" s="148" t="s">
        <v>83</v>
      </c>
      <c r="AV102" s="12" t="s">
        <v>83</v>
      </c>
      <c r="AW102" s="12" t="s">
        <v>34</v>
      </c>
      <c r="AX102" s="12" t="s">
        <v>73</v>
      </c>
      <c r="AY102" s="148" t="s">
        <v>131</v>
      </c>
    </row>
    <row r="103" spans="2:65" s="1" customFormat="1" ht="16.5" customHeight="1">
      <c r="B103" s="125"/>
      <c r="C103" s="126" t="s">
        <v>130</v>
      </c>
      <c r="D103" s="126" t="s">
        <v>134</v>
      </c>
      <c r="E103" s="127" t="s">
        <v>200</v>
      </c>
      <c r="F103" s="128" t="s">
        <v>201</v>
      </c>
      <c r="G103" s="129" t="s">
        <v>167</v>
      </c>
      <c r="H103" s="130">
        <v>60</v>
      </c>
      <c r="I103" s="131"/>
      <c r="J103" s="132">
        <f>ROUND(I103*H103,2)</f>
        <v>0</v>
      </c>
      <c r="K103" s="128" t="s">
        <v>138</v>
      </c>
      <c r="L103" s="30"/>
      <c r="M103" s="133" t="s">
        <v>3</v>
      </c>
      <c r="N103" s="134" t="s">
        <v>44</v>
      </c>
      <c r="P103" s="135">
        <f>O103*H103</f>
        <v>0</v>
      </c>
      <c r="Q103" s="135">
        <v>0</v>
      </c>
      <c r="R103" s="135">
        <f>Q103*H103</f>
        <v>0</v>
      </c>
      <c r="S103" s="135">
        <v>0</v>
      </c>
      <c r="T103" s="136">
        <f>S103*H103</f>
        <v>0</v>
      </c>
      <c r="AR103" s="137" t="s">
        <v>168</v>
      </c>
      <c r="AT103" s="137" t="s">
        <v>134</v>
      </c>
      <c r="AU103" s="137" t="s">
        <v>83</v>
      </c>
      <c r="AY103" s="15" t="s">
        <v>131</v>
      </c>
      <c r="BE103" s="138">
        <f>IF(N103="základní",J103,0)</f>
        <v>0</v>
      </c>
      <c r="BF103" s="138">
        <f>IF(N103="snížená",J103,0)</f>
        <v>0</v>
      </c>
      <c r="BG103" s="138">
        <f>IF(N103="zákl. přenesená",J103,0)</f>
        <v>0</v>
      </c>
      <c r="BH103" s="138">
        <f>IF(N103="sníž. přenesená",J103,0)</f>
        <v>0</v>
      </c>
      <c r="BI103" s="138">
        <f>IF(N103="nulová",J103,0)</f>
        <v>0</v>
      </c>
      <c r="BJ103" s="15" t="s">
        <v>81</v>
      </c>
      <c r="BK103" s="138">
        <f>ROUND(I103*H103,2)</f>
        <v>0</v>
      </c>
      <c r="BL103" s="15" t="s">
        <v>168</v>
      </c>
      <c r="BM103" s="137" t="s">
        <v>202</v>
      </c>
    </row>
    <row r="104" spans="2:65" s="1" customFormat="1">
      <c r="B104" s="30"/>
      <c r="D104" s="139" t="s">
        <v>141</v>
      </c>
      <c r="F104" s="140" t="s">
        <v>203</v>
      </c>
      <c r="I104" s="141"/>
      <c r="L104" s="30"/>
      <c r="M104" s="142"/>
      <c r="T104" s="51"/>
      <c r="AT104" s="15" t="s">
        <v>141</v>
      </c>
      <c r="AU104" s="15" t="s">
        <v>83</v>
      </c>
    </row>
    <row r="105" spans="2:65" s="12" customFormat="1">
      <c r="B105" s="146"/>
      <c r="D105" s="147" t="s">
        <v>175</v>
      </c>
      <c r="E105" s="148" t="s">
        <v>3</v>
      </c>
      <c r="F105" s="149" t="s">
        <v>768</v>
      </c>
      <c r="H105" s="150">
        <v>60</v>
      </c>
      <c r="I105" s="151"/>
      <c r="L105" s="146"/>
      <c r="M105" s="152"/>
      <c r="T105" s="153"/>
      <c r="AT105" s="148" t="s">
        <v>175</v>
      </c>
      <c r="AU105" s="148" t="s">
        <v>83</v>
      </c>
      <c r="AV105" s="12" t="s">
        <v>83</v>
      </c>
      <c r="AW105" s="12" t="s">
        <v>34</v>
      </c>
      <c r="AX105" s="12" t="s">
        <v>73</v>
      </c>
      <c r="AY105" s="148" t="s">
        <v>131</v>
      </c>
    </row>
    <row r="106" spans="2:65" s="1" customFormat="1" ht="21.75" customHeight="1">
      <c r="B106" s="125"/>
      <c r="C106" s="126" t="s">
        <v>192</v>
      </c>
      <c r="D106" s="126" t="s">
        <v>134</v>
      </c>
      <c r="E106" s="127" t="s">
        <v>206</v>
      </c>
      <c r="F106" s="128" t="s">
        <v>207</v>
      </c>
      <c r="G106" s="129" t="s">
        <v>208</v>
      </c>
      <c r="H106" s="130">
        <v>15</v>
      </c>
      <c r="I106" s="131"/>
      <c r="J106" s="132">
        <f>ROUND(I106*H106,2)</f>
        <v>0</v>
      </c>
      <c r="K106" s="128" t="s">
        <v>138</v>
      </c>
      <c r="L106" s="30"/>
      <c r="M106" s="133" t="s">
        <v>3</v>
      </c>
      <c r="N106" s="134" t="s">
        <v>44</v>
      </c>
      <c r="P106" s="135">
        <f>O106*H106</f>
        <v>0</v>
      </c>
      <c r="Q106" s="135">
        <v>0</v>
      </c>
      <c r="R106" s="135">
        <f>Q106*H106</f>
        <v>0</v>
      </c>
      <c r="S106" s="135">
        <v>0</v>
      </c>
      <c r="T106" s="136">
        <f>S106*H106</f>
        <v>0</v>
      </c>
      <c r="AR106" s="137" t="s">
        <v>168</v>
      </c>
      <c r="AT106" s="137" t="s">
        <v>134</v>
      </c>
      <c r="AU106" s="137" t="s">
        <v>83</v>
      </c>
      <c r="AY106" s="15" t="s">
        <v>131</v>
      </c>
      <c r="BE106" s="138">
        <f>IF(N106="základní",J106,0)</f>
        <v>0</v>
      </c>
      <c r="BF106" s="138">
        <f>IF(N106="snížená",J106,0)</f>
        <v>0</v>
      </c>
      <c r="BG106" s="138">
        <f>IF(N106="zákl. přenesená",J106,0)</f>
        <v>0</v>
      </c>
      <c r="BH106" s="138">
        <f>IF(N106="sníž. přenesená",J106,0)</f>
        <v>0</v>
      </c>
      <c r="BI106" s="138">
        <f>IF(N106="nulová",J106,0)</f>
        <v>0</v>
      </c>
      <c r="BJ106" s="15" t="s">
        <v>81</v>
      </c>
      <c r="BK106" s="138">
        <f>ROUND(I106*H106,2)</f>
        <v>0</v>
      </c>
      <c r="BL106" s="15" t="s">
        <v>168</v>
      </c>
      <c r="BM106" s="137" t="s">
        <v>209</v>
      </c>
    </row>
    <row r="107" spans="2:65" s="1" customFormat="1">
      <c r="B107" s="30"/>
      <c r="D107" s="139" t="s">
        <v>141</v>
      </c>
      <c r="F107" s="140" t="s">
        <v>210</v>
      </c>
      <c r="I107" s="141"/>
      <c r="L107" s="30"/>
      <c r="M107" s="142"/>
      <c r="T107" s="51"/>
      <c r="AT107" s="15" t="s">
        <v>141</v>
      </c>
      <c r="AU107" s="15" t="s">
        <v>83</v>
      </c>
    </row>
    <row r="108" spans="2:65" s="1" customFormat="1" ht="16.5" customHeight="1">
      <c r="B108" s="125"/>
      <c r="C108" s="126" t="s">
        <v>199</v>
      </c>
      <c r="D108" s="126" t="s">
        <v>134</v>
      </c>
      <c r="E108" s="127" t="s">
        <v>769</v>
      </c>
      <c r="F108" s="128" t="s">
        <v>770</v>
      </c>
      <c r="G108" s="129" t="s">
        <v>195</v>
      </c>
      <c r="H108" s="130">
        <v>12.8</v>
      </c>
      <c r="I108" s="131"/>
      <c r="J108" s="132">
        <f>ROUND(I108*H108,2)</f>
        <v>0</v>
      </c>
      <c r="K108" s="128" t="s">
        <v>138</v>
      </c>
      <c r="L108" s="30"/>
      <c r="M108" s="133" t="s">
        <v>3</v>
      </c>
      <c r="N108" s="134" t="s">
        <v>44</v>
      </c>
      <c r="P108" s="135">
        <f>O108*H108</f>
        <v>0</v>
      </c>
      <c r="Q108" s="135">
        <v>0</v>
      </c>
      <c r="R108" s="135">
        <f>Q108*H108</f>
        <v>0</v>
      </c>
      <c r="S108" s="135">
        <v>0</v>
      </c>
      <c r="T108" s="136">
        <f>S108*H108</f>
        <v>0</v>
      </c>
      <c r="AR108" s="137" t="s">
        <v>168</v>
      </c>
      <c r="AT108" s="137" t="s">
        <v>134</v>
      </c>
      <c r="AU108" s="137" t="s">
        <v>83</v>
      </c>
      <c r="AY108" s="15" t="s">
        <v>131</v>
      </c>
      <c r="BE108" s="138">
        <f>IF(N108="základní",J108,0)</f>
        <v>0</v>
      </c>
      <c r="BF108" s="138">
        <f>IF(N108="snížená",J108,0)</f>
        <v>0</v>
      </c>
      <c r="BG108" s="138">
        <f>IF(N108="zákl. přenesená",J108,0)</f>
        <v>0</v>
      </c>
      <c r="BH108" s="138">
        <f>IF(N108="sníž. přenesená",J108,0)</f>
        <v>0</v>
      </c>
      <c r="BI108" s="138">
        <f>IF(N108="nulová",J108,0)</f>
        <v>0</v>
      </c>
      <c r="BJ108" s="15" t="s">
        <v>81</v>
      </c>
      <c r="BK108" s="138">
        <f>ROUND(I108*H108,2)</f>
        <v>0</v>
      </c>
      <c r="BL108" s="15" t="s">
        <v>168</v>
      </c>
      <c r="BM108" s="137" t="s">
        <v>771</v>
      </c>
    </row>
    <row r="109" spans="2:65" s="1" customFormat="1">
      <c r="B109" s="30"/>
      <c r="D109" s="139" t="s">
        <v>141</v>
      </c>
      <c r="F109" s="140" t="s">
        <v>772</v>
      </c>
      <c r="I109" s="141"/>
      <c r="L109" s="30"/>
      <c r="M109" s="142"/>
      <c r="T109" s="51"/>
      <c r="AT109" s="15" t="s">
        <v>141</v>
      </c>
      <c r="AU109" s="15" t="s">
        <v>83</v>
      </c>
    </row>
    <row r="110" spans="2:65" s="12" customFormat="1">
      <c r="B110" s="146"/>
      <c r="D110" s="147" t="s">
        <v>175</v>
      </c>
      <c r="E110" s="148" t="s">
        <v>3</v>
      </c>
      <c r="F110" s="149" t="s">
        <v>773</v>
      </c>
      <c r="H110" s="150">
        <v>9.6</v>
      </c>
      <c r="I110" s="151"/>
      <c r="L110" s="146"/>
      <c r="M110" s="152"/>
      <c r="T110" s="153"/>
      <c r="AT110" s="148" t="s">
        <v>175</v>
      </c>
      <c r="AU110" s="148" t="s">
        <v>83</v>
      </c>
      <c r="AV110" s="12" t="s">
        <v>83</v>
      </c>
      <c r="AW110" s="12" t="s">
        <v>34</v>
      </c>
      <c r="AX110" s="12" t="s">
        <v>73</v>
      </c>
      <c r="AY110" s="148" t="s">
        <v>131</v>
      </c>
    </row>
    <row r="111" spans="2:65" s="12" customFormat="1">
      <c r="B111" s="146"/>
      <c r="D111" s="147" t="s">
        <v>175</v>
      </c>
      <c r="E111" s="148" t="s">
        <v>3</v>
      </c>
      <c r="F111" s="149" t="s">
        <v>774</v>
      </c>
      <c r="H111" s="150">
        <v>3.2</v>
      </c>
      <c r="I111" s="151"/>
      <c r="L111" s="146"/>
      <c r="M111" s="152"/>
      <c r="T111" s="153"/>
      <c r="AT111" s="148" t="s">
        <v>175</v>
      </c>
      <c r="AU111" s="148" t="s">
        <v>83</v>
      </c>
      <c r="AV111" s="12" t="s">
        <v>83</v>
      </c>
      <c r="AW111" s="12" t="s">
        <v>34</v>
      </c>
      <c r="AX111" s="12" t="s">
        <v>73</v>
      </c>
      <c r="AY111" s="148" t="s">
        <v>131</v>
      </c>
    </row>
    <row r="112" spans="2:65" s="1" customFormat="1" ht="37.9" customHeight="1">
      <c r="B112" s="125"/>
      <c r="C112" s="126" t="s">
        <v>205</v>
      </c>
      <c r="D112" s="126" t="s">
        <v>134</v>
      </c>
      <c r="E112" s="127" t="s">
        <v>249</v>
      </c>
      <c r="F112" s="128" t="s">
        <v>250</v>
      </c>
      <c r="G112" s="129" t="s">
        <v>208</v>
      </c>
      <c r="H112" s="130">
        <v>20.468</v>
      </c>
      <c r="I112" s="131"/>
      <c r="J112" s="132">
        <f>ROUND(I112*H112,2)</f>
        <v>0</v>
      </c>
      <c r="K112" s="128" t="s">
        <v>138</v>
      </c>
      <c r="L112" s="30"/>
      <c r="M112" s="133" t="s">
        <v>3</v>
      </c>
      <c r="N112" s="134" t="s">
        <v>44</v>
      </c>
      <c r="P112" s="135">
        <f>O112*H112</f>
        <v>0</v>
      </c>
      <c r="Q112" s="135">
        <v>0</v>
      </c>
      <c r="R112" s="135">
        <f>Q112*H112</f>
        <v>0</v>
      </c>
      <c r="S112" s="135">
        <v>0</v>
      </c>
      <c r="T112" s="136">
        <f>S112*H112</f>
        <v>0</v>
      </c>
      <c r="AR112" s="137" t="s">
        <v>168</v>
      </c>
      <c r="AT112" s="137" t="s">
        <v>134</v>
      </c>
      <c r="AU112" s="137" t="s">
        <v>83</v>
      </c>
      <c r="AY112" s="15" t="s">
        <v>131</v>
      </c>
      <c r="BE112" s="138">
        <f>IF(N112="základní",J112,0)</f>
        <v>0</v>
      </c>
      <c r="BF112" s="138">
        <f>IF(N112="snížená",J112,0)</f>
        <v>0</v>
      </c>
      <c r="BG112" s="138">
        <f>IF(N112="zákl. přenesená",J112,0)</f>
        <v>0</v>
      </c>
      <c r="BH112" s="138">
        <f>IF(N112="sníž. přenesená",J112,0)</f>
        <v>0</v>
      </c>
      <c r="BI112" s="138">
        <f>IF(N112="nulová",J112,0)</f>
        <v>0</v>
      </c>
      <c r="BJ112" s="15" t="s">
        <v>81</v>
      </c>
      <c r="BK112" s="138">
        <f>ROUND(I112*H112,2)</f>
        <v>0</v>
      </c>
      <c r="BL112" s="15" t="s">
        <v>168</v>
      </c>
      <c r="BM112" s="137" t="s">
        <v>251</v>
      </c>
    </row>
    <row r="113" spans="2:65" s="1" customFormat="1">
      <c r="B113" s="30"/>
      <c r="D113" s="139" t="s">
        <v>141</v>
      </c>
      <c r="F113" s="140" t="s">
        <v>252</v>
      </c>
      <c r="I113" s="141"/>
      <c r="L113" s="30"/>
      <c r="M113" s="142"/>
      <c r="T113" s="51"/>
      <c r="AT113" s="15" t="s">
        <v>141</v>
      </c>
      <c r="AU113" s="15" t="s">
        <v>83</v>
      </c>
    </row>
    <row r="114" spans="2:65" s="12" customFormat="1">
      <c r="B114" s="146"/>
      <c r="D114" s="147" t="s">
        <v>175</v>
      </c>
      <c r="E114" s="148" t="s">
        <v>3</v>
      </c>
      <c r="F114" s="149" t="s">
        <v>775</v>
      </c>
      <c r="H114" s="150">
        <v>14.468</v>
      </c>
      <c r="I114" s="151"/>
      <c r="L114" s="146"/>
      <c r="M114" s="152"/>
      <c r="T114" s="153"/>
      <c r="AT114" s="148" t="s">
        <v>175</v>
      </c>
      <c r="AU114" s="148" t="s">
        <v>83</v>
      </c>
      <c r="AV114" s="12" t="s">
        <v>83</v>
      </c>
      <c r="AW114" s="12" t="s">
        <v>34</v>
      </c>
      <c r="AX114" s="12" t="s">
        <v>73</v>
      </c>
      <c r="AY114" s="148" t="s">
        <v>131</v>
      </c>
    </row>
    <row r="115" spans="2:65" s="12" customFormat="1">
      <c r="B115" s="146"/>
      <c r="D115" s="147" t="s">
        <v>175</v>
      </c>
      <c r="E115" s="148" t="s">
        <v>3</v>
      </c>
      <c r="F115" s="149" t="s">
        <v>776</v>
      </c>
      <c r="H115" s="150">
        <v>6</v>
      </c>
      <c r="I115" s="151"/>
      <c r="L115" s="146"/>
      <c r="M115" s="152"/>
      <c r="T115" s="153"/>
      <c r="AT115" s="148" t="s">
        <v>175</v>
      </c>
      <c r="AU115" s="148" t="s">
        <v>83</v>
      </c>
      <c r="AV115" s="12" t="s">
        <v>83</v>
      </c>
      <c r="AW115" s="12" t="s">
        <v>34</v>
      </c>
      <c r="AX115" s="12" t="s">
        <v>73</v>
      </c>
      <c r="AY115" s="148" t="s">
        <v>131</v>
      </c>
    </row>
    <row r="116" spans="2:65" s="1" customFormat="1" ht="24.2" customHeight="1">
      <c r="B116" s="125"/>
      <c r="C116" s="126" t="s">
        <v>211</v>
      </c>
      <c r="D116" s="126" t="s">
        <v>134</v>
      </c>
      <c r="E116" s="127" t="s">
        <v>261</v>
      </c>
      <c r="F116" s="128" t="s">
        <v>262</v>
      </c>
      <c r="G116" s="129" t="s">
        <v>263</v>
      </c>
      <c r="H116" s="130">
        <v>37.866</v>
      </c>
      <c r="I116" s="131"/>
      <c r="J116" s="132">
        <f>ROUND(I116*H116,2)</f>
        <v>0</v>
      </c>
      <c r="K116" s="128" t="s">
        <v>138</v>
      </c>
      <c r="L116" s="30"/>
      <c r="M116" s="133" t="s">
        <v>3</v>
      </c>
      <c r="N116" s="134" t="s">
        <v>44</v>
      </c>
      <c r="P116" s="135">
        <f>O116*H116</f>
        <v>0</v>
      </c>
      <c r="Q116" s="135">
        <v>0</v>
      </c>
      <c r="R116" s="135">
        <f>Q116*H116</f>
        <v>0</v>
      </c>
      <c r="S116" s="135">
        <v>0</v>
      </c>
      <c r="T116" s="136">
        <f>S116*H116</f>
        <v>0</v>
      </c>
      <c r="AR116" s="137" t="s">
        <v>168</v>
      </c>
      <c r="AT116" s="137" t="s">
        <v>134</v>
      </c>
      <c r="AU116" s="137" t="s">
        <v>83</v>
      </c>
      <c r="AY116" s="15" t="s">
        <v>131</v>
      </c>
      <c r="BE116" s="138">
        <f>IF(N116="základní",J116,0)</f>
        <v>0</v>
      </c>
      <c r="BF116" s="138">
        <f>IF(N116="snížená",J116,0)</f>
        <v>0</v>
      </c>
      <c r="BG116" s="138">
        <f>IF(N116="zákl. přenesená",J116,0)</f>
        <v>0</v>
      </c>
      <c r="BH116" s="138">
        <f>IF(N116="sníž. přenesená",J116,0)</f>
        <v>0</v>
      </c>
      <c r="BI116" s="138">
        <f>IF(N116="nulová",J116,0)</f>
        <v>0</v>
      </c>
      <c r="BJ116" s="15" t="s">
        <v>81</v>
      </c>
      <c r="BK116" s="138">
        <f>ROUND(I116*H116,2)</f>
        <v>0</v>
      </c>
      <c r="BL116" s="15" t="s">
        <v>168</v>
      </c>
      <c r="BM116" s="137" t="s">
        <v>264</v>
      </c>
    </row>
    <row r="117" spans="2:65" s="1" customFormat="1">
      <c r="B117" s="30"/>
      <c r="D117" s="139" t="s">
        <v>141</v>
      </c>
      <c r="F117" s="140" t="s">
        <v>265</v>
      </c>
      <c r="I117" s="141"/>
      <c r="L117" s="30"/>
      <c r="M117" s="142"/>
      <c r="T117" s="51"/>
      <c r="AT117" s="15" t="s">
        <v>141</v>
      </c>
      <c r="AU117" s="15" t="s">
        <v>83</v>
      </c>
    </row>
    <row r="118" spans="2:65" s="12" customFormat="1">
      <c r="B118" s="146"/>
      <c r="D118" s="147" t="s">
        <v>175</v>
      </c>
      <c r="E118" s="148" t="s">
        <v>3</v>
      </c>
      <c r="F118" s="149" t="s">
        <v>777</v>
      </c>
      <c r="H118" s="150">
        <v>37.866</v>
      </c>
      <c r="I118" s="151"/>
      <c r="L118" s="146"/>
      <c r="M118" s="152"/>
      <c r="T118" s="153"/>
      <c r="AT118" s="148" t="s">
        <v>175</v>
      </c>
      <c r="AU118" s="148" t="s">
        <v>83</v>
      </c>
      <c r="AV118" s="12" t="s">
        <v>83</v>
      </c>
      <c r="AW118" s="12" t="s">
        <v>34</v>
      </c>
      <c r="AX118" s="12" t="s">
        <v>73</v>
      </c>
      <c r="AY118" s="148" t="s">
        <v>131</v>
      </c>
    </row>
    <row r="119" spans="2:65" s="1" customFormat="1" ht="24.2" customHeight="1">
      <c r="B119" s="125"/>
      <c r="C119" s="126" t="s">
        <v>217</v>
      </c>
      <c r="D119" s="126" t="s">
        <v>134</v>
      </c>
      <c r="E119" s="127" t="s">
        <v>268</v>
      </c>
      <c r="F119" s="128" t="s">
        <v>269</v>
      </c>
      <c r="G119" s="129" t="s">
        <v>208</v>
      </c>
      <c r="H119" s="130">
        <v>20.468</v>
      </c>
      <c r="I119" s="131"/>
      <c r="J119" s="132">
        <f>ROUND(I119*H119,2)</f>
        <v>0</v>
      </c>
      <c r="K119" s="128" t="s">
        <v>138</v>
      </c>
      <c r="L119" s="30"/>
      <c r="M119" s="133" t="s">
        <v>3</v>
      </c>
      <c r="N119" s="134" t="s">
        <v>44</v>
      </c>
      <c r="P119" s="135">
        <f>O119*H119</f>
        <v>0</v>
      </c>
      <c r="Q119" s="135">
        <v>0</v>
      </c>
      <c r="R119" s="135">
        <f>Q119*H119</f>
        <v>0</v>
      </c>
      <c r="S119" s="135">
        <v>0</v>
      </c>
      <c r="T119" s="136">
        <f>S119*H119</f>
        <v>0</v>
      </c>
      <c r="AR119" s="137" t="s">
        <v>168</v>
      </c>
      <c r="AT119" s="137" t="s">
        <v>134</v>
      </c>
      <c r="AU119" s="137" t="s">
        <v>83</v>
      </c>
      <c r="AY119" s="15" t="s">
        <v>131</v>
      </c>
      <c r="BE119" s="138">
        <f>IF(N119="základní",J119,0)</f>
        <v>0</v>
      </c>
      <c r="BF119" s="138">
        <f>IF(N119="snížená",J119,0)</f>
        <v>0</v>
      </c>
      <c r="BG119" s="138">
        <f>IF(N119="zákl. přenesená",J119,0)</f>
        <v>0</v>
      </c>
      <c r="BH119" s="138">
        <f>IF(N119="sníž. přenesená",J119,0)</f>
        <v>0</v>
      </c>
      <c r="BI119" s="138">
        <f>IF(N119="nulová",J119,0)</f>
        <v>0</v>
      </c>
      <c r="BJ119" s="15" t="s">
        <v>81</v>
      </c>
      <c r="BK119" s="138">
        <f>ROUND(I119*H119,2)</f>
        <v>0</v>
      </c>
      <c r="BL119" s="15" t="s">
        <v>168</v>
      </c>
      <c r="BM119" s="137" t="s">
        <v>270</v>
      </c>
    </row>
    <row r="120" spans="2:65" s="1" customFormat="1">
      <c r="B120" s="30"/>
      <c r="D120" s="139" t="s">
        <v>141</v>
      </c>
      <c r="F120" s="140" t="s">
        <v>271</v>
      </c>
      <c r="I120" s="141"/>
      <c r="L120" s="30"/>
      <c r="M120" s="142"/>
      <c r="T120" s="51"/>
      <c r="AT120" s="15" t="s">
        <v>141</v>
      </c>
      <c r="AU120" s="15" t="s">
        <v>83</v>
      </c>
    </row>
    <row r="121" spans="2:65" s="12" customFormat="1">
      <c r="B121" s="146"/>
      <c r="D121" s="147" t="s">
        <v>175</v>
      </c>
      <c r="E121" s="148" t="s">
        <v>3</v>
      </c>
      <c r="F121" s="149" t="s">
        <v>778</v>
      </c>
      <c r="H121" s="150">
        <v>20.468</v>
      </c>
      <c r="I121" s="151"/>
      <c r="L121" s="146"/>
      <c r="M121" s="152"/>
      <c r="T121" s="153"/>
      <c r="AT121" s="148" t="s">
        <v>175</v>
      </c>
      <c r="AU121" s="148" t="s">
        <v>83</v>
      </c>
      <c r="AV121" s="12" t="s">
        <v>83</v>
      </c>
      <c r="AW121" s="12" t="s">
        <v>34</v>
      </c>
      <c r="AX121" s="12" t="s">
        <v>73</v>
      </c>
      <c r="AY121" s="148" t="s">
        <v>131</v>
      </c>
    </row>
    <row r="122" spans="2:65" s="1" customFormat="1" ht="24.2" customHeight="1">
      <c r="B122" s="125"/>
      <c r="C122" s="126" t="s">
        <v>223</v>
      </c>
      <c r="D122" s="126" t="s">
        <v>134</v>
      </c>
      <c r="E122" s="127" t="s">
        <v>279</v>
      </c>
      <c r="F122" s="128" t="s">
        <v>280</v>
      </c>
      <c r="G122" s="129" t="s">
        <v>167</v>
      </c>
      <c r="H122" s="130">
        <v>11</v>
      </c>
      <c r="I122" s="131"/>
      <c r="J122" s="132">
        <f>ROUND(I122*H122,2)</f>
        <v>0</v>
      </c>
      <c r="K122" s="128" t="s">
        <v>138</v>
      </c>
      <c r="L122" s="30"/>
      <c r="M122" s="133" t="s">
        <v>3</v>
      </c>
      <c r="N122" s="134" t="s">
        <v>44</v>
      </c>
      <c r="P122" s="135">
        <f>O122*H122</f>
        <v>0</v>
      </c>
      <c r="Q122" s="135">
        <v>0</v>
      </c>
      <c r="R122" s="135">
        <f>Q122*H122</f>
        <v>0</v>
      </c>
      <c r="S122" s="135">
        <v>0</v>
      </c>
      <c r="T122" s="136">
        <f>S122*H122</f>
        <v>0</v>
      </c>
      <c r="AR122" s="137" t="s">
        <v>168</v>
      </c>
      <c r="AT122" s="137" t="s">
        <v>134</v>
      </c>
      <c r="AU122" s="137" t="s">
        <v>83</v>
      </c>
      <c r="AY122" s="15" t="s">
        <v>131</v>
      </c>
      <c r="BE122" s="138">
        <f>IF(N122="základní",J122,0)</f>
        <v>0</v>
      </c>
      <c r="BF122" s="138">
        <f>IF(N122="snížená",J122,0)</f>
        <v>0</v>
      </c>
      <c r="BG122" s="138">
        <f>IF(N122="zákl. přenesená",J122,0)</f>
        <v>0</v>
      </c>
      <c r="BH122" s="138">
        <f>IF(N122="sníž. přenesená",J122,0)</f>
        <v>0</v>
      </c>
      <c r="BI122" s="138">
        <f>IF(N122="nulová",J122,0)</f>
        <v>0</v>
      </c>
      <c r="BJ122" s="15" t="s">
        <v>81</v>
      </c>
      <c r="BK122" s="138">
        <f>ROUND(I122*H122,2)</f>
        <v>0</v>
      </c>
      <c r="BL122" s="15" t="s">
        <v>168</v>
      </c>
      <c r="BM122" s="137" t="s">
        <v>281</v>
      </c>
    </row>
    <row r="123" spans="2:65" s="1" customFormat="1">
      <c r="B123" s="30"/>
      <c r="D123" s="139" t="s">
        <v>141</v>
      </c>
      <c r="F123" s="140" t="s">
        <v>282</v>
      </c>
      <c r="I123" s="141"/>
      <c r="L123" s="30"/>
      <c r="M123" s="142"/>
      <c r="T123" s="51"/>
      <c r="AT123" s="15" t="s">
        <v>141</v>
      </c>
      <c r="AU123" s="15" t="s">
        <v>83</v>
      </c>
    </row>
    <row r="124" spans="2:65" s="1" customFormat="1" ht="16.5" customHeight="1">
      <c r="B124" s="125"/>
      <c r="C124" s="154" t="s">
        <v>228</v>
      </c>
      <c r="D124" s="154" t="s">
        <v>284</v>
      </c>
      <c r="E124" s="155" t="s">
        <v>285</v>
      </c>
      <c r="F124" s="156" t="s">
        <v>286</v>
      </c>
      <c r="G124" s="157" t="s">
        <v>208</v>
      </c>
      <c r="H124" s="158">
        <v>1.1000000000000001</v>
      </c>
      <c r="I124" s="159"/>
      <c r="J124" s="160">
        <f>ROUND(I124*H124,2)</f>
        <v>0</v>
      </c>
      <c r="K124" s="156" t="s">
        <v>138</v>
      </c>
      <c r="L124" s="161"/>
      <c r="M124" s="162" t="s">
        <v>3</v>
      </c>
      <c r="N124" s="163" t="s">
        <v>44</v>
      </c>
      <c r="P124" s="135">
        <f>O124*H124</f>
        <v>0</v>
      </c>
      <c r="Q124" s="135">
        <v>0.22</v>
      </c>
      <c r="R124" s="135">
        <f>Q124*H124</f>
        <v>0.24200000000000002</v>
      </c>
      <c r="S124" s="135">
        <v>0</v>
      </c>
      <c r="T124" s="136">
        <f>S124*H124</f>
        <v>0</v>
      </c>
      <c r="AR124" s="137" t="s">
        <v>205</v>
      </c>
      <c r="AT124" s="137" t="s">
        <v>284</v>
      </c>
      <c r="AU124" s="137" t="s">
        <v>83</v>
      </c>
      <c r="AY124" s="15" t="s">
        <v>131</v>
      </c>
      <c r="BE124" s="138">
        <f>IF(N124="základní",J124,0)</f>
        <v>0</v>
      </c>
      <c r="BF124" s="138">
        <f>IF(N124="snížená",J124,0)</f>
        <v>0</v>
      </c>
      <c r="BG124" s="138">
        <f>IF(N124="zákl. přenesená",J124,0)</f>
        <v>0</v>
      </c>
      <c r="BH124" s="138">
        <f>IF(N124="sníž. přenesená",J124,0)</f>
        <v>0</v>
      </c>
      <c r="BI124" s="138">
        <f>IF(N124="nulová",J124,0)</f>
        <v>0</v>
      </c>
      <c r="BJ124" s="15" t="s">
        <v>81</v>
      </c>
      <c r="BK124" s="138">
        <f>ROUND(I124*H124,2)</f>
        <v>0</v>
      </c>
      <c r="BL124" s="15" t="s">
        <v>168</v>
      </c>
      <c r="BM124" s="137" t="s">
        <v>287</v>
      </c>
    </row>
    <row r="125" spans="2:65" s="12" customFormat="1">
      <c r="B125" s="146"/>
      <c r="D125" s="147" t="s">
        <v>175</v>
      </c>
      <c r="E125" s="148" t="s">
        <v>3</v>
      </c>
      <c r="F125" s="149" t="s">
        <v>779</v>
      </c>
      <c r="H125" s="150">
        <v>1.1000000000000001</v>
      </c>
      <c r="I125" s="151"/>
      <c r="L125" s="146"/>
      <c r="M125" s="152"/>
      <c r="T125" s="153"/>
      <c r="AT125" s="148" t="s">
        <v>175</v>
      </c>
      <c r="AU125" s="148" t="s">
        <v>83</v>
      </c>
      <c r="AV125" s="12" t="s">
        <v>83</v>
      </c>
      <c r="AW125" s="12" t="s">
        <v>34</v>
      </c>
      <c r="AX125" s="12" t="s">
        <v>73</v>
      </c>
      <c r="AY125" s="148" t="s">
        <v>131</v>
      </c>
    </row>
    <row r="126" spans="2:65" s="1" customFormat="1" ht="24.2" customHeight="1">
      <c r="B126" s="125"/>
      <c r="C126" s="126" t="s">
        <v>233</v>
      </c>
      <c r="D126" s="126" t="s">
        <v>134</v>
      </c>
      <c r="E126" s="127" t="s">
        <v>290</v>
      </c>
      <c r="F126" s="128" t="s">
        <v>291</v>
      </c>
      <c r="G126" s="129" t="s">
        <v>167</v>
      </c>
      <c r="H126" s="130">
        <v>11</v>
      </c>
      <c r="I126" s="131"/>
      <c r="J126" s="132">
        <f>ROUND(I126*H126,2)</f>
        <v>0</v>
      </c>
      <c r="K126" s="128" t="s">
        <v>138</v>
      </c>
      <c r="L126" s="30"/>
      <c r="M126" s="133" t="s">
        <v>3</v>
      </c>
      <c r="N126" s="134" t="s">
        <v>44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168</v>
      </c>
      <c r="AT126" s="137" t="s">
        <v>134</v>
      </c>
      <c r="AU126" s="137" t="s">
        <v>83</v>
      </c>
      <c r="AY126" s="15" t="s">
        <v>131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5" t="s">
        <v>81</v>
      </c>
      <c r="BK126" s="138">
        <f>ROUND(I126*H126,2)</f>
        <v>0</v>
      </c>
      <c r="BL126" s="15" t="s">
        <v>168</v>
      </c>
      <c r="BM126" s="137" t="s">
        <v>292</v>
      </c>
    </row>
    <row r="127" spans="2:65" s="1" customFormat="1">
      <c r="B127" s="30"/>
      <c r="D127" s="139" t="s">
        <v>141</v>
      </c>
      <c r="F127" s="140" t="s">
        <v>293</v>
      </c>
      <c r="I127" s="141"/>
      <c r="L127" s="30"/>
      <c r="M127" s="142"/>
      <c r="T127" s="51"/>
      <c r="AT127" s="15" t="s">
        <v>141</v>
      </c>
      <c r="AU127" s="15" t="s">
        <v>83</v>
      </c>
    </row>
    <row r="128" spans="2:65" s="1" customFormat="1" ht="16.5" customHeight="1">
      <c r="B128" s="125"/>
      <c r="C128" s="154" t="s">
        <v>238</v>
      </c>
      <c r="D128" s="154" t="s">
        <v>284</v>
      </c>
      <c r="E128" s="155" t="s">
        <v>295</v>
      </c>
      <c r="F128" s="156" t="s">
        <v>296</v>
      </c>
      <c r="G128" s="157" t="s">
        <v>297</v>
      </c>
      <c r="H128" s="158">
        <v>0.22</v>
      </c>
      <c r="I128" s="159"/>
      <c r="J128" s="160">
        <f>ROUND(I128*H128,2)</f>
        <v>0</v>
      </c>
      <c r="K128" s="156" t="s">
        <v>138</v>
      </c>
      <c r="L128" s="161"/>
      <c r="M128" s="162" t="s">
        <v>3</v>
      </c>
      <c r="N128" s="163" t="s">
        <v>44</v>
      </c>
      <c r="P128" s="135">
        <f>O128*H128</f>
        <v>0</v>
      </c>
      <c r="Q128" s="135">
        <v>1E-3</v>
      </c>
      <c r="R128" s="135">
        <f>Q128*H128</f>
        <v>2.2000000000000001E-4</v>
      </c>
      <c r="S128" s="135">
        <v>0</v>
      </c>
      <c r="T128" s="136">
        <f>S128*H128</f>
        <v>0</v>
      </c>
      <c r="AR128" s="137" t="s">
        <v>205</v>
      </c>
      <c r="AT128" s="137" t="s">
        <v>284</v>
      </c>
      <c r="AU128" s="137" t="s">
        <v>83</v>
      </c>
      <c r="AY128" s="15" t="s">
        <v>131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5" t="s">
        <v>81</v>
      </c>
      <c r="BK128" s="138">
        <f>ROUND(I128*H128,2)</f>
        <v>0</v>
      </c>
      <c r="BL128" s="15" t="s">
        <v>168</v>
      </c>
      <c r="BM128" s="137" t="s">
        <v>298</v>
      </c>
    </row>
    <row r="129" spans="2:65" s="12" customFormat="1">
      <c r="B129" s="146"/>
      <c r="D129" s="147" t="s">
        <v>175</v>
      </c>
      <c r="E129" s="148" t="s">
        <v>3</v>
      </c>
      <c r="F129" s="149" t="s">
        <v>780</v>
      </c>
      <c r="H129" s="150">
        <v>0.22</v>
      </c>
      <c r="I129" s="151"/>
      <c r="L129" s="146"/>
      <c r="M129" s="152"/>
      <c r="T129" s="153"/>
      <c r="AT129" s="148" t="s">
        <v>175</v>
      </c>
      <c r="AU129" s="148" t="s">
        <v>83</v>
      </c>
      <c r="AV129" s="12" t="s">
        <v>83</v>
      </c>
      <c r="AW129" s="12" t="s">
        <v>34</v>
      </c>
      <c r="AX129" s="12" t="s">
        <v>73</v>
      </c>
      <c r="AY129" s="148" t="s">
        <v>131</v>
      </c>
    </row>
    <row r="130" spans="2:65" s="1" customFormat="1" ht="21.75" customHeight="1">
      <c r="B130" s="125"/>
      <c r="C130" s="126" t="s">
        <v>9</v>
      </c>
      <c r="D130" s="126" t="s">
        <v>134</v>
      </c>
      <c r="E130" s="127" t="s">
        <v>300</v>
      </c>
      <c r="F130" s="128" t="s">
        <v>301</v>
      </c>
      <c r="G130" s="129" t="s">
        <v>167</v>
      </c>
      <c r="H130" s="130">
        <v>71</v>
      </c>
      <c r="I130" s="131"/>
      <c r="J130" s="132">
        <f>ROUND(I130*H130,2)</f>
        <v>0</v>
      </c>
      <c r="K130" s="128" t="s">
        <v>138</v>
      </c>
      <c r="L130" s="30"/>
      <c r="M130" s="133" t="s">
        <v>3</v>
      </c>
      <c r="N130" s="134" t="s">
        <v>44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168</v>
      </c>
      <c r="AT130" s="137" t="s">
        <v>134</v>
      </c>
      <c r="AU130" s="137" t="s">
        <v>83</v>
      </c>
      <c r="AY130" s="15" t="s">
        <v>131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5" t="s">
        <v>81</v>
      </c>
      <c r="BK130" s="138">
        <f>ROUND(I130*H130,2)</f>
        <v>0</v>
      </c>
      <c r="BL130" s="15" t="s">
        <v>168</v>
      </c>
      <c r="BM130" s="137" t="s">
        <v>302</v>
      </c>
    </row>
    <row r="131" spans="2:65" s="1" customFormat="1">
      <c r="B131" s="30"/>
      <c r="D131" s="139" t="s">
        <v>141</v>
      </c>
      <c r="F131" s="140" t="s">
        <v>303</v>
      </c>
      <c r="I131" s="141"/>
      <c r="L131" s="30"/>
      <c r="M131" s="142"/>
      <c r="T131" s="51"/>
      <c r="AT131" s="15" t="s">
        <v>141</v>
      </c>
      <c r="AU131" s="15" t="s">
        <v>83</v>
      </c>
    </row>
    <row r="132" spans="2:65" s="1" customFormat="1" ht="21.75" customHeight="1">
      <c r="B132" s="125"/>
      <c r="C132" s="126" t="s">
        <v>248</v>
      </c>
      <c r="D132" s="126" t="s">
        <v>134</v>
      </c>
      <c r="E132" s="127" t="s">
        <v>305</v>
      </c>
      <c r="F132" s="128" t="s">
        <v>306</v>
      </c>
      <c r="G132" s="129" t="s">
        <v>167</v>
      </c>
      <c r="H132" s="130">
        <v>108</v>
      </c>
      <c r="I132" s="131"/>
      <c r="J132" s="132">
        <f>ROUND(I132*H132,2)</f>
        <v>0</v>
      </c>
      <c r="K132" s="128" t="s">
        <v>138</v>
      </c>
      <c r="L132" s="30"/>
      <c r="M132" s="133" t="s">
        <v>3</v>
      </c>
      <c r="N132" s="134" t="s">
        <v>44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168</v>
      </c>
      <c r="AT132" s="137" t="s">
        <v>134</v>
      </c>
      <c r="AU132" s="137" t="s">
        <v>83</v>
      </c>
      <c r="AY132" s="15" t="s">
        <v>131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5" t="s">
        <v>81</v>
      </c>
      <c r="BK132" s="138">
        <f>ROUND(I132*H132,2)</f>
        <v>0</v>
      </c>
      <c r="BL132" s="15" t="s">
        <v>168</v>
      </c>
      <c r="BM132" s="137" t="s">
        <v>307</v>
      </c>
    </row>
    <row r="133" spans="2:65" s="1" customFormat="1">
      <c r="B133" s="30"/>
      <c r="D133" s="139" t="s">
        <v>141</v>
      </c>
      <c r="F133" s="140" t="s">
        <v>308</v>
      </c>
      <c r="I133" s="141"/>
      <c r="L133" s="30"/>
      <c r="M133" s="142"/>
      <c r="T133" s="51"/>
      <c r="AT133" s="15" t="s">
        <v>141</v>
      </c>
      <c r="AU133" s="15" t="s">
        <v>83</v>
      </c>
    </row>
    <row r="134" spans="2:65" s="1" customFormat="1" ht="24.2" customHeight="1">
      <c r="B134" s="125"/>
      <c r="C134" s="126" t="s">
        <v>255</v>
      </c>
      <c r="D134" s="126" t="s">
        <v>134</v>
      </c>
      <c r="E134" s="127" t="s">
        <v>310</v>
      </c>
      <c r="F134" s="128" t="s">
        <v>311</v>
      </c>
      <c r="G134" s="129" t="s">
        <v>167</v>
      </c>
      <c r="H134" s="130">
        <v>11</v>
      </c>
      <c r="I134" s="131"/>
      <c r="J134" s="132">
        <f>ROUND(I134*H134,2)</f>
        <v>0</v>
      </c>
      <c r="K134" s="128" t="s">
        <v>138</v>
      </c>
      <c r="L134" s="30"/>
      <c r="M134" s="133" t="s">
        <v>3</v>
      </c>
      <c r="N134" s="134" t="s">
        <v>44</v>
      </c>
      <c r="P134" s="135">
        <f>O134*H134</f>
        <v>0</v>
      </c>
      <c r="Q134" s="135">
        <v>3.3000000000000002E-6</v>
      </c>
      <c r="R134" s="135">
        <f>Q134*H134</f>
        <v>3.6300000000000001E-5</v>
      </c>
      <c r="S134" s="135">
        <v>0</v>
      </c>
      <c r="T134" s="136">
        <f>S134*H134</f>
        <v>0</v>
      </c>
      <c r="AR134" s="137" t="s">
        <v>168</v>
      </c>
      <c r="AT134" s="137" t="s">
        <v>134</v>
      </c>
      <c r="AU134" s="137" t="s">
        <v>83</v>
      </c>
      <c r="AY134" s="15" t="s">
        <v>131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5" t="s">
        <v>81</v>
      </c>
      <c r="BK134" s="138">
        <f>ROUND(I134*H134,2)</f>
        <v>0</v>
      </c>
      <c r="BL134" s="15" t="s">
        <v>168</v>
      </c>
      <c r="BM134" s="137" t="s">
        <v>312</v>
      </c>
    </row>
    <row r="135" spans="2:65" s="1" customFormat="1">
      <c r="B135" s="30"/>
      <c r="D135" s="139" t="s">
        <v>141</v>
      </c>
      <c r="F135" s="140" t="s">
        <v>313</v>
      </c>
      <c r="I135" s="141"/>
      <c r="L135" s="30"/>
      <c r="M135" s="142"/>
      <c r="T135" s="51"/>
      <c r="AT135" s="15" t="s">
        <v>141</v>
      </c>
      <c r="AU135" s="15" t="s">
        <v>83</v>
      </c>
    </row>
    <row r="136" spans="2:65" s="1" customFormat="1" ht="21.75" customHeight="1">
      <c r="B136" s="125"/>
      <c r="C136" s="126" t="s">
        <v>260</v>
      </c>
      <c r="D136" s="126" t="s">
        <v>134</v>
      </c>
      <c r="E136" s="127" t="s">
        <v>315</v>
      </c>
      <c r="F136" s="128" t="s">
        <v>316</v>
      </c>
      <c r="G136" s="129" t="s">
        <v>167</v>
      </c>
      <c r="H136" s="130">
        <v>11</v>
      </c>
      <c r="I136" s="131"/>
      <c r="J136" s="132">
        <f>ROUND(I136*H136,2)</f>
        <v>0</v>
      </c>
      <c r="K136" s="128" t="s">
        <v>138</v>
      </c>
      <c r="L136" s="30"/>
      <c r="M136" s="133" t="s">
        <v>3</v>
      </c>
      <c r="N136" s="134" t="s">
        <v>44</v>
      </c>
      <c r="P136" s="135">
        <f>O136*H136</f>
        <v>0</v>
      </c>
      <c r="Q136" s="135">
        <v>3.3000000000000002E-6</v>
      </c>
      <c r="R136" s="135">
        <f>Q136*H136</f>
        <v>3.6300000000000001E-5</v>
      </c>
      <c r="S136" s="135">
        <v>0</v>
      </c>
      <c r="T136" s="136">
        <f>S136*H136</f>
        <v>0</v>
      </c>
      <c r="AR136" s="137" t="s">
        <v>168</v>
      </c>
      <c r="AT136" s="137" t="s">
        <v>134</v>
      </c>
      <c r="AU136" s="137" t="s">
        <v>83</v>
      </c>
      <c r="AY136" s="15" t="s">
        <v>131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5" t="s">
        <v>81</v>
      </c>
      <c r="BK136" s="138">
        <f>ROUND(I136*H136,2)</f>
        <v>0</v>
      </c>
      <c r="BL136" s="15" t="s">
        <v>168</v>
      </c>
      <c r="BM136" s="137" t="s">
        <v>317</v>
      </c>
    </row>
    <row r="137" spans="2:65" s="1" customFormat="1">
      <c r="B137" s="30"/>
      <c r="D137" s="139" t="s">
        <v>141</v>
      </c>
      <c r="F137" s="140" t="s">
        <v>318</v>
      </c>
      <c r="I137" s="141"/>
      <c r="L137" s="30"/>
      <c r="M137" s="142"/>
      <c r="T137" s="51"/>
      <c r="AT137" s="15" t="s">
        <v>141</v>
      </c>
      <c r="AU137" s="15" t="s">
        <v>83</v>
      </c>
    </row>
    <row r="138" spans="2:65" s="1" customFormat="1" ht="16.5" customHeight="1">
      <c r="B138" s="125"/>
      <c r="C138" s="126" t="s">
        <v>267</v>
      </c>
      <c r="D138" s="126" t="s">
        <v>134</v>
      </c>
      <c r="E138" s="127" t="s">
        <v>320</v>
      </c>
      <c r="F138" s="128" t="s">
        <v>321</v>
      </c>
      <c r="G138" s="129" t="s">
        <v>263</v>
      </c>
      <c r="H138" s="130">
        <v>1E-3</v>
      </c>
      <c r="I138" s="131"/>
      <c r="J138" s="132">
        <f>ROUND(I138*H138,2)</f>
        <v>0</v>
      </c>
      <c r="K138" s="128" t="s">
        <v>138</v>
      </c>
      <c r="L138" s="30"/>
      <c r="M138" s="133" t="s">
        <v>3</v>
      </c>
      <c r="N138" s="134" t="s">
        <v>44</v>
      </c>
      <c r="P138" s="135">
        <f>O138*H138</f>
        <v>0</v>
      </c>
      <c r="Q138" s="135">
        <v>0</v>
      </c>
      <c r="R138" s="135">
        <f>Q138*H138</f>
        <v>0</v>
      </c>
      <c r="S138" s="135">
        <v>0</v>
      </c>
      <c r="T138" s="136">
        <f>S138*H138</f>
        <v>0</v>
      </c>
      <c r="AR138" s="137" t="s">
        <v>168</v>
      </c>
      <c r="AT138" s="137" t="s">
        <v>134</v>
      </c>
      <c r="AU138" s="137" t="s">
        <v>83</v>
      </c>
      <c r="AY138" s="15" t="s">
        <v>131</v>
      </c>
      <c r="BE138" s="138">
        <f>IF(N138="základní",J138,0)</f>
        <v>0</v>
      </c>
      <c r="BF138" s="138">
        <f>IF(N138="snížená",J138,0)</f>
        <v>0</v>
      </c>
      <c r="BG138" s="138">
        <f>IF(N138="zákl. přenesená",J138,0)</f>
        <v>0</v>
      </c>
      <c r="BH138" s="138">
        <f>IF(N138="sníž. přenesená",J138,0)</f>
        <v>0</v>
      </c>
      <c r="BI138" s="138">
        <f>IF(N138="nulová",J138,0)</f>
        <v>0</v>
      </c>
      <c r="BJ138" s="15" t="s">
        <v>81</v>
      </c>
      <c r="BK138" s="138">
        <f>ROUND(I138*H138,2)</f>
        <v>0</v>
      </c>
      <c r="BL138" s="15" t="s">
        <v>168</v>
      </c>
      <c r="BM138" s="137" t="s">
        <v>322</v>
      </c>
    </row>
    <row r="139" spans="2:65" s="1" customFormat="1">
      <c r="B139" s="30"/>
      <c r="D139" s="139" t="s">
        <v>141</v>
      </c>
      <c r="F139" s="140" t="s">
        <v>323</v>
      </c>
      <c r="I139" s="141"/>
      <c r="L139" s="30"/>
      <c r="M139" s="142"/>
      <c r="T139" s="51"/>
      <c r="AT139" s="15" t="s">
        <v>141</v>
      </c>
      <c r="AU139" s="15" t="s">
        <v>83</v>
      </c>
    </row>
    <row r="140" spans="2:65" s="1" customFormat="1" ht="16.5" customHeight="1">
      <c r="B140" s="125"/>
      <c r="C140" s="154" t="s">
        <v>273</v>
      </c>
      <c r="D140" s="154" t="s">
        <v>284</v>
      </c>
      <c r="E140" s="155" t="s">
        <v>326</v>
      </c>
      <c r="F140" s="156" t="s">
        <v>327</v>
      </c>
      <c r="G140" s="157" t="s">
        <v>297</v>
      </c>
      <c r="H140" s="158">
        <v>0.33</v>
      </c>
      <c r="I140" s="159"/>
      <c r="J140" s="160">
        <f>ROUND(I140*H140,2)</f>
        <v>0</v>
      </c>
      <c r="K140" s="156" t="s">
        <v>138</v>
      </c>
      <c r="L140" s="161"/>
      <c r="M140" s="162" t="s">
        <v>3</v>
      </c>
      <c r="N140" s="163" t="s">
        <v>44</v>
      </c>
      <c r="P140" s="135">
        <f>O140*H140</f>
        <v>0</v>
      </c>
      <c r="Q140" s="135">
        <v>1E-3</v>
      </c>
      <c r="R140" s="135">
        <f>Q140*H140</f>
        <v>3.3E-4</v>
      </c>
      <c r="S140" s="135">
        <v>0</v>
      </c>
      <c r="T140" s="136">
        <f>S140*H140</f>
        <v>0</v>
      </c>
      <c r="AR140" s="137" t="s">
        <v>205</v>
      </c>
      <c r="AT140" s="137" t="s">
        <v>284</v>
      </c>
      <c r="AU140" s="137" t="s">
        <v>83</v>
      </c>
      <c r="AY140" s="15" t="s">
        <v>131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5" t="s">
        <v>81</v>
      </c>
      <c r="BK140" s="138">
        <f>ROUND(I140*H140,2)</f>
        <v>0</v>
      </c>
      <c r="BL140" s="15" t="s">
        <v>168</v>
      </c>
      <c r="BM140" s="137" t="s">
        <v>328</v>
      </c>
    </row>
    <row r="141" spans="2:65" s="12" customFormat="1">
      <c r="B141" s="146"/>
      <c r="D141" s="147" t="s">
        <v>175</v>
      </c>
      <c r="E141" s="148" t="s">
        <v>3</v>
      </c>
      <c r="F141" s="149" t="s">
        <v>781</v>
      </c>
      <c r="H141" s="150">
        <v>0.33</v>
      </c>
      <c r="I141" s="151"/>
      <c r="L141" s="146"/>
      <c r="M141" s="152"/>
      <c r="T141" s="153"/>
      <c r="AT141" s="148" t="s">
        <v>175</v>
      </c>
      <c r="AU141" s="148" t="s">
        <v>83</v>
      </c>
      <c r="AV141" s="12" t="s">
        <v>83</v>
      </c>
      <c r="AW141" s="12" t="s">
        <v>34</v>
      </c>
      <c r="AX141" s="12" t="s">
        <v>73</v>
      </c>
      <c r="AY141" s="148" t="s">
        <v>131</v>
      </c>
    </row>
    <row r="142" spans="2:65" s="1" customFormat="1" ht="16.5" customHeight="1">
      <c r="B142" s="125"/>
      <c r="C142" s="126" t="s">
        <v>8</v>
      </c>
      <c r="D142" s="126" t="s">
        <v>134</v>
      </c>
      <c r="E142" s="127" t="s">
        <v>331</v>
      </c>
      <c r="F142" s="128" t="s">
        <v>332</v>
      </c>
      <c r="G142" s="129" t="s">
        <v>208</v>
      </c>
      <c r="H142" s="130">
        <v>2.1999999999999999E-2</v>
      </c>
      <c r="I142" s="131"/>
      <c r="J142" s="132">
        <f>ROUND(I142*H142,2)</f>
        <v>0</v>
      </c>
      <c r="K142" s="128" t="s">
        <v>138</v>
      </c>
      <c r="L142" s="30"/>
      <c r="M142" s="133" t="s">
        <v>3</v>
      </c>
      <c r="N142" s="134" t="s">
        <v>44</v>
      </c>
      <c r="P142" s="135">
        <f>O142*H142</f>
        <v>0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168</v>
      </c>
      <c r="AT142" s="137" t="s">
        <v>134</v>
      </c>
      <c r="AU142" s="137" t="s">
        <v>83</v>
      </c>
      <c r="AY142" s="15" t="s">
        <v>131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5" t="s">
        <v>81</v>
      </c>
      <c r="BK142" s="138">
        <f>ROUND(I142*H142,2)</f>
        <v>0</v>
      </c>
      <c r="BL142" s="15" t="s">
        <v>168</v>
      </c>
      <c r="BM142" s="137" t="s">
        <v>333</v>
      </c>
    </row>
    <row r="143" spans="2:65" s="1" customFormat="1">
      <c r="B143" s="30"/>
      <c r="D143" s="139" t="s">
        <v>141</v>
      </c>
      <c r="F143" s="140" t="s">
        <v>334</v>
      </c>
      <c r="I143" s="141"/>
      <c r="L143" s="30"/>
      <c r="M143" s="142"/>
      <c r="T143" s="51"/>
      <c r="AT143" s="15" t="s">
        <v>141</v>
      </c>
      <c r="AU143" s="15" t="s">
        <v>83</v>
      </c>
    </row>
    <row r="144" spans="2:65" s="12" customFormat="1">
      <c r="B144" s="146"/>
      <c r="D144" s="147" t="s">
        <v>175</v>
      </c>
      <c r="E144" s="148" t="s">
        <v>3</v>
      </c>
      <c r="F144" s="149" t="s">
        <v>782</v>
      </c>
      <c r="H144" s="150">
        <v>2.1999999999999999E-2</v>
      </c>
      <c r="I144" s="151"/>
      <c r="L144" s="146"/>
      <c r="M144" s="152"/>
      <c r="T144" s="153"/>
      <c r="AT144" s="148" t="s">
        <v>175</v>
      </c>
      <c r="AU144" s="148" t="s">
        <v>83</v>
      </c>
      <c r="AV144" s="12" t="s">
        <v>83</v>
      </c>
      <c r="AW144" s="12" t="s">
        <v>34</v>
      </c>
      <c r="AX144" s="12" t="s">
        <v>73</v>
      </c>
      <c r="AY144" s="148" t="s">
        <v>131</v>
      </c>
    </row>
    <row r="145" spans="2:65" s="1" customFormat="1" ht="16.5" customHeight="1">
      <c r="B145" s="125"/>
      <c r="C145" s="126" t="s">
        <v>283</v>
      </c>
      <c r="D145" s="126" t="s">
        <v>134</v>
      </c>
      <c r="E145" s="127" t="s">
        <v>337</v>
      </c>
      <c r="F145" s="128" t="s">
        <v>338</v>
      </c>
      <c r="G145" s="129" t="s">
        <v>208</v>
      </c>
      <c r="H145" s="130">
        <v>2.1999999999999999E-2</v>
      </c>
      <c r="I145" s="131"/>
      <c r="J145" s="132">
        <f>ROUND(I145*H145,2)</f>
        <v>0</v>
      </c>
      <c r="K145" s="128" t="s">
        <v>138</v>
      </c>
      <c r="L145" s="30"/>
      <c r="M145" s="133" t="s">
        <v>3</v>
      </c>
      <c r="N145" s="134" t="s">
        <v>44</v>
      </c>
      <c r="P145" s="135">
        <f>O145*H145</f>
        <v>0</v>
      </c>
      <c r="Q145" s="135">
        <v>0</v>
      </c>
      <c r="R145" s="135">
        <f>Q145*H145</f>
        <v>0</v>
      </c>
      <c r="S145" s="135">
        <v>0</v>
      </c>
      <c r="T145" s="136">
        <f>S145*H145</f>
        <v>0</v>
      </c>
      <c r="AR145" s="137" t="s">
        <v>168</v>
      </c>
      <c r="AT145" s="137" t="s">
        <v>134</v>
      </c>
      <c r="AU145" s="137" t="s">
        <v>83</v>
      </c>
      <c r="AY145" s="15" t="s">
        <v>131</v>
      </c>
      <c r="BE145" s="138">
        <f>IF(N145="základní",J145,0)</f>
        <v>0</v>
      </c>
      <c r="BF145" s="138">
        <f>IF(N145="snížená",J145,0)</f>
        <v>0</v>
      </c>
      <c r="BG145" s="138">
        <f>IF(N145="zákl. přenesená",J145,0)</f>
        <v>0</v>
      </c>
      <c r="BH145" s="138">
        <f>IF(N145="sníž. přenesená",J145,0)</f>
        <v>0</v>
      </c>
      <c r="BI145" s="138">
        <f>IF(N145="nulová",J145,0)</f>
        <v>0</v>
      </c>
      <c r="BJ145" s="15" t="s">
        <v>81</v>
      </c>
      <c r="BK145" s="138">
        <f>ROUND(I145*H145,2)</f>
        <v>0</v>
      </c>
      <c r="BL145" s="15" t="s">
        <v>168</v>
      </c>
      <c r="BM145" s="137" t="s">
        <v>339</v>
      </c>
    </row>
    <row r="146" spans="2:65" s="1" customFormat="1">
      <c r="B146" s="30"/>
      <c r="D146" s="139" t="s">
        <v>141</v>
      </c>
      <c r="F146" s="140" t="s">
        <v>340</v>
      </c>
      <c r="I146" s="141"/>
      <c r="L146" s="30"/>
      <c r="M146" s="142"/>
      <c r="T146" s="51"/>
      <c r="AT146" s="15" t="s">
        <v>141</v>
      </c>
      <c r="AU146" s="15" t="s">
        <v>83</v>
      </c>
    </row>
    <row r="147" spans="2:65" s="12" customFormat="1">
      <c r="B147" s="146"/>
      <c r="D147" s="147" t="s">
        <v>175</v>
      </c>
      <c r="E147" s="148" t="s">
        <v>3</v>
      </c>
      <c r="F147" s="149" t="s">
        <v>782</v>
      </c>
      <c r="H147" s="150">
        <v>2.1999999999999999E-2</v>
      </c>
      <c r="I147" s="151"/>
      <c r="L147" s="146"/>
      <c r="M147" s="152"/>
      <c r="T147" s="153"/>
      <c r="AT147" s="148" t="s">
        <v>175</v>
      </c>
      <c r="AU147" s="148" t="s">
        <v>83</v>
      </c>
      <c r="AV147" s="12" t="s">
        <v>83</v>
      </c>
      <c r="AW147" s="12" t="s">
        <v>34</v>
      </c>
      <c r="AX147" s="12" t="s">
        <v>73</v>
      </c>
      <c r="AY147" s="148" t="s">
        <v>131</v>
      </c>
    </row>
    <row r="148" spans="2:65" s="11" customFormat="1" ht="22.9" customHeight="1">
      <c r="B148" s="113"/>
      <c r="D148" s="114" t="s">
        <v>72</v>
      </c>
      <c r="E148" s="123" t="s">
        <v>148</v>
      </c>
      <c r="F148" s="123" t="s">
        <v>783</v>
      </c>
      <c r="I148" s="116"/>
      <c r="J148" s="124">
        <f>BK148</f>
        <v>0</v>
      </c>
      <c r="L148" s="113"/>
      <c r="M148" s="118"/>
      <c r="P148" s="119">
        <f>SUM(P149:P161)</f>
        <v>0</v>
      </c>
      <c r="R148" s="119">
        <f>SUM(R149:R161)</f>
        <v>3.6974479999999992</v>
      </c>
      <c r="T148" s="120">
        <f>SUM(T149:T161)</f>
        <v>0</v>
      </c>
      <c r="AR148" s="114" t="s">
        <v>81</v>
      </c>
      <c r="AT148" s="121" t="s">
        <v>72</v>
      </c>
      <c r="AU148" s="121" t="s">
        <v>81</v>
      </c>
      <c r="AY148" s="114" t="s">
        <v>131</v>
      </c>
      <c r="BK148" s="122">
        <f>SUM(BK149:BK161)</f>
        <v>0</v>
      </c>
    </row>
    <row r="149" spans="2:65" s="1" customFormat="1" ht="24.2" customHeight="1">
      <c r="B149" s="125"/>
      <c r="C149" s="126" t="s">
        <v>289</v>
      </c>
      <c r="D149" s="126" t="s">
        <v>134</v>
      </c>
      <c r="E149" s="127" t="s">
        <v>784</v>
      </c>
      <c r="F149" s="128" t="s">
        <v>785</v>
      </c>
      <c r="G149" s="129" t="s">
        <v>412</v>
      </c>
      <c r="H149" s="130">
        <v>16</v>
      </c>
      <c r="I149" s="131"/>
      <c r="J149" s="132">
        <f>ROUND(I149*H149,2)</f>
        <v>0</v>
      </c>
      <c r="K149" s="128" t="s">
        <v>138</v>
      </c>
      <c r="L149" s="30"/>
      <c r="M149" s="133" t="s">
        <v>3</v>
      </c>
      <c r="N149" s="134" t="s">
        <v>44</v>
      </c>
      <c r="P149" s="135">
        <f>O149*H149</f>
        <v>0</v>
      </c>
      <c r="Q149" s="135">
        <v>0.17488799999999999</v>
      </c>
      <c r="R149" s="135">
        <f>Q149*H149</f>
        <v>2.7982079999999998</v>
      </c>
      <c r="S149" s="135">
        <v>0</v>
      </c>
      <c r="T149" s="136">
        <f>S149*H149</f>
        <v>0</v>
      </c>
      <c r="AR149" s="137" t="s">
        <v>168</v>
      </c>
      <c r="AT149" s="137" t="s">
        <v>134</v>
      </c>
      <c r="AU149" s="137" t="s">
        <v>83</v>
      </c>
      <c r="AY149" s="15" t="s">
        <v>131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15" t="s">
        <v>81</v>
      </c>
      <c r="BK149" s="138">
        <f>ROUND(I149*H149,2)</f>
        <v>0</v>
      </c>
      <c r="BL149" s="15" t="s">
        <v>168</v>
      </c>
      <c r="BM149" s="137" t="s">
        <v>786</v>
      </c>
    </row>
    <row r="150" spans="2:65" s="1" customFormat="1">
      <c r="B150" s="30"/>
      <c r="D150" s="139" t="s">
        <v>141</v>
      </c>
      <c r="F150" s="140" t="s">
        <v>787</v>
      </c>
      <c r="I150" s="141"/>
      <c r="L150" s="30"/>
      <c r="M150" s="142"/>
      <c r="T150" s="51"/>
      <c r="AT150" s="15" t="s">
        <v>141</v>
      </c>
      <c r="AU150" s="15" t="s">
        <v>83</v>
      </c>
    </row>
    <row r="151" spans="2:65" s="1" customFormat="1" ht="16.5" customHeight="1">
      <c r="B151" s="125"/>
      <c r="C151" s="154" t="s">
        <v>294</v>
      </c>
      <c r="D151" s="154" t="s">
        <v>284</v>
      </c>
      <c r="E151" s="155" t="s">
        <v>788</v>
      </c>
      <c r="F151" s="156" t="s">
        <v>789</v>
      </c>
      <c r="G151" s="157" t="s">
        <v>412</v>
      </c>
      <c r="H151" s="158">
        <v>12</v>
      </c>
      <c r="I151" s="159"/>
      <c r="J151" s="160">
        <f>ROUND(I151*H151,2)</f>
        <v>0</v>
      </c>
      <c r="K151" s="156" t="s">
        <v>138</v>
      </c>
      <c r="L151" s="161"/>
      <c r="M151" s="162" t="s">
        <v>3</v>
      </c>
      <c r="N151" s="163" t="s">
        <v>44</v>
      </c>
      <c r="P151" s="135">
        <f>O151*H151</f>
        <v>0</v>
      </c>
      <c r="Q151" s="135">
        <v>3.5000000000000001E-3</v>
      </c>
      <c r="R151" s="135">
        <f>Q151*H151</f>
        <v>4.2000000000000003E-2</v>
      </c>
      <c r="S151" s="135">
        <v>0</v>
      </c>
      <c r="T151" s="136">
        <f>S151*H151</f>
        <v>0</v>
      </c>
      <c r="AR151" s="137" t="s">
        <v>205</v>
      </c>
      <c r="AT151" s="137" t="s">
        <v>284</v>
      </c>
      <c r="AU151" s="137" t="s">
        <v>83</v>
      </c>
      <c r="AY151" s="15" t="s">
        <v>131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5" t="s">
        <v>81</v>
      </c>
      <c r="BK151" s="138">
        <f>ROUND(I151*H151,2)</f>
        <v>0</v>
      </c>
      <c r="BL151" s="15" t="s">
        <v>168</v>
      </c>
      <c r="BM151" s="137" t="s">
        <v>790</v>
      </c>
    </row>
    <row r="152" spans="2:65" s="1" customFormat="1" ht="16.5" customHeight="1">
      <c r="B152" s="125"/>
      <c r="C152" s="154" t="s">
        <v>299</v>
      </c>
      <c r="D152" s="154" t="s">
        <v>284</v>
      </c>
      <c r="E152" s="155" t="s">
        <v>791</v>
      </c>
      <c r="F152" s="156" t="s">
        <v>792</v>
      </c>
      <c r="G152" s="157" t="s">
        <v>412</v>
      </c>
      <c r="H152" s="158">
        <v>4</v>
      </c>
      <c r="I152" s="159"/>
      <c r="J152" s="160">
        <f>ROUND(I152*H152,2)</f>
        <v>0</v>
      </c>
      <c r="K152" s="156" t="s">
        <v>138</v>
      </c>
      <c r="L152" s="161"/>
      <c r="M152" s="162" t="s">
        <v>3</v>
      </c>
      <c r="N152" s="163" t="s">
        <v>44</v>
      </c>
      <c r="P152" s="135">
        <f>O152*H152</f>
        <v>0</v>
      </c>
      <c r="Q152" s="135">
        <v>3.3999999999999998E-3</v>
      </c>
      <c r="R152" s="135">
        <f>Q152*H152</f>
        <v>1.3599999999999999E-2</v>
      </c>
      <c r="S152" s="135">
        <v>0</v>
      </c>
      <c r="T152" s="136">
        <f>S152*H152</f>
        <v>0</v>
      </c>
      <c r="AR152" s="137" t="s">
        <v>205</v>
      </c>
      <c r="AT152" s="137" t="s">
        <v>284</v>
      </c>
      <c r="AU152" s="137" t="s">
        <v>83</v>
      </c>
      <c r="AY152" s="15" t="s">
        <v>131</v>
      </c>
      <c r="BE152" s="138">
        <f>IF(N152="základní",J152,0)</f>
        <v>0</v>
      </c>
      <c r="BF152" s="138">
        <f>IF(N152="snížená",J152,0)</f>
        <v>0</v>
      </c>
      <c r="BG152" s="138">
        <f>IF(N152="zákl. přenesená",J152,0)</f>
        <v>0</v>
      </c>
      <c r="BH152" s="138">
        <f>IF(N152="sníž. přenesená",J152,0)</f>
        <v>0</v>
      </c>
      <c r="BI152" s="138">
        <f>IF(N152="nulová",J152,0)</f>
        <v>0</v>
      </c>
      <c r="BJ152" s="15" t="s">
        <v>81</v>
      </c>
      <c r="BK152" s="138">
        <f>ROUND(I152*H152,2)</f>
        <v>0</v>
      </c>
      <c r="BL152" s="15" t="s">
        <v>168</v>
      </c>
      <c r="BM152" s="137" t="s">
        <v>793</v>
      </c>
    </row>
    <row r="153" spans="2:65" s="1" customFormat="1" ht="16.5" customHeight="1">
      <c r="B153" s="125"/>
      <c r="C153" s="126" t="s">
        <v>304</v>
      </c>
      <c r="D153" s="126" t="s">
        <v>134</v>
      </c>
      <c r="E153" s="127" t="s">
        <v>794</v>
      </c>
      <c r="F153" s="128" t="s">
        <v>795</v>
      </c>
      <c r="G153" s="129" t="s">
        <v>412</v>
      </c>
      <c r="H153" s="130">
        <v>11</v>
      </c>
      <c r="I153" s="131"/>
      <c r="J153" s="132">
        <f>ROUND(I153*H153,2)</f>
        <v>0</v>
      </c>
      <c r="K153" s="128" t="s">
        <v>138</v>
      </c>
      <c r="L153" s="30"/>
      <c r="M153" s="133" t="s">
        <v>3</v>
      </c>
      <c r="N153" s="134" t="s">
        <v>44</v>
      </c>
      <c r="P153" s="135">
        <f>O153*H153</f>
        <v>0</v>
      </c>
      <c r="Q153" s="135">
        <v>1.1999999999999999E-3</v>
      </c>
      <c r="R153" s="135">
        <f>Q153*H153</f>
        <v>1.3199999999999998E-2</v>
      </c>
      <c r="S153" s="135">
        <v>0</v>
      </c>
      <c r="T153" s="136">
        <f>S153*H153</f>
        <v>0</v>
      </c>
      <c r="AR153" s="137" t="s">
        <v>168</v>
      </c>
      <c r="AT153" s="137" t="s">
        <v>134</v>
      </c>
      <c r="AU153" s="137" t="s">
        <v>83</v>
      </c>
      <c r="AY153" s="15" t="s">
        <v>131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5" t="s">
        <v>81</v>
      </c>
      <c r="BK153" s="138">
        <f>ROUND(I153*H153,2)</f>
        <v>0</v>
      </c>
      <c r="BL153" s="15" t="s">
        <v>168</v>
      </c>
      <c r="BM153" s="137" t="s">
        <v>796</v>
      </c>
    </row>
    <row r="154" spans="2:65" s="1" customFormat="1">
      <c r="B154" s="30"/>
      <c r="D154" s="139" t="s">
        <v>141</v>
      </c>
      <c r="F154" s="140" t="s">
        <v>797</v>
      </c>
      <c r="I154" s="141"/>
      <c r="L154" s="30"/>
      <c r="M154" s="142"/>
      <c r="T154" s="51"/>
      <c r="AT154" s="15" t="s">
        <v>141</v>
      </c>
      <c r="AU154" s="15" t="s">
        <v>83</v>
      </c>
    </row>
    <row r="155" spans="2:65" s="1" customFormat="1" ht="16.5" customHeight="1">
      <c r="B155" s="125"/>
      <c r="C155" s="154" t="s">
        <v>309</v>
      </c>
      <c r="D155" s="154" t="s">
        <v>284</v>
      </c>
      <c r="E155" s="155" t="s">
        <v>798</v>
      </c>
      <c r="F155" s="156" t="s">
        <v>799</v>
      </c>
      <c r="G155" s="157" t="s">
        <v>412</v>
      </c>
      <c r="H155" s="158">
        <v>11</v>
      </c>
      <c r="I155" s="159"/>
      <c r="J155" s="160">
        <f>ROUND(I155*H155,2)</f>
        <v>0</v>
      </c>
      <c r="K155" s="156" t="s">
        <v>3</v>
      </c>
      <c r="L155" s="161"/>
      <c r="M155" s="162" t="s">
        <v>3</v>
      </c>
      <c r="N155" s="163" t="s">
        <v>44</v>
      </c>
      <c r="P155" s="135">
        <f>O155*H155</f>
        <v>0</v>
      </c>
      <c r="Q155" s="135">
        <v>6.4000000000000001E-2</v>
      </c>
      <c r="R155" s="135">
        <f>Q155*H155</f>
        <v>0.70399999999999996</v>
      </c>
      <c r="S155" s="135">
        <v>0</v>
      </c>
      <c r="T155" s="136">
        <f>S155*H155</f>
        <v>0</v>
      </c>
      <c r="AR155" s="137" t="s">
        <v>205</v>
      </c>
      <c r="AT155" s="137" t="s">
        <v>284</v>
      </c>
      <c r="AU155" s="137" t="s">
        <v>83</v>
      </c>
      <c r="AY155" s="15" t="s">
        <v>131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5" t="s">
        <v>81</v>
      </c>
      <c r="BK155" s="138">
        <f>ROUND(I155*H155,2)</f>
        <v>0</v>
      </c>
      <c r="BL155" s="15" t="s">
        <v>168</v>
      </c>
      <c r="BM155" s="137" t="s">
        <v>800</v>
      </c>
    </row>
    <row r="156" spans="2:65" s="1" customFormat="1" ht="21.75" customHeight="1">
      <c r="B156" s="125"/>
      <c r="C156" s="154" t="s">
        <v>314</v>
      </c>
      <c r="D156" s="154" t="s">
        <v>284</v>
      </c>
      <c r="E156" s="155" t="s">
        <v>801</v>
      </c>
      <c r="F156" s="156" t="s">
        <v>802</v>
      </c>
      <c r="G156" s="157" t="s">
        <v>412</v>
      </c>
      <c r="H156" s="158">
        <v>10</v>
      </c>
      <c r="I156" s="159"/>
      <c r="J156" s="160">
        <f>ROUND(I156*H156,2)</f>
        <v>0</v>
      </c>
      <c r="K156" s="156" t="s">
        <v>138</v>
      </c>
      <c r="L156" s="161"/>
      <c r="M156" s="162" t="s">
        <v>3</v>
      </c>
      <c r="N156" s="163" t="s">
        <v>44</v>
      </c>
      <c r="P156" s="135">
        <f>O156*H156</f>
        <v>0</v>
      </c>
      <c r="Q156" s="135">
        <v>1.1000000000000001E-3</v>
      </c>
      <c r="R156" s="135">
        <f>Q156*H156</f>
        <v>1.1000000000000001E-2</v>
      </c>
      <c r="S156" s="135">
        <v>0</v>
      </c>
      <c r="T156" s="136">
        <f>S156*H156</f>
        <v>0</v>
      </c>
      <c r="AR156" s="137" t="s">
        <v>205</v>
      </c>
      <c r="AT156" s="137" t="s">
        <v>284</v>
      </c>
      <c r="AU156" s="137" t="s">
        <v>83</v>
      </c>
      <c r="AY156" s="15" t="s">
        <v>131</v>
      </c>
      <c r="BE156" s="138">
        <f>IF(N156="základní",J156,0)</f>
        <v>0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5" t="s">
        <v>81</v>
      </c>
      <c r="BK156" s="138">
        <f>ROUND(I156*H156,2)</f>
        <v>0</v>
      </c>
      <c r="BL156" s="15" t="s">
        <v>168</v>
      </c>
      <c r="BM156" s="137" t="s">
        <v>803</v>
      </c>
    </row>
    <row r="157" spans="2:65" s="1" customFormat="1" ht="16.5" customHeight="1">
      <c r="B157" s="125"/>
      <c r="C157" s="154" t="s">
        <v>319</v>
      </c>
      <c r="D157" s="154" t="s">
        <v>284</v>
      </c>
      <c r="E157" s="155" t="s">
        <v>804</v>
      </c>
      <c r="F157" s="156" t="s">
        <v>805</v>
      </c>
      <c r="G157" s="157" t="s">
        <v>412</v>
      </c>
      <c r="H157" s="158">
        <v>10</v>
      </c>
      <c r="I157" s="159"/>
      <c r="J157" s="160">
        <f>ROUND(I157*H157,2)</f>
        <v>0</v>
      </c>
      <c r="K157" s="156" t="s">
        <v>138</v>
      </c>
      <c r="L157" s="161"/>
      <c r="M157" s="162" t="s">
        <v>3</v>
      </c>
      <c r="N157" s="163" t="s">
        <v>44</v>
      </c>
      <c r="P157" s="135">
        <f>O157*H157</f>
        <v>0</v>
      </c>
      <c r="Q157" s="135">
        <v>6.0000000000000001E-3</v>
      </c>
      <c r="R157" s="135">
        <f>Q157*H157</f>
        <v>0.06</v>
      </c>
      <c r="S157" s="135">
        <v>0</v>
      </c>
      <c r="T157" s="136">
        <f>S157*H157</f>
        <v>0</v>
      </c>
      <c r="AR157" s="137" t="s">
        <v>205</v>
      </c>
      <c r="AT157" s="137" t="s">
        <v>284</v>
      </c>
      <c r="AU157" s="137" t="s">
        <v>83</v>
      </c>
      <c r="AY157" s="15" t="s">
        <v>131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5" t="s">
        <v>81</v>
      </c>
      <c r="BK157" s="138">
        <f>ROUND(I157*H157,2)</f>
        <v>0</v>
      </c>
      <c r="BL157" s="15" t="s">
        <v>168</v>
      </c>
      <c r="BM157" s="137" t="s">
        <v>806</v>
      </c>
    </row>
    <row r="158" spans="2:65" s="1" customFormat="1" ht="16.5" customHeight="1">
      <c r="B158" s="125"/>
      <c r="C158" s="126" t="s">
        <v>325</v>
      </c>
      <c r="D158" s="126" t="s">
        <v>134</v>
      </c>
      <c r="E158" s="127" t="s">
        <v>807</v>
      </c>
      <c r="F158" s="128" t="s">
        <v>808</v>
      </c>
      <c r="G158" s="129" t="s">
        <v>195</v>
      </c>
      <c r="H158" s="130">
        <v>33</v>
      </c>
      <c r="I158" s="131"/>
      <c r="J158" s="132">
        <f>ROUND(I158*H158,2)</f>
        <v>0</v>
      </c>
      <c r="K158" s="128" t="s">
        <v>138</v>
      </c>
      <c r="L158" s="30"/>
      <c r="M158" s="133" t="s">
        <v>3</v>
      </c>
      <c r="N158" s="134" t="s">
        <v>44</v>
      </c>
      <c r="P158" s="135">
        <f>O158*H158</f>
        <v>0</v>
      </c>
      <c r="Q158" s="135">
        <v>0</v>
      </c>
      <c r="R158" s="135">
        <f>Q158*H158</f>
        <v>0</v>
      </c>
      <c r="S158" s="135">
        <v>0</v>
      </c>
      <c r="T158" s="136">
        <f>S158*H158</f>
        <v>0</v>
      </c>
      <c r="AR158" s="137" t="s">
        <v>168</v>
      </c>
      <c r="AT158" s="137" t="s">
        <v>134</v>
      </c>
      <c r="AU158" s="137" t="s">
        <v>83</v>
      </c>
      <c r="AY158" s="15" t="s">
        <v>131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5" t="s">
        <v>81</v>
      </c>
      <c r="BK158" s="138">
        <f>ROUND(I158*H158,2)</f>
        <v>0</v>
      </c>
      <c r="BL158" s="15" t="s">
        <v>168</v>
      </c>
      <c r="BM158" s="137" t="s">
        <v>809</v>
      </c>
    </row>
    <row r="159" spans="2:65" s="1" customFormat="1">
      <c r="B159" s="30"/>
      <c r="D159" s="139" t="s">
        <v>141</v>
      </c>
      <c r="F159" s="140" t="s">
        <v>810</v>
      </c>
      <c r="I159" s="141"/>
      <c r="L159" s="30"/>
      <c r="M159" s="142"/>
      <c r="T159" s="51"/>
      <c r="AT159" s="15" t="s">
        <v>141</v>
      </c>
      <c r="AU159" s="15" t="s">
        <v>83</v>
      </c>
    </row>
    <row r="160" spans="2:65" s="1" customFormat="1" ht="16.5" customHeight="1">
      <c r="B160" s="125"/>
      <c r="C160" s="154" t="s">
        <v>330</v>
      </c>
      <c r="D160" s="154" t="s">
        <v>284</v>
      </c>
      <c r="E160" s="155" t="s">
        <v>811</v>
      </c>
      <c r="F160" s="156" t="s">
        <v>812</v>
      </c>
      <c r="G160" s="157" t="s">
        <v>195</v>
      </c>
      <c r="H160" s="158">
        <v>34.65</v>
      </c>
      <c r="I160" s="159"/>
      <c r="J160" s="160">
        <f>ROUND(I160*H160,2)</f>
        <v>0</v>
      </c>
      <c r="K160" s="156" t="s">
        <v>138</v>
      </c>
      <c r="L160" s="161"/>
      <c r="M160" s="162" t="s">
        <v>3</v>
      </c>
      <c r="N160" s="163" t="s">
        <v>44</v>
      </c>
      <c r="P160" s="135">
        <f>O160*H160</f>
        <v>0</v>
      </c>
      <c r="Q160" s="135">
        <v>1.6000000000000001E-3</v>
      </c>
      <c r="R160" s="135">
        <f>Q160*H160</f>
        <v>5.5440000000000003E-2</v>
      </c>
      <c r="S160" s="135">
        <v>0</v>
      </c>
      <c r="T160" s="136">
        <f>S160*H160</f>
        <v>0</v>
      </c>
      <c r="AR160" s="137" t="s">
        <v>205</v>
      </c>
      <c r="AT160" s="137" t="s">
        <v>284</v>
      </c>
      <c r="AU160" s="137" t="s">
        <v>83</v>
      </c>
      <c r="AY160" s="15" t="s">
        <v>131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5" t="s">
        <v>81</v>
      </c>
      <c r="BK160" s="138">
        <f>ROUND(I160*H160,2)</f>
        <v>0</v>
      </c>
      <c r="BL160" s="15" t="s">
        <v>168</v>
      </c>
      <c r="BM160" s="137" t="s">
        <v>813</v>
      </c>
    </row>
    <row r="161" spans="2:65" s="12" customFormat="1">
      <c r="B161" s="146"/>
      <c r="D161" s="147" t="s">
        <v>175</v>
      </c>
      <c r="F161" s="149" t="s">
        <v>814</v>
      </c>
      <c r="H161" s="150">
        <v>34.65</v>
      </c>
      <c r="I161" s="151"/>
      <c r="L161" s="146"/>
      <c r="M161" s="152"/>
      <c r="T161" s="153"/>
      <c r="AT161" s="148" t="s">
        <v>175</v>
      </c>
      <c r="AU161" s="148" t="s">
        <v>83</v>
      </c>
      <c r="AV161" s="12" t="s">
        <v>83</v>
      </c>
      <c r="AW161" s="12" t="s">
        <v>4</v>
      </c>
      <c r="AX161" s="12" t="s">
        <v>81</v>
      </c>
      <c r="AY161" s="148" t="s">
        <v>131</v>
      </c>
    </row>
    <row r="162" spans="2:65" s="11" customFormat="1" ht="22.9" customHeight="1">
      <c r="B162" s="113"/>
      <c r="D162" s="114" t="s">
        <v>72</v>
      </c>
      <c r="E162" s="123" t="s">
        <v>130</v>
      </c>
      <c r="F162" s="123" t="s">
        <v>341</v>
      </c>
      <c r="I162" s="116"/>
      <c r="J162" s="124">
        <f>BK162</f>
        <v>0</v>
      </c>
      <c r="L162" s="113"/>
      <c r="M162" s="118"/>
      <c r="P162" s="119">
        <f>SUM(P163:P189)</f>
        <v>0</v>
      </c>
      <c r="R162" s="119">
        <f>SUM(R163:R189)</f>
        <v>23.440390000000001</v>
      </c>
      <c r="T162" s="120">
        <f>SUM(T163:T189)</f>
        <v>0</v>
      </c>
      <c r="AR162" s="114" t="s">
        <v>81</v>
      </c>
      <c r="AT162" s="121" t="s">
        <v>72</v>
      </c>
      <c r="AU162" s="121" t="s">
        <v>81</v>
      </c>
      <c r="AY162" s="114" t="s">
        <v>131</v>
      </c>
      <c r="BK162" s="122">
        <f>SUM(BK163:BK189)</f>
        <v>0</v>
      </c>
    </row>
    <row r="163" spans="2:65" s="1" customFormat="1" ht="21.75" customHeight="1">
      <c r="B163" s="125"/>
      <c r="C163" s="126" t="s">
        <v>336</v>
      </c>
      <c r="D163" s="126" t="s">
        <v>134</v>
      </c>
      <c r="E163" s="127" t="s">
        <v>343</v>
      </c>
      <c r="F163" s="128" t="s">
        <v>344</v>
      </c>
      <c r="G163" s="129" t="s">
        <v>167</v>
      </c>
      <c r="H163" s="130">
        <v>113</v>
      </c>
      <c r="I163" s="131"/>
      <c r="J163" s="132">
        <f>ROUND(I163*H163,2)</f>
        <v>0</v>
      </c>
      <c r="K163" s="128" t="s">
        <v>138</v>
      </c>
      <c r="L163" s="30"/>
      <c r="M163" s="133" t="s">
        <v>3</v>
      </c>
      <c r="N163" s="134" t="s">
        <v>44</v>
      </c>
      <c r="P163" s="135">
        <f>O163*H163</f>
        <v>0</v>
      </c>
      <c r="Q163" s="135">
        <v>0</v>
      </c>
      <c r="R163" s="135">
        <f>Q163*H163</f>
        <v>0</v>
      </c>
      <c r="S163" s="135">
        <v>0</v>
      </c>
      <c r="T163" s="136">
        <f>S163*H163</f>
        <v>0</v>
      </c>
      <c r="AR163" s="137" t="s">
        <v>168</v>
      </c>
      <c r="AT163" s="137" t="s">
        <v>134</v>
      </c>
      <c r="AU163" s="137" t="s">
        <v>83</v>
      </c>
      <c r="AY163" s="15" t="s">
        <v>131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5" t="s">
        <v>81</v>
      </c>
      <c r="BK163" s="138">
        <f>ROUND(I163*H163,2)</f>
        <v>0</v>
      </c>
      <c r="BL163" s="15" t="s">
        <v>168</v>
      </c>
      <c r="BM163" s="137" t="s">
        <v>345</v>
      </c>
    </row>
    <row r="164" spans="2:65" s="1" customFormat="1">
      <c r="B164" s="30"/>
      <c r="D164" s="139" t="s">
        <v>141</v>
      </c>
      <c r="F164" s="140" t="s">
        <v>346</v>
      </c>
      <c r="I164" s="141"/>
      <c r="L164" s="30"/>
      <c r="M164" s="142"/>
      <c r="T164" s="51"/>
      <c r="AT164" s="15" t="s">
        <v>141</v>
      </c>
      <c r="AU164" s="15" t="s">
        <v>83</v>
      </c>
    </row>
    <row r="165" spans="2:65" s="12" customFormat="1">
      <c r="B165" s="146"/>
      <c r="D165" s="147" t="s">
        <v>175</v>
      </c>
      <c r="E165" s="148" t="s">
        <v>3</v>
      </c>
      <c r="F165" s="149" t="s">
        <v>815</v>
      </c>
      <c r="H165" s="150">
        <v>99</v>
      </c>
      <c r="I165" s="151"/>
      <c r="L165" s="146"/>
      <c r="M165" s="152"/>
      <c r="T165" s="153"/>
      <c r="AT165" s="148" t="s">
        <v>175</v>
      </c>
      <c r="AU165" s="148" t="s">
        <v>83</v>
      </c>
      <c r="AV165" s="12" t="s">
        <v>83</v>
      </c>
      <c r="AW165" s="12" t="s">
        <v>34</v>
      </c>
      <c r="AX165" s="12" t="s">
        <v>73</v>
      </c>
      <c r="AY165" s="148" t="s">
        <v>131</v>
      </c>
    </row>
    <row r="166" spans="2:65" s="12" customFormat="1">
      <c r="B166" s="146"/>
      <c r="D166" s="147" t="s">
        <v>175</v>
      </c>
      <c r="E166" s="148" t="s">
        <v>3</v>
      </c>
      <c r="F166" s="149" t="s">
        <v>816</v>
      </c>
      <c r="H166" s="150">
        <v>9</v>
      </c>
      <c r="I166" s="151"/>
      <c r="L166" s="146"/>
      <c r="M166" s="152"/>
      <c r="T166" s="153"/>
      <c r="AT166" s="148" t="s">
        <v>175</v>
      </c>
      <c r="AU166" s="148" t="s">
        <v>83</v>
      </c>
      <c r="AV166" s="12" t="s">
        <v>83</v>
      </c>
      <c r="AW166" s="12" t="s">
        <v>34</v>
      </c>
      <c r="AX166" s="12" t="s">
        <v>73</v>
      </c>
      <c r="AY166" s="148" t="s">
        <v>131</v>
      </c>
    </row>
    <row r="167" spans="2:65" s="12" customFormat="1">
      <c r="B167" s="146"/>
      <c r="D167" s="147" t="s">
        <v>175</v>
      </c>
      <c r="E167" s="148" t="s">
        <v>3</v>
      </c>
      <c r="F167" s="149" t="s">
        <v>658</v>
      </c>
      <c r="H167" s="150">
        <v>5</v>
      </c>
      <c r="I167" s="151"/>
      <c r="L167" s="146"/>
      <c r="M167" s="152"/>
      <c r="T167" s="153"/>
      <c r="AT167" s="148" t="s">
        <v>175</v>
      </c>
      <c r="AU167" s="148" t="s">
        <v>83</v>
      </c>
      <c r="AV167" s="12" t="s">
        <v>83</v>
      </c>
      <c r="AW167" s="12" t="s">
        <v>34</v>
      </c>
      <c r="AX167" s="12" t="s">
        <v>73</v>
      </c>
      <c r="AY167" s="148" t="s">
        <v>131</v>
      </c>
    </row>
    <row r="168" spans="2:65" s="1" customFormat="1" ht="24.2" customHeight="1">
      <c r="B168" s="125"/>
      <c r="C168" s="126" t="s">
        <v>342</v>
      </c>
      <c r="D168" s="126" t="s">
        <v>134</v>
      </c>
      <c r="E168" s="127" t="s">
        <v>358</v>
      </c>
      <c r="F168" s="128" t="s">
        <v>359</v>
      </c>
      <c r="G168" s="129" t="s">
        <v>167</v>
      </c>
      <c r="H168" s="130">
        <v>6</v>
      </c>
      <c r="I168" s="131"/>
      <c r="J168" s="132">
        <f>ROUND(I168*H168,2)</f>
        <v>0</v>
      </c>
      <c r="K168" s="128" t="s">
        <v>138</v>
      </c>
      <c r="L168" s="30"/>
      <c r="M168" s="133" t="s">
        <v>3</v>
      </c>
      <c r="N168" s="134" t="s">
        <v>44</v>
      </c>
      <c r="P168" s="135">
        <f>O168*H168</f>
        <v>0</v>
      </c>
      <c r="Q168" s="135">
        <v>0</v>
      </c>
      <c r="R168" s="135">
        <f>Q168*H168</f>
        <v>0</v>
      </c>
      <c r="S168" s="135">
        <v>0</v>
      </c>
      <c r="T168" s="136">
        <f>S168*H168</f>
        <v>0</v>
      </c>
      <c r="AR168" s="137" t="s">
        <v>168</v>
      </c>
      <c r="AT168" s="137" t="s">
        <v>134</v>
      </c>
      <c r="AU168" s="137" t="s">
        <v>83</v>
      </c>
      <c r="AY168" s="15" t="s">
        <v>131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15" t="s">
        <v>81</v>
      </c>
      <c r="BK168" s="138">
        <f>ROUND(I168*H168,2)</f>
        <v>0</v>
      </c>
      <c r="BL168" s="15" t="s">
        <v>168</v>
      </c>
      <c r="BM168" s="137" t="s">
        <v>817</v>
      </c>
    </row>
    <row r="169" spans="2:65" s="1" customFormat="1">
      <c r="B169" s="30"/>
      <c r="D169" s="139" t="s">
        <v>141</v>
      </c>
      <c r="F169" s="140" t="s">
        <v>361</v>
      </c>
      <c r="I169" s="141"/>
      <c r="L169" s="30"/>
      <c r="M169" s="142"/>
      <c r="T169" s="51"/>
      <c r="AT169" s="15" t="s">
        <v>141</v>
      </c>
      <c r="AU169" s="15" t="s">
        <v>83</v>
      </c>
    </row>
    <row r="170" spans="2:65" s="12" customFormat="1">
      <c r="B170" s="146"/>
      <c r="D170" s="147" t="s">
        <v>175</v>
      </c>
      <c r="E170" s="148" t="s">
        <v>3</v>
      </c>
      <c r="F170" s="149" t="s">
        <v>818</v>
      </c>
      <c r="H170" s="150">
        <v>6</v>
      </c>
      <c r="I170" s="151"/>
      <c r="L170" s="146"/>
      <c r="M170" s="152"/>
      <c r="T170" s="153"/>
      <c r="AT170" s="148" t="s">
        <v>175</v>
      </c>
      <c r="AU170" s="148" t="s">
        <v>83</v>
      </c>
      <c r="AV170" s="12" t="s">
        <v>83</v>
      </c>
      <c r="AW170" s="12" t="s">
        <v>34</v>
      </c>
      <c r="AX170" s="12" t="s">
        <v>73</v>
      </c>
      <c r="AY170" s="148" t="s">
        <v>131</v>
      </c>
    </row>
    <row r="171" spans="2:65" s="1" customFormat="1" ht="21.75" customHeight="1">
      <c r="B171" s="125"/>
      <c r="C171" s="126" t="s">
        <v>350</v>
      </c>
      <c r="D171" s="126" t="s">
        <v>134</v>
      </c>
      <c r="E171" s="127" t="s">
        <v>364</v>
      </c>
      <c r="F171" s="128" t="s">
        <v>365</v>
      </c>
      <c r="G171" s="129" t="s">
        <v>167</v>
      </c>
      <c r="H171" s="130">
        <v>6</v>
      </c>
      <c r="I171" s="131"/>
      <c r="J171" s="132">
        <f>ROUND(I171*H171,2)</f>
        <v>0</v>
      </c>
      <c r="K171" s="128" t="s">
        <v>138</v>
      </c>
      <c r="L171" s="30"/>
      <c r="M171" s="133" t="s">
        <v>3</v>
      </c>
      <c r="N171" s="134" t="s">
        <v>44</v>
      </c>
      <c r="P171" s="135">
        <f>O171*H171</f>
        <v>0</v>
      </c>
      <c r="Q171" s="135">
        <v>0</v>
      </c>
      <c r="R171" s="135">
        <f>Q171*H171</f>
        <v>0</v>
      </c>
      <c r="S171" s="135">
        <v>0</v>
      </c>
      <c r="T171" s="136">
        <f>S171*H171</f>
        <v>0</v>
      </c>
      <c r="AR171" s="137" t="s">
        <v>168</v>
      </c>
      <c r="AT171" s="137" t="s">
        <v>134</v>
      </c>
      <c r="AU171" s="137" t="s">
        <v>83</v>
      </c>
      <c r="AY171" s="15" t="s">
        <v>131</v>
      </c>
      <c r="BE171" s="138">
        <f>IF(N171="základní",J171,0)</f>
        <v>0</v>
      </c>
      <c r="BF171" s="138">
        <f>IF(N171="snížená",J171,0)</f>
        <v>0</v>
      </c>
      <c r="BG171" s="138">
        <f>IF(N171="zákl. přenesená",J171,0)</f>
        <v>0</v>
      </c>
      <c r="BH171" s="138">
        <f>IF(N171="sníž. přenesená",J171,0)</f>
        <v>0</v>
      </c>
      <c r="BI171" s="138">
        <f>IF(N171="nulová",J171,0)</f>
        <v>0</v>
      </c>
      <c r="BJ171" s="15" t="s">
        <v>81</v>
      </c>
      <c r="BK171" s="138">
        <f>ROUND(I171*H171,2)</f>
        <v>0</v>
      </c>
      <c r="BL171" s="15" t="s">
        <v>168</v>
      </c>
      <c r="BM171" s="137" t="s">
        <v>819</v>
      </c>
    </row>
    <row r="172" spans="2:65" s="1" customFormat="1">
      <c r="B172" s="30"/>
      <c r="D172" s="139" t="s">
        <v>141</v>
      </c>
      <c r="F172" s="140" t="s">
        <v>367</v>
      </c>
      <c r="I172" s="141"/>
      <c r="L172" s="30"/>
      <c r="M172" s="142"/>
      <c r="T172" s="51"/>
      <c r="AT172" s="15" t="s">
        <v>141</v>
      </c>
      <c r="AU172" s="15" t="s">
        <v>83</v>
      </c>
    </row>
    <row r="173" spans="2:65" s="12" customFormat="1">
      <c r="B173" s="146"/>
      <c r="D173" s="147" t="s">
        <v>175</v>
      </c>
      <c r="E173" s="148" t="s">
        <v>3</v>
      </c>
      <c r="F173" s="149" t="s">
        <v>818</v>
      </c>
      <c r="H173" s="150">
        <v>6</v>
      </c>
      <c r="I173" s="151"/>
      <c r="L173" s="146"/>
      <c r="M173" s="152"/>
      <c r="T173" s="153"/>
      <c r="AT173" s="148" t="s">
        <v>175</v>
      </c>
      <c r="AU173" s="148" t="s">
        <v>83</v>
      </c>
      <c r="AV173" s="12" t="s">
        <v>83</v>
      </c>
      <c r="AW173" s="12" t="s">
        <v>34</v>
      </c>
      <c r="AX173" s="12" t="s">
        <v>73</v>
      </c>
      <c r="AY173" s="148" t="s">
        <v>131</v>
      </c>
    </row>
    <row r="174" spans="2:65" s="1" customFormat="1" ht="24.2" customHeight="1">
      <c r="B174" s="125"/>
      <c r="C174" s="126" t="s">
        <v>357</v>
      </c>
      <c r="D174" s="126" t="s">
        <v>134</v>
      </c>
      <c r="E174" s="127" t="s">
        <v>370</v>
      </c>
      <c r="F174" s="128" t="s">
        <v>371</v>
      </c>
      <c r="G174" s="129" t="s">
        <v>167</v>
      </c>
      <c r="H174" s="130">
        <v>6</v>
      </c>
      <c r="I174" s="131"/>
      <c r="J174" s="132">
        <f>ROUND(I174*H174,2)</f>
        <v>0</v>
      </c>
      <c r="K174" s="128" t="s">
        <v>138</v>
      </c>
      <c r="L174" s="30"/>
      <c r="M174" s="133" t="s">
        <v>3</v>
      </c>
      <c r="N174" s="134" t="s">
        <v>44</v>
      </c>
      <c r="P174" s="135">
        <f>O174*H174</f>
        <v>0</v>
      </c>
      <c r="Q174" s="135">
        <v>6.6E-3</v>
      </c>
      <c r="R174" s="135">
        <f>Q174*H174</f>
        <v>3.9599999999999996E-2</v>
      </c>
      <c r="S174" s="135">
        <v>0</v>
      </c>
      <c r="T174" s="136">
        <f>S174*H174</f>
        <v>0</v>
      </c>
      <c r="AR174" s="137" t="s">
        <v>168</v>
      </c>
      <c r="AT174" s="137" t="s">
        <v>134</v>
      </c>
      <c r="AU174" s="137" t="s">
        <v>83</v>
      </c>
      <c r="AY174" s="15" t="s">
        <v>131</v>
      </c>
      <c r="BE174" s="138">
        <f>IF(N174="základní",J174,0)</f>
        <v>0</v>
      </c>
      <c r="BF174" s="138">
        <f>IF(N174="snížená",J174,0)</f>
        <v>0</v>
      </c>
      <c r="BG174" s="138">
        <f>IF(N174="zákl. přenesená",J174,0)</f>
        <v>0</v>
      </c>
      <c r="BH174" s="138">
        <f>IF(N174="sníž. přenesená",J174,0)</f>
        <v>0</v>
      </c>
      <c r="BI174" s="138">
        <f>IF(N174="nulová",J174,0)</f>
        <v>0</v>
      </c>
      <c r="BJ174" s="15" t="s">
        <v>81</v>
      </c>
      <c r="BK174" s="138">
        <f>ROUND(I174*H174,2)</f>
        <v>0</v>
      </c>
      <c r="BL174" s="15" t="s">
        <v>168</v>
      </c>
      <c r="BM174" s="137" t="s">
        <v>820</v>
      </c>
    </row>
    <row r="175" spans="2:65" s="1" customFormat="1">
      <c r="B175" s="30"/>
      <c r="D175" s="139" t="s">
        <v>141</v>
      </c>
      <c r="F175" s="140" t="s">
        <v>373</v>
      </c>
      <c r="I175" s="141"/>
      <c r="L175" s="30"/>
      <c r="M175" s="142"/>
      <c r="T175" s="51"/>
      <c r="AT175" s="15" t="s">
        <v>141</v>
      </c>
      <c r="AU175" s="15" t="s">
        <v>83</v>
      </c>
    </row>
    <row r="176" spans="2:65" s="12" customFormat="1">
      <c r="B176" s="146"/>
      <c r="D176" s="147" t="s">
        <v>175</v>
      </c>
      <c r="E176" s="148" t="s">
        <v>3</v>
      </c>
      <c r="F176" s="149" t="s">
        <v>818</v>
      </c>
      <c r="H176" s="150">
        <v>6</v>
      </c>
      <c r="I176" s="151"/>
      <c r="L176" s="146"/>
      <c r="M176" s="152"/>
      <c r="T176" s="153"/>
      <c r="AT176" s="148" t="s">
        <v>175</v>
      </c>
      <c r="AU176" s="148" t="s">
        <v>83</v>
      </c>
      <c r="AV176" s="12" t="s">
        <v>83</v>
      </c>
      <c r="AW176" s="12" t="s">
        <v>34</v>
      </c>
      <c r="AX176" s="12" t="s">
        <v>73</v>
      </c>
      <c r="AY176" s="148" t="s">
        <v>131</v>
      </c>
    </row>
    <row r="177" spans="2:65" s="1" customFormat="1" ht="37.9" customHeight="1">
      <c r="B177" s="125"/>
      <c r="C177" s="126" t="s">
        <v>363</v>
      </c>
      <c r="D177" s="126" t="s">
        <v>134</v>
      </c>
      <c r="E177" s="127" t="s">
        <v>375</v>
      </c>
      <c r="F177" s="128" t="s">
        <v>376</v>
      </c>
      <c r="G177" s="129" t="s">
        <v>167</v>
      </c>
      <c r="H177" s="130">
        <v>14</v>
      </c>
      <c r="I177" s="131"/>
      <c r="J177" s="132">
        <f>ROUND(I177*H177,2)</f>
        <v>0</v>
      </c>
      <c r="K177" s="128" t="s">
        <v>138</v>
      </c>
      <c r="L177" s="30"/>
      <c r="M177" s="133" t="s">
        <v>3</v>
      </c>
      <c r="N177" s="134" t="s">
        <v>44</v>
      </c>
      <c r="P177" s="135">
        <f>O177*H177</f>
        <v>0</v>
      </c>
      <c r="Q177" s="135">
        <v>8.9219999999999994E-2</v>
      </c>
      <c r="R177" s="135">
        <f>Q177*H177</f>
        <v>1.24908</v>
      </c>
      <c r="S177" s="135">
        <v>0</v>
      </c>
      <c r="T177" s="136">
        <f>S177*H177</f>
        <v>0</v>
      </c>
      <c r="AR177" s="137" t="s">
        <v>168</v>
      </c>
      <c r="AT177" s="137" t="s">
        <v>134</v>
      </c>
      <c r="AU177" s="137" t="s">
        <v>83</v>
      </c>
      <c r="AY177" s="15" t="s">
        <v>131</v>
      </c>
      <c r="BE177" s="138">
        <f>IF(N177="základní",J177,0)</f>
        <v>0</v>
      </c>
      <c r="BF177" s="138">
        <f>IF(N177="snížená",J177,0)</f>
        <v>0</v>
      </c>
      <c r="BG177" s="138">
        <f>IF(N177="zákl. přenesená",J177,0)</f>
        <v>0</v>
      </c>
      <c r="BH177" s="138">
        <f>IF(N177="sníž. přenesená",J177,0)</f>
        <v>0</v>
      </c>
      <c r="BI177" s="138">
        <f>IF(N177="nulová",J177,0)</f>
        <v>0</v>
      </c>
      <c r="BJ177" s="15" t="s">
        <v>81</v>
      </c>
      <c r="BK177" s="138">
        <f>ROUND(I177*H177,2)</f>
        <v>0</v>
      </c>
      <c r="BL177" s="15" t="s">
        <v>168</v>
      </c>
      <c r="BM177" s="137" t="s">
        <v>377</v>
      </c>
    </row>
    <row r="178" spans="2:65" s="1" customFormat="1">
      <c r="B178" s="30"/>
      <c r="D178" s="139" t="s">
        <v>141</v>
      </c>
      <c r="F178" s="140" t="s">
        <v>378</v>
      </c>
      <c r="I178" s="141"/>
      <c r="L178" s="30"/>
      <c r="M178" s="142"/>
      <c r="T178" s="51"/>
      <c r="AT178" s="15" t="s">
        <v>141</v>
      </c>
      <c r="AU178" s="15" t="s">
        <v>83</v>
      </c>
    </row>
    <row r="179" spans="2:65" s="12" customFormat="1">
      <c r="B179" s="146"/>
      <c r="D179" s="147" t="s">
        <v>175</v>
      </c>
      <c r="E179" s="148" t="s">
        <v>3</v>
      </c>
      <c r="F179" s="149" t="s">
        <v>816</v>
      </c>
      <c r="H179" s="150">
        <v>9</v>
      </c>
      <c r="I179" s="151"/>
      <c r="L179" s="146"/>
      <c r="M179" s="152"/>
      <c r="T179" s="153"/>
      <c r="AT179" s="148" t="s">
        <v>175</v>
      </c>
      <c r="AU179" s="148" t="s">
        <v>83</v>
      </c>
      <c r="AV179" s="12" t="s">
        <v>83</v>
      </c>
      <c r="AW179" s="12" t="s">
        <v>34</v>
      </c>
      <c r="AX179" s="12" t="s">
        <v>73</v>
      </c>
      <c r="AY179" s="148" t="s">
        <v>131</v>
      </c>
    </row>
    <row r="180" spans="2:65" s="12" customFormat="1">
      <c r="B180" s="146"/>
      <c r="D180" s="147" t="s">
        <v>175</v>
      </c>
      <c r="E180" s="148" t="s">
        <v>3</v>
      </c>
      <c r="F180" s="149" t="s">
        <v>658</v>
      </c>
      <c r="H180" s="150">
        <v>5</v>
      </c>
      <c r="I180" s="151"/>
      <c r="L180" s="146"/>
      <c r="M180" s="152"/>
      <c r="T180" s="153"/>
      <c r="AT180" s="148" t="s">
        <v>175</v>
      </c>
      <c r="AU180" s="148" t="s">
        <v>83</v>
      </c>
      <c r="AV180" s="12" t="s">
        <v>83</v>
      </c>
      <c r="AW180" s="12" t="s">
        <v>34</v>
      </c>
      <c r="AX180" s="12" t="s">
        <v>73</v>
      </c>
      <c r="AY180" s="148" t="s">
        <v>131</v>
      </c>
    </row>
    <row r="181" spans="2:65" s="1" customFormat="1" ht="16.5" customHeight="1">
      <c r="B181" s="125"/>
      <c r="C181" s="154" t="s">
        <v>369</v>
      </c>
      <c r="D181" s="154" t="s">
        <v>284</v>
      </c>
      <c r="E181" s="155" t="s">
        <v>385</v>
      </c>
      <c r="F181" s="156" t="s">
        <v>386</v>
      </c>
      <c r="G181" s="157" t="s">
        <v>167</v>
      </c>
      <c r="H181" s="158">
        <v>9.27</v>
      </c>
      <c r="I181" s="159"/>
      <c r="J181" s="160">
        <f>ROUND(I181*H181,2)</f>
        <v>0</v>
      </c>
      <c r="K181" s="156" t="s">
        <v>138</v>
      </c>
      <c r="L181" s="161"/>
      <c r="M181" s="162" t="s">
        <v>3</v>
      </c>
      <c r="N181" s="163" t="s">
        <v>44</v>
      </c>
      <c r="P181" s="135">
        <f>O181*H181</f>
        <v>0</v>
      </c>
      <c r="Q181" s="135">
        <v>0.13100000000000001</v>
      </c>
      <c r="R181" s="135">
        <f>Q181*H181</f>
        <v>1.2143699999999999</v>
      </c>
      <c r="S181" s="135">
        <v>0</v>
      </c>
      <c r="T181" s="136">
        <f>S181*H181</f>
        <v>0</v>
      </c>
      <c r="AR181" s="137" t="s">
        <v>205</v>
      </c>
      <c r="AT181" s="137" t="s">
        <v>284</v>
      </c>
      <c r="AU181" s="137" t="s">
        <v>83</v>
      </c>
      <c r="AY181" s="15" t="s">
        <v>131</v>
      </c>
      <c r="BE181" s="138">
        <f>IF(N181="základní",J181,0)</f>
        <v>0</v>
      </c>
      <c r="BF181" s="138">
        <f>IF(N181="snížená",J181,0)</f>
        <v>0</v>
      </c>
      <c r="BG181" s="138">
        <f>IF(N181="zákl. přenesená",J181,0)</f>
        <v>0</v>
      </c>
      <c r="BH181" s="138">
        <f>IF(N181="sníž. přenesená",J181,0)</f>
        <v>0</v>
      </c>
      <c r="BI181" s="138">
        <f>IF(N181="nulová",J181,0)</f>
        <v>0</v>
      </c>
      <c r="BJ181" s="15" t="s">
        <v>81</v>
      </c>
      <c r="BK181" s="138">
        <f>ROUND(I181*H181,2)</f>
        <v>0</v>
      </c>
      <c r="BL181" s="15" t="s">
        <v>168</v>
      </c>
      <c r="BM181" s="137" t="s">
        <v>387</v>
      </c>
    </row>
    <row r="182" spans="2:65" s="12" customFormat="1">
      <c r="B182" s="146"/>
      <c r="D182" s="147" t="s">
        <v>175</v>
      </c>
      <c r="F182" s="149" t="s">
        <v>821</v>
      </c>
      <c r="H182" s="150">
        <v>9.27</v>
      </c>
      <c r="I182" s="151"/>
      <c r="L182" s="146"/>
      <c r="M182" s="152"/>
      <c r="T182" s="153"/>
      <c r="AT182" s="148" t="s">
        <v>175</v>
      </c>
      <c r="AU182" s="148" t="s">
        <v>83</v>
      </c>
      <c r="AV182" s="12" t="s">
        <v>83</v>
      </c>
      <c r="AW182" s="12" t="s">
        <v>4</v>
      </c>
      <c r="AX182" s="12" t="s">
        <v>81</v>
      </c>
      <c r="AY182" s="148" t="s">
        <v>131</v>
      </c>
    </row>
    <row r="183" spans="2:65" s="1" customFormat="1" ht="16.5" customHeight="1">
      <c r="B183" s="125"/>
      <c r="C183" s="154" t="s">
        <v>374</v>
      </c>
      <c r="D183" s="154" t="s">
        <v>284</v>
      </c>
      <c r="E183" s="155" t="s">
        <v>659</v>
      </c>
      <c r="F183" s="156" t="s">
        <v>660</v>
      </c>
      <c r="G183" s="157" t="s">
        <v>167</v>
      </c>
      <c r="H183" s="158">
        <v>5.15</v>
      </c>
      <c r="I183" s="159"/>
      <c r="J183" s="160">
        <f>ROUND(I183*H183,2)</f>
        <v>0</v>
      </c>
      <c r="K183" s="156" t="s">
        <v>138</v>
      </c>
      <c r="L183" s="161"/>
      <c r="M183" s="162" t="s">
        <v>3</v>
      </c>
      <c r="N183" s="163" t="s">
        <v>44</v>
      </c>
      <c r="P183" s="135">
        <f>O183*H183</f>
        <v>0</v>
      </c>
      <c r="Q183" s="135">
        <v>0.113</v>
      </c>
      <c r="R183" s="135">
        <f>Q183*H183</f>
        <v>0.58195000000000008</v>
      </c>
      <c r="S183" s="135">
        <v>0</v>
      </c>
      <c r="T183" s="136">
        <f>S183*H183</f>
        <v>0</v>
      </c>
      <c r="AR183" s="137" t="s">
        <v>205</v>
      </c>
      <c r="AT183" s="137" t="s">
        <v>284</v>
      </c>
      <c r="AU183" s="137" t="s">
        <v>83</v>
      </c>
      <c r="AY183" s="15" t="s">
        <v>131</v>
      </c>
      <c r="BE183" s="138">
        <f>IF(N183="základní",J183,0)</f>
        <v>0</v>
      </c>
      <c r="BF183" s="138">
        <f>IF(N183="snížená",J183,0)</f>
        <v>0</v>
      </c>
      <c r="BG183" s="138">
        <f>IF(N183="zákl. přenesená",J183,0)</f>
        <v>0</v>
      </c>
      <c r="BH183" s="138">
        <f>IF(N183="sníž. přenesená",J183,0)</f>
        <v>0</v>
      </c>
      <c r="BI183" s="138">
        <f>IF(N183="nulová",J183,0)</f>
        <v>0</v>
      </c>
      <c r="BJ183" s="15" t="s">
        <v>81</v>
      </c>
      <c r="BK183" s="138">
        <f>ROUND(I183*H183,2)</f>
        <v>0</v>
      </c>
      <c r="BL183" s="15" t="s">
        <v>168</v>
      </c>
      <c r="BM183" s="137" t="s">
        <v>661</v>
      </c>
    </row>
    <row r="184" spans="2:65" s="12" customFormat="1">
      <c r="B184" s="146"/>
      <c r="D184" s="147" t="s">
        <v>175</v>
      </c>
      <c r="F184" s="149" t="s">
        <v>403</v>
      </c>
      <c r="H184" s="150">
        <v>5.15</v>
      </c>
      <c r="I184" s="151"/>
      <c r="L184" s="146"/>
      <c r="M184" s="152"/>
      <c r="T184" s="153"/>
      <c r="AT184" s="148" t="s">
        <v>175</v>
      </c>
      <c r="AU184" s="148" t="s">
        <v>83</v>
      </c>
      <c r="AV184" s="12" t="s">
        <v>83</v>
      </c>
      <c r="AW184" s="12" t="s">
        <v>4</v>
      </c>
      <c r="AX184" s="12" t="s">
        <v>81</v>
      </c>
      <c r="AY184" s="148" t="s">
        <v>131</v>
      </c>
    </row>
    <row r="185" spans="2:65" s="1" customFormat="1" ht="44.25" customHeight="1">
      <c r="B185" s="125"/>
      <c r="C185" s="126" t="s">
        <v>379</v>
      </c>
      <c r="D185" s="126" t="s">
        <v>134</v>
      </c>
      <c r="E185" s="127" t="s">
        <v>822</v>
      </c>
      <c r="F185" s="128" t="s">
        <v>823</v>
      </c>
      <c r="G185" s="129" t="s">
        <v>167</v>
      </c>
      <c r="H185" s="130">
        <v>99</v>
      </c>
      <c r="I185" s="131"/>
      <c r="J185" s="132">
        <f>ROUND(I185*H185,2)</f>
        <v>0</v>
      </c>
      <c r="K185" s="128" t="s">
        <v>138</v>
      </c>
      <c r="L185" s="30"/>
      <c r="M185" s="133" t="s">
        <v>3</v>
      </c>
      <c r="N185" s="134" t="s">
        <v>44</v>
      </c>
      <c r="P185" s="135">
        <f>O185*H185</f>
        <v>0</v>
      </c>
      <c r="Q185" s="135">
        <v>8.9219999999999994E-2</v>
      </c>
      <c r="R185" s="135">
        <f>Q185*H185</f>
        <v>8.8327799999999996</v>
      </c>
      <c r="S185" s="135">
        <v>0</v>
      </c>
      <c r="T185" s="136">
        <f>S185*H185</f>
        <v>0</v>
      </c>
      <c r="AR185" s="137" t="s">
        <v>168</v>
      </c>
      <c r="AT185" s="137" t="s">
        <v>134</v>
      </c>
      <c r="AU185" s="137" t="s">
        <v>83</v>
      </c>
      <c r="AY185" s="15" t="s">
        <v>131</v>
      </c>
      <c r="BE185" s="138">
        <f>IF(N185="základní",J185,0)</f>
        <v>0</v>
      </c>
      <c r="BF185" s="138">
        <f>IF(N185="snížená",J185,0)</f>
        <v>0</v>
      </c>
      <c r="BG185" s="138">
        <f>IF(N185="zákl. přenesená",J185,0)</f>
        <v>0</v>
      </c>
      <c r="BH185" s="138">
        <f>IF(N185="sníž. přenesená",J185,0)</f>
        <v>0</v>
      </c>
      <c r="BI185" s="138">
        <f>IF(N185="nulová",J185,0)</f>
        <v>0</v>
      </c>
      <c r="BJ185" s="15" t="s">
        <v>81</v>
      </c>
      <c r="BK185" s="138">
        <f>ROUND(I185*H185,2)</f>
        <v>0</v>
      </c>
      <c r="BL185" s="15" t="s">
        <v>168</v>
      </c>
      <c r="BM185" s="137" t="s">
        <v>824</v>
      </c>
    </row>
    <row r="186" spans="2:65" s="1" customFormat="1">
      <c r="B186" s="30"/>
      <c r="D186" s="139" t="s">
        <v>141</v>
      </c>
      <c r="F186" s="140" t="s">
        <v>825</v>
      </c>
      <c r="I186" s="141"/>
      <c r="L186" s="30"/>
      <c r="M186" s="142"/>
      <c r="T186" s="51"/>
      <c r="AT186" s="15" t="s">
        <v>141</v>
      </c>
      <c r="AU186" s="15" t="s">
        <v>83</v>
      </c>
    </row>
    <row r="187" spans="2:65" s="12" customFormat="1">
      <c r="B187" s="146"/>
      <c r="D187" s="147" t="s">
        <v>175</v>
      </c>
      <c r="E187" s="148" t="s">
        <v>3</v>
      </c>
      <c r="F187" s="149" t="s">
        <v>815</v>
      </c>
      <c r="H187" s="150">
        <v>99</v>
      </c>
      <c r="I187" s="151"/>
      <c r="L187" s="146"/>
      <c r="M187" s="152"/>
      <c r="T187" s="153"/>
      <c r="AT187" s="148" t="s">
        <v>175</v>
      </c>
      <c r="AU187" s="148" t="s">
        <v>83</v>
      </c>
      <c r="AV187" s="12" t="s">
        <v>83</v>
      </c>
      <c r="AW187" s="12" t="s">
        <v>34</v>
      </c>
      <c r="AX187" s="12" t="s">
        <v>73</v>
      </c>
      <c r="AY187" s="148" t="s">
        <v>131</v>
      </c>
    </row>
    <row r="188" spans="2:65" s="1" customFormat="1" ht="16.5" customHeight="1">
      <c r="B188" s="125"/>
      <c r="C188" s="154" t="s">
        <v>384</v>
      </c>
      <c r="D188" s="154" t="s">
        <v>284</v>
      </c>
      <c r="E188" s="155" t="s">
        <v>380</v>
      </c>
      <c r="F188" s="156" t="s">
        <v>381</v>
      </c>
      <c r="G188" s="157" t="s">
        <v>167</v>
      </c>
      <c r="H188" s="158">
        <v>101.97</v>
      </c>
      <c r="I188" s="159"/>
      <c r="J188" s="160">
        <f>ROUND(I188*H188,2)</f>
        <v>0</v>
      </c>
      <c r="K188" s="156" t="s">
        <v>138</v>
      </c>
      <c r="L188" s="161"/>
      <c r="M188" s="162" t="s">
        <v>3</v>
      </c>
      <c r="N188" s="163" t="s">
        <v>44</v>
      </c>
      <c r="P188" s="135">
        <f>O188*H188</f>
        <v>0</v>
      </c>
      <c r="Q188" s="135">
        <v>0.113</v>
      </c>
      <c r="R188" s="135">
        <f>Q188*H188</f>
        <v>11.52261</v>
      </c>
      <c r="S188" s="135">
        <v>0</v>
      </c>
      <c r="T188" s="136">
        <f>S188*H188</f>
        <v>0</v>
      </c>
      <c r="AR188" s="137" t="s">
        <v>205</v>
      </c>
      <c r="AT188" s="137" t="s">
        <v>284</v>
      </c>
      <c r="AU188" s="137" t="s">
        <v>83</v>
      </c>
      <c r="AY188" s="15" t="s">
        <v>131</v>
      </c>
      <c r="BE188" s="138">
        <f>IF(N188="základní",J188,0)</f>
        <v>0</v>
      </c>
      <c r="BF188" s="138">
        <f>IF(N188="snížená",J188,0)</f>
        <v>0</v>
      </c>
      <c r="BG188" s="138">
        <f>IF(N188="zákl. přenesená",J188,0)</f>
        <v>0</v>
      </c>
      <c r="BH188" s="138">
        <f>IF(N188="sníž. přenesená",J188,0)</f>
        <v>0</v>
      </c>
      <c r="BI188" s="138">
        <f>IF(N188="nulová",J188,0)</f>
        <v>0</v>
      </c>
      <c r="BJ188" s="15" t="s">
        <v>81</v>
      </c>
      <c r="BK188" s="138">
        <f>ROUND(I188*H188,2)</f>
        <v>0</v>
      </c>
      <c r="BL188" s="15" t="s">
        <v>168</v>
      </c>
      <c r="BM188" s="137" t="s">
        <v>382</v>
      </c>
    </row>
    <row r="189" spans="2:65" s="12" customFormat="1">
      <c r="B189" s="146"/>
      <c r="D189" s="147" t="s">
        <v>175</v>
      </c>
      <c r="F189" s="149" t="s">
        <v>826</v>
      </c>
      <c r="H189" s="150">
        <v>101.97</v>
      </c>
      <c r="I189" s="151"/>
      <c r="L189" s="146"/>
      <c r="M189" s="152"/>
      <c r="T189" s="153"/>
      <c r="AT189" s="148" t="s">
        <v>175</v>
      </c>
      <c r="AU189" s="148" t="s">
        <v>83</v>
      </c>
      <c r="AV189" s="12" t="s">
        <v>83</v>
      </c>
      <c r="AW189" s="12" t="s">
        <v>4</v>
      </c>
      <c r="AX189" s="12" t="s">
        <v>81</v>
      </c>
      <c r="AY189" s="148" t="s">
        <v>131</v>
      </c>
    </row>
    <row r="190" spans="2:65" s="11" customFormat="1" ht="22.9" customHeight="1">
      <c r="B190" s="113"/>
      <c r="D190" s="114" t="s">
        <v>72</v>
      </c>
      <c r="E190" s="123" t="s">
        <v>211</v>
      </c>
      <c r="F190" s="123" t="s">
        <v>474</v>
      </c>
      <c r="I190" s="116"/>
      <c r="J190" s="124">
        <f>BK190</f>
        <v>0</v>
      </c>
      <c r="L190" s="113"/>
      <c r="M190" s="118"/>
      <c r="P190" s="119">
        <f>SUM(P191:P223)</f>
        <v>0</v>
      </c>
      <c r="R190" s="119">
        <f>SUM(R191:R223)</f>
        <v>12.370135692</v>
      </c>
      <c r="T190" s="120">
        <f>SUM(T191:T223)</f>
        <v>2.4880400000000003</v>
      </c>
      <c r="AR190" s="114" t="s">
        <v>81</v>
      </c>
      <c r="AT190" s="121" t="s">
        <v>72</v>
      </c>
      <c r="AU190" s="121" t="s">
        <v>81</v>
      </c>
      <c r="AY190" s="114" t="s">
        <v>131</v>
      </c>
      <c r="BK190" s="122">
        <f>SUM(BK191:BK223)</f>
        <v>0</v>
      </c>
    </row>
    <row r="191" spans="2:65" s="1" customFormat="1" ht="16.5" customHeight="1">
      <c r="B191" s="125"/>
      <c r="C191" s="126" t="s">
        <v>389</v>
      </c>
      <c r="D191" s="126" t="s">
        <v>134</v>
      </c>
      <c r="E191" s="127" t="s">
        <v>663</v>
      </c>
      <c r="F191" s="128" t="s">
        <v>664</v>
      </c>
      <c r="G191" s="129" t="s">
        <v>412</v>
      </c>
      <c r="H191" s="130">
        <v>1</v>
      </c>
      <c r="I191" s="131"/>
      <c r="J191" s="132">
        <f>ROUND(I191*H191,2)</f>
        <v>0</v>
      </c>
      <c r="K191" s="128" t="s">
        <v>3</v>
      </c>
      <c r="L191" s="30"/>
      <c r="M191" s="133" t="s">
        <v>3</v>
      </c>
      <c r="N191" s="134" t="s">
        <v>44</v>
      </c>
      <c r="P191" s="135">
        <f>O191*H191</f>
        <v>0</v>
      </c>
      <c r="Q191" s="135">
        <v>0.10940999999999999</v>
      </c>
      <c r="R191" s="135">
        <f>Q191*H191</f>
        <v>0.10940999999999999</v>
      </c>
      <c r="S191" s="135">
        <v>0</v>
      </c>
      <c r="T191" s="136">
        <f>S191*H191</f>
        <v>0</v>
      </c>
      <c r="AR191" s="137" t="s">
        <v>168</v>
      </c>
      <c r="AT191" s="137" t="s">
        <v>134</v>
      </c>
      <c r="AU191" s="137" t="s">
        <v>83</v>
      </c>
      <c r="AY191" s="15" t="s">
        <v>131</v>
      </c>
      <c r="BE191" s="138">
        <f>IF(N191="základní",J191,0)</f>
        <v>0</v>
      </c>
      <c r="BF191" s="138">
        <f>IF(N191="snížená",J191,0)</f>
        <v>0</v>
      </c>
      <c r="BG191" s="138">
        <f>IF(N191="zákl. přenesená",J191,0)</f>
        <v>0</v>
      </c>
      <c r="BH191" s="138">
        <f>IF(N191="sníž. přenesená",J191,0)</f>
        <v>0</v>
      </c>
      <c r="BI191" s="138">
        <f>IF(N191="nulová",J191,0)</f>
        <v>0</v>
      </c>
      <c r="BJ191" s="15" t="s">
        <v>81</v>
      </c>
      <c r="BK191" s="138">
        <f>ROUND(I191*H191,2)</f>
        <v>0</v>
      </c>
      <c r="BL191" s="15" t="s">
        <v>168</v>
      </c>
      <c r="BM191" s="137" t="s">
        <v>727</v>
      </c>
    </row>
    <row r="192" spans="2:65" s="1" customFormat="1" ht="16.5" customHeight="1">
      <c r="B192" s="125"/>
      <c r="C192" s="154" t="s">
        <v>394</v>
      </c>
      <c r="D192" s="154" t="s">
        <v>284</v>
      </c>
      <c r="E192" s="155" t="s">
        <v>666</v>
      </c>
      <c r="F192" s="156" t="s">
        <v>667</v>
      </c>
      <c r="G192" s="157" t="s">
        <v>412</v>
      </c>
      <c r="H192" s="158">
        <v>1</v>
      </c>
      <c r="I192" s="159"/>
      <c r="J192" s="160">
        <f>ROUND(I192*H192,2)</f>
        <v>0</v>
      </c>
      <c r="K192" s="156" t="s">
        <v>3</v>
      </c>
      <c r="L192" s="161"/>
      <c r="M192" s="162" t="s">
        <v>3</v>
      </c>
      <c r="N192" s="163" t="s">
        <v>44</v>
      </c>
      <c r="P192" s="135">
        <f>O192*H192</f>
        <v>0</v>
      </c>
      <c r="Q192" s="135">
        <v>0.05</v>
      </c>
      <c r="R192" s="135">
        <f>Q192*H192</f>
        <v>0.05</v>
      </c>
      <c r="S192" s="135">
        <v>0</v>
      </c>
      <c r="T192" s="136">
        <f>S192*H192</f>
        <v>0</v>
      </c>
      <c r="AR192" s="137" t="s">
        <v>205</v>
      </c>
      <c r="AT192" s="137" t="s">
        <v>284</v>
      </c>
      <c r="AU192" s="137" t="s">
        <v>83</v>
      </c>
      <c r="AY192" s="15" t="s">
        <v>131</v>
      </c>
      <c r="BE192" s="138">
        <f>IF(N192="základní",J192,0)</f>
        <v>0</v>
      </c>
      <c r="BF192" s="138">
        <f>IF(N192="snížená",J192,0)</f>
        <v>0</v>
      </c>
      <c r="BG192" s="138">
        <f>IF(N192="zákl. přenesená",J192,0)</f>
        <v>0</v>
      </c>
      <c r="BH192" s="138">
        <f>IF(N192="sníž. přenesená",J192,0)</f>
        <v>0</v>
      </c>
      <c r="BI192" s="138">
        <f>IF(N192="nulová",J192,0)</f>
        <v>0</v>
      </c>
      <c r="BJ192" s="15" t="s">
        <v>81</v>
      </c>
      <c r="BK192" s="138">
        <f>ROUND(I192*H192,2)</f>
        <v>0</v>
      </c>
      <c r="BL192" s="15" t="s">
        <v>168</v>
      </c>
      <c r="BM192" s="137" t="s">
        <v>728</v>
      </c>
    </row>
    <row r="193" spans="2:65" s="1" customFormat="1" ht="21.75" customHeight="1">
      <c r="B193" s="125"/>
      <c r="C193" s="126" t="s">
        <v>399</v>
      </c>
      <c r="D193" s="126" t="s">
        <v>134</v>
      </c>
      <c r="E193" s="127" t="s">
        <v>827</v>
      </c>
      <c r="F193" s="128" t="s">
        <v>828</v>
      </c>
      <c r="G193" s="129" t="s">
        <v>167</v>
      </c>
      <c r="H193" s="130">
        <v>10</v>
      </c>
      <c r="I193" s="131"/>
      <c r="J193" s="132">
        <f>ROUND(I193*H193,2)</f>
        <v>0</v>
      </c>
      <c r="K193" s="128" t="s">
        <v>138</v>
      </c>
      <c r="L193" s="30"/>
      <c r="M193" s="133" t="s">
        <v>3</v>
      </c>
      <c r="N193" s="134" t="s">
        <v>44</v>
      </c>
      <c r="P193" s="135">
        <f>O193*H193</f>
        <v>0</v>
      </c>
      <c r="Q193" s="135">
        <v>2.5999999999999999E-3</v>
      </c>
      <c r="R193" s="135">
        <f>Q193*H193</f>
        <v>2.5999999999999999E-2</v>
      </c>
      <c r="S193" s="135">
        <v>0</v>
      </c>
      <c r="T193" s="136">
        <f>S193*H193</f>
        <v>0</v>
      </c>
      <c r="AR193" s="137" t="s">
        <v>168</v>
      </c>
      <c r="AT193" s="137" t="s">
        <v>134</v>
      </c>
      <c r="AU193" s="137" t="s">
        <v>83</v>
      </c>
      <c r="AY193" s="15" t="s">
        <v>131</v>
      </c>
      <c r="BE193" s="138">
        <f>IF(N193="základní",J193,0)</f>
        <v>0</v>
      </c>
      <c r="BF193" s="138">
        <f>IF(N193="snížená",J193,0)</f>
        <v>0</v>
      </c>
      <c r="BG193" s="138">
        <f>IF(N193="zákl. přenesená",J193,0)</f>
        <v>0</v>
      </c>
      <c r="BH193" s="138">
        <f>IF(N193="sníž. přenesená",J193,0)</f>
        <v>0</v>
      </c>
      <c r="BI193" s="138">
        <f>IF(N193="nulová",J193,0)</f>
        <v>0</v>
      </c>
      <c r="BJ193" s="15" t="s">
        <v>81</v>
      </c>
      <c r="BK193" s="138">
        <f>ROUND(I193*H193,2)</f>
        <v>0</v>
      </c>
      <c r="BL193" s="15" t="s">
        <v>168</v>
      </c>
      <c r="BM193" s="137" t="s">
        <v>829</v>
      </c>
    </row>
    <row r="194" spans="2:65" s="1" customFormat="1">
      <c r="B194" s="30"/>
      <c r="D194" s="139" t="s">
        <v>141</v>
      </c>
      <c r="F194" s="140" t="s">
        <v>830</v>
      </c>
      <c r="I194" s="141"/>
      <c r="L194" s="30"/>
      <c r="M194" s="142"/>
      <c r="T194" s="51"/>
      <c r="AT194" s="15" t="s">
        <v>141</v>
      </c>
      <c r="AU194" s="15" t="s">
        <v>83</v>
      </c>
    </row>
    <row r="195" spans="2:65" s="12" customFormat="1">
      <c r="B195" s="146"/>
      <c r="D195" s="147" t="s">
        <v>175</v>
      </c>
      <c r="E195" s="148" t="s">
        <v>3</v>
      </c>
      <c r="F195" s="149" t="s">
        <v>831</v>
      </c>
      <c r="H195" s="150">
        <v>10</v>
      </c>
      <c r="I195" s="151"/>
      <c r="L195" s="146"/>
      <c r="M195" s="152"/>
      <c r="T195" s="153"/>
      <c r="AT195" s="148" t="s">
        <v>175</v>
      </c>
      <c r="AU195" s="148" t="s">
        <v>83</v>
      </c>
      <c r="AV195" s="12" t="s">
        <v>83</v>
      </c>
      <c r="AW195" s="12" t="s">
        <v>34</v>
      </c>
      <c r="AX195" s="12" t="s">
        <v>73</v>
      </c>
      <c r="AY195" s="148" t="s">
        <v>131</v>
      </c>
    </row>
    <row r="196" spans="2:65" s="1" customFormat="1" ht="24.2" customHeight="1">
      <c r="B196" s="125"/>
      <c r="C196" s="126" t="s">
        <v>405</v>
      </c>
      <c r="D196" s="126" t="s">
        <v>134</v>
      </c>
      <c r="E196" s="127" t="s">
        <v>832</v>
      </c>
      <c r="F196" s="128" t="s">
        <v>833</v>
      </c>
      <c r="G196" s="129" t="s">
        <v>167</v>
      </c>
      <c r="H196" s="130">
        <v>10</v>
      </c>
      <c r="I196" s="131"/>
      <c r="J196" s="132">
        <f>ROUND(I196*H196,2)</f>
        <v>0</v>
      </c>
      <c r="K196" s="128" t="s">
        <v>138</v>
      </c>
      <c r="L196" s="30"/>
      <c r="M196" s="133" t="s">
        <v>3</v>
      </c>
      <c r="N196" s="134" t="s">
        <v>44</v>
      </c>
      <c r="P196" s="135">
        <f>O196*H196</f>
        <v>0</v>
      </c>
      <c r="Q196" s="135">
        <v>1.22E-5</v>
      </c>
      <c r="R196" s="135">
        <f>Q196*H196</f>
        <v>1.22E-4</v>
      </c>
      <c r="S196" s="135">
        <v>0</v>
      </c>
      <c r="T196" s="136">
        <f>S196*H196</f>
        <v>0</v>
      </c>
      <c r="AR196" s="137" t="s">
        <v>168</v>
      </c>
      <c r="AT196" s="137" t="s">
        <v>134</v>
      </c>
      <c r="AU196" s="137" t="s">
        <v>83</v>
      </c>
      <c r="AY196" s="15" t="s">
        <v>131</v>
      </c>
      <c r="BE196" s="138">
        <f>IF(N196="základní",J196,0)</f>
        <v>0</v>
      </c>
      <c r="BF196" s="138">
        <f>IF(N196="snížená",J196,0)</f>
        <v>0</v>
      </c>
      <c r="BG196" s="138">
        <f>IF(N196="zákl. přenesená",J196,0)</f>
        <v>0</v>
      </c>
      <c r="BH196" s="138">
        <f>IF(N196="sníž. přenesená",J196,0)</f>
        <v>0</v>
      </c>
      <c r="BI196" s="138">
        <f>IF(N196="nulová",J196,0)</f>
        <v>0</v>
      </c>
      <c r="BJ196" s="15" t="s">
        <v>81</v>
      </c>
      <c r="BK196" s="138">
        <f>ROUND(I196*H196,2)</f>
        <v>0</v>
      </c>
      <c r="BL196" s="15" t="s">
        <v>168</v>
      </c>
      <c r="BM196" s="137" t="s">
        <v>834</v>
      </c>
    </row>
    <row r="197" spans="2:65" s="1" customFormat="1">
      <c r="B197" s="30"/>
      <c r="D197" s="139" t="s">
        <v>141</v>
      </c>
      <c r="F197" s="140" t="s">
        <v>835</v>
      </c>
      <c r="I197" s="141"/>
      <c r="L197" s="30"/>
      <c r="M197" s="142"/>
      <c r="T197" s="51"/>
      <c r="AT197" s="15" t="s">
        <v>141</v>
      </c>
      <c r="AU197" s="15" t="s">
        <v>83</v>
      </c>
    </row>
    <row r="198" spans="2:65" s="1" customFormat="1" ht="24.2" customHeight="1">
      <c r="B198" s="125"/>
      <c r="C198" s="126" t="s">
        <v>409</v>
      </c>
      <c r="D198" s="126" t="s">
        <v>134</v>
      </c>
      <c r="E198" s="127" t="s">
        <v>476</v>
      </c>
      <c r="F198" s="128" t="s">
        <v>477</v>
      </c>
      <c r="G198" s="129" t="s">
        <v>195</v>
      </c>
      <c r="H198" s="130">
        <v>57</v>
      </c>
      <c r="I198" s="131"/>
      <c r="J198" s="132">
        <f>ROUND(I198*H198,2)</f>
        <v>0</v>
      </c>
      <c r="K198" s="128" t="s">
        <v>138</v>
      </c>
      <c r="L198" s="30"/>
      <c r="M198" s="133" t="s">
        <v>3</v>
      </c>
      <c r="N198" s="134" t="s">
        <v>44</v>
      </c>
      <c r="P198" s="135">
        <f>O198*H198</f>
        <v>0</v>
      </c>
      <c r="Q198" s="135">
        <v>0.15539952000000001</v>
      </c>
      <c r="R198" s="135">
        <f>Q198*H198</f>
        <v>8.8577726400000003</v>
      </c>
      <c r="S198" s="135">
        <v>0</v>
      </c>
      <c r="T198" s="136">
        <f>S198*H198</f>
        <v>0</v>
      </c>
      <c r="AR198" s="137" t="s">
        <v>168</v>
      </c>
      <c r="AT198" s="137" t="s">
        <v>134</v>
      </c>
      <c r="AU198" s="137" t="s">
        <v>83</v>
      </c>
      <c r="AY198" s="15" t="s">
        <v>131</v>
      </c>
      <c r="BE198" s="138">
        <f>IF(N198="základní",J198,0)</f>
        <v>0</v>
      </c>
      <c r="BF198" s="138">
        <f>IF(N198="snížená",J198,0)</f>
        <v>0</v>
      </c>
      <c r="BG198" s="138">
        <f>IF(N198="zákl. přenesená",J198,0)</f>
        <v>0</v>
      </c>
      <c r="BH198" s="138">
        <f>IF(N198="sníž. přenesená",J198,0)</f>
        <v>0</v>
      </c>
      <c r="BI198" s="138">
        <f>IF(N198="nulová",J198,0)</f>
        <v>0</v>
      </c>
      <c r="BJ198" s="15" t="s">
        <v>81</v>
      </c>
      <c r="BK198" s="138">
        <f>ROUND(I198*H198,2)</f>
        <v>0</v>
      </c>
      <c r="BL198" s="15" t="s">
        <v>168</v>
      </c>
      <c r="BM198" s="137" t="s">
        <v>478</v>
      </c>
    </row>
    <row r="199" spans="2:65" s="1" customFormat="1">
      <c r="B199" s="30"/>
      <c r="D199" s="139" t="s">
        <v>141</v>
      </c>
      <c r="F199" s="140" t="s">
        <v>479</v>
      </c>
      <c r="I199" s="141"/>
      <c r="L199" s="30"/>
      <c r="M199" s="142"/>
      <c r="T199" s="51"/>
      <c r="AT199" s="15" t="s">
        <v>141</v>
      </c>
      <c r="AU199" s="15" t="s">
        <v>83</v>
      </c>
    </row>
    <row r="200" spans="2:65" s="12" customFormat="1">
      <c r="B200" s="146"/>
      <c r="D200" s="147" t="s">
        <v>175</v>
      </c>
      <c r="E200" s="148" t="s">
        <v>3</v>
      </c>
      <c r="F200" s="149" t="s">
        <v>836</v>
      </c>
      <c r="H200" s="150">
        <v>30</v>
      </c>
      <c r="I200" s="151"/>
      <c r="L200" s="146"/>
      <c r="M200" s="152"/>
      <c r="T200" s="153"/>
      <c r="AT200" s="148" t="s">
        <v>175</v>
      </c>
      <c r="AU200" s="148" t="s">
        <v>83</v>
      </c>
      <c r="AV200" s="12" t="s">
        <v>83</v>
      </c>
      <c r="AW200" s="12" t="s">
        <v>34</v>
      </c>
      <c r="AX200" s="12" t="s">
        <v>73</v>
      </c>
      <c r="AY200" s="148" t="s">
        <v>131</v>
      </c>
    </row>
    <row r="201" spans="2:65" s="12" customFormat="1">
      <c r="B201" s="146"/>
      <c r="D201" s="147" t="s">
        <v>175</v>
      </c>
      <c r="E201" s="148" t="s">
        <v>3</v>
      </c>
      <c r="F201" s="149" t="s">
        <v>837</v>
      </c>
      <c r="H201" s="150">
        <v>19</v>
      </c>
      <c r="I201" s="151"/>
      <c r="L201" s="146"/>
      <c r="M201" s="152"/>
      <c r="T201" s="153"/>
      <c r="AT201" s="148" t="s">
        <v>175</v>
      </c>
      <c r="AU201" s="148" t="s">
        <v>83</v>
      </c>
      <c r="AV201" s="12" t="s">
        <v>83</v>
      </c>
      <c r="AW201" s="12" t="s">
        <v>34</v>
      </c>
      <c r="AX201" s="12" t="s">
        <v>73</v>
      </c>
      <c r="AY201" s="148" t="s">
        <v>131</v>
      </c>
    </row>
    <row r="202" spans="2:65" s="12" customFormat="1">
      <c r="B202" s="146"/>
      <c r="D202" s="147" t="s">
        <v>175</v>
      </c>
      <c r="E202" s="148" t="s">
        <v>3</v>
      </c>
      <c r="F202" s="149" t="s">
        <v>838</v>
      </c>
      <c r="H202" s="150">
        <v>8</v>
      </c>
      <c r="I202" s="151"/>
      <c r="L202" s="146"/>
      <c r="M202" s="152"/>
      <c r="T202" s="153"/>
      <c r="AT202" s="148" t="s">
        <v>175</v>
      </c>
      <c r="AU202" s="148" t="s">
        <v>83</v>
      </c>
      <c r="AV202" s="12" t="s">
        <v>83</v>
      </c>
      <c r="AW202" s="12" t="s">
        <v>34</v>
      </c>
      <c r="AX202" s="12" t="s">
        <v>73</v>
      </c>
      <c r="AY202" s="148" t="s">
        <v>131</v>
      </c>
    </row>
    <row r="203" spans="2:65" s="1" customFormat="1" ht="16.5" customHeight="1">
      <c r="B203" s="125"/>
      <c r="C203" s="154" t="s">
        <v>415</v>
      </c>
      <c r="D203" s="154" t="s">
        <v>284</v>
      </c>
      <c r="E203" s="155" t="s">
        <v>484</v>
      </c>
      <c r="F203" s="156" t="s">
        <v>485</v>
      </c>
      <c r="G203" s="157" t="s">
        <v>195</v>
      </c>
      <c r="H203" s="158">
        <v>30.6</v>
      </c>
      <c r="I203" s="159"/>
      <c r="J203" s="160">
        <f>ROUND(I203*H203,2)</f>
        <v>0</v>
      </c>
      <c r="K203" s="156" t="s">
        <v>138</v>
      </c>
      <c r="L203" s="161"/>
      <c r="M203" s="162" t="s">
        <v>3</v>
      </c>
      <c r="N203" s="163" t="s">
        <v>44</v>
      </c>
      <c r="P203" s="135">
        <f>O203*H203</f>
        <v>0</v>
      </c>
      <c r="Q203" s="135">
        <v>4.4999999999999998E-2</v>
      </c>
      <c r="R203" s="135">
        <f>Q203*H203</f>
        <v>1.377</v>
      </c>
      <c r="S203" s="135">
        <v>0</v>
      </c>
      <c r="T203" s="136">
        <f>S203*H203</f>
        <v>0</v>
      </c>
      <c r="AR203" s="137" t="s">
        <v>205</v>
      </c>
      <c r="AT203" s="137" t="s">
        <v>284</v>
      </c>
      <c r="AU203" s="137" t="s">
        <v>83</v>
      </c>
      <c r="AY203" s="15" t="s">
        <v>131</v>
      </c>
      <c r="BE203" s="138">
        <f>IF(N203="základní",J203,0)</f>
        <v>0</v>
      </c>
      <c r="BF203" s="138">
        <f>IF(N203="snížená",J203,0)</f>
        <v>0</v>
      </c>
      <c r="BG203" s="138">
        <f>IF(N203="zákl. přenesená",J203,0)</f>
        <v>0</v>
      </c>
      <c r="BH203" s="138">
        <f>IF(N203="sníž. přenesená",J203,0)</f>
        <v>0</v>
      </c>
      <c r="BI203" s="138">
        <f>IF(N203="nulová",J203,0)</f>
        <v>0</v>
      </c>
      <c r="BJ203" s="15" t="s">
        <v>81</v>
      </c>
      <c r="BK203" s="138">
        <f>ROUND(I203*H203,2)</f>
        <v>0</v>
      </c>
      <c r="BL203" s="15" t="s">
        <v>168</v>
      </c>
      <c r="BM203" s="137" t="s">
        <v>486</v>
      </c>
    </row>
    <row r="204" spans="2:65" s="12" customFormat="1">
      <c r="B204" s="146"/>
      <c r="D204" s="147" t="s">
        <v>175</v>
      </c>
      <c r="F204" s="149" t="s">
        <v>839</v>
      </c>
      <c r="H204" s="150">
        <v>30.6</v>
      </c>
      <c r="I204" s="151"/>
      <c r="L204" s="146"/>
      <c r="M204" s="152"/>
      <c r="T204" s="153"/>
      <c r="AT204" s="148" t="s">
        <v>175</v>
      </c>
      <c r="AU204" s="148" t="s">
        <v>83</v>
      </c>
      <c r="AV204" s="12" t="s">
        <v>83</v>
      </c>
      <c r="AW204" s="12" t="s">
        <v>4</v>
      </c>
      <c r="AX204" s="12" t="s">
        <v>81</v>
      </c>
      <c r="AY204" s="148" t="s">
        <v>131</v>
      </c>
    </row>
    <row r="205" spans="2:65" s="1" customFormat="1" ht="16.5" customHeight="1">
      <c r="B205" s="125"/>
      <c r="C205" s="154" t="s">
        <v>419</v>
      </c>
      <c r="D205" s="154" t="s">
        <v>284</v>
      </c>
      <c r="E205" s="155" t="s">
        <v>489</v>
      </c>
      <c r="F205" s="156" t="s">
        <v>490</v>
      </c>
      <c r="G205" s="157" t="s">
        <v>195</v>
      </c>
      <c r="H205" s="158">
        <v>19.38</v>
      </c>
      <c r="I205" s="159"/>
      <c r="J205" s="160">
        <f>ROUND(I205*H205,2)</f>
        <v>0</v>
      </c>
      <c r="K205" s="156" t="s">
        <v>138</v>
      </c>
      <c r="L205" s="161"/>
      <c r="M205" s="162" t="s">
        <v>3</v>
      </c>
      <c r="N205" s="163" t="s">
        <v>44</v>
      </c>
      <c r="P205" s="135">
        <f>O205*H205</f>
        <v>0</v>
      </c>
      <c r="Q205" s="135">
        <v>0.08</v>
      </c>
      <c r="R205" s="135">
        <f>Q205*H205</f>
        <v>1.5504</v>
      </c>
      <c r="S205" s="135">
        <v>0</v>
      </c>
      <c r="T205" s="136">
        <f>S205*H205</f>
        <v>0</v>
      </c>
      <c r="AR205" s="137" t="s">
        <v>205</v>
      </c>
      <c r="AT205" s="137" t="s">
        <v>284</v>
      </c>
      <c r="AU205" s="137" t="s">
        <v>83</v>
      </c>
      <c r="AY205" s="15" t="s">
        <v>131</v>
      </c>
      <c r="BE205" s="138">
        <f>IF(N205="základní",J205,0)</f>
        <v>0</v>
      </c>
      <c r="BF205" s="138">
        <f>IF(N205="snížená",J205,0)</f>
        <v>0</v>
      </c>
      <c r="BG205" s="138">
        <f>IF(N205="zákl. přenesená",J205,0)</f>
        <v>0</v>
      </c>
      <c r="BH205" s="138">
        <f>IF(N205="sníž. přenesená",J205,0)</f>
        <v>0</v>
      </c>
      <c r="BI205" s="138">
        <f>IF(N205="nulová",J205,0)</f>
        <v>0</v>
      </c>
      <c r="BJ205" s="15" t="s">
        <v>81</v>
      </c>
      <c r="BK205" s="138">
        <f>ROUND(I205*H205,2)</f>
        <v>0</v>
      </c>
      <c r="BL205" s="15" t="s">
        <v>168</v>
      </c>
      <c r="BM205" s="137" t="s">
        <v>491</v>
      </c>
    </row>
    <row r="206" spans="2:65" s="12" customFormat="1">
      <c r="B206" s="146"/>
      <c r="D206" s="147" t="s">
        <v>175</v>
      </c>
      <c r="F206" s="149" t="s">
        <v>840</v>
      </c>
      <c r="H206" s="150">
        <v>19.38</v>
      </c>
      <c r="I206" s="151"/>
      <c r="L206" s="146"/>
      <c r="M206" s="152"/>
      <c r="T206" s="153"/>
      <c r="AT206" s="148" t="s">
        <v>175</v>
      </c>
      <c r="AU206" s="148" t="s">
        <v>83</v>
      </c>
      <c r="AV206" s="12" t="s">
        <v>83</v>
      </c>
      <c r="AW206" s="12" t="s">
        <v>4</v>
      </c>
      <c r="AX206" s="12" t="s">
        <v>81</v>
      </c>
      <c r="AY206" s="148" t="s">
        <v>131</v>
      </c>
    </row>
    <row r="207" spans="2:65" s="1" customFormat="1" ht="16.5" customHeight="1">
      <c r="B207" s="125"/>
      <c r="C207" s="154" t="s">
        <v>424</v>
      </c>
      <c r="D207" s="154" t="s">
        <v>284</v>
      </c>
      <c r="E207" s="155" t="s">
        <v>494</v>
      </c>
      <c r="F207" s="156" t="s">
        <v>495</v>
      </c>
      <c r="G207" s="157" t="s">
        <v>195</v>
      </c>
      <c r="H207" s="158">
        <v>8.16</v>
      </c>
      <c r="I207" s="159"/>
      <c r="J207" s="160">
        <f>ROUND(I207*H207,2)</f>
        <v>0</v>
      </c>
      <c r="K207" s="156" t="s">
        <v>138</v>
      </c>
      <c r="L207" s="161"/>
      <c r="M207" s="162" t="s">
        <v>3</v>
      </c>
      <c r="N207" s="163" t="s">
        <v>44</v>
      </c>
      <c r="P207" s="135">
        <f>O207*H207</f>
        <v>0</v>
      </c>
      <c r="Q207" s="135">
        <v>4.8300000000000003E-2</v>
      </c>
      <c r="R207" s="135">
        <f>Q207*H207</f>
        <v>0.39412800000000003</v>
      </c>
      <c r="S207" s="135">
        <v>0</v>
      </c>
      <c r="T207" s="136">
        <f>S207*H207</f>
        <v>0</v>
      </c>
      <c r="AR207" s="137" t="s">
        <v>205</v>
      </c>
      <c r="AT207" s="137" t="s">
        <v>284</v>
      </c>
      <c r="AU207" s="137" t="s">
        <v>83</v>
      </c>
      <c r="AY207" s="15" t="s">
        <v>131</v>
      </c>
      <c r="BE207" s="138">
        <f>IF(N207="základní",J207,0)</f>
        <v>0</v>
      </c>
      <c r="BF207" s="138">
        <f>IF(N207="snížená",J207,0)</f>
        <v>0</v>
      </c>
      <c r="BG207" s="138">
        <f>IF(N207="zákl. přenesená",J207,0)</f>
        <v>0</v>
      </c>
      <c r="BH207" s="138">
        <f>IF(N207="sníž. přenesená",J207,0)</f>
        <v>0</v>
      </c>
      <c r="BI207" s="138">
        <f>IF(N207="nulová",J207,0)</f>
        <v>0</v>
      </c>
      <c r="BJ207" s="15" t="s">
        <v>81</v>
      </c>
      <c r="BK207" s="138">
        <f>ROUND(I207*H207,2)</f>
        <v>0</v>
      </c>
      <c r="BL207" s="15" t="s">
        <v>168</v>
      </c>
      <c r="BM207" s="137" t="s">
        <v>841</v>
      </c>
    </row>
    <row r="208" spans="2:65" s="12" customFormat="1">
      <c r="B208" s="146"/>
      <c r="D208" s="147" t="s">
        <v>175</v>
      </c>
      <c r="F208" s="149" t="s">
        <v>842</v>
      </c>
      <c r="H208" s="150">
        <v>8.16</v>
      </c>
      <c r="I208" s="151"/>
      <c r="L208" s="146"/>
      <c r="M208" s="152"/>
      <c r="T208" s="153"/>
      <c r="AT208" s="148" t="s">
        <v>175</v>
      </c>
      <c r="AU208" s="148" t="s">
        <v>83</v>
      </c>
      <c r="AV208" s="12" t="s">
        <v>83</v>
      </c>
      <c r="AW208" s="12" t="s">
        <v>4</v>
      </c>
      <c r="AX208" s="12" t="s">
        <v>81</v>
      </c>
      <c r="AY208" s="148" t="s">
        <v>131</v>
      </c>
    </row>
    <row r="209" spans="2:65" s="1" customFormat="1" ht="21.75" customHeight="1">
      <c r="B209" s="125"/>
      <c r="C209" s="126" t="s">
        <v>428</v>
      </c>
      <c r="D209" s="126" t="s">
        <v>134</v>
      </c>
      <c r="E209" s="127" t="s">
        <v>499</v>
      </c>
      <c r="F209" s="128" t="s">
        <v>500</v>
      </c>
      <c r="G209" s="129" t="s">
        <v>195</v>
      </c>
      <c r="H209" s="130">
        <v>19</v>
      </c>
      <c r="I209" s="131"/>
      <c r="J209" s="132">
        <f>ROUND(I209*H209,2)</f>
        <v>0</v>
      </c>
      <c r="K209" s="128" t="s">
        <v>138</v>
      </c>
      <c r="L209" s="30"/>
      <c r="M209" s="133" t="s">
        <v>3</v>
      </c>
      <c r="N209" s="134" t="s">
        <v>44</v>
      </c>
      <c r="P209" s="135">
        <f>O209*H209</f>
        <v>0</v>
      </c>
      <c r="Q209" s="135">
        <v>1.863E-6</v>
      </c>
      <c r="R209" s="135">
        <f>Q209*H209</f>
        <v>3.5397E-5</v>
      </c>
      <c r="S209" s="135">
        <v>0</v>
      </c>
      <c r="T209" s="136">
        <f>S209*H209</f>
        <v>0</v>
      </c>
      <c r="AR209" s="137" t="s">
        <v>168</v>
      </c>
      <c r="AT209" s="137" t="s">
        <v>134</v>
      </c>
      <c r="AU209" s="137" t="s">
        <v>83</v>
      </c>
      <c r="AY209" s="15" t="s">
        <v>131</v>
      </c>
      <c r="BE209" s="138">
        <f>IF(N209="základní",J209,0)</f>
        <v>0</v>
      </c>
      <c r="BF209" s="138">
        <f>IF(N209="snížená",J209,0)</f>
        <v>0</v>
      </c>
      <c r="BG209" s="138">
        <f>IF(N209="zákl. přenesená",J209,0)</f>
        <v>0</v>
      </c>
      <c r="BH209" s="138">
        <f>IF(N209="sníž. přenesená",J209,0)</f>
        <v>0</v>
      </c>
      <c r="BI209" s="138">
        <f>IF(N209="nulová",J209,0)</f>
        <v>0</v>
      </c>
      <c r="BJ209" s="15" t="s">
        <v>81</v>
      </c>
      <c r="BK209" s="138">
        <f>ROUND(I209*H209,2)</f>
        <v>0</v>
      </c>
      <c r="BL209" s="15" t="s">
        <v>168</v>
      </c>
      <c r="BM209" s="137" t="s">
        <v>501</v>
      </c>
    </row>
    <row r="210" spans="2:65" s="1" customFormat="1">
      <c r="B210" s="30"/>
      <c r="D210" s="139" t="s">
        <v>141</v>
      </c>
      <c r="F210" s="140" t="s">
        <v>502</v>
      </c>
      <c r="I210" s="141"/>
      <c r="L210" s="30"/>
      <c r="M210" s="142"/>
      <c r="T210" s="51"/>
      <c r="AT210" s="15" t="s">
        <v>141</v>
      </c>
      <c r="AU210" s="15" t="s">
        <v>83</v>
      </c>
    </row>
    <row r="211" spans="2:65" s="1" customFormat="1" ht="24.2" customHeight="1">
      <c r="B211" s="125"/>
      <c r="C211" s="126" t="s">
        <v>433</v>
      </c>
      <c r="D211" s="126" t="s">
        <v>134</v>
      </c>
      <c r="E211" s="127" t="s">
        <v>504</v>
      </c>
      <c r="F211" s="128" t="s">
        <v>505</v>
      </c>
      <c r="G211" s="129" t="s">
        <v>195</v>
      </c>
      <c r="H211" s="130">
        <v>19</v>
      </c>
      <c r="I211" s="131"/>
      <c r="J211" s="132">
        <f>ROUND(I211*H211,2)</f>
        <v>0</v>
      </c>
      <c r="K211" s="128" t="s">
        <v>138</v>
      </c>
      <c r="L211" s="30"/>
      <c r="M211" s="133" t="s">
        <v>3</v>
      </c>
      <c r="N211" s="134" t="s">
        <v>44</v>
      </c>
      <c r="P211" s="135">
        <f>O211*H211</f>
        <v>0</v>
      </c>
      <c r="Q211" s="135">
        <v>2.7559999999999998E-4</v>
      </c>
      <c r="R211" s="135">
        <f>Q211*H211</f>
        <v>5.2363999999999996E-3</v>
      </c>
      <c r="S211" s="135">
        <v>0</v>
      </c>
      <c r="T211" s="136">
        <f>S211*H211</f>
        <v>0</v>
      </c>
      <c r="AR211" s="137" t="s">
        <v>168</v>
      </c>
      <c r="AT211" s="137" t="s">
        <v>134</v>
      </c>
      <c r="AU211" s="137" t="s">
        <v>83</v>
      </c>
      <c r="AY211" s="15" t="s">
        <v>131</v>
      </c>
      <c r="BE211" s="138">
        <f>IF(N211="základní",J211,0)</f>
        <v>0</v>
      </c>
      <c r="BF211" s="138">
        <f>IF(N211="snížená",J211,0)</f>
        <v>0</v>
      </c>
      <c r="BG211" s="138">
        <f>IF(N211="zákl. přenesená",J211,0)</f>
        <v>0</v>
      </c>
      <c r="BH211" s="138">
        <f>IF(N211="sníž. přenesená",J211,0)</f>
        <v>0</v>
      </c>
      <c r="BI211" s="138">
        <f>IF(N211="nulová",J211,0)</f>
        <v>0</v>
      </c>
      <c r="BJ211" s="15" t="s">
        <v>81</v>
      </c>
      <c r="BK211" s="138">
        <f>ROUND(I211*H211,2)</f>
        <v>0</v>
      </c>
      <c r="BL211" s="15" t="s">
        <v>168</v>
      </c>
      <c r="BM211" s="137" t="s">
        <v>506</v>
      </c>
    </row>
    <row r="212" spans="2:65" s="1" customFormat="1">
      <c r="B212" s="30"/>
      <c r="D212" s="139" t="s">
        <v>141</v>
      </c>
      <c r="F212" s="140" t="s">
        <v>507</v>
      </c>
      <c r="I212" s="141"/>
      <c r="L212" s="30"/>
      <c r="M212" s="142"/>
      <c r="T212" s="51"/>
      <c r="AT212" s="15" t="s">
        <v>141</v>
      </c>
      <c r="AU212" s="15" t="s">
        <v>83</v>
      </c>
    </row>
    <row r="213" spans="2:65" s="1" customFormat="1" ht="24.2" customHeight="1">
      <c r="B213" s="125"/>
      <c r="C213" s="126" t="s">
        <v>437</v>
      </c>
      <c r="D213" s="126" t="s">
        <v>134</v>
      </c>
      <c r="E213" s="127" t="s">
        <v>509</v>
      </c>
      <c r="F213" s="128" t="s">
        <v>510</v>
      </c>
      <c r="G213" s="129" t="s">
        <v>195</v>
      </c>
      <c r="H213" s="130">
        <v>19</v>
      </c>
      <c r="I213" s="131"/>
      <c r="J213" s="132">
        <f>ROUND(I213*H213,2)</f>
        <v>0</v>
      </c>
      <c r="K213" s="128" t="s">
        <v>138</v>
      </c>
      <c r="L213" s="30"/>
      <c r="M213" s="133" t="s">
        <v>3</v>
      </c>
      <c r="N213" s="134" t="s">
        <v>44</v>
      </c>
      <c r="P213" s="135">
        <f>O213*H213</f>
        <v>0</v>
      </c>
      <c r="Q213" s="135">
        <v>0</v>
      </c>
      <c r="R213" s="135">
        <f>Q213*H213</f>
        <v>0</v>
      </c>
      <c r="S213" s="135">
        <v>0</v>
      </c>
      <c r="T213" s="136">
        <f>S213*H213</f>
        <v>0</v>
      </c>
      <c r="AR213" s="137" t="s">
        <v>168</v>
      </c>
      <c r="AT213" s="137" t="s">
        <v>134</v>
      </c>
      <c r="AU213" s="137" t="s">
        <v>83</v>
      </c>
      <c r="AY213" s="15" t="s">
        <v>131</v>
      </c>
      <c r="BE213" s="138">
        <f>IF(N213="základní",J213,0)</f>
        <v>0</v>
      </c>
      <c r="BF213" s="138">
        <f>IF(N213="snížená",J213,0)</f>
        <v>0</v>
      </c>
      <c r="BG213" s="138">
        <f>IF(N213="zákl. přenesená",J213,0)</f>
        <v>0</v>
      </c>
      <c r="BH213" s="138">
        <f>IF(N213="sníž. přenesená",J213,0)</f>
        <v>0</v>
      </c>
      <c r="BI213" s="138">
        <f>IF(N213="nulová",J213,0)</f>
        <v>0</v>
      </c>
      <c r="BJ213" s="15" t="s">
        <v>81</v>
      </c>
      <c r="BK213" s="138">
        <f>ROUND(I213*H213,2)</f>
        <v>0</v>
      </c>
      <c r="BL213" s="15" t="s">
        <v>168</v>
      </c>
      <c r="BM213" s="137" t="s">
        <v>511</v>
      </c>
    </row>
    <row r="214" spans="2:65" s="1" customFormat="1">
      <c r="B214" s="30"/>
      <c r="D214" s="139" t="s">
        <v>141</v>
      </c>
      <c r="F214" s="140" t="s">
        <v>512</v>
      </c>
      <c r="I214" s="141"/>
      <c r="L214" s="30"/>
      <c r="M214" s="142"/>
      <c r="T214" s="51"/>
      <c r="AT214" s="15" t="s">
        <v>141</v>
      </c>
      <c r="AU214" s="15" t="s">
        <v>83</v>
      </c>
    </row>
    <row r="215" spans="2:65" s="1" customFormat="1" ht="16.5" customHeight="1">
      <c r="B215" s="125"/>
      <c r="C215" s="126" t="s">
        <v>442</v>
      </c>
      <c r="D215" s="126" t="s">
        <v>134</v>
      </c>
      <c r="E215" s="127" t="s">
        <v>514</v>
      </c>
      <c r="F215" s="128" t="s">
        <v>515</v>
      </c>
      <c r="G215" s="129" t="s">
        <v>195</v>
      </c>
      <c r="H215" s="130">
        <v>19</v>
      </c>
      <c r="I215" s="131"/>
      <c r="J215" s="132">
        <f>ROUND(I215*H215,2)</f>
        <v>0</v>
      </c>
      <c r="K215" s="128" t="s">
        <v>138</v>
      </c>
      <c r="L215" s="30"/>
      <c r="M215" s="133" t="s">
        <v>3</v>
      </c>
      <c r="N215" s="134" t="s">
        <v>44</v>
      </c>
      <c r="P215" s="135">
        <f>O215*H215</f>
        <v>0</v>
      </c>
      <c r="Q215" s="135">
        <v>1.6449999999999999E-6</v>
      </c>
      <c r="R215" s="135">
        <f>Q215*H215</f>
        <v>3.1254999999999998E-5</v>
      </c>
      <c r="S215" s="135">
        <v>0</v>
      </c>
      <c r="T215" s="136">
        <f>S215*H215</f>
        <v>0</v>
      </c>
      <c r="AR215" s="137" t="s">
        <v>168</v>
      </c>
      <c r="AT215" s="137" t="s">
        <v>134</v>
      </c>
      <c r="AU215" s="137" t="s">
        <v>83</v>
      </c>
      <c r="AY215" s="15" t="s">
        <v>131</v>
      </c>
      <c r="BE215" s="138">
        <f>IF(N215="základní",J215,0)</f>
        <v>0</v>
      </c>
      <c r="BF215" s="138">
        <f>IF(N215="snížená",J215,0)</f>
        <v>0</v>
      </c>
      <c r="BG215" s="138">
        <f>IF(N215="zákl. přenesená",J215,0)</f>
        <v>0</v>
      </c>
      <c r="BH215" s="138">
        <f>IF(N215="sníž. přenesená",J215,0)</f>
        <v>0</v>
      </c>
      <c r="BI215" s="138">
        <f>IF(N215="nulová",J215,0)</f>
        <v>0</v>
      </c>
      <c r="BJ215" s="15" t="s">
        <v>81</v>
      </c>
      <c r="BK215" s="138">
        <f>ROUND(I215*H215,2)</f>
        <v>0</v>
      </c>
      <c r="BL215" s="15" t="s">
        <v>168</v>
      </c>
      <c r="BM215" s="137" t="s">
        <v>516</v>
      </c>
    </row>
    <row r="216" spans="2:65" s="1" customFormat="1">
      <c r="B216" s="30"/>
      <c r="D216" s="139" t="s">
        <v>141</v>
      </c>
      <c r="F216" s="140" t="s">
        <v>517</v>
      </c>
      <c r="I216" s="141"/>
      <c r="L216" s="30"/>
      <c r="M216" s="142"/>
      <c r="T216" s="51"/>
      <c r="AT216" s="15" t="s">
        <v>141</v>
      </c>
      <c r="AU216" s="15" t="s">
        <v>83</v>
      </c>
    </row>
    <row r="217" spans="2:65" s="1" customFormat="1" ht="16.5" customHeight="1">
      <c r="B217" s="125"/>
      <c r="C217" s="126" t="s">
        <v>446</v>
      </c>
      <c r="D217" s="126" t="s">
        <v>134</v>
      </c>
      <c r="E217" s="127" t="s">
        <v>733</v>
      </c>
      <c r="F217" s="128" t="s">
        <v>734</v>
      </c>
      <c r="G217" s="129" t="s">
        <v>412</v>
      </c>
      <c r="H217" s="130">
        <v>1</v>
      </c>
      <c r="I217" s="131"/>
      <c r="J217" s="132">
        <f>ROUND(I217*H217,2)</f>
        <v>0</v>
      </c>
      <c r="K217" s="128" t="s">
        <v>138</v>
      </c>
      <c r="L217" s="30"/>
      <c r="M217" s="133" t="s">
        <v>3</v>
      </c>
      <c r="N217" s="134" t="s">
        <v>44</v>
      </c>
      <c r="P217" s="135">
        <f>O217*H217</f>
        <v>0</v>
      </c>
      <c r="Q217" s="135">
        <v>0</v>
      </c>
      <c r="R217" s="135">
        <f>Q217*H217</f>
        <v>0</v>
      </c>
      <c r="S217" s="135">
        <v>5.4199999999999998E-2</v>
      </c>
      <c r="T217" s="136">
        <f>S217*H217</f>
        <v>5.4199999999999998E-2</v>
      </c>
      <c r="AR217" s="137" t="s">
        <v>168</v>
      </c>
      <c r="AT217" s="137" t="s">
        <v>134</v>
      </c>
      <c r="AU217" s="137" t="s">
        <v>83</v>
      </c>
      <c r="AY217" s="15" t="s">
        <v>131</v>
      </c>
      <c r="BE217" s="138">
        <f>IF(N217="základní",J217,0)</f>
        <v>0</v>
      </c>
      <c r="BF217" s="138">
        <f>IF(N217="snížená",J217,0)</f>
        <v>0</v>
      </c>
      <c r="BG217" s="138">
        <f>IF(N217="zákl. přenesená",J217,0)</f>
        <v>0</v>
      </c>
      <c r="BH217" s="138">
        <f>IF(N217="sníž. přenesená",J217,0)</f>
        <v>0</v>
      </c>
      <c r="BI217" s="138">
        <f>IF(N217="nulová",J217,0)</f>
        <v>0</v>
      </c>
      <c r="BJ217" s="15" t="s">
        <v>81</v>
      </c>
      <c r="BK217" s="138">
        <f>ROUND(I217*H217,2)</f>
        <v>0</v>
      </c>
      <c r="BL217" s="15" t="s">
        <v>168</v>
      </c>
      <c r="BM217" s="137" t="s">
        <v>735</v>
      </c>
    </row>
    <row r="218" spans="2:65" s="1" customFormat="1">
      <c r="B218" s="30"/>
      <c r="D218" s="139" t="s">
        <v>141</v>
      </c>
      <c r="F218" s="140" t="s">
        <v>736</v>
      </c>
      <c r="I218" s="141"/>
      <c r="L218" s="30"/>
      <c r="M218" s="142"/>
      <c r="T218" s="51"/>
      <c r="AT218" s="15" t="s">
        <v>141</v>
      </c>
      <c r="AU218" s="15" t="s">
        <v>83</v>
      </c>
    </row>
    <row r="219" spans="2:65" s="1" customFormat="1" ht="16.5" customHeight="1">
      <c r="B219" s="125"/>
      <c r="C219" s="126" t="s">
        <v>451</v>
      </c>
      <c r="D219" s="126" t="s">
        <v>134</v>
      </c>
      <c r="E219" s="127" t="s">
        <v>843</v>
      </c>
      <c r="F219" s="128" t="s">
        <v>844</v>
      </c>
      <c r="G219" s="129" t="s">
        <v>412</v>
      </c>
      <c r="H219" s="130">
        <v>14</v>
      </c>
      <c r="I219" s="131"/>
      <c r="J219" s="132">
        <f>ROUND(I219*H219,2)</f>
        <v>0</v>
      </c>
      <c r="K219" s="128" t="s">
        <v>138</v>
      </c>
      <c r="L219" s="30"/>
      <c r="M219" s="133" t="s">
        <v>3</v>
      </c>
      <c r="N219" s="134" t="s">
        <v>44</v>
      </c>
      <c r="P219" s="135">
        <f>O219*H219</f>
        <v>0</v>
      </c>
      <c r="Q219" s="135">
        <v>0</v>
      </c>
      <c r="R219" s="135">
        <f>Q219*H219</f>
        <v>0</v>
      </c>
      <c r="S219" s="135">
        <v>0.16800000000000001</v>
      </c>
      <c r="T219" s="136">
        <f>S219*H219</f>
        <v>2.3520000000000003</v>
      </c>
      <c r="AR219" s="137" t="s">
        <v>168</v>
      </c>
      <c r="AT219" s="137" t="s">
        <v>134</v>
      </c>
      <c r="AU219" s="137" t="s">
        <v>83</v>
      </c>
      <c r="AY219" s="15" t="s">
        <v>131</v>
      </c>
      <c r="BE219" s="138">
        <f>IF(N219="základní",J219,0)</f>
        <v>0</v>
      </c>
      <c r="BF219" s="138">
        <f>IF(N219="snížená",J219,0)</f>
        <v>0</v>
      </c>
      <c r="BG219" s="138">
        <f>IF(N219="zákl. přenesená",J219,0)</f>
        <v>0</v>
      </c>
      <c r="BH219" s="138">
        <f>IF(N219="sníž. přenesená",J219,0)</f>
        <v>0</v>
      </c>
      <c r="BI219" s="138">
        <f>IF(N219="nulová",J219,0)</f>
        <v>0</v>
      </c>
      <c r="BJ219" s="15" t="s">
        <v>81</v>
      </c>
      <c r="BK219" s="138">
        <f>ROUND(I219*H219,2)</f>
        <v>0</v>
      </c>
      <c r="BL219" s="15" t="s">
        <v>168</v>
      </c>
      <c r="BM219" s="137" t="s">
        <v>845</v>
      </c>
    </row>
    <row r="220" spans="2:65" s="1" customFormat="1">
      <c r="B220" s="30"/>
      <c r="D220" s="139" t="s">
        <v>141</v>
      </c>
      <c r="F220" s="140" t="s">
        <v>846</v>
      </c>
      <c r="I220" s="141"/>
      <c r="L220" s="30"/>
      <c r="M220" s="142"/>
      <c r="T220" s="51"/>
      <c r="AT220" s="15" t="s">
        <v>141</v>
      </c>
      <c r="AU220" s="15" t="s">
        <v>83</v>
      </c>
    </row>
    <row r="221" spans="2:65" s="1" customFormat="1" ht="16.5" customHeight="1">
      <c r="B221" s="125"/>
      <c r="C221" s="126" t="s">
        <v>455</v>
      </c>
      <c r="D221" s="126" t="s">
        <v>134</v>
      </c>
      <c r="E221" s="127" t="s">
        <v>847</v>
      </c>
      <c r="F221" s="128" t="s">
        <v>848</v>
      </c>
      <c r="G221" s="129" t="s">
        <v>195</v>
      </c>
      <c r="H221" s="130">
        <v>33</v>
      </c>
      <c r="I221" s="131"/>
      <c r="J221" s="132">
        <f>ROUND(I221*H221,2)</f>
        <v>0</v>
      </c>
      <c r="K221" s="128" t="s">
        <v>138</v>
      </c>
      <c r="L221" s="30"/>
      <c r="M221" s="133" t="s">
        <v>3</v>
      </c>
      <c r="N221" s="134" t="s">
        <v>44</v>
      </c>
      <c r="P221" s="135">
        <f>O221*H221</f>
        <v>0</v>
      </c>
      <c r="Q221" s="135">
        <v>0</v>
      </c>
      <c r="R221" s="135">
        <f>Q221*H221</f>
        <v>0</v>
      </c>
      <c r="S221" s="135">
        <v>2.48E-3</v>
      </c>
      <c r="T221" s="136">
        <f>S221*H221</f>
        <v>8.1839999999999996E-2</v>
      </c>
      <c r="AR221" s="137" t="s">
        <v>168</v>
      </c>
      <c r="AT221" s="137" t="s">
        <v>134</v>
      </c>
      <c r="AU221" s="137" t="s">
        <v>83</v>
      </c>
      <c r="AY221" s="15" t="s">
        <v>131</v>
      </c>
      <c r="BE221" s="138">
        <f>IF(N221="základní",J221,0)</f>
        <v>0</v>
      </c>
      <c r="BF221" s="138">
        <f>IF(N221="snížená",J221,0)</f>
        <v>0</v>
      </c>
      <c r="BG221" s="138">
        <f>IF(N221="zákl. přenesená",J221,0)</f>
        <v>0</v>
      </c>
      <c r="BH221" s="138">
        <f>IF(N221="sníž. přenesená",J221,0)</f>
        <v>0</v>
      </c>
      <c r="BI221" s="138">
        <f>IF(N221="nulová",J221,0)</f>
        <v>0</v>
      </c>
      <c r="BJ221" s="15" t="s">
        <v>81</v>
      </c>
      <c r="BK221" s="138">
        <f>ROUND(I221*H221,2)</f>
        <v>0</v>
      </c>
      <c r="BL221" s="15" t="s">
        <v>168</v>
      </c>
      <c r="BM221" s="137" t="s">
        <v>849</v>
      </c>
    </row>
    <row r="222" spans="2:65" s="1" customFormat="1">
      <c r="B222" s="30"/>
      <c r="D222" s="139" t="s">
        <v>141</v>
      </c>
      <c r="F222" s="140" t="s">
        <v>850</v>
      </c>
      <c r="I222" s="141"/>
      <c r="L222" s="30"/>
      <c r="M222" s="142"/>
      <c r="T222" s="51"/>
      <c r="AT222" s="15" t="s">
        <v>141</v>
      </c>
      <c r="AU222" s="15" t="s">
        <v>83</v>
      </c>
    </row>
    <row r="223" spans="2:65" s="12" customFormat="1">
      <c r="B223" s="146"/>
      <c r="D223" s="147" t="s">
        <v>175</v>
      </c>
      <c r="E223" s="148" t="s">
        <v>3</v>
      </c>
      <c r="F223" s="149" t="s">
        <v>851</v>
      </c>
      <c r="H223" s="150">
        <v>33</v>
      </c>
      <c r="I223" s="151"/>
      <c r="L223" s="146"/>
      <c r="M223" s="152"/>
      <c r="T223" s="153"/>
      <c r="AT223" s="148" t="s">
        <v>175</v>
      </c>
      <c r="AU223" s="148" t="s">
        <v>83</v>
      </c>
      <c r="AV223" s="12" t="s">
        <v>83</v>
      </c>
      <c r="AW223" s="12" t="s">
        <v>34</v>
      </c>
      <c r="AX223" s="12" t="s">
        <v>73</v>
      </c>
      <c r="AY223" s="148" t="s">
        <v>131</v>
      </c>
    </row>
    <row r="224" spans="2:65" s="11" customFormat="1" ht="22.9" customHeight="1">
      <c r="B224" s="113"/>
      <c r="D224" s="114" t="s">
        <v>72</v>
      </c>
      <c r="E224" s="123" t="s">
        <v>518</v>
      </c>
      <c r="F224" s="123" t="s">
        <v>519</v>
      </c>
      <c r="I224" s="116"/>
      <c r="J224" s="124">
        <f>BK224</f>
        <v>0</v>
      </c>
      <c r="L224" s="113"/>
      <c r="M224" s="118"/>
      <c r="P224" s="119">
        <f>SUM(P225:P250)</f>
        <v>0</v>
      </c>
      <c r="R224" s="119">
        <f>SUM(R225:R250)</f>
        <v>0</v>
      </c>
      <c r="T224" s="120">
        <f>SUM(T225:T250)</f>
        <v>0</v>
      </c>
      <c r="AR224" s="114" t="s">
        <v>81</v>
      </c>
      <c r="AT224" s="121" t="s">
        <v>72</v>
      </c>
      <c r="AU224" s="121" t="s">
        <v>81</v>
      </c>
      <c r="AY224" s="114" t="s">
        <v>131</v>
      </c>
      <c r="BK224" s="122">
        <f>SUM(BK225:BK250)</f>
        <v>0</v>
      </c>
    </row>
    <row r="225" spans="2:65" s="1" customFormat="1" ht="24.2" customHeight="1">
      <c r="B225" s="125"/>
      <c r="C225" s="126" t="s">
        <v>461</v>
      </c>
      <c r="D225" s="126" t="s">
        <v>134</v>
      </c>
      <c r="E225" s="127" t="s">
        <v>521</v>
      </c>
      <c r="F225" s="128" t="s">
        <v>522</v>
      </c>
      <c r="G225" s="129" t="s">
        <v>263</v>
      </c>
      <c r="H225" s="130">
        <v>10.346</v>
      </c>
      <c r="I225" s="131"/>
      <c r="J225" s="132">
        <f>ROUND(I225*H225,2)</f>
        <v>0</v>
      </c>
      <c r="K225" s="128" t="s">
        <v>138</v>
      </c>
      <c r="L225" s="30"/>
      <c r="M225" s="133" t="s">
        <v>3</v>
      </c>
      <c r="N225" s="134" t="s">
        <v>44</v>
      </c>
      <c r="P225" s="135">
        <f>O225*H225</f>
        <v>0</v>
      </c>
      <c r="Q225" s="135">
        <v>0</v>
      </c>
      <c r="R225" s="135">
        <f>Q225*H225</f>
        <v>0</v>
      </c>
      <c r="S225" s="135">
        <v>0</v>
      </c>
      <c r="T225" s="136">
        <f>S225*H225</f>
        <v>0</v>
      </c>
      <c r="AR225" s="137" t="s">
        <v>168</v>
      </c>
      <c r="AT225" s="137" t="s">
        <v>134</v>
      </c>
      <c r="AU225" s="137" t="s">
        <v>83</v>
      </c>
      <c r="AY225" s="15" t="s">
        <v>131</v>
      </c>
      <c r="BE225" s="138">
        <f>IF(N225="základní",J225,0)</f>
        <v>0</v>
      </c>
      <c r="BF225" s="138">
        <f>IF(N225="snížená",J225,0)</f>
        <v>0</v>
      </c>
      <c r="BG225" s="138">
        <f>IF(N225="zákl. přenesená",J225,0)</f>
        <v>0</v>
      </c>
      <c r="BH225" s="138">
        <f>IF(N225="sníž. přenesená",J225,0)</f>
        <v>0</v>
      </c>
      <c r="BI225" s="138">
        <f>IF(N225="nulová",J225,0)</f>
        <v>0</v>
      </c>
      <c r="BJ225" s="15" t="s">
        <v>81</v>
      </c>
      <c r="BK225" s="138">
        <f>ROUND(I225*H225,2)</f>
        <v>0</v>
      </c>
      <c r="BL225" s="15" t="s">
        <v>168</v>
      </c>
      <c r="BM225" s="137" t="s">
        <v>523</v>
      </c>
    </row>
    <row r="226" spans="2:65" s="1" customFormat="1">
      <c r="B226" s="30"/>
      <c r="D226" s="139" t="s">
        <v>141</v>
      </c>
      <c r="F226" s="140" t="s">
        <v>524</v>
      </c>
      <c r="I226" s="141"/>
      <c r="L226" s="30"/>
      <c r="M226" s="142"/>
      <c r="T226" s="51"/>
      <c r="AT226" s="15" t="s">
        <v>141</v>
      </c>
      <c r="AU226" s="15" t="s">
        <v>83</v>
      </c>
    </row>
    <row r="227" spans="2:65" s="12" customFormat="1">
      <c r="B227" s="146"/>
      <c r="D227" s="147" t="s">
        <v>175</v>
      </c>
      <c r="E227" s="148" t="s">
        <v>3</v>
      </c>
      <c r="F227" s="149" t="s">
        <v>852</v>
      </c>
      <c r="H227" s="150">
        <v>9.41</v>
      </c>
      <c r="I227" s="151"/>
      <c r="L227" s="146"/>
      <c r="M227" s="152"/>
      <c r="T227" s="153"/>
      <c r="AT227" s="148" t="s">
        <v>175</v>
      </c>
      <c r="AU227" s="148" t="s">
        <v>83</v>
      </c>
      <c r="AV227" s="12" t="s">
        <v>83</v>
      </c>
      <c r="AW227" s="12" t="s">
        <v>34</v>
      </c>
      <c r="AX227" s="12" t="s">
        <v>73</v>
      </c>
      <c r="AY227" s="148" t="s">
        <v>131</v>
      </c>
    </row>
    <row r="228" spans="2:65" s="12" customFormat="1">
      <c r="B228" s="146"/>
      <c r="D228" s="147" t="s">
        <v>175</v>
      </c>
      <c r="E228" s="148" t="s">
        <v>3</v>
      </c>
      <c r="F228" s="149" t="s">
        <v>853</v>
      </c>
      <c r="H228" s="150">
        <v>0.88200000000000001</v>
      </c>
      <c r="I228" s="151"/>
      <c r="L228" s="146"/>
      <c r="M228" s="152"/>
      <c r="T228" s="153"/>
      <c r="AT228" s="148" t="s">
        <v>175</v>
      </c>
      <c r="AU228" s="148" t="s">
        <v>83</v>
      </c>
      <c r="AV228" s="12" t="s">
        <v>83</v>
      </c>
      <c r="AW228" s="12" t="s">
        <v>34</v>
      </c>
      <c r="AX228" s="12" t="s">
        <v>73</v>
      </c>
      <c r="AY228" s="148" t="s">
        <v>131</v>
      </c>
    </row>
    <row r="229" spans="2:65" s="12" customFormat="1">
      <c r="B229" s="146"/>
      <c r="D229" s="147" t="s">
        <v>175</v>
      </c>
      <c r="E229" s="148" t="s">
        <v>3</v>
      </c>
      <c r="F229" s="149" t="s">
        <v>740</v>
      </c>
      <c r="H229" s="150">
        <v>5.3999999999999999E-2</v>
      </c>
      <c r="I229" s="151"/>
      <c r="L229" s="146"/>
      <c r="M229" s="152"/>
      <c r="T229" s="153"/>
      <c r="AT229" s="148" t="s">
        <v>175</v>
      </c>
      <c r="AU229" s="148" t="s">
        <v>83</v>
      </c>
      <c r="AV229" s="12" t="s">
        <v>83</v>
      </c>
      <c r="AW229" s="12" t="s">
        <v>34</v>
      </c>
      <c r="AX229" s="12" t="s">
        <v>73</v>
      </c>
      <c r="AY229" s="148" t="s">
        <v>131</v>
      </c>
    </row>
    <row r="230" spans="2:65" s="1" customFormat="1" ht="24.2" customHeight="1">
      <c r="B230" s="125"/>
      <c r="C230" s="126" t="s">
        <v>466</v>
      </c>
      <c r="D230" s="126" t="s">
        <v>134</v>
      </c>
      <c r="E230" s="127" t="s">
        <v>530</v>
      </c>
      <c r="F230" s="128" t="s">
        <v>531</v>
      </c>
      <c r="G230" s="129" t="s">
        <v>263</v>
      </c>
      <c r="H230" s="130">
        <v>93.114000000000004</v>
      </c>
      <c r="I230" s="131"/>
      <c r="J230" s="132">
        <f>ROUND(I230*H230,2)</f>
        <v>0</v>
      </c>
      <c r="K230" s="128" t="s">
        <v>138</v>
      </c>
      <c r="L230" s="30"/>
      <c r="M230" s="133" t="s">
        <v>3</v>
      </c>
      <c r="N230" s="134" t="s">
        <v>44</v>
      </c>
      <c r="P230" s="135">
        <f>O230*H230</f>
        <v>0</v>
      </c>
      <c r="Q230" s="135">
        <v>0</v>
      </c>
      <c r="R230" s="135">
        <f>Q230*H230</f>
        <v>0</v>
      </c>
      <c r="S230" s="135">
        <v>0</v>
      </c>
      <c r="T230" s="136">
        <f>S230*H230</f>
        <v>0</v>
      </c>
      <c r="AR230" s="137" t="s">
        <v>168</v>
      </c>
      <c r="AT230" s="137" t="s">
        <v>134</v>
      </c>
      <c r="AU230" s="137" t="s">
        <v>83</v>
      </c>
      <c r="AY230" s="15" t="s">
        <v>131</v>
      </c>
      <c r="BE230" s="138">
        <f>IF(N230="základní",J230,0)</f>
        <v>0</v>
      </c>
      <c r="BF230" s="138">
        <f>IF(N230="snížená",J230,0)</f>
        <v>0</v>
      </c>
      <c r="BG230" s="138">
        <f>IF(N230="zákl. přenesená",J230,0)</f>
        <v>0</v>
      </c>
      <c r="BH230" s="138">
        <f>IF(N230="sníž. přenesená",J230,0)</f>
        <v>0</v>
      </c>
      <c r="BI230" s="138">
        <f>IF(N230="nulová",J230,0)</f>
        <v>0</v>
      </c>
      <c r="BJ230" s="15" t="s">
        <v>81</v>
      </c>
      <c r="BK230" s="138">
        <f>ROUND(I230*H230,2)</f>
        <v>0</v>
      </c>
      <c r="BL230" s="15" t="s">
        <v>168</v>
      </c>
      <c r="BM230" s="137" t="s">
        <v>532</v>
      </c>
    </row>
    <row r="231" spans="2:65" s="1" customFormat="1">
      <c r="B231" s="30"/>
      <c r="D231" s="139" t="s">
        <v>141</v>
      </c>
      <c r="F231" s="140" t="s">
        <v>533</v>
      </c>
      <c r="I231" s="141"/>
      <c r="L231" s="30"/>
      <c r="M231" s="142"/>
      <c r="T231" s="51"/>
      <c r="AT231" s="15" t="s">
        <v>141</v>
      </c>
      <c r="AU231" s="15" t="s">
        <v>83</v>
      </c>
    </row>
    <row r="232" spans="2:65" s="12" customFormat="1">
      <c r="B232" s="146"/>
      <c r="D232" s="147" t="s">
        <v>175</v>
      </c>
      <c r="F232" s="149" t="s">
        <v>854</v>
      </c>
      <c r="H232" s="150">
        <v>93.114000000000004</v>
      </c>
      <c r="I232" s="151"/>
      <c r="L232" s="146"/>
      <c r="M232" s="152"/>
      <c r="T232" s="153"/>
      <c r="AT232" s="148" t="s">
        <v>175</v>
      </c>
      <c r="AU232" s="148" t="s">
        <v>83</v>
      </c>
      <c r="AV232" s="12" t="s">
        <v>83</v>
      </c>
      <c r="AW232" s="12" t="s">
        <v>4</v>
      </c>
      <c r="AX232" s="12" t="s">
        <v>81</v>
      </c>
      <c r="AY232" s="148" t="s">
        <v>131</v>
      </c>
    </row>
    <row r="233" spans="2:65" s="1" customFormat="1" ht="24.2" customHeight="1">
      <c r="B233" s="125"/>
      <c r="C233" s="126" t="s">
        <v>470</v>
      </c>
      <c r="D233" s="126" t="s">
        <v>134</v>
      </c>
      <c r="E233" s="127" t="s">
        <v>536</v>
      </c>
      <c r="F233" s="128" t="s">
        <v>537</v>
      </c>
      <c r="G233" s="129" t="s">
        <v>263</v>
      </c>
      <c r="H233" s="130">
        <v>3.254</v>
      </c>
      <c r="I233" s="131"/>
      <c r="J233" s="132">
        <f>ROUND(I233*H233,2)</f>
        <v>0</v>
      </c>
      <c r="K233" s="128" t="s">
        <v>138</v>
      </c>
      <c r="L233" s="30"/>
      <c r="M233" s="133" t="s">
        <v>3</v>
      </c>
      <c r="N233" s="134" t="s">
        <v>44</v>
      </c>
      <c r="P233" s="135">
        <f>O233*H233</f>
        <v>0</v>
      </c>
      <c r="Q233" s="135">
        <v>0</v>
      </c>
      <c r="R233" s="135">
        <f>Q233*H233</f>
        <v>0</v>
      </c>
      <c r="S233" s="135">
        <v>0</v>
      </c>
      <c r="T233" s="136">
        <f>S233*H233</f>
        <v>0</v>
      </c>
      <c r="AR233" s="137" t="s">
        <v>168</v>
      </c>
      <c r="AT233" s="137" t="s">
        <v>134</v>
      </c>
      <c r="AU233" s="137" t="s">
        <v>83</v>
      </c>
      <c r="AY233" s="15" t="s">
        <v>131</v>
      </c>
      <c r="BE233" s="138">
        <f>IF(N233="základní",J233,0)</f>
        <v>0</v>
      </c>
      <c r="BF233" s="138">
        <f>IF(N233="snížená",J233,0)</f>
        <v>0</v>
      </c>
      <c r="BG233" s="138">
        <f>IF(N233="zákl. přenesená",J233,0)</f>
        <v>0</v>
      </c>
      <c r="BH233" s="138">
        <f>IF(N233="sníž. přenesená",J233,0)</f>
        <v>0</v>
      </c>
      <c r="BI233" s="138">
        <f>IF(N233="nulová",J233,0)</f>
        <v>0</v>
      </c>
      <c r="BJ233" s="15" t="s">
        <v>81</v>
      </c>
      <c r="BK233" s="138">
        <f>ROUND(I233*H233,2)</f>
        <v>0</v>
      </c>
      <c r="BL233" s="15" t="s">
        <v>168</v>
      </c>
      <c r="BM233" s="137" t="s">
        <v>538</v>
      </c>
    </row>
    <row r="234" spans="2:65" s="1" customFormat="1">
      <c r="B234" s="30"/>
      <c r="D234" s="139" t="s">
        <v>141</v>
      </c>
      <c r="F234" s="140" t="s">
        <v>539</v>
      </c>
      <c r="I234" s="141"/>
      <c r="L234" s="30"/>
      <c r="M234" s="142"/>
      <c r="T234" s="51"/>
      <c r="AT234" s="15" t="s">
        <v>141</v>
      </c>
      <c r="AU234" s="15" t="s">
        <v>83</v>
      </c>
    </row>
    <row r="235" spans="2:65" s="12" customFormat="1">
      <c r="B235" s="146"/>
      <c r="D235" s="147" t="s">
        <v>175</v>
      </c>
      <c r="E235" s="148" t="s">
        <v>3</v>
      </c>
      <c r="F235" s="149" t="s">
        <v>855</v>
      </c>
      <c r="H235" s="150">
        <v>0.82</v>
      </c>
      <c r="I235" s="151"/>
      <c r="L235" s="146"/>
      <c r="M235" s="152"/>
      <c r="T235" s="153"/>
      <c r="AT235" s="148" t="s">
        <v>175</v>
      </c>
      <c r="AU235" s="148" t="s">
        <v>83</v>
      </c>
      <c r="AV235" s="12" t="s">
        <v>83</v>
      </c>
      <c r="AW235" s="12" t="s">
        <v>34</v>
      </c>
      <c r="AX235" s="12" t="s">
        <v>73</v>
      </c>
      <c r="AY235" s="148" t="s">
        <v>131</v>
      </c>
    </row>
    <row r="236" spans="2:65" s="12" customFormat="1">
      <c r="B236" s="146"/>
      <c r="D236" s="147" t="s">
        <v>175</v>
      </c>
      <c r="E236" s="148" t="s">
        <v>3</v>
      </c>
      <c r="F236" s="149" t="s">
        <v>856</v>
      </c>
      <c r="H236" s="150">
        <v>2.4340000000000002</v>
      </c>
      <c r="I236" s="151"/>
      <c r="L236" s="146"/>
      <c r="M236" s="152"/>
      <c r="T236" s="153"/>
      <c r="AT236" s="148" t="s">
        <v>175</v>
      </c>
      <c r="AU236" s="148" t="s">
        <v>83</v>
      </c>
      <c r="AV236" s="12" t="s">
        <v>83</v>
      </c>
      <c r="AW236" s="12" t="s">
        <v>34</v>
      </c>
      <c r="AX236" s="12" t="s">
        <v>73</v>
      </c>
      <c r="AY236" s="148" t="s">
        <v>131</v>
      </c>
    </row>
    <row r="237" spans="2:65" s="1" customFormat="1" ht="24.2" customHeight="1">
      <c r="B237" s="125"/>
      <c r="C237" s="126" t="s">
        <v>475</v>
      </c>
      <c r="D237" s="126" t="s">
        <v>134</v>
      </c>
      <c r="E237" s="127" t="s">
        <v>544</v>
      </c>
      <c r="F237" s="128" t="s">
        <v>531</v>
      </c>
      <c r="G237" s="129" t="s">
        <v>263</v>
      </c>
      <c r="H237" s="130">
        <v>29.286000000000001</v>
      </c>
      <c r="I237" s="131"/>
      <c r="J237" s="132">
        <f>ROUND(I237*H237,2)</f>
        <v>0</v>
      </c>
      <c r="K237" s="128" t="s">
        <v>138</v>
      </c>
      <c r="L237" s="30"/>
      <c r="M237" s="133" t="s">
        <v>3</v>
      </c>
      <c r="N237" s="134" t="s">
        <v>44</v>
      </c>
      <c r="P237" s="135">
        <f>O237*H237</f>
        <v>0</v>
      </c>
      <c r="Q237" s="135">
        <v>0</v>
      </c>
      <c r="R237" s="135">
        <f>Q237*H237</f>
        <v>0</v>
      </c>
      <c r="S237" s="135">
        <v>0</v>
      </c>
      <c r="T237" s="136">
        <f>S237*H237</f>
        <v>0</v>
      </c>
      <c r="AR237" s="137" t="s">
        <v>168</v>
      </c>
      <c r="AT237" s="137" t="s">
        <v>134</v>
      </c>
      <c r="AU237" s="137" t="s">
        <v>83</v>
      </c>
      <c r="AY237" s="15" t="s">
        <v>131</v>
      </c>
      <c r="BE237" s="138">
        <f>IF(N237="základní",J237,0)</f>
        <v>0</v>
      </c>
      <c r="BF237" s="138">
        <f>IF(N237="snížená",J237,0)</f>
        <v>0</v>
      </c>
      <c r="BG237" s="138">
        <f>IF(N237="zákl. přenesená",J237,0)</f>
        <v>0</v>
      </c>
      <c r="BH237" s="138">
        <f>IF(N237="sníž. přenesená",J237,0)</f>
        <v>0</v>
      </c>
      <c r="BI237" s="138">
        <f>IF(N237="nulová",J237,0)</f>
        <v>0</v>
      </c>
      <c r="BJ237" s="15" t="s">
        <v>81</v>
      </c>
      <c r="BK237" s="138">
        <f>ROUND(I237*H237,2)</f>
        <v>0</v>
      </c>
      <c r="BL237" s="15" t="s">
        <v>168</v>
      </c>
      <c r="BM237" s="137" t="s">
        <v>545</v>
      </c>
    </row>
    <row r="238" spans="2:65" s="1" customFormat="1">
      <c r="B238" s="30"/>
      <c r="D238" s="139" t="s">
        <v>141</v>
      </c>
      <c r="F238" s="140" t="s">
        <v>546</v>
      </c>
      <c r="I238" s="141"/>
      <c r="L238" s="30"/>
      <c r="M238" s="142"/>
      <c r="T238" s="51"/>
      <c r="AT238" s="15" t="s">
        <v>141</v>
      </c>
      <c r="AU238" s="15" t="s">
        <v>83</v>
      </c>
    </row>
    <row r="239" spans="2:65" s="12" customFormat="1">
      <c r="B239" s="146"/>
      <c r="D239" s="147" t="s">
        <v>175</v>
      </c>
      <c r="F239" s="149" t="s">
        <v>857</v>
      </c>
      <c r="H239" s="150">
        <v>29.286000000000001</v>
      </c>
      <c r="I239" s="151"/>
      <c r="L239" s="146"/>
      <c r="M239" s="152"/>
      <c r="T239" s="153"/>
      <c r="AT239" s="148" t="s">
        <v>175</v>
      </c>
      <c r="AU239" s="148" t="s">
        <v>83</v>
      </c>
      <c r="AV239" s="12" t="s">
        <v>83</v>
      </c>
      <c r="AW239" s="12" t="s">
        <v>4</v>
      </c>
      <c r="AX239" s="12" t="s">
        <v>81</v>
      </c>
      <c r="AY239" s="148" t="s">
        <v>131</v>
      </c>
    </row>
    <row r="240" spans="2:65" s="1" customFormat="1" ht="24.2" customHeight="1">
      <c r="B240" s="125"/>
      <c r="C240" s="126" t="s">
        <v>483</v>
      </c>
      <c r="D240" s="126" t="s">
        <v>134</v>
      </c>
      <c r="E240" s="127" t="s">
        <v>549</v>
      </c>
      <c r="F240" s="128" t="s">
        <v>550</v>
      </c>
      <c r="G240" s="129" t="s">
        <v>263</v>
      </c>
      <c r="H240" s="130">
        <v>0.88200000000000001</v>
      </c>
      <c r="I240" s="131"/>
      <c r="J240" s="132">
        <f>ROUND(I240*H240,2)</f>
        <v>0</v>
      </c>
      <c r="K240" s="128" t="s">
        <v>138</v>
      </c>
      <c r="L240" s="30"/>
      <c r="M240" s="133" t="s">
        <v>3</v>
      </c>
      <c r="N240" s="134" t="s">
        <v>44</v>
      </c>
      <c r="P240" s="135">
        <f>O240*H240</f>
        <v>0</v>
      </c>
      <c r="Q240" s="135">
        <v>0</v>
      </c>
      <c r="R240" s="135">
        <f>Q240*H240</f>
        <v>0</v>
      </c>
      <c r="S240" s="135">
        <v>0</v>
      </c>
      <c r="T240" s="136">
        <f>S240*H240</f>
        <v>0</v>
      </c>
      <c r="AR240" s="137" t="s">
        <v>168</v>
      </c>
      <c r="AT240" s="137" t="s">
        <v>134</v>
      </c>
      <c r="AU240" s="137" t="s">
        <v>83</v>
      </c>
      <c r="AY240" s="15" t="s">
        <v>131</v>
      </c>
      <c r="BE240" s="138">
        <f>IF(N240="základní",J240,0)</f>
        <v>0</v>
      </c>
      <c r="BF240" s="138">
        <f>IF(N240="snížená",J240,0)</f>
        <v>0</v>
      </c>
      <c r="BG240" s="138">
        <f>IF(N240="zákl. přenesená",J240,0)</f>
        <v>0</v>
      </c>
      <c r="BH240" s="138">
        <f>IF(N240="sníž. přenesená",J240,0)</f>
        <v>0</v>
      </c>
      <c r="BI240" s="138">
        <f>IF(N240="nulová",J240,0)</f>
        <v>0</v>
      </c>
      <c r="BJ240" s="15" t="s">
        <v>81</v>
      </c>
      <c r="BK240" s="138">
        <f>ROUND(I240*H240,2)</f>
        <v>0</v>
      </c>
      <c r="BL240" s="15" t="s">
        <v>168</v>
      </c>
      <c r="BM240" s="137" t="s">
        <v>551</v>
      </c>
    </row>
    <row r="241" spans="2:65" s="1" customFormat="1">
      <c r="B241" s="30"/>
      <c r="D241" s="139" t="s">
        <v>141</v>
      </c>
      <c r="F241" s="140" t="s">
        <v>552</v>
      </c>
      <c r="I241" s="141"/>
      <c r="L241" s="30"/>
      <c r="M241" s="142"/>
      <c r="T241" s="51"/>
      <c r="AT241" s="15" t="s">
        <v>141</v>
      </c>
      <c r="AU241" s="15" t="s">
        <v>83</v>
      </c>
    </row>
    <row r="242" spans="2:65" s="12" customFormat="1">
      <c r="B242" s="146"/>
      <c r="D242" s="147" t="s">
        <v>175</v>
      </c>
      <c r="E242" s="148" t="s">
        <v>3</v>
      </c>
      <c r="F242" s="149" t="s">
        <v>853</v>
      </c>
      <c r="H242" s="150">
        <v>0.88200000000000001</v>
      </c>
      <c r="I242" s="151"/>
      <c r="L242" s="146"/>
      <c r="M242" s="152"/>
      <c r="T242" s="153"/>
      <c r="AT242" s="148" t="s">
        <v>175</v>
      </c>
      <c r="AU242" s="148" t="s">
        <v>83</v>
      </c>
      <c r="AV242" s="12" t="s">
        <v>83</v>
      </c>
      <c r="AW242" s="12" t="s">
        <v>34</v>
      </c>
      <c r="AX242" s="12" t="s">
        <v>73</v>
      </c>
      <c r="AY242" s="148" t="s">
        <v>131</v>
      </c>
    </row>
    <row r="243" spans="2:65" s="1" customFormat="1" ht="24.2" customHeight="1">
      <c r="B243" s="125"/>
      <c r="C243" s="126" t="s">
        <v>488</v>
      </c>
      <c r="D243" s="126" t="s">
        <v>134</v>
      </c>
      <c r="E243" s="127" t="s">
        <v>554</v>
      </c>
      <c r="F243" s="128" t="s">
        <v>555</v>
      </c>
      <c r="G243" s="129" t="s">
        <v>263</v>
      </c>
      <c r="H243" s="130">
        <v>9.41</v>
      </c>
      <c r="I243" s="131"/>
      <c r="J243" s="132">
        <f>ROUND(I243*H243,2)</f>
        <v>0</v>
      </c>
      <c r="K243" s="128" t="s">
        <v>138</v>
      </c>
      <c r="L243" s="30"/>
      <c r="M243" s="133" t="s">
        <v>3</v>
      </c>
      <c r="N243" s="134" t="s">
        <v>44</v>
      </c>
      <c r="P243" s="135">
        <f>O243*H243</f>
        <v>0</v>
      </c>
      <c r="Q243" s="135">
        <v>0</v>
      </c>
      <c r="R243" s="135">
        <f>Q243*H243</f>
        <v>0</v>
      </c>
      <c r="S243" s="135">
        <v>0</v>
      </c>
      <c r="T243" s="136">
        <f>S243*H243</f>
        <v>0</v>
      </c>
      <c r="AR243" s="137" t="s">
        <v>168</v>
      </c>
      <c r="AT243" s="137" t="s">
        <v>134</v>
      </c>
      <c r="AU243" s="137" t="s">
        <v>83</v>
      </c>
      <c r="AY243" s="15" t="s">
        <v>131</v>
      </c>
      <c r="BE243" s="138">
        <f>IF(N243="základní",J243,0)</f>
        <v>0</v>
      </c>
      <c r="BF243" s="138">
        <f>IF(N243="snížená",J243,0)</f>
        <v>0</v>
      </c>
      <c r="BG243" s="138">
        <f>IF(N243="zákl. přenesená",J243,0)</f>
        <v>0</v>
      </c>
      <c r="BH243" s="138">
        <f>IF(N243="sníž. přenesená",J243,0)</f>
        <v>0</v>
      </c>
      <c r="BI243" s="138">
        <f>IF(N243="nulová",J243,0)</f>
        <v>0</v>
      </c>
      <c r="BJ243" s="15" t="s">
        <v>81</v>
      </c>
      <c r="BK243" s="138">
        <f>ROUND(I243*H243,2)</f>
        <v>0</v>
      </c>
      <c r="BL243" s="15" t="s">
        <v>168</v>
      </c>
      <c r="BM243" s="137" t="s">
        <v>556</v>
      </c>
    </row>
    <row r="244" spans="2:65" s="1" customFormat="1">
      <c r="B244" s="30"/>
      <c r="D244" s="139" t="s">
        <v>141</v>
      </c>
      <c r="F244" s="140" t="s">
        <v>557</v>
      </c>
      <c r="I244" s="141"/>
      <c r="L244" s="30"/>
      <c r="M244" s="142"/>
      <c r="T244" s="51"/>
      <c r="AT244" s="15" t="s">
        <v>141</v>
      </c>
      <c r="AU244" s="15" t="s">
        <v>83</v>
      </c>
    </row>
    <row r="245" spans="2:65" s="12" customFormat="1">
      <c r="B245" s="146"/>
      <c r="D245" s="147" t="s">
        <v>175</v>
      </c>
      <c r="E245" s="148" t="s">
        <v>3</v>
      </c>
      <c r="F245" s="149" t="s">
        <v>852</v>
      </c>
      <c r="H245" s="150">
        <v>9.41</v>
      </c>
      <c r="I245" s="151"/>
      <c r="L245" s="146"/>
      <c r="M245" s="152"/>
      <c r="T245" s="153"/>
      <c r="AT245" s="148" t="s">
        <v>175</v>
      </c>
      <c r="AU245" s="148" t="s">
        <v>83</v>
      </c>
      <c r="AV245" s="12" t="s">
        <v>83</v>
      </c>
      <c r="AW245" s="12" t="s">
        <v>34</v>
      </c>
      <c r="AX245" s="12" t="s">
        <v>73</v>
      </c>
      <c r="AY245" s="148" t="s">
        <v>131</v>
      </c>
    </row>
    <row r="246" spans="2:65" s="1" customFormat="1" ht="24.2" customHeight="1">
      <c r="B246" s="125"/>
      <c r="C246" s="126" t="s">
        <v>493</v>
      </c>
      <c r="D246" s="126" t="s">
        <v>134</v>
      </c>
      <c r="E246" s="127" t="s">
        <v>559</v>
      </c>
      <c r="F246" s="128" t="s">
        <v>560</v>
      </c>
      <c r="G246" s="129" t="s">
        <v>263</v>
      </c>
      <c r="H246" s="130">
        <v>3.3079999999999998</v>
      </c>
      <c r="I246" s="131"/>
      <c r="J246" s="132">
        <f>ROUND(I246*H246,2)</f>
        <v>0</v>
      </c>
      <c r="K246" s="128" t="s">
        <v>138</v>
      </c>
      <c r="L246" s="30"/>
      <c r="M246" s="133" t="s">
        <v>3</v>
      </c>
      <c r="N246" s="134" t="s">
        <v>44</v>
      </c>
      <c r="P246" s="135">
        <f>O246*H246</f>
        <v>0</v>
      </c>
      <c r="Q246" s="135">
        <v>0</v>
      </c>
      <c r="R246" s="135">
        <f>Q246*H246</f>
        <v>0</v>
      </c>
      <c r="S246" s="135">
        <v>0</v>
      </c>
      <c r="T246" s="136">
        <f>S246*H246</f>
        <v>0</v>
      </c>
      <c r="AR246" s="137" t="s">
        <v>168</v>
      </c>
      <c r="AT246" s="137" t="s">
        <v>134</v>
      </c>
      <c r="AU246" s="137" t="s">
        <v>83</v>
      </c>
      <c r="AY246" s="15" t="s">
        <v>131</v>
      </c>
      <c r="BE246" s="138">
        <f>IF(N246="základní",J246,0)</f>
        <v>0</v>
      </c>
      <c r="BF246" s="138">
        <f>IF(N246="snížená",J246,0)</f>
        <v>0</v>
      </c>
      <c r="BG246" s="138">
        <f>IF(N246="zákl. přenesená",J246,0)</f>
        <v>0</v>
      </c>
      <c r="BH246" s="138">
        <f>IF(N246="sníž. přenesená",J246,0)</f>
        <v>0</v>
      </c>
      <c r="BI246" s="138">
        <f>IF(N246="nulová",J246,0)</f>
        <v>0</v>
      </c>
      <c r="BJ246" s="15" t="s">
        <v>81</v>
      </c>
      <c r="BK246" s="138">
        <f>ROUND(I246*H246,2)</f>
        <v>0</v>
      </c>
      <c r="BL246" s="15" t="s">
        <v>168</v>
      </c>
      <c r="BM246" s="137" t="s">
        <v>561</v>
      </c>
    </row>
    <row r="247" spans="2:65" s="1" customFormat="1">
      <c r="B247" s="30"/>
      <c r="D247" s="139" t="s">
        <v>141</v>
      </c>
      <c r="F247" s="140" t="s">
        <v>562</v>
      </c>
      <c r="I247" s="141"/>
      <c r="L247" s="30"/>
      <c r="M247" s="142"/>
      <c r="T247" s="51"/>
      <c r="AT247" s="15" t="s">
        <v>141</v>
      </c>
      <c r="AU247" s="15" t="s">
        <v>83</v>
      </c>
    </row>
    <row r="248" spans="2:65" s="12" customFormat="1">
      <c r="B248" s="146"/>
      <c r="D248" s="147" t="s">
        <v>175</v>
      </c>
      <c r="E248" s="148" t="s">
        <v>3</v>
      </c>
      <c r="F248" s="149" t="s">
        <v>855</v>
      </c>
      <c r="H248" s="150">
        <v>0.82</v>
      </c>
      <c r="I248" s="151"/>
      <c r="L248" s="146"/>
      <c r="M248" s="152"/>
      <c r="T248" s="153"/>
      <c r="AT248" s="148" t="s">
        <v>175</v>
      </c>
      <c r="AU248" s="148" t="s">
        <v>83</v>
      </c>
      <c r="AV248" s="12" t="s">
        <v>83</v>
      </c>
      <c r="AW248" s="12" t="s">
        <v>34</v>
      </c>
      <c r="AX248" s="12" t="s">
        <v>73</v>
      </c>
      <c r="AY248" s="148" t="s">
        <v>131</v>
      </c>
    </row>
    <row r="249" spans="2:65" s="12" customFormat="1">
      <c r="B249" s="146"/>
      <c r="D249" s="147" t="s">
        <v>175</v>
      </c>
      <c r="E249" s="148" t="s">
        <v>3</v>
      </c>
      <c r="F249" s="149" t="s">
        <v>740</v>
      </c>
      <c r="H249" s="150">
        <v>5.3999999999999999E-2</v>
      </c>
      <c r="I249" s="151"/>
      <c r="L249" s="146"/>
      <c r="M249" s="152"/>
      <c r="T249" s="153"/>
      <c r="AT249" s="148" t="s">
        <v>175</v>
      </c>
      <c r="AU249" s="148" t="s">
        <v>83</v>
      </c>
      <c r="AV249" s="12" t="s">
        <v>83</v>
      </c>
      <c r="AW249" s="12" t="s">
        <v>34</v>
      </c>
      <c r="AX249" s="12" t="s">
        <v>73</v>
      </c>
      <c r="AY249" s="148" t="s">
        <v>131</v>
      </c>
    </row>
    <row r="250" spans="2:65" s="12" customFormat="1">
      <c r="B250" s="146"/>
      <c r="D250" s="147" t="s">
        <v>175</v>
      </c>
      <c r="E250" s="148" t="s">
        <v>3</v>
      </c>
      <c r="F250" s="149" t="s">
        <v>856</v>
      </c>
      <c r="H250" s="150">
        <v>2.4340000000000002</v>
      </c>
      <c r="I250" s="151"/>
      <c r="L250" s="146"/>
      <c r="M250" s="152"/>
      <c r="T250" s="153"/>
      <c r="AT250" s="148" t="s">
        <v>175</v>
      </c>
      <c r="AU250" s="148" t="s">
        <v>83</v>
      </c>
      <c r="AV250" s="12" t="s">
        <v>83</v>
      </c>
      <c r="AW250" s="12" t="s">
        <v>34</v>
      </c>
      <c r="AX250" s="12" t="s">
        <v>73</v>
      </c>
      <c r="AY250" s="148" t="s">
        <v>131</v>
      </c>
    </row>
    <row r="251" spans="2:65" s="11" customFormat="1" ht="22.9" customHeight="1">
      <c r="B251" s="113"/>
      <c r="D251" s="114" t="s">
        <v>72</v>
      </c>
      <c r="E251" s="123" t="s">
        <v>563</v>
      </c>
      <c r="F251" s="123" t="s">
        <v>564</v>
      </c>
      <c r="I251" s="116"/>
      <c r="J251" s="124">
        <f>BK251</f>
        <v>0</v>
      </c>
      <c r="L251" s="113"/>
      <c r="M251" s="118"/>
      <c r="P251" s="119">
        <f>SUM(P252:P253)</f>
        <v>0</v>
      </c>
      <c r="R251" s="119">
        <f>SUM(R252:R253)</f>
        <v>0</v>
      </c>
      <c r="T251" s="120">
        <f>SUM(T252:T253)</f>
        <v>0</v>
      </c>
      <c r="AR251" s="114" t="s">
        <v>81</v>
      </c>
      <c r="AT251" s="121" t="s">
        <v>72</v>
      </c>
      <c r="AU251" s="121" t="s">
        <v>81</v>
      </c>
      <c r="AY251" s="114" t="s">
        <v>131</v>
      </c>
      <c r="BK251" s="122">
        <f>SUM(BK252:BK253)</f>
        <v>0</v>
      </c>
    </row>
    <row r="252" spans="2:65" s="1" customFormat="1" ht="24.2" customHeight="1">
      <c r="B252" s="125"/>
      <c r="C252" s="126" t="s">
        <v>498</v>
      </c>
      <c r="D252" s="126" t="s">
        <v>134</v>
      </c>
      <c r="E252" s="127" t="s">
        <v>566</v>
      </c>
      <c r="F252" s="128" t="s">
        <v>567</v>
      </c>
      <c r="G252" s="129" t="s">
        <v>263</v>
      </c>
      <c r="H252" s="130">
        <v>39.750999999999998</v>
      </c>
      <c r="I252" s="131"/>
      <c r="J252" s="132">
        <f>ROUND(I252*H252,2)</f>
        <v>0</v>
      </c>
      <c r="K252" s="128" t="s">
        <v>138</v>
      </c>
      <c r="L252" s="30"/>
      <c r="M252" s="133" t="s">
        <v>3</v>
      </c>
      <c r="N252" s="134" t="s">
        <v>44</v>
      </c>
      <c r="P252" s="135">
        <f>O252*H252</f>
        <v>0</v>
      </c>
      <c r="Q252" s="135">
        <v>0</v>
      </c>
      <c r="R252" s="135">
        <f>Q252*H252</f>
        <v>0</v>
      </c>
      <c r="S252" s="135">
        <v>0</v>
      </c>
      <c r="T252" s="136">
        <f>S252*H252</f>
        <v>0</v>
      </c>
      <c r="AR252" s="137" t="s">
        <v>168</v>
      </c>
      <c r="AT252" s="137" t="s">
        <v>134</v>
      </c>
      <c r="AU252" s="137" t="s">
        <v>83</v>
      </c>
      <c r="AY252" s="15" t="s">
        <v>131</v>
      </c>
      <c r="BE252" s="138">
        <f>IF(N252="základní",J252,0)</f>
        <v>0</v>
      </c>
      <c r="BF252" s="138">
        <f>IF(N252="snížená",J252,0)</f>
        <v>0</v>
      </c>
      <c r="BG252" s="138">
        <f>IF(N252="zákl. přenesená",J252,0)</f>
        <v>0</v>
      </c>
      <c r="BH252" s="138">
        <f>IF(N252="sníž. přenesená",J252,0)</f>
        <v>0</v>
      </c>
      <c r="BI252" s="138">
        <f>IF(N252="nulová",J252,0)</f>
        <v>0</v>
      </c>
      <c r="BJ252" s="15" t="s">
        <v>81</v>
      </c>
      <c r="BK252" s="138">
        <f>ROUND(I252*H252,2)</f>
        <v>0</v>
      </c>
      <c r="BL252" s="15" t="s">
        <v>168</v>
      </c>
      <c r="BM252" s="137" t="s">
        <v>568</v>
      </c>
    </row>
    <row r="253" spans="2:65" s="1" customFormat="1">
      <c r="B253" s="30"/>
      <c r="D253" s="139" t="s">
        <v>141</v>
      </c>
      <c r="F253" s="140" t="s">
        <v>569</v>
      </c>
      <c r="I253" s="141"/>
      <c r="L253" s="30"/>
      <c r="M253" s="142"/>
      <c r="T253" s="51"/>
      <c r="AT253" s="15" t="s">
        <v>141</v>
      </c>
      <c r="AU253" s="15" t="s">
        <v>83</v>
      </c>
    </row>
    <row r="254" spans="2:65" s="11" customFormat="1" ht="25.9" customHeight="1">
      <c r="B254" s="113"/>
      <c r="D254" s="114" t="s">
        <v>72</v>
      </c>
      <c r="E254" s="115" t="s">
        <v>284</v>
      </c>
      <c r="F254" s="115" t="s">
        <v>570</v>
      </c>
      <c r="I254" s="116"/>
      <c r="J254" s="117">
        <f>BK254</f>
        <v>0</v>
      </c>
      <c r="L254" s="113"/>
      <c r="M254" s="118"/>
      <c r="P254" s="119">
        <f>P255</f>
        <v>0</v>
      </c>
      <c r="R254" s="119">
        <f>R255</f>
        <v>34.979759739999999</v>
      </c>
      <c r="T254" s="120">
        <f>T255</f>
        <v>0</v>
      </c>
      <c r="AR254" s="114" t="s">
        <v>148</v>
      </c>
      <c r="AT254" s="121" t="s">
        <v>72</v>
      </c>
      <c r="AU254" s="121" t="s">
        <v>73</v>
      </c>
      <c r="AY254" s="114" t="s">
        <v>131</v>
      </c>
      <c r="BK254" s="122">
        <f>BK255</f>
        <v>0</v>
      </c>
    </row>
    <row r="255" spans="2:65" s="11" customFormat="1" ht="22.9" customHeight="1">
      <c r="B255" s="113"/>
      <c r="D255" s="114" t="s">
        <v>72</v>
      </c>
      <c r="E255" s="123" t="s">
        <v>571</v>
      </c>
      <c r="F255" s="123" t="s">
        <v>572</v>
      </c>
      <c r="I255" s="116"/>
      <c r="J255" s="124">
        <f>BK255</f>
        <v>0</v>
      </c>
      <c r="L255" s="113"/>
      <c r="M255" s="118"/>
      <c r="P255" s="119">
        <f>SUM(P256:P284)</f>
        <v>0</v>
      </c>
      <c r="R255" s="119">
        <f>SUM(R256:R284)</f>
        <v>34.979759739999999</v>
      </c>
      <c r="T255" s="120">
        <f>SUM(T256:T284)</f>
        <v>0</v>
      </c>
      <c r="AR255" s="114" t="s">
        <v>148</v>
      </c>
      <c r="AT255" s="121" t="s">
        <v>72</v>
      </c>
      <c r="AU255" s="121" t="s">
        <v>81</v>
      </c>
      <c r="AY255" s="114" t="s">
        <v>131</v>
      </c>
      <c r="BK255" s="122">
        <f>SUM(BK256:BK284)</f>
        <v>0</v>
      </c>
    </row>
    <row r="256" spans="2:65" s="1" customFormat="1" ht="37.9" customHeight="1">
      <c r="B256" s="125"/>
      <c r="C256" s="126" t="s">
        <v>503</v>
      </c>
      <c r="D256" s="126" t="s">
        <v>134</v>
      </c>
      <c r="E256" s="127" t="s">
        <v>574</v>
      </c>
      <c r="F256" s="128" t="s">
        <v>575</v>
      </c>
      <c r="G256" s="129" t="s">
        <v>195</v>
      </c>
      <c r="H256" s="130">
        <v>76</v>
      </c>
      <c r="I256" s="131"/>
      <c r="J256" s="132">
        <f>ROUND(I256*H256,2)</f>
        <v>0</v>
      </c>
      <c r="K256" s="128" t="s">
        <v>138</v>
      </c>
      <c r="L256" s="30"/>
      <c r="M256" s="133" t="s">
        <v>3</v>
      </c>
      <c r="N256" s="134" t="s">
        <v>44</v>
      </c>
      <c r="P256" s="135">
        <f>O256*H256</f>
        <v>0</v>
      </c>
      <c r="Q256" s="135">
        <v>0</v>
      </c>
      <c r="R256" s="135">
        <f>Q256*H256</f>
        <v>0</v>
      </c>
      <c r="S256" s="135">
        <v>0</v>
      </c>
      <c r="T256" s="136">
        <f>S256*H256</f>
        <v>0</v>
      </c>
      <c r="AR256" s="137" t="s">
        <v>503</v>
      </c>
      <c r="AT256" s="137" t="s">
        <v>134</v>
      </c>
      <c r="AU256" s="137" t="s">
        <v>83</v>
      </c>
      <c r="AY256" s="15" t="s">
        <v>131</v>
      </c>
      <c r="BE256" s="138">
        <f>IF(N256="základní",J256,0)</f>
        <v>0</v>
      </c>
      <c r="BF256" s="138">
        <f>IF(N256="snížená",J256,0)</f>
        <v>0</v>
      </c>
      <c r="BG256" s="138">
        <f>IF(N256="zákl. přenesená",J256,0)</f>
        <v>0</v>
      </c>
      <c r="BH256" s="138">
        <f>IF(N256="sníž. přenesená",J256,0)</f>
        <v>0</v>
      </c>
      <c r="BI256" s="138">
        <f>IF(N256="nulová",J256,0)</f>
        <v>0</v>
      </c>
      <c r="BJ256" s="15" t="s">
        <v>81</v>
      </c>
      <c r="BK256" s="138">
        <f>ROUND(I256*H256,2)</f>
        <v>0</v>
      </c>
      <c r="BL256" s="15" t="s">
        <v>503</v>
      </c>
      <c r="BM256" s="137" t="s">
        <v>576</v>
      </c>
    </row>
    <row r="257" spans="2:65" s="1" customFormat="1">
      <c r="B257" s="30"/>
      <c r="D257" s="139" t="s">
        <v>141</v>
      </c>
      <c r="F257" s="140" t="s">
        <v>577</v>
      </c>
      <c r="I257" s="141"/>
      <c r="L257" s="30"/>
      <c r="M257" s="142"/>
      <c r="T257" s="51"/>
      <c r="AT257" s="15" t="s">
        <v>141</v>
      </c>
      <c r="AU257" s="15" t="s">
        <v>83</v>
      </c>
    </row>
    <row r="258" spans="2:65" s="1" customFormat="1" ht="24.2" customHeight="1">
      <c r="B258" s="125"/>
      <c r="C258" s="126" t="s">
        <v>508</v>
      </c>
      <c r="D258" s="126" t="s">
        <v>134</v>
      </c>
      <c r="E258" s="127" t="s">
        <v>579</v>
      </c>
      <c r="F258" s="128" t="s">
        <v>580</v>
      </c>
      <c r="G258" s="129" t="s">
        <v>208</v>
      </c>
      <c r="H258" s="130">
        <v>7.6</v>
      </c>
      <c r="I258" s="131"/>
      <c r="J258" s="132">
        <f>ROUND(I258*H258,2)</f>
        <v>0</v>
      </c>
      <c r="K258" s="128" t="s">
        <v>138</v>
      </c>
      <c r="L258" s="30"/>
      <c r="M258" s="133" t="s">
        <v>3</v>
      </c>
      <c r="N258" s="134" t="s">
        <v>44</v>
      </c>
      <c r="P258" s="135">
        <f>O258*H258</f>
        <v>0</v>
      </c>
      <c r="Q258" s="135">
        <v>0</v>
      </c>
      <c r="R258" s="135">
        <f>Q258*H258</f>
        <v>0</v>
      </c>
      <c r="S258" s="135">
        <v>0</v>
      </c>
      <c r="T258" s="136">
        <f>S258*H258</f>
        <v>0</v>
      </c>
      <c r="AR258" s="137" t="s">
        <v>503</v>
      </c>
      <c r="AT258" s="137" t="s">
        <v>134</v>
      </c>
      <c r="AU258" s="137" t="s">
        <v>83</v>
      </c>
      <c r="AY258" s="15" t="s">
        <v>131</v>
      </c>
      <c r="BE258" s="138">
        <f>IF(N258="základní",J258,0)</f>
        <v>0</v>
      </c>
      <c r="BF258" s="138">
        <f>IF(N258="snížená",J258,0)</f>
        <v>0</v>
      </c>
      <c r="BG258" s="138">
        <f>IF(N258="zákl. přenesená",J258,0)</f>
        <v>0</v>
      </c>
      <c r="BH258" s="138">
        <f>IF(N258="sníž. přenesená",J258,0)</f>
        <v>0</v>
      </c>
      <c r="BI258" s="138">
        <f>IF(N258="nulová",J258,0)</f>
        <v>0</v>
      </c>
      <c r="BJ258" s="15" t="s">
        <v>81</v>
      </c>
      <c r="BK258" s="138">
        <f>ROUND(I258*H258,2)</f>
        <v>0</v>
      </c>
      <c r="BL258" s="15" t="s">
        <v>503</v>
      </c>
      <c r="BM258" s="137" t="s">
        <v>581</v>
      </c>
    </row>
    <row r="259" spans="2:65" s="1" customFormat="1">
      <c r="B259" s="30"/>
      <c r="D259" s="139" t="s">
        <v>141</v>
      </c>
      <c r="F259" s="140" t="s">
        <v>582</v>
      </c>
      <c r="I259" s="141"/>
      <c r="L259" s="30"/>
      <c r="M259" s="142"/>
      <c r="T259" s="51"/>
      <c r="AT259" s="15" t="s">
        <v>141</v>
      </c>
      <c r="AU259" s="15" t="s">
        <v>83</v>
      </c>
    </row>
    <row r="260" spans="2:65" s="12" customFormat="1">
      <c r="B260" s="146"/>
      <c r="D260" s="147" t="s">
        <v>175</v>
      </c>
      <c r="E260" s="148" t="s">
        <v>3</v>
      </c>
      <c r="F260" s="149" t="s">
        <v>858</v>
      </c>
      <c r="H260" s="150">
        <v>22.8</v>
      </c>
      <c r="I260" s="151"/>
      <c r="L260" s="146"/>
      <c r="M260" s="152"/>
      <c r="T260" s="153"/>
      <c r="AT260" s="148" t="s">
        <v>175</v>
      </c>
      <c r="AU260" s="148" t="s">
        <v>83</v>
      </c>
      <c r="AV260" s="12" t="s">
        <v>83</v>
      </c>
      <c r="AW260" s="12" t="s">
        <v>34</v>
      </c>
      <c r="AX260" s="12" t="s">
        <v>73</v>
      </c>
      <c r="AY260" s="148" t="s">
        <v>131</v>
      </c>
    </row>
    <row r="261" spans="2:65" s="12" customFormat="1">
      <c r="B261" s="146"/>
      <c r="D261" s="147" t="s">
        <v>175</v>
      </c>
      <c r="E261" s="148" t="s">
        <v>3</v>
      </c>
      <c r="F261" s="149" t="s">
        <v>859</v>
      </c>
      <c r="H261" s="150">
        <v>-15.2</v>
      </c>
      <c r="I261" s="151"/>
      <c r="L261" s="146"/>
      <c r="M261" s="152"/>
      <c r="T261" s="153"/>
      <c r="AT261" s="148" t="s">
        <v>175</v>
      </c>
      <c r="AU261" s="148" t="s">
        <v>83</v>
      </c>
      <c r="AV261" s="12" t="s">
        <v>83</v>
      </c>
      <c r="AW261" s="12" t="s">
        <v>34</v>
      </c>
      <c r="AX261" s="12" t="s">
        <v>73</v>
      </c>
      <c r="AY261" s="148" t="s">
        <v>131</v>
      </c>
    </row>
    <row r="262" spans="2:65" s="1" customFormat="1" ht="33" customHeight="1">
      <c r="B262" s="125"/>
      <c r="C262" s="126" t="s">
        <v>513</v>
      </c>
      <c r="D262" s="126" t="s">
        <v>134</v>
      </c>
      <c r="E262" s="127" t="s">
        <v>586</v>
      </c>
      <c r="F262" s="128" t="s">
        <v>587</v>
      </c>
      <c r="G262" s="129" t="s">
        <v>208</v>
      </c>
      <c r="H262" s="130">
        <v>68.400000000000006</v>
      </c>
      <c r="I262" s="131"/>
      <c r="J262" s="132">
        <f>ROUND(I262*H262,2)</f>
        <v>0</v>
      </c>
      <c r="K262" s="128" t="s">
        <v>138</v>
      </c>
      <c r="L262" s="30"/>
      <c r="M262" s="133" t="s">
        <v>3</v>
      </c>
      <c r="N262" s="134" t="s">
        <v>44</v>
      </c>
      <c r="P262" s="135">
        <f>O262*H262</f>
        <v>0</v>
      </c>
      <c r="Q262" s="135">
        <v>0</v>
      </c>
      <c r="R262" s="135">
        <f>Q262*H262</f>
        <v>0</v>
      </c>
      <c r="S262" s="135">
        <v>0</v>
      </c>
      <c r="T262" s="136">
        <f>S262*H262</f>
        <v>0</v>
      </c>
      <c r="AR262" s="137" t="s">
        <v>503</v>
      </c>
      <c r="AT262" s="137" t="s">
        <v>134</v>
      </c>
      <c r="AU262" s="137" t="s">
        <v>83</v>
      </c>
      <c r="AY262" s="15" t="s">
        <v>131</v>
      </c>
      <c r="BE262" s="138">
        <f>IF(N262="základní",J262,0)</f>
        <v>0</v>
      </c>
      <c r="BF262" s="138">
        <f>IF(N262="snížená",J262,0)</f>
        <v>0</v>
      </c>
      <c r="BG262" s="138">
        <f>IF(N262="zákl. přenesená",J262,0)</f>
        <v>0</v>
      </c>
      <c r="BH262" s="138">
        <f>IF(N262="sníž. přenesená",J262,0)</f>
        <v>0</v>
      </c>
      <c r="BI262" s="138">
        <f>IF(N262="nulová",J262,0)</f>
        <v>0</v>
      </c>
      <c r="BJ262" s="15" t="s">
        <v>81</v>
      </c>
      <c r="BK262" s="138">
        <f>ROUND(I262*H262,2)</f>
        <v>0</v>
      </c>
      <c r="BL262" s="15" t="s">
        <v>503</v>
      </c>
      <c r="BM262" s="137" t="s">
        <v>588</v>
      </c>
    </row>
    <row r="263" spans="2:65" s="1" customFormat="1">
      <c r="B263" s="30"/>
      <c r="D263" s="139" t="s">
        <v>141</v>
      </c>
      <c r="F263" s="140" t="s">
        <v>589</v>
      </c>
      <c r="I263" s="141"/>
      <c r="L263" s="30"/>
      <c r="M263" s="142"/>
      <c r="T263" s="51"/>
      <c r="AT263" s="15" t="s">
        <v>141</v>
      </c>
      <c r="AU263" s="15" t="s">
        <v>83</v>
      </c>
    </row>
    <row r="264" spans="2:65" s="12" customFormat="1">
      <c r="B264" s="146"/>
      <c r="D264" s="147" t="s">
        <v>175</v>
      </c>
      <c r="E264" s="148" t="s">
        <v>3</v>
      </c>
      <c r="F264" s="149" t="s">
        <v>858</v>
      </c>
      <c r="H264" s="150">
        <v>22.8</v>
      </c>
      <c r="I264" s="151"/>
      <c r="L264" s="146"/>
      <c r="M264" s="152"/>
      <c r="T264" s="153"/>
      <c r="AT264" s="148" t="s">
        <v>175</v>
      </c>
      <c r="AU264" s="148" t="s">
        <v>83</v>
      </c>
      <c r="AV264" s="12" t="s">
        <v>83</v>
      </c>
      <c r="AW264" s="12" t="s">
        <v>34</v>
      </c>
      <c r="AX264" s="12" t="s">
        <v>73</v>
      </c>
      <c r="AY264" s="148" t="s">
        <v>131</v>
      </c>
    </row>
    <row r="265" spans="2:65" s="12" customFormat="1">
      <c r="B265" s="146"/>
      <c r="D265" s="147" t="s">
        <v>175</v>
      </c>
      <c r="E265" s="148" t="s">
        <v>3</v>
      </c>
      <c r="F265" s="149" t="s">
        <v>859</v>
      </c>
      <c r="H265" s="150">
        <v>-15.2</v>
      </c>
      <c r="I265" s="151"/>
      <c r="L265" s="146"/>
      <c r="M265" s="152"/>
      <c r="T265" s="153"/>
      <c r="AT265" s="148" t="s">
        <v>175</v>
      </c>
      <c r="AU265" s="148" t="s">
        <v>83</v>
      </c>
      <c r="AV265" s="12" t="s">
        <v>83</v>
      </c>
      <c r="AW265" s="12" t="s">
        <v>34</v>
      </c>
      <c r="AX265" s="12" t="s">
        <v>73</v>
      </c>
      <c r="AY265" s="148" t="s">
        <v>131</v>
      </c>
    </row>
    <row r="266" spans="2:65" s="12" customFormat="1">
      <c r="B266" s="146"/>
      <c r="D266" s="147" t="s">
        <v>175</v>
      </c>
      <c r="F266" s="149" t="s">
        <v>860</v>
      </c>
      <c r="H266" s="150">
        <v>68.400000000000006</v>
      </c>
      <c r="I266" s="151"/>
      <c r="L266" s="146"/>
      <c r="M266" s="152"/>
      <c r="T266" s="153"/>
      <c r="AT266" s="148" t="s">
        <v>175</v>
      </c>
      <c r="AU266" s="148" t="s">
        <v>83</v>
      </c>
      <c r="AV266" s="12" t="s">
        <v>83</v>
      </c>
      <c r="AW266" s="12" t="s">
        <v>4</v>
      </c>
      <c r="AX266" s="12" t="s">
        <v>81</v>
      </c>
      <c r="AY266" s="148" t="s">
        <v>131</v>
      </c>
    </row>
    <row r="267" spans="2:65" s="1" customFormat="1" ht="24.2" customHeight="1">
      <c r="B267" s="125"/>
      <c r="C267" s="126" t="s">
        <v>520</v>
      </c>
      <c r="D267" s="126" t="s">
        <v>134</v>
      </c>
      <c r="E267" s="127" t="s">
        <v>592</v>
      </c>
      <c r="F267" s="128" t="s">
        <v>593</v>
      </c>
      <c r="G267" s="129" t="s">
        <v>263</v>
      </c>
      <c r="H267" s="130">
        <v>14.06</v>
      </c>
      <c r="I267" s="131"/>
      <c r="J267" s="132">
        <f>ROUND(I267*H267,2)</f>
        <v>0</v>
      </c>
      <c r="K267" s="128" t="s">
        <v>138</v>
      </c>
      <c r="L267" s="30"/>
      <c r="M267" s="133" t="s">
        <v>3</v>
      </c>
      <c r="N267" s="134" t="s">
        <v>44</v>
      </c>
      <c r="P267" s="135">
        <f>O267*H267</f>
        <v>0</v>
      </c>
      <c r="Q267" s="135">
        <v>0</v>
      </c>
      <c r="R267" s="135">
        <f>Q267*H267</f>
        <v>0</v>
      </c>
      <c r="S267" s="135">
        <v>0</v>
      </c>
      <c r="T267" s="136">
        <f>S267*H267</f>
        <v>0</v>
      </c>
      <c r="AR267" s="137" t="s">
        <v>168</v>
      </c>
      <c r="AT267" s="137" t="s">
        <v>134</v>
      </c>
      <c r="AU267" s="137" t="s">
        <v>83</v>
      </c>
      <c r="AY267" s="15" t="s">
        <v>131</v>
      </c>
      <c r="BE267" s="138">
        <f>IF(N267="základní",J267,0)</f>
        <v>0</v>
      </c>
      <c r="BF267" s="138">
        <f>IF(N267="snížená",J267,0)</f>
        <v>0</v>
      </c>
      <c r="BG267" s="138">
        <f>IF(N267="zákl. přenesená",J267,0)</f>
        <v>0</v>
      </c>
      <c r="BH267" s="138">
        <f>IF(N267="sníž. přenesená",J267,0)</f>
        <v>0</v>
      </c>
      <c r="BI267" s="138">
        <f>IF(N267="nulová",J267,0)</f>
        <v>0</v>
      </c>
      <c r="BJ267" s="15" t="s">
        <v>81</v>
      </c>
      <c r="BK267" s="138">
        <f>ROUND(I267*H267,2)</f>
        <v>0</v>
      </c>
      <c r="BL267" s="15" t="s">
        <v>168</v>
      </c>
      <c r="BM267" s="137" t="s">
        <v>594</v>
      </c>
    </row>
    <row r="268" spans="2:65" s="1" customFormat="1">
      <c r="B268" s="30"/>
      <c r="D268" s="139" t="s">
        <v>141</v>
      </c>
      <c r="F268" s="140" t="s">
        <v>595</v>
      </c>
      <c r="I268" s="141"/>
      <c r="L268" s="30"/>
      <c r="M268" s="142"/>
      <c r="T268" s="51"/>
      <c r="AT268" s="15" t="s">
        <v>141</v>
      </c>
      <c r="AU268" s="15" t="s">
        <v>83</v>
      </c>
    </row>
    <row r="269" spans="2:65" s="12" customFormat="1">
      <c r="B269" s="146"/>
      <c r="D269" s="147" t="s">
        <v>175</v>
      </c>
      <c r="E269" s="148" t="s">
        <v>3</v>
      </c>
      <c r="F269" s="149" t="s">
        <v>861</v>
      </c>
      <c r="H269" s="150">
        <v>14.06</v>
      </c>
      <c r="I269" s="151"/>
      <c r="L269" s="146"/>
      <c r="M269" s="152"/>
      <c r="T269" s="153"/>
      <c r="AT269" s="148" t="s">
        <v>175</v>
      </c>
      <c r="AU269" s="148" t="s">
        <v>83</v>
      </c>
      <c r="AV269" s="12" t="s">
        <v>83</v>
      </c>
      <c r="AW269" s="12" t="s">
        <v>34</v>
      </c>
      <c r="AX269" s="12" t="s">
        <v>73</v>
      </c>
      <c r="AY269" s="148" t="s">
        <v>131</v>
      </c>
    </row>
    <row r="270" spans="2:65" s="1" customFormat="1" ht="33" customHeight="1">
      <c r="B270" s="125"/>
      <c r="C270" s="126" t="s">
        <v>529</v>
      </c>
      <c r="D270" s="126" t="s">
        <v>134</v>
      </c>
      <c r="E270" s="127" t="s">
        <v>598</v>
      </c>
      <c r="F270" s="128" t="s">
        <v>599</v>
      </c>
      <c r="G270" s="129" t="s">
        <v>208</v>
      </c>
      <c r="H270" s="130">
        <v>15.2</v>
      </c>
      <c r="I270" s="131"/>
      <c r="J270" s="132">
        <f>ROUND(I270*H270,2)</f>
        <v>0</v>
      </c>
      <c r="K270" s="128" t="s">
        <v>138</v>
      </c>
      <c r="L270" s="30"/>
      <c r="M270" s="133" t="s">
        <v>3</v>
      </c>
      <c r="N270" s="134" t="s">
        <v>44</v>
      </c>
      <c r="P270" s="135">
        <f>O270*H270</f>
        <v>0</v>
      </c>
      <c r="Q270" s="135">
        <v>0</v>
      </c>
      <c r="R270" s="135">
        <f>Q270*H270</f>
        <v>0</v>
      </c>
      <c r="S270" s="135">
        <v>0</v>
      </c>
      <c r="T270" s="136">
        <f>S270*H270</f>
        <v>0</v>
      </c>
      <c r="AR270" s="137" t="s">
        <v>503</v>
      </c>
      <c r="AT270" s="137" t="s">
        <v>134</v>
      </c>
      <c r="AU270" s="137" t="s">
        <v>83</v>
      </c>
      <c r="AY270" s="15" t="s">
        <v>131</v>
      </c>
      <c r="BE270" s="138">
        <f>IF(N270="základní",J270,0)</f>
        <v>0</v>
      </c>
      <c r="BF270" s="138">
        <f>IF(N270="snížená",J270,0)</f>
        <v>0</v>
      </c>
      <c r="BG270" s="138">
        <f>IF(N270="zákl. přenesená",J270,0)</f>
        <v>0</v>
      </c>
      <c r="BH270" s="138">
        <f>IF(N270="sníž. přenesená",J270,0)</f>
        <v>0</v>
      </c>
      <c r="BI270" s="138">
        <f>IF(N270="nulová",J270,0)</f>
        <v>0</v>
      </c>
      <c r="BJ270" s="15" t="s">
        <v>81</v>
      </c>
      <c r="BK270" s="138">
        <f>ROUND(I270*H270,2)</f>
        <v>0</v>
      </c>
      <c r="BL270" s="15" t="s">
        <v>503</v>
      </c>
      <c r="BM270" s="137" t="s">
        <v>600</v>
      </c>
    </row>
    <row r="271" spans="2:65" s="1" customFormat="1">
      <c r="B271" s="30"/>
      <c r="D271" s="139" t="s">
        <v>141</v>
      </c>
      <c r="F271" s="140" t="s">
        <v>601</v>
      </c>
      <c r="I271" s="141"/>
      <c r="L271" s="30"/>
      <c r="M271" s="142"/>
      <c r="T271" s="51"/>
      <c r="AT271" s="15" t="s">
        <v>141</v>
      </c>
      <c r="AU271" s="15" t="s">
        <v>83</v>
      </c>
    </row>
    <row r="272" spans="2:65" s="12" customFormat="1">
      <c r="B272" s="146"/>
      <c r="D272" s="147" t="s">
        <v>175</v>
      </c>
      <c r="E272" s="148" t="s">
        <v>3</v>
      </c>
      <c r="F272" s="149" t="s">
        <v>862</v>
      </c>
      <c r="H272" s="150">
        <v>15.2</v>
      </c>
      <c r="I272" s="151"/>
      <c r="L272" s="146"/>
      <c r="M272" s="152"/>
      <c r="T272" s="153"/>
      <c r="AT272" s="148" t="s">
        <v>175</v>
      </c>
      <c r="AU272" s="148" t="s">
        <v>83</v>
      </c>
      <c r="AV272" s="12" t="s">
        <v>83</v>
      </c>
      <c r="AW272" s="12" t="s">
        <v>34</v>
      </c>
      <c r="AX272" s="12" t="s">
        <v>73</v>
      </c>
      <c r="AY272" s="148" t="s">
        <v>131</v>
      </c>
    </row>
    <row r="273" spans="2:65" s="1" customFormat="1" ht="24.2" customHeight="1">
      <c r="B273" s="125"/>
      <c r="C273" s="126" t="s">
        <v>535</v>
      </c>
      <c r="D273" s="126" t="s">
        <v>134</v>
      </c>
      <c r="E273" s="127" t="s">
        <v>604</v>
      </c>
      <c r="F273" s="128" t="s">
        <v>605</v>
      </c>
      <c r="G273" s="129" t="s">
        <v>195</v>
      </c>
      <c r="H273" s="130">
        <v>76</v>
      </c>
      <c r="I273" s="131"/>
      <c r="J273" s="132">
        <f>ROUND(I273*H273,2)</f>
        <v>0</v>
      </c>
      <c r="K273" s="128" t="s">
        <v>138</v>
      </c>
      <c r="L273" s="30"/>
      <c r="M273" s="133" t="s">
        <v>3</v>
      </c>
      <c r="N273" s="134" t="s">
        <v>44</v>
      </c>
      <c r="P273" s="135">
        <f>O273*H273</f>
        <v>0</v>
      </c>
      <c r="Q273" s="135">
        <v>0.26</v>
      </c>
      <c r="R273" s="135">
        <f>Q273*H273</f>
        <v>19.760000000000002</v>
      </c>
      <c r="S273" s="135">
        <v>0</v>
      </c>
      <c r="T273" s="136">
        <f>S273*H273</f>
        <v>0</v>
      </c>
      <c r="AR273" s="137" t="s">
        <v>503</v>
      </c>
      <c r="AT273" s="137" t="s">
        <v>134</v>
      </c>
      <c r="AU273" s="137" t="s">
        <v>83</v>
      </c>
      <c r="AY273" s="15" t="s">
        <v>131</v>
      </c>
      <c r="BE273" s="138">
        <f>IF(N273="základní",J273,0)</f>
        <v>0</v>
      </c>
      <c r="BF273" s="138">
        <f>IF(N273="snížená",J273,0)</f>
        <v>0</v>
      </c>
      <c r="BG273" s="138">
        <f>IF(N273="zákl. přenesená",J273,0)</f>
        <v>0</v>
      </c>
      <c r="BH273" s="138">
        <f>IF(N273="sníž. přenesená",J273,0)</f>
        <v>0</v>
      </c>
      <c r="BI273" s="138">
        <f>IF(N273="nulová",J273,0)</f>
        <v>0</v>
      </c>
      <c r="BJ273" s="15" t="s">
        <v>81</v>
      </c>
      <c r="BK273" s="138">
        <f>ROUND(I273*H273,2)</f>
        <v>0</v>
      </c>
      <c r="BL273" s="15" t="s">
        <v>503</v>
      </c>
      <c r="BM273" s="137" t="s">
        <v>606</v>
      </c>
    </row>
    <row r="274" spans="2:65" s="1" customFormat="1">
      <c r="B274" s="30"/>
      <c r="D274" s="139" t="s">
        <v>141</v>
      </c>
      <c r="F274" s="140" t="s">
        <v>607</v>
      </c>
      <c r="I274" s="141"/>
      <c r="L274" s="30"/>
      <c r="M274" s="142"/>
      <c r="T274" s="51"/>
      <c r="AT274" s="15" t="s">
        <v>141</v>
      </c>
      <c r="AU274" s="15" t="s">
        <v>83</v>
      </c>
    </row>
    <row r="275" spans="2:65" s="12" customFormat="1">
      <c r="B275" s="146"/>
      <c r="D275" s="147" t="s">
        <v>175</v>
      </c>
      <c r="E275" s="148" t="s">
        <v>3</v>
      </c>
      <c r="F275" s="149" t="s">
        <v>863</v>
      </c>
      <c r="H275" s="150">
        <v>76</v>
      </c>
      <c r="I275" s="151"/>
      <c r="L275" s="146"/>
      <c r="M275" s="152"/>
      <c r="T275" s="153"/>
      <c r="AT275" s="148" t="s">
        <v>175</v>
      </c>
      <c r="AU275" s="148" t="s">
        <v>83</v>
      </c>
      <c r="AV275" s="12" t="s">
        <v>83</v>
      </c>
      <c r="AW275" s="12" t="s">
        <v>34</v>
      </c>
      <c r="AX275" s="12" t="s">
        <v>73</v>
      </c>
      <c r="AY275" s="148" t="s">
        <v>131</v>
      </c>
    </row>
    <row r="276" spans="2:65" s="1" customFormat="1" ht="16.5" customHeight="1">
      <c r="B276" s="125"/>
      <c r="C276" s="154" t="s">
        <v>543</v>
      </c>
      <c r="D276" s="154" t="s">
        <v>284</v>
      </c>
      <c r="E276" s="155" t="s">
        <v>610</v>
      </c>
      <c r="F276" s="156" t="s">
        <v>611</v>
      </c>
      <c r="G276" s="157" t="s">
        <v>263</v>
      </c>
      <c r="H276" s="158">
        <v>15.2</v>
      </c>
      <c r="I276" s="159"/>
      <c r="J276" s="160">
        <f>ROUND(I276*H276,2)</f>
        <v>0</v>
      </c>
      <c r="K276" s="156" t="s">
        <v>864</v>
      </c>
      <c r="L276" s="161"/>
      <c r="M276" s="162" t="s">
        <v>3</v>
      </c>
      <c r="N276" s="163" t="s">
        <v>44</v>
      </c>
      <c r="P276" s="135">
        <f>O276*H276</f>
        <v>0</v>
      </c>
      <c r="Q276" s="135">
        <v>1</v>
      </c>
      <c r="R276" s="135">
        <f>Q276*H276</f>
        <v>15.2</v>
      </c>
      <c r="S276" s="135">
        <v>0</v>
      </c>
      <c r="T276" s="136">
        <f>S276*H276</f>
        <v>0</v>
      </c>
      <c r="AR276" s="137" t="s">
        <v>612</v>
      </c>
      <c r="AT276" s="137" t="s">
        <v>284</v>
      </c>
      <c r="AU276" s="137" t="s">
        <v>83</v>
      </c>
      <c r="AY276" s="15" t="s">
        <v>131</v>
      </c>
      <c r="BE276" s="138">
        <f>IF(N276="základní",J276,0)</f>
        <v>0</v>
      </c>
      <c r="BF276" s="138">
        <f>IF(N276="snížená",J276,0)</f>
        <v>0</v>
      </c>
      <c r="BG276" s="138">
        <f>IF(N276="zákl. přenesená",J276,0)</f>
        <v>0</v>
      </c>
      <c r="BH276" s="138">
        <f>IF(N276="sníž. přenesená",J276,0)</f>
        <v>0</v>
      </c>
      <c r="BI276" s="138">
        <f>IF(N276="nulová",J276,0)</f>
        <v>0</v>
      </c>
      <c r="BJ276" s="15" t="s">
        <v>81</v>
      </c>
      <c r="BK276" s="138">
        <f>ROUND(I276*H276,2)</f>
        <v>0</v>
      </c>
      <c r="BL276" s="15" t="s">
        <v>503</v>
      </c>
      <c r="BM276" s="137" t="s">
        <v>613</v>
      </c>
    </row>
    <row r="277" spans="2:65" s="12" customFormat="1">
      <c r="B277" s="146"/>
      <c r="D277" s="147" t="s">
        <v>175</v>
      </c>
      <c r="E277" s="148" t="s">
        <v>3</v>
      </c>
      <c r="F277" s="149" t="s">
        <v>865</v>
      </c>
      <c r="H277" s="150">
        <v>15.2</v>
      </c>
      <c r="I277" s="151"/>
      <c r="L277" s="146"/>
      <c r="M277" s="152"/>
      <c r="T277" s="153"/>
      <c r="AT277" s="148" t="s">
        <v>175</v>
      </c>
      <c r="AU277" s="148" t="s">
        <v>83</v>
      </c>
      <c r="AV277" s="12" t="s">
        <v>83</v>
      </c>
      <c r="AW277" s="12" t="s">
        <v>34</v>
      </c>
      <c r="AX277" s="12" t="s">
        <v>73</v>
      </c>
      <c r="AY277" s="148" t="s">
        <v>131</v>
      </c>
    </row>
    <row r="278" spans="2:65" s="1" customFormat="1" ht="21.75" customHeight="1">
      <c r="B278" s="125"/>
      <c r="C278" s="126" t="s">
        <v>548</v>
      </c>
      <c r="D278" s="126" t="s">
        <v>134</v>
      </c>
      <c r="E278" s="127" t="s">
        <v>616</v>
      </c>
      <c r="F278" s="128" t="s">
        <v>617</v>
      </c>
      <c r="G278" s="129" t="s">
        <v>195</v>
      </c>
      <c r="H278" s="130">
        <v>76</v>
      </c>
      <c r="I278" s="131"/>
      <c r="J278" s="132">
        <f>ROUND(I278*H278,2)</f>
        <v>0</v>
      </c>
      <c r="K278" s="128" t="s">
        <v>138</v>
      </c>
      <c r="L278" s="30"/>
      <c r="M278" s="133" t="s">
        <v>3</v>
      </c>
      <c r="N278" s="134" t="s">
        <v>44</v>
      </c>
      <c r="P278" s="135">
        <f>O278*H278</f>
        <v>0</v>
      </c>
      <c r="Q278" s="135">
        <v>0</v>
      </c>
      <c r="R278" s="135">
        <f>Q278*H278</f>
        <v>0</v>
      </c>
      <c r="S278" s="135">
        <v>0</v>
      </c>
      <c r="T278" s="136">
        <f>S278*H278</f>
        <v>0</v>
      </c>
      <c r="AR278" s="137" t="s">
        <v>503</v>
      </c>
      <c r="AT278" s="137" t="s">
        <v>134</v>
      </c>
      <c r="AU278" s="137" t="s">
        <v>83</v>
      </c>
      <c r="AY278" s="15" t="s">
        <v>131</v>
      </c>
      <c r="BE278" s="138">
        <f>IF(N278="základní",J278,0)</f>
        <v>0</v>
      </c>
      <c r="BF278" s="138">
        <f>IF(N278="snížená",J278,0)</f>
        <v>0</v>
      </c>
      <c r="BG278" s="138">
        <f>IF(N278="zákl. přenesená",J278,0)</f>
        <v>0</v>
      </c>
      <c r="BH278" s="138">
        <f>IF(N278="sníž. přenesená",J278,0)</f>
        <v>0</v>
      </c>
      <c r="BI278" s="138">
        <f>IF(N278="nulová",J278,0)</f>
        <v>0</v>
      </c>
      <c r="BJ278" s="15" t="s">
        <v>81</v>
      </c>
      <c r="BK278" s="138">
        <f>ROUND(I278*H278,2)</f>
        <v>0</v>
      </c>
      <c r="BL278" s="15" t="s">
        <v>503</v>
      </c>
      <c r="BM278" s="137" t="s">
        <v>618</v>
      </c>
    </row>
    <row r="279" spans="2:65" s="1" customFormat="1">
      <c r="B279" s="30"/>
      <c r="D279" s="139" t="s">
        <v>141</v>
      </c>
      <c r="F279" s="140" t="s">
        <v>619</v>
      </c>
      <c r="I279" s="141"/>
      <c r="L279" s="30"/>
      <c r="M279" s="142"/>
      <c r="T279" s="51"/>
      <c r="AT279" s="15" t="s">
        <v>141</v>
      </c>
      <c r="AU279" s="15" t="s">
        <v>83</v>
      </c>
    </row>
    <row r="280" spans="2:65" s="12" customFormat="1">
      <c r="B280" s="146"/>
      <c r="D280" s="147" t="s">
        <v>175</v>
      </c>
      <c r="E280" s="148" t="s">
        <v>3</v>
      </c>
      <c r="F280" s="149" t="s">
        <v>866</v>
      </c>
      <c r="H280" s="150">
        <v>76</v>
      </c>
      <c r="I280" s="151"/>
      <c r="L280" s="146"/>
      <c r="M280" s="152"/>
      <c r="T280" s="153"/>
      <c r="AT280" s="148" t="s">
        <v>175</v>
      </c>
      <c r="AU280" s="148" t="s">
        <v>83</v>
      </c>
      <c r="AV280" s="12" t="s">
        <v>83</v>
      </c>
      <c r="AW280" s="12" t="s">
        <v>34</v>
      </c>
      <c r="AX280" s="12" t="s">
        <v>73</v>
      </c>
      <c r="AY280" s="148" t="s">
        <v>131</v>
      </c>
    </row>
    <row r="281" spans="2:65" s="1" customFormat="1" ht="16.5" customHeight="1">
      <c r="B281" s="125"/>
      <c r="C281" s="154" t="s">
        <v>553</v>
      </c>
      <c r="D281" s="154" t="s">
        <v>284</v>
      </c>
      <c r="E281" s="155" t="s">
        <v>622</v>
      </c>
      <c r="F281" s="156" t="s">
        <v>623</v>
      </c>
      <c r="G281" s="157" t="s">
        <v>195</v>
      </c>
      <c r="H281" s="158">
        <v>25.332999999999998</v>
      </c>
      <c r="I281" s="159"/>
      <c r="J281" s="160">
        <f>ROUND(I281*H281,2)</f>
        <v>0</v>
      </c>
      <c r="K281" s="156" t="s">
        <v>138</v>
      </c>
      <c r="L281" s="161"/>
      <c r="M281" s="162" t="s">
        <v>3</v>
      </c>
      <c r="N281" s="163" t="s">
        <v>44</v>
      </c>
      <c r="P281" s="135">
        <f>O281*H281</f>
        <v>0</v>
      </c>
      <c r="Q281" s="135">
        <v>7.7999999999999999E-4</v>
      </c>
      <c r="R281" s="135">
        <f>Q281*H281</f>
        <v>1.9759739999999998E-2</v>
      </c>
      <c r="S281" s="135">
        <v>0</v>
      </c>
      <c r="T281" s="136">
        <f>S281*H281</f>
        <v>0</v>
      </c>
      <c r="AR281" s="137" t="s">
        <v>612</v>
      </c>
      <c r="AT281" s="137" t="s">
        <v>284</v>
      </c>
      <c r="AU281" s="137" t="s">
        <v>83</v>
      </c>
      <c r="AY281" s="15" t="s">
        <v>131</v>
      </c>
      <c r="BE281" s="138">
        <f>IF(N281="základní",J281,0)</f>
        <v>0</v>
      </c>
      <c r="BF281" s="138">
        <f>IF(N281="snížená",J281,0)</f>
        <v>0</v>
      </c>
      <c r="BG281" s="138">
        <f>IF(N281="zákl. přenesená",J281,0)</f>
        <v>0</v>
      </c>
      <c r="BH281" s="138">
        <f>IF(N281="sníž. přenesená",J281,0)</f>
        <v>0</v>
      </c>
      <c r="BI281" s="138">
        <f>IF(N281="nulová",J281,0)</f>
        <v>0</v>
      </c>
      <c r="BJ281" s="15" t="s">
        <v>81</v>
      </c>
      <c r="BK281" s="138">
        <f>ROUND(I281*H281,2)</f>
        <v>0</v>
      </c>
      <c r="BL281" s="15" t="s">
        <v>503</v>
      </c>
      <c r="BM281" s="137" t="s">
        <v>624</v>
      </c>
    </row>
    <row r="282" spans="2:65" s="12" customFormat="1">
      <c r="B282" s="146"/>
      <c r="D282" s="147" t="s">
        <v>175</v>
      </c>
      <c r="E282" s="148" t="s">
        <v>3</v>
      </c>
      <c r="F282" s="149" t="s">
        <v>867</v>
      </c>
      <c r="H282" s="150">
        <v>25.332999999999998</v>
      </c>
      <c r="I282" s="151"/>
      <c r="L282" s="146"/>
      <c r="M282" s="152"/>
      <c r="T282" s="153"/>
      <c r="AT282" s="148" t="s">
        <v>175</v>
      </c>
      <c r="AU282" s="148" t="s">
        <v>83</v>
      </c>
      <c r="AV282" s="12" t="s">
        <v>83</v>
      </c>
      <c r="AW282" s="12" t="s">
        <v>34</v>
      </c>
      <c r="AX282" s="12" t="s">
        <v>73</v>
      </c>
      <c r="AY282" s="148" t="s">
        <v>131</v>
      </c>
    </row>
    <row r="283" spans="2:65" s="1" customFormat="1" ht="16.5" customHeight="1">
      <c r="B283" s="125"/>
      <c r="C283" s="126" t="s">
        <v>558</v>
      </c>
      <c r="D283" s="126" t="s">
        <v>134</v>
      </c>
      <c r="E283" s="127" t="s">
        <v>627</v>
      </c>
      <c r="F283" s="128" t="s">
        <v>628</v>
      </c>
      <c r="G283" s="129" t="s">
        <v>263</v>
      </c>
      <c r="H283" s="130">
        <v>34.979999999999997</v>
      </c>
      <c r="I283" s="131"/>
      <c r="J283" s="132">
        <f>ROUND(I283*H283,2)</f>
        <v>0</v>
      </c>
      <c r="K283" s="128" t="s">
        <v>138</v>
      </c>
      <c r="L283" s="30"/>
      <c r="M283" s="133" t="s">
        <v>3</v>
      </c>
      <c r="N283" s="134" t="s">
        <v>44</v>
      </c>
      <c r="P283" s="135">
        <f>O283*H283</f>
        <v>0</v>
      </c>
      <c r="Q283" s="135">
        <v>0</v>
      </c>
      <c r="R283" s="135">
        <f>Q283*H283</f>
        <v>0</v>
      </c>
      <c r="S283" s="135">
        <v>0</v>
      </c>
      <c r="T283" s="136">
        <f>S283*H283</f>
        <v>0</v>
      </c>
      <c r="AR283" s="137" t="s">
        <v>168</v>
      </c>
      <c r="AT283" s="137" t="s">
        <v>134</v>
      </c>
      <c r="AU283" s="137" t="s">
        <v>83</v>
      </c>
      <c r="AY283" s="15" t="s">
        <v>131</v>
      </c>
      <c r="BE283" s="138">
        <f>IF(N283="základní",J283,0)</f>
        <v>0</v>
      </c>
      <c r="BF283" s="138">
        <f>IF(N283="snížená",J283,0)</f>
        <v>0</v>
      </c>
      <c r="BG283" s="138">
        <f>IF(N283="zákl. přenesená",J283,0)</f>
        <v>0</v>
      </c>
      <c r="BH283" s="138">
        <f>IF(N283="sníž. přenesená",J283,0)</f>
        <v>0</v>
      </c>
      <c r="BI283" s="138">
        <f>IF(N283="nulová",J283,0)</f>
        <v>0</v>
      </c>
      <c r="BJ283" s="15" t="s">
        <v>81</v>
      </c>
      <c r="BK283" s="138">
        <f>ROUND(I283*H283,2)</f>
        <v>0</v>
      </c>
      <c r="BL283" s="15" t="s">
        <v>168</v>
      </c>
      <c r="BM283" s="137" t="s">
        <v>629</v>
      </c>
    </row>
    <row r="284" spans="2:65" s="1" customFormat="1">
      <c r="B284" s="30"/>
      <c r="D284" s="139" t="s">
        <v>141</v>
      </c>
      <c r="F284" s="140" t="s">
        <v>630</v>
      </c>
      <c r="I284" s="141"/>
      <c r="L284" s="30"/>
      <c r="M284" s="143"/>
      <c r="N284" s="144"/>
      <c r="O284" s="144"/>
      <c r="P284" s="144"/>
      <c r="Q284" s="144"/>
      <c r="R284" s="144"/>
      <c r="S284" s="144"/>
      <c r="T284" s="145"/>
      <c r="AT284" s="15" t="s">
        <v>141</v>
      </c>
      <c r="AU284" s="15" t="s">
        <v>83</v>
      </c>
    </row>
    <row r="285" spans="2:65" s="1" customFormat="1" ht="6.95" customHeight="1">
      <c r="B285" s="39"/>
      <c r="C285" s="40"/>
      <c r="D285" s="40"/>
      <c r="E285" s="40"/>
      <c r="F285" s="40"/>
      <c r="G285" s="40"/>
      <c r="H285" s="40"/>
      <c r="I285" s="40"/>
      <c r="J285" s="40"/>
      <c r="K285" s="40"/>
      <c r="L285" s="30"/>
    </row>
  </sheetData>
  <autoFilter ref="C87:K284" xr:uid="{00000000-0009-0000-0000-000005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2" r:id="rId1" xr:uid="{00000000-0004-0000-0500-000000000000}"/>
    <hyperlink ref="F95" r:id="rId2" xr:uid="{00000000-0004-0000-0500-000001000000}"/>
    <hyperlink ref="F98" r:id="rId3" xr:uid="{00000000-0004-0000-0500-000002000000}"/>
    <hyperlink ref="F101" r:id="rId4" xr:uid="{00000000-0004-0000-0500-000003000000}"/>
    <hyperlink ref="F104" r:id="rId5" xr:uid="{00000000-0004-0000-0500-000004000000}"/>
    <hyperlink ref="F107" r:id="rId6" xr:uid="{00000000-0004-0000-0500-000005000000}"/>
    <hyperlink ref="F109" r:id="rId7" xr:uid="{00000000-0004-0000-0500-000006000000}"/>
    <hyperlink ref="F113" r:id="rId8" xr:uid="{00000000-0004-0000-0500-000007000000}"/>
    <hyperlink ref="F117" r:id="rId9" xr:uid="{00000000-0004-0000-0500-000008000000}"/>
    <hyperlink ref="F120" r:id="rId10" xr:uid="{00000000-0004-0000-0500-000009000000}"/>
    <hyperlink ref="F123" r:id="rId11" xr:uid="{00000000-0004-0000-0500-00000A000000}"/>
    <hyperlink ref="F127" r:id="rId12" xr:uid="{00000000-0004-0000-0500-00000B000000}"/>
    <hyperlink ref="F131" r:id="rId13" xr:uid="{00000000-0004-0000-0500-00000C000000}"/>
    <hyperlink ref="F133" r:id="rId14" xr:uid="{00000000-0004-0000-0500-00000D000000}"/>
    <hyperlink ref="F135" r:id="rId15" xr:uid="{00000000-0004-0000-0500-00000E000000}"/>
    <hyperlink ref="F137" r:id="rId16" xr:uid="{00000000-0004-0000-0500-00000F000000}"/>
    <hyperlink ref="F139" r:id="rId17" xr:uid="{00000000-0004-0000-0500-000010000000}"/>
    <hyperlink ref="F143" r:id="rId18" xr:uid="{00000000-0004-0000-0500-000011000000}"/>
    <hyperlink ref="F146" r:id="rId19" xr:uid="{00000000-0004-0000-0500-000012000000}"/>
    <hyperlink ref="F150" r:id="rId20" xr:uid="{00000000-0004-0000-0500-000013000000}"/>
    <hyperlink ref="F154" r:id="rId21" xr:uid="{00000000-0004-0000-0500-000014000000}"/>
    <hyperlink ref="F159" r:id="rId22" xr:uid="{00000000-0004-0000-0500-000015000000}"/>
    <hyperlink ref="F164" r:id="rId23" xr:uid="{00000000-0004-0000-0500-000016000000}"/>
    <hyperlink ref="F169" r:id="rId24" xr:uid="{00000000-0004-0000-0500-000017000000}"/>
    <hyperlink ref="F172" r:id="rId25" xr:uid="{00000000-0004-0000-0500-000018000000}"/>
    <hyperlink ref="F175" r:id="rId26" xr:uid="{00000000-0004-0000-0500-000019000000}"/>
    <hyperlink ref="F178" r:id="rId27" xr:uid="{00000000-0004-0000-0500-00001A000000}"/>
    <hyperlink ref="F186" r:id="rId28" xr:uid="{00000000-0004-0000-0500-00001B000000}"/>
    <hyperlink ref="F194" r:id="rId29" xr:uid="{00000000-0004-0000-0500-00001C000000}"/>
    <hyperlink ref="F197" r:id="rId30" xr:uid="{00000000-0004-0000-0500-00001D000000}"/>
    <hyperlink ref="F199" r:id="rId31" xr:uid="{00000000-0004-0000-0500-00001E000000}"/>
    <hyperlink ref="F210" r:id="rId32" xr:uid="{00000000-0004-0000-0500-00001F000000}"/>
    <hyperlink ref="F212" r:id="rId33" xr:uid="{00000000-0004-0000-0500-000020000000}"/>
    <hyperlink ref="F214" r:id="rId34" xr:uid="{00000000-0004-0000-0500-000021000000}"/>
    <hyperlink ref="F216" r:id="rId35" xr:uid="{00000000-0004-0000-0500-000022000000}"/>
    <hyperlink ref="F218" r:id="rId36" xr:uid="{00000000-0004-0000-0500-000023000000}"/>
    <hyperlink ref="F220" r:id="rId37" xr:uid="{00000000-0004-0000-0500-000024000000}"/>
    <hyperlink ref="F222" r:id="rId38" xr:uid="{00000000-0004-0000-0500-000025000000}"/>
    <hyperlink ref="F226" r:id="rId39" xr:uid="{00000000-0004-0000-0500-000026000000}"/>
    <hyperlink ref="F231" r:id="rId40" xr:uid="{00000000-0004-0000-0500-000027000000}"/>
    <hyperlink ref="F234" r:id="rId41" xr:uid="{00000000-0004-0000-0500-000028000000}"/>
    <hyperlink ref="F238" r:id="rId42" xr:uid="{00000000-0004-0000-0500-000029000000}"/>
    <hyperlink ref="F241" r:id="rId43" xr:uid="{00000000-0004-0000-0500-00002A000000}"/>
    <hyperlink ref="F244" r:id="rId44" xr:uid="{00000000-0004-0000-0500-00002B000000}"/>
    <hyperlink ref="F247" r:id="rId45" xr:uid="{00000000-0004-0000-0500-00002C000000}"/>
    <hyperlink ref="F253" r:id="rId46" xr:uid="{00000000-0004-0000-0500-00002D000000}"/>
    <hyperlink ref="F257" r:id="rId47" xr:uid="{00000000-0004-0000-0500-00002E000000}"/>
    <hyperlink ref="F259" r:id="rId48" xr:uid="{00000000-0004-0000-0500-00002F000000}"/>
    <hyperlink ref="F263" r:id="rId49" xr:uid="{00000000-0004-0000-0500-000030000000}"/>
    <hyperlink ref="F268" r:id="rId50" xr:uid="{00000000-0004-0000-0500-000031000000}"/>
    <hyperlink ref="F271" r:id="rId51" xr:uid="{00000000-0004-0000-0500-000032000000}"/>
    <hyperlink ref="F274" r:id="rId52" xr:uid="{00000000-0004-0000-0500-000033000000}"/>
    <hyperlink ref="F279" r:id="rId53" xr:uid="{00000000-0004-0000-0500-000034000000}"/>
    <hyperlink ref="F284" r:id="rId54" xr:uid="{00000000-0004-0000-0500-000035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55"/>
  <headerFooter>
    <oddFooter>&amp;CStrana &amp;P z &amp;N</oddFooter>
  </headerFooter>
  <rowBreaks count="2" manualBreakCount="2">
    <brk id="147" min="2" max="10" man="1"/>
    <brk id="257" min="2" max="10" man="1"/>
  </rowBreaks>
  <drawing r:id="rId5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M338"/>
  <sheetViews>
    <sheetView showGridLines="0" zoomScaleNormal="100" zoomScaleSheetLayoutView="99" workbookViewId="0">
      <selection activeCell="E2" sqref="E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3" t="s">
        <v>6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5" t="s">
        <v>98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83</v>
      </c>
    </row>
    <row r="4" spans="2:46" ht="24.95" customHeight="1">
      <c r="B4" s="18"/>
      <c r="D4" s="19" t="s">
        <v>104</v>
      </c>
      <c r="L4" s="18"/>
      <c r="M4" s="83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92" t="str">
        <f>'Rekapitulace stavby'!K6</f>
        <v>Opatření pro zlepšení podmínek chodců a MHD, Dubeček</v>
      </c>
      <c r="F7" s="293"/>
      <c r="G7" s="293"/>
      <c r="H7" s="293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282" t="s">
        <v>868</v>
      </c>
      <c r="F9" s="291"/>
      <c r="G9" s="291"/>
      <c r="H9" s="291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3</v>
      </c>
      <c r="I11" s="25" t="s">
        <v>19</v>
      </c>
      <c r="J11" s="23" t="s">
        <v>3</v>
      </c>
      <c r="L11" s="30"/>
    </row>
    <row r="12" spans="2:46" s="1" customFormat="1" ht="12" customHeight="1">
      <c r="B12" s="30"/>
      <c r="D12" s="25" t="s">
        <v>20</v>
      </c>
      <c r="F12" s="23" t="s">
        <v>21</v>
      </c>
      <c r="I12" s="25" t="s">
        <v>22</v>
      </c>
      <c r="J12" s="47" t="str">
        <f>'Rekapitulace stavby'!AN8</f>
        <v>23. 4. 2024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">
        <v>26</v>
      </c>
      <c r="L14" s="30"/>
    </row>
    <row r="15" spans="2:46" s="1" customFormat="1" ht="18" customHeight="1">
      <c r="B15" s="30"/>
      <c r="E15" s="23" t="s">
        <v>27</v>
      </c>
      <c r="I15" s="25" t="s">
        <v>28</v>
      </c>
      <c r="J15" s="23" t="s">
        <v>3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94" t="str">
        <f>'Rekapitulace stavby'!E14</f>
        <v>Vyplň údaj</v>
      </c>
      <c r="F18" s="265"/>
      <c r="G18" s="265"/>
      <c r="H18" s="265"/>
      <c r="I18" s="25" t="s">
        <v>28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25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28</v>
      </c>
      <c r="J21" s="23" t="s">
        <v>3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35</v>
      </c>
      <c r="I23" s="25" t="s">
        <v>25</v>
      </c>
      <c r="J23" s="23" t="s">
        <v>32</v>
      </c>
      <c r="L23" s="30"/>
    </row>
    <row r="24" spans="2:12" s="1" customFormat="1" ht="18" customHeight="1">
      <c r="B24" s="30"/>
      <c r="E24" s="23" t="s">
        <v>36</v>
      </c>
      <c r="I24" s="25" t="s">
        <v>28</v>
      </c>
      <c r="J24" s="23" t="s">
        <v>3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37</v>
      </c>
      <c r="L26" s="30"/>
    </row>
    <row r="27" spans="2:12" s="7" customFormat="1" ht="71.25" customHeight="1">
      <c r="B27" s="84"/>
      <c r="E27" s="269" t="s">
        <v>107</v>
      </c>
      <c r="F27" s="269"/>
      <c r="G27" s="269"/>
      <c r="H27" s="269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customHeight="1">
      <c r="B30" s="30"/>
      <c r="D30" s="85" t="s">
        <v>39</v>
      </c>
      <c r="J30" s="61">
        <f>ROUND(J86, 2)</f>
        <v>0</v>
      </c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5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5" customHeight="1">
      <c r="B33" s="30"/>
      <c r="D33" s="50" t="s">
        <v>43</v>
      </c>
      <c r="E33" s="25" t="s">
        <v>44</v>
      </c>
      <c r="F33" s="86">
        <f>ROUND((SUM(BE86:BE337)),  2)</f>
        <v>0</v>
      </c>
      <c r="I33" s="87">
        <v>0.21</v>
      </c>
      <c r="J33" s="86">
        <f>ROUND(((SUM(BE86:BE337))*I33),  2)</f>
        <v>0</v>
      </c>
      <c r="L33" s="30"/>
    </row>
    <row r="34" spans="2:12" s="1" customFormat="1" ht="14.45" customHeight="1">
      <c r="B34" s="30"/>
      <c r="E34" s="25" t="s">
        <v>45</v>
      </c>
      <c r="F34" s="86">
        <f>ROUND((SUM(BF86:BF337)),  2)</f>
        <v>0</v>
      </c>
      <c r="I34" s="87">
        <v>0.15</v>
      </c>
      <c r="J34" s="86">
        <f>ROUND(((SUM(BF86:BF337))*I34),  2)</f>
        <v>0</v>
      </c>
      <c r="L34" s="30"/>
    </row>
    <row r="35" spans="2:12" s="1" customFormat="1" ht="14.45" hidden="1" customHeight="1">
      <c r="B35" s="30"/>
      <c r="E35" s="25" t="s">
        <v>46</v>
      </c>
      <c r="F35" s="86">
        <f>ROUND((SUM(BG86:BG337)),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5" t="s">
        <v>47</v>
      </c>
      <c r="F36" s="86">
        <f>ROUND((SUM(BH86:BH337)),  2)</f>
        <v>0</v>
      </c>
      <c r="I36" s="87">
        <v>0.15</v>
      </c>
      <c r="J36" s="86">
        <f>0</f>
        <v>0</v>
      </c>
      <c r="L36" s="30"/>
    </row>
    <row r="37" spans="2:12" s="1" customFormat="1" ht="14.45" hidden="1" customHeight="1">
      <c r="B37" s="30"/>
      <c r="E37" s="25" t="s">
        <v>48</v>
      </c>
      <c r="F37" s="86">
        <f>ROUND((SUM(BI86:BI337)),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5" customHeight="1">
      <c r="B45" s="30"/>
      <c r="C45" s="19" t="s">
        <v>108</v>
      </c>
      <c r="L45" s="30"/>
    </row>
    <row r="46" spans="2:12" s="1" customFormat="1" ht="6.95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92" t="str">
        <f>E7</f>
        <v>Opatření pro zlepšení podmínek chodců a MHD, Dubeček</v>
      </c>
      <c r="F48" s="293"/>
      <c r="G48" s="293"/>
      <c r="H48" s="293"/>
      <c r="L48" s="30"/>
    </row>
    <row r="49" spans="2:47" s="1" customFormat="1" ht="12" customHeight="1">
      <c r="B49" s="30"/>
      <c r="C49" s="25" t="s">
        <v>105</v>
      </c>
      <c r="L49" s="30"/>
    </row>
    <row r="50" spans="2:47" s="1" customFormat="1" ht="16.5" customHeight="1">
      <c r="B50" s="30"/>
      <c r="E50" s="282" t="str">
        <f>E9</f>
        <v>SO 104 - Opatření č.5 - Üprava autobusové zastávky Dubeček ve směru Dubeč</v>
      </c>
      <c r="F50" s="291"/>
      <c r="G50" s="291"/>
      <c r="H50" s="291"/>
      <c r="L50" s="30"/>
    </row>
    <row r="51" spans="2:47" s="1" customFormat="1" ht="6.95" customHeight="1">
      <c r="B51" s="30"/>
      <c r="L51" s="30"/>
    </row>
    <row r="52" spans="2:47" s="1" customFormat="1" ht="12" customHeight="1">
      <c r="B52" s="30"/>
      <c r="C52" s="25" t="s">
        <v>20</v>
      </c>
      <c r="F52" s="23" t="str">
        <f>F12</f>
        <v>k.ú. Dubeč (633 330)</v>
      </c>
      <c r="I52" s="25" t="s">
        <v>22</v>
      </c>
      <c r="J52" s="47" t="str">
        <f>IF(J12="","",J12)</f>
        <v>23. 4. 2024</v>
      </c>
      <c r="L52" s="30"/>
    </row>
    <row r="53" spans="2:47" s="1" customFormat="1" ht="6.95" customHeight="1">
      <c r="B53" s="30"/>
      <c r="L53" s="30"/>
    </row>
    <row r="54" spans="2:47" s="1" customFormat="1" ht="40.15" customHeight="1">
      <c r="B54" s="30"/>
      <c r="C54" s="25" t="s">
        <v>24</v>
      </c>
      <c r="F54" s="23" t="str">
        <f>E15</f>
        <v xml:space="preserve">MČ Praha - Dubeč, Starodubečská 401/36, Dubeč </v>
      </c>
      <c r="I54" s="25" t="s">
        <v>31</v>
      </c>
      <c r="J54" s="28" t="str">
        <f>E21</f>
        <v>Ing.T.Holenda,V.Křepinský PRINKOM spol.s r.o.</v>
      </c>
      <c r="L54" s="30"/>
    </row>
    <row r="55" spans="2:47" s="1" customFormat="1" ht="25.7" customHeight="1">
      <c r="B55" s="30"/>
      <c r="C55" s="25" t="s">
        <v>29</v>
      </c>
      <c r="F55" s="23" t="str">
        <f>IF(E18="","",E18)</f>
        <v>Vyplň údaj</v>
      </c>
      <c r="I55" s="25" t="s">
        <v>35</v>
      </c>
      <c r="J55" s="28" t="str">
        <f>E24</f>
        <v>Ing.Jiří Křepinský - PRINKOM spol. s r.o.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4" t="s">
        <v>109</v>
      </c>
      <c r="D57" s="88"/>
      <c r="E57" s="88"/>
      <c r="F57" s="88"/>
      <c r="G57" s="88"/>
      <c r="H57" s="88"/>
      <c r="I57" s="88"/>
      <c r="J57" s="95" t="s">
        <v>110</v>
      </c>
      <c r="K57" s="88"/>
      <c r="L57" s="30"/>
    </row>
    <row r="58" spans="2:47" s="1" customFormat="1" ht="10.35" customHeight="1">
      <c r="B58" s="30"/>
      <c r="L58" s="30"/>
    </row>
    <row r="59" spans="2:47" s="1" customFormat="1" ht="22.9" customHeight="1">
      <c r="B59" s="30"/>
      <c r="C59" s="96" t="s">
        <v>71</v>
      </c>
      <c r="J59" s="61">
        <f>J86</f>
        <v>0</v>
      </c>
      <c r="L59" s="30"/>
      <c r="AU59" s="15" t="s">
        <v>111</v>
      </c>
    </row>
    <row r="60" spans="2:47" s="8" customFormat="1" ht="24.95" customHeight="1">
      <c r="B60" s="97"/>
      <c r="D60" s="98" t="s">
        <v>153</v>
      </c>
      <c r="E60" s="99"/>
      <c r="F60" s="99"/>
      <c r="G60" s="99"/>
      <c r="H60" s="99"/>
      <c r="I60" s="99"/>
      <c r="J60" s="100">
        <f>J87</f>
        <v>0</v>
      </c>
      <c r="L60" s="97"/>
    </row>
    <row r="61" spans="2:47" s="9" customFormat="1" ht="19.899999999999999" customHeight="1">
      <c r="B61" s="101"/>
      <c r="D61" s="102" t="s">
        <v>154</v>
      </c>
      <c r="E61" s="103"/>
      <c r="F61" s="103"/>
      <c r="G61" s="103"/>
      <c r="H61" s="103"/>
      <c r="I61" s="103"/>
      <c r="J61" s="104">
        <f>J88</f>
        <v>0</v>
      </c>
      <c r="L61" s="101"/>
    </row>
    <row r="62" spans="2:47" s="9" customFormat="1" ht="19.899999999999999" customHeight="1">
      <c r="B62" s="101"/>
      <c r="D62" s="102" t="s">
        <v>155</v>
      </c>
      <c r="E62" s="103"/>
      <c r="F62" s="103"/>
      <c r="G62" s="103"/>
      <c r="H62" s="103"/>
      <c r="I62" s="103"/>
      <c r="J62" s="104">
        <f>J178</f>
        <v>0</v>
      </c>
      <c r="L62" s="101"/>
    </row>
    <row r="63" spans="2:47" s="9" customFormat="1" ht="19.899999999999999" customHeight="1">
      <c r="B63" s="101"/>
      <c r="D63" s="102" t="s">
        <v>156</v>
      </c>
      <c r="E63" s="103"/>
      <c r="F63" s="103"/>
      <c r="G63" s="103"/>
      <c r="H63" s="103"/>
      <c r="I63" s="103"/>
      <c r="J63" s="104">
        <f>J228</f>
        <v>0</v>
      </c>
      <c r="L63" s="101"/>
    </row>
    <row r="64" spans="2:47" s="9" customFormat="1" ht="19.899999999999999" customHeight="1">
      <c r="B64" s="101"/>
      <c r="D64" s="102" t="s">
        <v>157</v>
      </c>
      <c r="E64" s="103"/>
      <c r="F64" s="103"/>
      <c r="G64" s="103"/>
      <c r="H64" s="103"/>
      <c r="I64" s="103"/>
      <c r="J64" s="104">
        <f>J256</f>
        <v>0</v>
      </c>
      <c r="L64" s="101"/>
    </row>
    <row r="65" spans="2:12" s="9" customFormat="1" ht="19.899999999999999" customHeight="1">
      <c r="B65" s="101"/>
      <c r="D65" s="102" t="s">
        <v>158</v>
      </c>
      <c r="E65" s="103"/>
      <c r="F65" s="103"/>
      <c r="G65" s="103"/>
      <c r="H65" s="103"/>
      <c r="I65" s="103"/>
      <c r="J65" s="104">
        <f>J300</f>
        <v>0</v>
      </c>
      <c r="L65" s="101"/>
    </row>
    <row r="66" spans="2:12" s="9" customFormat="1" ht="19.899999999999999" customHeight="1">
      <c r="B66" s="101"/>
      <c r="D66" s="102" t="s">
        <v>159</v>
      </c>
      <c r="E66" s="103"/>
      <c r="F66" s="103"/>
      <c r="G66" s="103"/>
      <c r="H66" s="103"/>
      <c r="I66" s="103"/>
      <c r="J66" s="104">
        <f>J335</f>
        <v>0</v>
      </c>
      <c r="L66" s="101"/>
    </row>
    <row r="67" spans="2:12" s="1" customFormat="1" ht="21.75" customHeight="1">
      <c r="B67" s="30"/>
      <c r="L67" s="30"/>
    </row>
    <row r="68" spans="2:12" s="1" customFormat="1" ht="6.95" customHeight="1"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30"/>
    </row>
    <row r="72" spans="2:12" s="1" customFormat="1" ht="6.9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30"/>
    </row>
    <row r="73" spans="2:12" s="1" customFormat="1" ht="24.95" customHeight="1">
      <c r="B73" s="30"/>
      <c r="C73" s="19" t="s">
        <v>115</v>
      </c>
      <c r="L73" s="30"/>
    </row>
    <row r="74" spans="2:12" s="1" customFormat="1" ht="6.95" customHeight="1">
      <c r="B74" s="30"/>
      <c r="L74" s="30"/>
    </row>
    <row r="75" spans="2:12" s="1" customFormat="1" ht="12" customHeight="1">
      <c r="B75" s="30"/>
      <c r="C75" s="25" t="s">
        <v>16</v>
      </c>
      <c r="L75" s="30"/>
    </row>
    <row r="76" spans="2:12" s="1" customFormat="1" ht="16.5" customHeight="1">
      <c r="B76" s="30"/>
      <c r="E76" s="292" t="str">
        <f>E7</f>
        <v>Opatření pro zlepšení podmínek chodců a MHD, Dubeček</v>
      </c>
      <c r="F76" s="293"/>
      <c r="G76" s="293"/>
      <c r="H76" s="293"/>
      <c r="L76" s="30"/>
    </row>
    <row r="77" spans="2:12" s="1" customFormat="1" ht="12" customHeight="1">
      <c r="B77" s="30"/>
      <c r="C77" s="25" t="s">
        <v>105</v>
      </c>
      <c r="L77" s="30"/>
    </row>
    <row r="78" spans="2:12" s="1" customFormat="1" ht="16.5" customHeight="1">
      <c r="B78" s="30"/>
      <c r="E78" s="282" t="str">
        <f>E9</f>
        <v>SO 104 - Opatření č.5 - Üprava autobusové zastávky Dubeček ve směru Dubeč</v>
      </c>
      <c r="F78" s="291"/>
      <c r="G78" s="291"/>
      <c r="H78" s="291"/>
      <c r="L78" s="30"/>
    </row>
    <row r="79" spans="2:12" s="1" customFormat="1" ht="6.95" customHeight="1">
      <c r="B79" s="30"/>
      <c r="L79" s="30"/>
    </row>
    <row r="80" spans="2:12" s="1" customFormat="1" ht="12" customHeight="1">
      <c r="B80" s="30"/>
      <c r="C80" s="25" t="s">
        <v>20</v>
      </c>
      <c r="F80" s="23" t="str">
        <f>F12</f>
        <v>k.ú. Dubeč (633 330)</v>
      </c>
      <c r="I80" s="25" t="s">
        <v>22</v>
      </c>
      <c r="J80" s="47" t="str">
        <f>IF(J12="","",J12)</f>
        <v>23. 4. 2024</v>
      </c>
      <c r="L80" s="30"/>
    </row>
    <row r="81" spans="2:65" s="1" customFormat="1" ht="6.95" customHeight="1">
      <c r="B81" s="30"/>
      <c r="L81" s="30"/>
    </row>
    <row r="82" spans="2:65" s="1" customFormat="1" ht="40.15" customHeight="1">
      <c r="B82" s="30"/>
      <c r="C82" s="25" t="s">
        <v>24</v>
      </c>
      <c r="F82" s="23" t="str">
        <f>E15</f>
        <v xml:space="preserve">MČ Praha - Dubeč, Starodubečská 401/36, Dubeč </v>
      </c>
      <c r="I82" s="25" t="s">
        <v>31</v>
      </c>
      <c r="J82" s="28" t="str">
        <f>E21</f>
        <v>Ing.T.Holenda,V.Křepinský PRINKOM spol.s r.o.</v>
      </c>
      <c r="L82" s="30"/>
    </row>
    <row r="83" spans="2:65" s="1" customFormat="1" ht="25.7" customHeight="1">
      <c r="B83" s="30"/>
      <c r="C83" s="25" t="s">
        <v>29</v>
      </c>
      <c r="F83" s="23" t="str">
        <f>IF(E18="","",E18)</f>
        <v>Vyplň údaj</v>
      </c>
      <c r="I83" s="25" t="s">
        <v>35</v>
      </c>
      <c r="J83" s="28" t="str">
        <f>E24</f>
        <v>Ing.Jiří Křepinský - PRINKOM spol. s r.o.</v>
      </c>
      <c r="L83" s="30"/>
    </row>
    <row r="84" spans="2:65" s="1" customFormat="1" ht="10.35" customHeight="1">
      <c r="B84" s="30"/>
      <c r="L84" s="30"/>
    </row>
    <row r="85" spans="2:65" s="10" customFormat="1" ht="29.25" customHeight="1">
      <c r="B85" s="105"/>
      <c r="C85" s="106" t="s">
        <v>116</v>
      </c>
      <c r="D85" s="107" t="s">
        <v>58</v>
      </c>
      <c r="E85" s="107" t="s">
        <v>54</v>
      </c>
      <c r="F85" s="107" t="s">
        <v>55</v>
      </c>
      <c r="G85" s="107" t="s">
        <v>117</v>
      </c>
      <c r="H85" s="107" t="s">
        <v>118</v>
      </c>
      <c r="I85" s="107" t="s">
        <v>119</v>
      </c>
      <c r="J85" s="107" t="s">
        <v>110</v>
      </c>
      <c r="K85" s="108" t="s">
        <v>120</v>
      </c>
      <c r="L85" s="105"/>
      <c r="M85" s="54" t="s">
        <v>3</v>
      </c>
      <c r="N85" s="55" t="s">
        <v>43</v>
      </c>
      <c r="O85" s="55" t="s">
        <v>121</v>
      </c>
      <c r="P85" s="55" t="s">
        <v>122</v>
      </c>
      <c r="Q85" s="55" t="s">
        <v>123</v>
      </c>
      <c r="R85" s="55" t="s">
        <v>124</v>
      </c>
      <c r="S85" s="55" t="s">
        <v>125</v>
      </c>
      <c r="T85" s="56" t="s">
        <v>126</v>
      </c>
    </row>
    <row r="86" spans="2:65" s="1" customFormat="1" ht="22.9" customHeight="1">
      <c r="B86" s="30"/>
      <c r="C86" s="59" t="s">
        <v>127</v>
      </c>
      <c r="J86" s="109">
        <f>BK86</f>
        <v>0</v>
      </c>
      <c r="L86" s="30"/>
      <c r="M86" s="57"/>
      <c r="N86" s="48"/>
      <c r="O86" s="48"/>
      <c r="P86" s="110">
        <f>P87</f>
        <v>0</v>
      </c>
      <c r="Q86" s="48"/>
      <c r="R86" s="110">
        <f>R87</f>
        <v>53.614798456000003</v>
      </c>
      <c r="S86" s="48"/>
      <c r="T86" s="111">
        <f>T87</f>
        <v>112.9692</v>
      </c>
      <c r="AT86" s="15" t="s">
        <v>72</v>
      </c>
      <c r="AU86" s="15" t="s">
        <v>111</v>
      </c>
      <c r="BK86" s="112">
        <f>BK87</f>
        <v>0</v>
      </c>
    </row>
    <row r="87" spans="2:65" s="11" customFormat="1" ht="25.9" customHeight="1">
      <c r="B87" s="113"/>
      <c r="D87" s="114" t="s">
        <v>72</v>
      </c>
      <c r="E87" s="115" t="s">
        <v>162</v>
      </c>
      <c r="F87" s="115" t="s">
        <v>163</v>
      </c>
      <c r="I87" s="116"/>
      <c r="J87" s="117">
        <f>BK87</f>
        <v>0</v>
      </c>
      <c r="L87" s="113"/>
      <c r="M87" s="118"/>
      <c r="P87" s="119">
        <f>P88+P178+P228+P256+P300+P335</f>
        <v>0</v>
      </c>
      <c r="R87" s="119">
        <f>R88+R178+R228+R256+R300+R335</f>
        <v>53.614798456000003</v>
      </c>
      <c r="T87" s="120">
        <f>T88+T178+T228+T256+T300+T335</f>
        <v>112.9692</v>
      </c>
      <c r="AR87" s="114" t="s">
        <v>81</v>
      </c>
      <c r="AT87" s="121" t="s">
        <v>72</v>
      </c>
      <c r="AU87" s="121" t="s">
        <v>73</v>
      </c>
      <c r="AY87" s="114" t="s">
        <v>131</v>
      </c>
      <c r="BK87" s="122">
        <f>BK88+BK178+BK228+BK256+BK300+BK335</f>
        <v>0</v>
      </c>
    </row>
    <row r="88" spans="2:65" s="11" customFormat="1" ht="22.9" customHeight="1">
      <c r="B88" s="113"/>
      <c r="D88" s="114" t="s">
        <v>72</v>
      </c>
      <c r="E88" s="123" t="s">
        <v>81</v>
      </c>
      <c r="F88" s="123" t="s">
        <v>164</v>
      </c>
      <c r="I88" s="116"/>
      <c r="J88" s="124">
        <f>BK88</f>
        <v>0</v>
      </c>
      <c r="L88" s="113"/>
      <c r="M88" s="118"/>
      <c r="P88" s="119">
        <f>SUM(P89:P177)</f>
        <v>0</v>
      </c>
      <c r="R88" s="119">
        <f>SUM(R89:R177)</f>
        <v>0.61462913999999991</v>
      </c>
      <c r="T88" s="120">
        <f>SUM(T89:T177)</f>
        <v>111.41500000000001</v>
      </c>
      <c r="AR88" s="114" t="s">
        <v>81</v>
      </c>
      <c r="AT88" s="121" t="s">
        <v>72</v>
      </c>
      <c r="AU88" s="121" t="s">
        <v>81</v>
      </c>
      <c r="AY88" s="114" t="s">
        <v>131</v>
      </c>
      <c r="BK88" s="122">
        <f>SUM(BK89:BK177)</f>
        <v>0</v>
      </c>
    </row>
    <row r="89" spans="2:65" s="1" customFormat="1" ht="37.9" customHeight="1">
      <c r="B89" s="125"/>
      <c r="C89" s="126" t="s">
        <v>81</v>
      </c>
      <c r="D89" s="126" t="s">
        <v>134</v>
      </c>
      <c r="E89" s="127" t="s">
        <v>869</v>
      </c>
      <c r="F89" s="128" t="s">
        <v>870</v>
      </c>
      <c r="G89" s="129" t="s">
        <v>167</v>
      </c>
      <c r="H89" s="130">
        <v>140</v>
      </c>
      <c r="I89" s="131"/>
      <c r="J89" s="132">
        <f>ROUND(I89*H89,2)</f>
        <v>0</v>
      </c>
      <c r="K89" s="128" t="s">
        <v>138</v>
      </c>
      <c r="L89" s="30"/>
      <c r="M89" s="133" t="s">
        <v>3</v>
      </c>
      <c r="N89" s="134" t="s">
        <v>44</v>
      </c>
      <c r="P89" s="135">
        <f>O89*H89</f>
        <v>0</v>
      </c>
      <c r="Q89" s="135">
        <v>0</v>
      </c>
      <c r="R89" s="135">
        <f>Q89*H89</f>
        <v>0</v>
      </c>
      <c r="S89" s="135">
        <v>0.44</v>
      </c>
      <c r="T89" s="136">
        <f>S89*H89</f>
        <v>61.6</v>
      </c>
      <c r="AR89" s="137" t="s">
        <v>168</v>
      </c>
      <c r="AT89" s="137" t="s">
        <v>134</v>
      </c>
      <c r="AU89" s="137" t="s">
        <v>83</v>
      </c>
      <c r="AY89" s="15" t="s">
        <v>131</v>
      </c>
      <c r="BE89" s="138">
        <f>IF(N89="základní",J89,0)</f>
        <v>0</v>
      </c>
      <c r="BF89" s="138">
        <f>IF(N89="snížená",J89,0)</f>
        <v>0</v>
      </c>
      <c r="BG89" s="138">
        <f>IF(N89="zákl. přenesená",J89,0)</f>
        <v>0</v>
      </c>
      <c r="BH89" s="138">
        <f>IF(N89="sníž. přenesená",J89,0)</f>
        <v>0</v>
      </c>
      <c r="BI89" s="138">
        <f>IF(N89="nulová",J89,0)</f>
        <v>0</v>
      </c>
      <c r="BJ89" s="15" t="s">
        <v>81</v>
      </c>
      <c r="BK89" s="138">
        <f>ROUND(I89*H89,2)</f>
        <v>0</v>
      </c>
      <c r="BL89" s="15" t="s">
        <v>168</v>
      </c>
      <c r="BM89" s="137" t="s">
        <v>871</v>
      </c>
    </row>
    <row r="90" spans="2:65" s="1" customFormat="1">
      <c r="B90" s="30"/>
      <c r="D90" s="139" t="s">
        <v>141</v>
      </c>
      <c r="F90" s="140" t="s">
        <v>872</v>
      </c>
      <c r="I90" s="141"/>
      <c r="L90" s="30"/>
      <c r="M90" s="142"/>
      <c r="T90" s="51"/>
      <c r="AT90" s="15" t="s">
        <v>141</v>
      </c>
      <c r="AU90" s="15" t="s">
        <v>83</v>
      </c>
    </row>
    <row r="91" spans="2:65" s="12" customFormat="1">
      <c r="B91" s="146"/>
      <c r="D91" s="147" t="s">
        <v>175</v>
      </c>
      <c r="E91" s="148" t="s">
        <v>3</v>
      </c>
      <c r="F91" s="149" t="s">
        <v>873</v>
      </c>
      <c r="H91" s="150">
        <v>140</v>
      </c>
      <c r="I91" s="151"/>
      <c r="L91" s="146"/>
      <c r="M91" s="152"/>
      <c r="T91" s="153"/>
      <c r="AT91" s="148" t="s">
        <v>175</v>
      </c>
      <c r="AU91" s="148" t="s">
        <v>83</v>
      </c>
      <c r="AV91" s="12" t="s">
        <v>83</v>
      </c>
      <c r="AW91" s="12" t="s">
        <v>34</v>
      </c>
      <c r="AX91" s="12" t="s">
        <v>73</v>
      </c>
      <c r="AY91" s="148" t="s">
        <v>131</v>
      </c>
    </row>
    <row r="92" spans="2:65" s="1" customFormat="1" ht="33" customHeight="1">
      <c r="B92" s="125"/>
      <c r="C92" s="126" t="s">
        <v>83</v>
      </c>
      <c r="D92" s="126" t="s">
        <v>134</v>
      </c>
      <c r="E92" s="127" t="s">
        <v>637</v>
      </c>
      <c r="F92" s="128" t="s">
        <v>638</v>
      </c>
      <c r="G92" s="129" t="s">
        <v>167</v>
      </c>
      <c r="H92" s="130">
        <v>140</v>
      </c>
      <c r="I92" s="131"/>
      <c r="J92" s="132">
        <f>ROUND(I92*H92,2)</f>
        <v>0</v>
      </c>
      <c r="K92" s="128" t="s">
        <v>138</v>
      </c>
      <c r="L92" s="30"/>
      <c r="M92" s="133" t="s">
        <v>3</v>
      </c>
      <c r="N92" s="134" t="s">
        <v>44</v>
      </c>
      <c r="P92" s="135">
        <f>O92*H92</f>
        <v>0</v>
      </c>
      <c r="Q92" s="135">
        <v>0</v>
      </c>
      <c r="R92" s="135">
        <f>Q92*H92</f>
        <v>0</v>
      </c>
      <c r="S92" s="135">
        <v>9.8000000000000004E-2</v>
      </c>
      <c r="T92" s="136">
        <f>S92*H92</f>
        <v>13.72</v>
      </c>
      <c r="AR92" s="137" t="s">
        <v>168</v>
      </c>
      <c r="AT92" s="137" t="s">
        <v>134</v>
      </c>
      <c r="AU92" s="137" t="s">
        <v>83</v>
      </c>
      <c r="AY92" s="15" t="s">
        <v>131</v>
      </c>
      <c r="BE92" s="138">
        <f>IF(N92="základní",J92,0)</f>
        <v>0</v>
      </c>
      <c r="BF92" s="138">
        <f>IF(N92="snížená",J92,0)</f>
        <v>0</v>
      </c>
      <c r="BG92" s="138">
        <f>IF(N92="zákl. přenesená",J92,0)</f>
        <v>0</v>
      </c>
      <c r="BH92" s="138">
        <f>IF(N92="sníž. přenesená",J92,0)</f>
        <v>0</v>
      </c>
      <c r="BI92" s="138">
        <f>IF(N92="nulová",J92,0)</f>
        <v>0</v>
      </c>
      <c r="BJ92" s="15" t="s">
        <v>81</v>
      </c>
      <c r="BK92" s="138">
        <f>ROUND(I92*H92,2)</f>
        <v>0</v>
      </c>
      <c r="BL92" s="15" t="s">
        <v>168</v>
      </c>
      <c r="BM92" s="137" t="s">
        <v>874</v>
      </c>
    </row>
    <row r="93" spans="2:65" s="1" customFormat="1">
      <c r="B93" s="30"/>
      <c r="D93" s="139" t="s">
        <v>141</v>
      </c>
      <c r="F93" s="140" t="s">
        <v>640</v>
      </c>
      <c r="I93" s="141"/>
      <c r="L93" s="30"/>
      <c r="M93" s="142"/>
      <c r="T93" s="51"/>
      <c r="AT93" s="15" t="s">
        <v>141</v>
      </c>
      <c r="AU93" s="15" t="s">
        <v>83</v>
      </c>
    </row>
    <row r="94" spans="2:65" s="12" customFormat="1">
      <c r="B94" s="146"/>
      <c r="D94" s="147" t="s">
        <v>175</v>
      </c>
      <c r="E94" s="148" t="s">
        <v>3</v>
      </c>
      <c r="F94" s="149" t="s">
        <v>875</v>
      </c>
      <c r="H94" s="150">
        <v>140</v>
      </c>
      <c r="I94" s="151"/>
      <c r="L94" s="146"/>
      <c r="M94" s="152"/>
      <c r="T94" s="153"/>
      <c r="AT94" s="148" t="s">
        <v>175</v>
      </c>
      <c r="AU94" s="148" t="s">
        <v>83</v>
      </c>
      <c r="AV94" s="12" t="s">
        <v>83</v>
      </c>
      <c r="AW94" s="12" t="s">
        <v>34</v>
      </c>
      <c r="AX94" s="12" t="s">
        <v>73</v>
      </c>
      <c r="AY94" s="148" t="s">
        <v>131</v>
      </c>
    </row>
    <row r="95" spans="2:65" s="1" customFormat="1" ht="24.2" customHeight="1">
      <c r="B95" s="125"/>
      <c r="C95" s="126" t="s">
        <v>148</v>
      </c>
      <c r="D95" s="126" t="s">
        <v>134</v>
      </c>
      <c r="E95" s="127" t="s">
        <v>876</v>
      </c>
      <c r="F95" s="128" t="s">
        <v>877</v>
      </c>
      <c r="G95" s="129" t="s">
        <v>167</v>
      </c>
      <c r="H95" s="130">
        <v>225</v>
      </c>
      <c r="I95" s="131"/>
      <c r="J95" s="132">
        <f>ROUND(I95*H95,2)</f>
        <v>0</v>
      </c>
      <c r="K95" s="128" t="s">
        <v>138</v>
      </c>
      <c r="L95" s="30"/>
      <c r="M95" s="133" t="s">
        <v>3</v>
      </c>
      <c r="N95" s="134" t="s">
        <v>44</v>
      </c>
      <c r="P95" s="135">
        <f>O95*H95</f>
        <v>0</v>
      </c>
      <c r="Q95" s="135">
        <v>3.8359999999999999E-5</v>
      </c>
      <c r="R95" s="135">
        <f>Q95*H95</f>
        <v>8.6309999999999998E-3</v>
      </c>
      <c r="S95" s="135">
        <v>9.1999999999999998E-2</v>
      </c>
      <c r="T95" s="136">
        <f>S95*H95</f>
        <v>20.7</v>
      </c>
      <c r="AR95" s="137" t="s">
        <v>168</v>
      </c>
      <c r="AT95" s="137" t="s">
        <v>134</v>
      </c>
      <c r="AU95" s="137" t="s">
        <v>83</v>
      </c>
      <c r="AY95" s="15" t="s">
        <v>131</v>
      </c>
      <c r="BE95" s="138">
        <f>IF(N95="základní",J95,0)</f>
        <v>0</v>
      </c>
      <c r="BF95" s="138">
        <f>IF(N95="snížená",J95,0)</f>
        <v>0</v>
      </c>
      <c r="BG95" s="138">
        <f>IF(N95="zákl. přenesená",J95,0)</f>
        <v>0</v>
      </c>
      <c r="BH95" s="138">
        <f>IF(N95="sníž. přenesená",J95,0)</f>
        <v>0</v>
      </c>
      <c r="BI95" s="138">
        <f>IF(N95="nulová",J95,0)</f>
        <v>0</v>
      </c>
      <c r="BJ95" s="15" t="s">
        <v>81</v>
      </c>
      <c r="BK95" s="138">
        <f>ROUND(I95*H95,2)</f>
        <v>0</v>
      </c>
      <c r="BL95" s="15" t="s">
        <v>168</v>
      </c>
      <c r="BM95" s="137" t="s">
        <v>878</v>
      </c>
    </row>
    <row r="96" spans="2:65" s="1" customFormat="1">
      <c r="B96" s="30"/>
      <c r="D96" s="139" t="s">
        <v>141</v>
      </c>
      <c r="F96" s="140" t="s">
        <v>879</v>
      </c>
      <c r="I96" s="141"/>
      <c r="L96" s="30"/>
      <c r="M96" s="142"/>
      <c r="T96" s="51"/>
      <c r="AT96" s="15" t="s">
        <v>141</v>
      </c>
      <c r="AU96" s="15" t="s">
        <v>83</v>
      </c>
    </row>
    <row r="97" spans="2:65" s="1" customFormat="1" ht="24.2" customHeight="1">
      <c r="B97" s="125"/>
      <c r="C97" s="126" t="s">
        <v>168</v>
      </c>
      <c r="D97" s="126" t="s">
        <v>134</v>
      </c>
      <c r="E97" s="127" t="s">
        <v>880</v>
      </c>
      <c r="F97" s="128" t="s">
        <v>881</v>
      </c>
      <c r="G97" s="129" t="s">
        <v>195</v>
      </c>
      <c r="H97" s="130">
        <v>25</v>
      </c>
      <c r="I97" s="131"/>
      <c r="J97" s="132">
        <f>ROUND(I97*H97,2)</f>
        <v>0</v>
      </c>
      <c r="K97" s="128" t="s">
        <v>138</v>
      </c>
      <c r="L97" s="30"/>
      <c r="M97" s="133" t="s">
        <v>3</v>
      </c>
      <c r="N97" s="134" t="s">
        <v>44</v>
      </c>
      <c r="P97" s="135">
        <f>O97*H97</f>
        <v>0</v>
      </c>
      <c r="Q97" s="135">
        <v>0</v>
      </c>
      <c r="R97" s="135">
        <f>Q97*H97</f>
        <v>0</v>
      </c>
      <c r="S97" s="135">
        <v>0.28999999999999998</v>
      </c>
      <c r="T97" s="136">
        <f>S97*H97</f>
        <v>7.2499999999999991</v>
      </c>
      <c r="AR97" s="137" t="s">
        <v>168</v>
      </c>
      <c r="AT97" s="137" t="s">
        <v>134</v>
      </c>
      <c r="AU97" s="137" t="s">
        <v>83</v>
      </c>
      <c r="AY97" s="15" t="s">
        <v>131</v>
      </c>
      <c r="BE97" s="138">
        <f>IF(N97="základní",J97,0)</f>
        <v>0</v>
      </c>
      <c r="BF97" s="138">
        <f>IF(N97="snížená",J97,0)</f>
        <v>0</v>
      </c>
      <c r="BG97" s="138">
        <f>IF(N97="zákl. přenesená",J97,0)</f>
        <v>0</v>
      </c>
      <c r="BH97" s="138">
        <f>IF(N97="sníž. přenesená",J97,0)</f>
        <v>0</v>
      </c>
      <c r="BI97" s="138">
        <f>IF(N97="nulová",J97,0)</f>
        <v>0</v>
      </c>
      <c r="BJ97" s="15" t="s">
        <v>81</v>
      </c>
      <c r="BK97" s="138">
        <f>ROUND(I97*H97,2)</f>
        <v>0</v>
      </c>
      <c r="BL97" s="15" t="s">
        <v>168</v>
      </c>
      <c r="BM97" s="137" t="s">
        <v>882</v>
      </c>
    </row>
    <row r="98" spans="2:65" s="1" customFormat="1">
      <c r="B98" s="30"/>
      <c r="D98" s="139" t="s">
        <v>141</v>
      </c>
      <c r="F98" s="140" t="s">
        <v>883</v>
      </c>
      <c r="I98" s="141"/>
      <c r="L98" s="30"/>
      <c r="M98" s="142"/>
      <c r="T98" s="51"/>
      <c r="AT98" s="15" t="s">
        <v>141</v>
      </c>
      <c r="AU98" s="15" t="s">
        <v>83</v>
      </c>
    </row>
    <row r="99" spans="2:65" s="12" customFormat="1">
      <c r="B99" s="146"/>
      <c r="D99" s="147" t="s">
        <v>175</v>
      </c>
      <c r="E99" s="148" t="s">
        <v>3</v>
      </c>
      <c r="F99" s="149" t="s">
        <v>884</v>
      </c>
      <c r="H99" s="150">
        <v>25</v>
      </c>
      <c r="I99" s="151"/>
      <c r="L99" s="146"/>
      <c r="M99" s="152"/>
      <c r="T99" s="153"/>
      <c r="AT99" s="148" t="s">
        <v>175</v>
      </c>
      <c r="AU99" s="148" t="s">
        <v>83</v>
      </c>
      <c r="AV99" s="12" t="s">
        <v>83</v>
      </c>
      <c r="AW99" s="12" t="s">
        <v>34</v>
      </c>
      <c r="AX99" s="12" t="s">
        <v>73</v>
      </c>
      <c r="AY99" s="148" t="s">
        <v>131</v>
      </c>
    </row>
    <row r="100" spans="2:65" s="1" customFormat="1" ht="24.2" customHeight="1">
      <c r="B100" s="125"/>
      <c r="C100" s="126" t="s">
        <v>130</v>
      </c>
      <c r="D100" s="126" t="s">
        <v>134</v>
      </c>
      <c r="E100" s="127" t="s">
        <v>193</v>
      </c>
      <c r="F100" s="128" t="s">
        <v>194</v>
      </c>
      <c r="G100" s="129" t="s">
        <v>195</v>
      </c>
      <c r="H100" s="130">
        <v>10</v>
      </c>
      <c r="I100" s="131"/>
      <c r="J100" s="132">
        <f>ROUND(I100*H100,2)</f>
        <v>0</v>
      </c>
      <c r="K100" s="128" t="s">
        <v>138</v>
      </c>
      <c r="L100" s="30"/>
      <c r="M100" s="133" t="s">
        <v>3</v>
      </c>
      <c r="N100" s="134" t="s">
        <v>44</v>
      </c>
      <c r="P100" s="135">
        <f>O100*H100</f>
        <v>0</v>
      </c>
      <c r="Q100" s="135">
        <v>0</v>
      </c>
      <c r="R100" s="135">
        <f>Q100*H100</f>
        <v>0</v>
      </c>
      <c r="S100" s="135">
        <v>0.20499999999999999</v>
      </c>
      <c r="T100" s="136">
        <f>S100*H100</f>
        <v>2.0499999999999998</v>
      </c>
      <c r="AR100" s="137" t="s">
        <v>168</v>
      </c>
      <c r="AT100" s="137" t="s">
        <v>134</v>
      </c>
      <c r="AU100" s="137" t="s">
        <v>83</v>
      </c>
      <c r="AY100" s="15" t="s">
        <v>131</v>
      </c>
      <c r="BE100" s="138">
        <f>IF(N100="základní",J100,0)</f>
        <v>0</v>
      </c>
      <c r="BF100" s="138">
        <f>IF(N100="snížená",J100,0)</f>
        <v>0</v>
      </c>
      <c r="BG100" s="138">
        <f>IF(N100="zákl. přenesená",J100,0)</f>
        <v>0</v>
      </c>
      <c r="BH100" s="138">
        <f>IF(N100="sníž. přenesená",J100,0)</f>
        <v>0</v>
      </c>
      <c r="BI100" s="138">
        <f>IF(N100="nulová",J100,0)</f>
        <v>0</v>
      </c>
      <c r="BJ100" s="15" t="s">
        <v>81</v>
      </c>
      <c r="BK100" s="138">
        <f>ROUND(I100*H100,2)</f>
        <v>0</v>
      </c>
      <c r="BL100" s="15" t="s">
        <v>168</v>
      </c>
      <c r="BM100" s="137" t="s">
        <v>196</v>
      </c>
    </row>
    <row r="101" spans="2:65" s="1" customFormat="1">
      <c r="B101" s="30"/>
      <c r="D101" s="139" t="s">
        <v>141</v>
      </c>
      <c r="F101" s="140" t="s">
        <v>197</v>
      </c>
      <c r="I101" s="141"/>
      <c r="L101" s="30"/>
      <c r="M101" s="142"/>
      <c r="T101" s="51"/>
      <c r="AT101" s="15" t="s">
        <v>141</v>
      </c>
      <c r="AU101" s="15" t="s">
        <v>83</v>
      </c>
    </row>
    <row r="102" spans="2:65" s="12" customFormat="1">
      <c r="B102" s="146"/>
      <c r="D102" s="147" t="s">
        <v>175</v>
      </c>
      <c r="E102" s="148" t="s">
        <v>3</v>
      </c>
      <c r="F102" s="149" t="s">
        <v>885</v>
      </c>
      <c r="H102" s="150">
        <v>10</v>
      </c>
      <c r="I102" s="151"/>
      <c r="L102" s="146"/>
      <c r="M102" s="152"/>
      <c r="T102" s="153"/>
      <c r="AT102" s="148" t="s">
        <v>175</v>
      </c>
      <c r="AU102" s="148" t="s">
        <v>83</v>
      </c>
      <c r="AV102" s="12" t="s">
        <v>83</v>
      </c>
      <c r="AW102" s="12" t="s">
        <v>34</v>
      </c>
      <c r="AX102" s="12" t="s">
        <v>73</v>
      </c>
      <c r="AY102" s="148" t="s">
        <v>131</v>
      </c>
    </row>
    <row r="103" spans="2:65" s="1" customFormat="1" ht="24.2" customHeight="1">
      <c r="B103" s="125"/>
      <c r="C103" s="126" t="s">
        <v>192</v>
      </c>
      <c r="D103" s="126" t="s">
        <v>134</v>
      </c>
      <c r="E103" s="127" t="s">
        <v>691</v>
      </c>
      <c r="F103" s="128" t="s">
        <v>692</v>
      </c>
      <c r="G103" s="129" t="s">
        <v>195</v>
      </c>
      <c r="H103" s="130">
        <v>53</v>
      </c>
      <c r="I103" s="131"/>
      <c r="J103" s="132">
        <f>ROUND(I103*H103,2)</f>
        <v>0</v>
      </c>
      <c r="K103" s="128" t="s">
        <v>138</v>
      </c>
      <c r="L103" s="30"/>
      <c r="M103" s="133" t="s">
        <v>3</v>
      </c>
      <c r="N103" s="134" t="s">
        <v>44</v>
      </c>
      <c r="P103" s="135">
        <f>O103*H103</f>
        <v>0</v>
      </c>
      <c r="Q103" s="135">
        <v>0</v>
      </c>
      <c r="R103" s="135">
        <f>Q103*H103</f>
        <v>0</v>
      </c>
      <c r="S103" s="135">
        <v>0.115</v>
      </c>
      <c r="T103" s="136">
        <f>S103*H103</f>
        <v>6.0950000000000006</v>
      </c>
      <c r="AR103" s="137" t="s">
        <v>168</v>
      </c>
      <c r="AT103" s="137" t="s">
        <v>134</v>
      </c>
      <c r="AU103" s="137" t="s">
        <v>83</v>
      </c>
      <c r="AY103" s="15" t="s">
        <v>131</v>
      </c>
      <c r="BE103" s="138">
        <f>IF(N103="základní",J103,0)</f>
        <v>0</v>
      </c>
      <c r="BF103" s="138">
        <f>IF(N103="snížená",J103,0)</f>
        <v>0</v>
      </c>
      <c r="BG103" s="138">
        <f>IF(N103="zákl. přenesená",J103,0)</f>
        <v>0</v>
      </c>
      <c r="BH103" s="138">
        <f>IF(N103="sníž. přenesená",J103,0)</f>
        <v>0</v>
      </c>
      <c r="BI103" s="138">
        <f>IF(N103="nulová",J103,0)</f>
        <v>0</v>
      </c>
      <c r="BJ103" s="15" t="s">
        <v>81</v>
      </c>
      <c r="BK103" s="138">
        <f>ROUND(I103*H103,2)</f>
        <v>0</v>
      </c>
      <c r="BL103" s="15" t="s">
        <v>168</v>
      </c>
      <c r="BM103" s="137" t="s">
        <v>886</v>
      </c>
    </row>
    <row r="104" spans="2:65" s="1" customFormat="1">
      <c r="B104" s="30"/>
      <c r="D104" s="139" t="s">
        <v>141</v>
      </c>
      <c r="F104" s="140" t="s">
        <v>694</v>
      </c>
      <c r="I104" s="141"/>
      <c r="L104" s="30"/>
      <c r="M104" s="142"/>
      <c r="T104" s="51"/>
      <c r="AT104" s="15" t="s">
        <v>141</v>
      </c>
      <c r="AU104" s="15" t="s">
        <v>83</v>
      </c>
    </row>
    <row r="105" spans="2:65" s="12" customFormat="1">
      <c r="B105" s="146"/>
      <c r="D105" s="147" t="s">
        <v>175</v>
      </c>
      <c r="E105" s="148" t="s">
        <v>3</v>
      </c>
      <c r="F105" s="149" t="s">
        <v>887</v>
      </c>
      <c r="H105" s="150">
        <v>18</v>
      </c>
      <c r="I105" s="151"/>
      <c r="L105" s="146"/>
      <c r="M105" s="152"/>
      <c r="T105" s="153"/>
      <c r="AT105" s="148" t="s">
        <v>175</v>
      </c>
      <c r="AU105" s="148" t="s">
        <v>83</v>
      </c>
      <c r="AV105" s="12" t="s">
        <v>83</v>
      </c>
      <c r="AW105" s="12" t="s">
        <v>34</v>
      </c>
      <c r="AX105" s="12" t="s">
        <v>73</v>
      </c>
      <c r="AY105" s="148" t="s">
        <v>131</v>
      </c>
    </row>
    <row r="106" spans="2:65" s="12" customFormat="1">
      <c r="B106" s="146"/>
      <c r="D106" s="147" t="s">
        <v>175</v>
      </c>
      <c r="E106" s="148" t="s">
        <v>3</v>
      </c>
      <c r="F106" s="149" t="s">
        <v>888</v>
      </c>
      <c r="H106" s="150">
        <v>35</v>
      </c>
      <c r="I106" s="151"/>
      <c r="L106" s="146"/>
      <c r="M106" s="152"/>
      <c r="T106" s="153"/>
      <c r="AT106" s="148" t="s">
        <v>175</v>
      </c>
      <c r="AU106" s="148" t="s">
        <v>83</v>
      </c>
      <c r="AV106" s="12" t="s">
        <v>83</v>
      </c>
      <c r="AW106" s="12" t="s">
        <v>34</v>
      </c>
      <c r="AX106" s="12" t="s">
        <v>73</v>
      </c>
      <c r="AY106" s="148" t="s">
        <v>131</v>
      </c>
    </row>
    <row r="107" spans="2:65" s="1" customFormat="1" ht="16.5" customHeight="1">
      <c r="B107" s="125"/>
      <c r="C107" s="126" t="s">
        <v>199</v>
      </c>
      <c r="D107" s="126" t="s">
        <v>134</v>
      </c>
      <c r="E107" s="127" t="s">
        <v>200</v>
      </c>
      <c r="F107" s="128" t="s">
        <v>201</v>
      </c>
      <c r="G107" s="129" t="s">
        <v>167</v>
      </c>
      <c r="H107" s="130">
        <v>14</v>
      </c>
      <c r="I107" s="131"/>
      <c r="J107" s="132">
        <f>ROUND(I107*H107,2)</f>
        <v>0</v>
      </c>
      <c r="K107" s="128" t="s">
        <v>138</v>
      </c>
      <c r="L107" s="30"/>
      <c r="M107" s="133" t="s">
        <v>3</v>
      </c>
      <c r="N107" s="134" t="s">
        <v>44</v>
      </c>
      <c r="P107" s="135">
        <f>O107*H107</f>
        <v>0</v>
      </c>
      <c r="Q107" s="135">
        <v>0</v>
      </c>
      <c r="R107" s="135">
        <f>Q107*H107</f>
        <v>0</v>
      </c>
      <c r="S107" s="135">
        <v>0</v>
      </c>
      <c r="T107" s="136">
        <f>S107*H107</f>
        <v>0</v>
      </c>
      <c r="AR107" s="137" t="s">
        <v>168</v>
      </c>
      <c r="AT107" s="137" t="s">
        <v>134</v>
      </c>
      <c r="AU107" s="137" t="s">
        <v>83</v>
      </c>
      <c r="AY107" s="15" t="s">
        <v>131</v>
      </c>
      <c r="BE107" s="138">
        <f>IF(N107="základní",J107,0)</f>
        <v>0</v>
      </c>
      <c r="BF107" s="138">
        <f>IF(N107="snížená",J107,0)</f>
        <v>0</v>
      </c>
      <c r="BG107" s="138">
        <f>IF(N107="zákl. přenesená",J107,0)</f>
        <v>0</v>
      </c>
      <c r="BH107" s="138">
        <f>IF(N107="sníž. přenesená",J107,0)</f>
        <v>0</v>
      </c>
      <c r="BI107" s="138">
        <f>IF(N107="nulová",J107,0)</f>
        <v>0</v>
      </c>
      <c r="BJ107" s="15" t="s">
        <v>81</v>
      </c>
      <c r="BK107" s="138">
        <f>ROUND(I107*H107,2)</f>
        <v>0</v>
      </c>
      <c r="BL107" s="15" t="s">
        <v>168</v>
      </c>
      <c r="BM107" s="137" t="s">
        <v>202</v>
      </c>
    </row>
    <row r="108" spans="2:65" s="1" customFormat="1">
      <c r="B108" s="30"/>
      <c r="D108" s="139" t="s">
        <v>141</v>
      </c>
      <c r="F108" s="140" t="s">
        <v>203</v>
      </c>
      <c r="I108" s="141"/>
      <c r="L108" s="30"/>
      <c r="M108" s="142"/>
      <c r="T108" s="51"/>
      <c r="AT108" s="15" t="s">
        <v>141</v>
      </c>
      <c r="AU108" s="15" t="s">
        <v>83</v>
      </c>
    </row>
    <row r="109" spans="2:65" s="12" customFormat="1">
      <c r="B109" s="146"/>
      <c r="D109" s="147" t="s">
        <v>175</v>
      </c>
      <c r="E109" s="148" t="s">
        <v>3</v>
      </c>
      <c r="F109" s="149" t="s">
        <v>889</v>
      </c>
      <c r="H109" s="150">
        <v>14</v>
      </c>
      <c r="I109" s="151"/>
      <c r="L109" s="146"/>
      <c r="M109" s="152"/>
      <c r="T109" s="153"/>
      <c r="AT109" s="148" t="s">
        <v>175</v>
      </c>
      <c r="AU109" s="148" t="s">
        <v>83</v>
      </c>
      <c r="AV109" s="12" t="s">
        <v>83</v>
      </c>
      <c r="AW109" s="12" t="s">
        <v>34</v>
      </c>
      <c r="AX109" s="12" t="s">
        <v>73</v>
      </c>
      <c r="AY109" s="148" t="s">
        <v>131</v>
      </c>
    </row>
    <row r="110" spans="2:65" s="1" customFormat="1" ht="21.75" customHeight="1">
      <c r="B110" s="125"/>
      <c r="C110" s="126" t="s">
        <v>205</v>
      </c>
      <c r="D110" s="126" t="s">
        <v>134</v>
      </c>
      <c r="E110" s="127" t="s">
        <v>206</v>
      </c>
      <c r="F110" s="128" t="s">
        <v>207</v>
      </c>
      <c r="G110" s="129" t="s">
        <v>208</v>
      </c>
      <c r="H110" s="130">
        <v>4</v>
      </c>
      <c r="I110" s="131"/>
      <c r="J110" s="132">
        <f>ROUND(I110*H110,2)</f>
        <v>0</v>
      </c>
      <c r="K110" s="128" t="s">
        <v>138</v>
      </c>
      <c r="L110" s="30"/>
      <c r="M110" s="133" t="s">
        <v>3</v>
      </c>
      <c r="N110" s="134" t="s">
        <v>44</v>
      </c>
      <c r="P110" s="135">
        <f>O110*H110</f>
        <v>0</v>
      </c>
      <c r="Q110" s="135">
        <v>0</v>
      </c>
      <c r="R110" s="135">
        <f>Q110*H110</f>
        <v>0</v>
      </c>
      <c r="S110" s="135">
        <v>0</v>
      </c>
      <c r="T110" s="136">
        <f>S110*H110</f>
        <v>0</v>
      </c>
      <c r="AR110" s="137" t="s">
        <v>168</v>
      </c>
      <c r="AT110" s="137" t="s">
        <v>134</v>
      </c>
      <c r="AU110" s="137" t="s">
        <v>83</v>
      </c>
      <c r="AY110" s="15" t="s">
        <v>131</v>
      </c>
      <c r="BE110" s="138">
        <f>IF(N110="základní",J110,0)</f>
        <v>0</v>
      </c>
      <c r="BF110" s="138">
        <f>IF(N110="snížená",J110,0)</f>
        <v>0</v>
      </c>
      <c r="BG110" s="138">
        <f>IF(N110="zákl. přenesená",J110,0)</f>
        <v>0</v>
      </c>
      <c r="BH110" s="138">
        <f>IF(N110="sníž. přenesená",J110,0)</f>
        <v>0</v>
      </c>
      <c r="BI110" s="138">
        <f>IF(N110="nulová",J110,0)</f>
        <v>0</v>
      </c>
      <c r="BJ110" s="15" t="s">
        <v>81</v>
      </c>
      <c r="BK110" s="138">
        <f>ROUND(I110*H110,2)</f>
        <v>0</v>
      </c>
      <c r="BL110" s="15" t="s">
        <v>168</v>
      </c>
      <c r="BM110" s="137" t="s">
        <v>209</v>
      </c>
    </row>
    <row r="111" spans="2:65" s="1" customFormat="1">
      <c r="B111" s="30"/>
      <c r="D111" s="139" t="s">
        <v>141</v>
      </c>
      <c r="F111" s="140" t="s">
        <v>210</v>
      </c>
      <c r="I111" s="141"/>
      <c r="L111" s="30"/>
      <c r="M111" s="142"/>
      <c r="T111" s="51"/>
      <c r="AT111" s="15" t="s">
        <v>141</v>
      </c>
      <c r="AU111" s="15" t="s">
        <v>83</v>
      </c>
    </row>
    <row r="112" spans="2:65" s="1" customFormat="1" ht="24.2" customHeight="1">
      <c r="B112" s="125"/>
      <c r="C112" s="126" t="s">
        <v>211</v>
      </c>
      <c r="D112" s="126" t="s">
        <v>134</v>
      </c>
      <c r="E112" s="127" t="s">
        <v>890</v>
      </c>
      <c r="F112" s="128" t="s">
        <v>891</v>
      </c>
      <c r="G112" s="129" t="s">
        <v>208</v>
      </c>
      <c r="H112" s="130">
        <v>9.6</v>
      </c>
      <c r="I112" s="131"/>
      <c r="J112" s="132">
        <f>ROUND(I112*H112,2)</f>
        <v>0</v>
      </c>
      <c r="K112" s="128" t="s">
        <v>138</v>
      </c>
      <c r="L112" s="30"/>
      <c r="M112" s="133" t="s">
        <v>3</v>
      </c>
      <c r="N112" s="134" t="s">
        <v>44</v>
      </c>
      <c r="P112" s="135">
        <f>O112*H112</f>
        <v>0</v>
      </c>
      <c r="Q112" s="135">
        <v>0</v>
      </c>
      <c r="R112" s="135">
        <f>Q112*H112</f>
        <v>0</v>
      </c>
      <c r="S112" s="135">
        <v>0</v>
      </c>
      <c r="T112" s="136">
        <f>S112*H112</f>
        <v>0</v>
      </c>
      <c r="AR112" s="137" t="s">
        <v>168</v>
      </c>
      <c r="AT112" s="137" t="s">
        <v>134</v>
      </c>
      <c r="AU112" s="137" t="s">
        <v>83</v>
      </c>
      <c r="AY112" s="15" t="s">
        <v>131</v>
      </c>
      <c r="BE112" s="138">
        <f>IF(N112="základní",J112,0)</f>
        <v>0</v>
      </c>
      <c r="BF112" s="138">
        <f>IF(N112="snížená",J112,0)</f>
        <v>0</v>
      </c>
      <c r="BG112" s="138">
        <f>IF(N112="zákl. přenesená",J112,0)</f>
        <v>0</v>
      </c>
      <c r="BH112" s="138">
        <f>IF(N112="sníž. přenesená",J112,0)</f>
        <v>0</v>
      </c>
      <c r="BI112" s="138">
        <f>IF(N112="nulová",J112,0)</f>
        <v>0</v>
      </c>
      <c r="BJ112" s="15" t="s">
        <v>81</v>
      </c>
      <c r="BK112" s="138">
        <f>ROUND(I112*H112,2)</f>
        <v>0</v>
      </c>
      <c r="BL112" s="15" t="s">
        <v>168</v>
      </c>
      <c r="BM112" s="137" t="s">
        <v>892</v>
      </c>
    </row>
    <row r="113" spans="2:65" s="1" customFormat="1">
      <c r="B113" s="30"/>
      <c r="D113" s="139" t="s">
        <v>141</v>
      </c>
      <c r="F113" s="140" t="s">
        <v>893</v>
      </c>
      <c r="I113" s="141"/>
      <c r="L113" s="30"/>
      <c r="M113" s="142"/>
      <c r="T113" s="51"/>
      <c r="AT113" s="15" t="s">
        <v>141</v>
      </c>
      <c r="AU113" s="15" t="s">
        <v>83</v>
      </c>
    </row>
    <row r="114" spans="2:65" s="12" customFormat="1">
      <c r="B114" s="146"/>
      <c r="D114" s="147" t="s">
        <v>175</v>
      </c>
      <c r="E114" s="148" t="s">
        <v>3</v>
      </c>
      <c r="F114" s="149" t="s">
        <v>894</v>
      </c>
      <c r="H114" s="150">
        <v>9.6</v>
      </c>
      <c r="I114" s="151"/>
      <c r="L114" s="146"/>
      <c r="M114" s="152"/>
      <c r="T114" s="153"/>
      <c r="AT114" s="148" t="s">
        <v>175</v>
      </c>
      <c r="AU114" s="148" t="s">
        <v>83</v>
      </c>
      <c r="AV114" s="12" t="s">
        <v>83</v>
      </c>
      <c r="AW114" s="12" t="s">
        <v>34</v>
      </c>
      <c r="AX114" s="12" t="s">
        <v>73</v>
      </c>
      <c r="AY114" s="148" t="s">
        <v>131</v>
      </c>
    </row>
    <row r="115" spans="2:65" s="1" customFormat="1" ht="16.5" customHeight="1">
      <c r="B115" s="125"/>
      <c r="C115" s="126" t="s">
        <v>217</v>
      </c>
      <c r="D115" s="126" t="s">
        <v>134</v>
      </c>
      <c r="E115" s="127" t="s">
        <v>212</v>
      </c>
      <c r="F115" s="128" t="s">
        <v>213</v>
      </c>
      <c r="G115" s="129" t="s">
        <v>208</v>
      </c>
      <c r="H115" s="130">
        <v>4.5</v>
      </c>
      <c r="I115" s="131"/>
      <c r="J115" s="132">
        <f>ROUND(I115*H115,2)</f>
        <v>0</v>
      </c>
      <c r="K115" s="128" t="s">
        <v>138</v>
      </c>
      <c r="L115" s="30"/>
      <c r="M115" s="133" t="s">
        <v>3</v>
      </c>
      <c r="N115" s="134" t="s">
        <v>44</v>
      </c>
      <c r="P115" s="135">
        <f>O115*H115</f>
        <v>0</v>
      </c>
      <c r="Q115" s="135">
        <v>0</v>
      </c>
      <c r="R115" s="135">
        <f>Q115*H115</f>
        <v>0</v>
      </c>
      <c r="S115" s="135">
        <v>0</v>
      </c>
      <c r="T115" s="136">
        <f>S115*H115</f>
        <v>0</v>
      </c>
      <c r="AR115" s="137" t="s">
        <v>139</v>
      </c>
      <c r="AT115" s="137" t="s">
        <v>134</v>
      </c>
      <c r="AU115" s="137" t="s">
        <v>83</v>
      </c>
      <c r="AY115" s="15" t="s">
        <v>131</v>
      </c>
      <c r="BE115" s="138">
        <f>IF(N115="základní",J115,0)</f>
        <v>0</v>
      </c>
      <c r="BF115" s="138">
        <f>IF(N115="snížená",J115,0)</f>
        <v>0</v>
      </c>
      <c r="BG115" s="138">
        <f>IF(N115="zákl. přenesená",J115,0)</f>
        <v>0</v>
      </c>
      <c r="BH115" s="138">
        <f>IF(N115="sníž. přenesená",J115,0)</f>
        <v>0</v>
      </c>
      <c r="BI115" s="138">
        <f>IF(N115="nulová",J115,0)</f>
        <v>0</v>
      </c>
      <c r="BJ115" s="15" t="s">
        <v>81</v>
      </c>
      <c r="BK115" s="138">
        <f>ROUND(I115*H115,2)</f>
        <v>0</v>
      </c>
      <c r="BL115" s="15" t="s">
        <v>139</v>
      </c>
      <c r="BM115" s="137" t="s">
        <v>895</v>
      </c>
    </row>
    <row r="116" spans="2:65" s="1" customFormat="1">
      <c r="B116" s="30"/>
      <c r="D116" s="139" t="s">
        <v>141</v>
      </c>
      <c r="F116" s="140" t="s">
        <v>215</v>
      </c>
      <c r="I116" s="141"/>
      <c r="L116" s="30"/>
      <c r="M116" s="142"/>
      <c r="T116" s="51"/>
      <c r="AT116" s="15" t="s">
        <v>141</v>
      </c>
      <c r="AU116" s="15" t="s">
        <v>83</v>
      </c>
    </row>
    <row r="117" spans="2:65" s="12" customFormat="1">
      <c r="B117" s="146"/>
      <c r="D117" s="147" t="s">
        <v>175</v>
      </c>
      <c r="E117" s="148" t="s">
        <v>3</v>
      </c>
      <c r="F117" s="149" t="s">
        <v>216</v>
      </c>
      <c r="H117" s="150">
        <v>4.5</v>
      </c>
      <c r="I117" s="151"/>
      <c r="L117" s="146"/>
      <c r="M117" s="152"/>
      <c r="T117" s="153"/>
      <c r="AT117" s="148" t="s">
        <v>175</v>
      </c>
      <c r="AU117" s="148" t="s">
        <v>83</v>
      </c>
      <c r="AV117" s="12" t="s">
        <v>83</v>
      </c>
      <c r="AW117" s="12" t="s">
        <v>34</v>
      </c>
      <c r="AX117" s="12" t="s">
        <v>73</v>
      </c>
      <c r="AY117" s="148" t="s">
        <v>131</v>
      </c>
    </row>
    <row r="118" spans="2:65" s="1" customFormat="1" ht="16.5" customHeight="1">
      <c r="B118" s="125"/>
      <c r="C118" s="126" t="s">
        <v>223</v>
      </c>
      <c r="D118" s="126" t="s">
        <v>134</v>
      </c>
      <c r="E118" s="127" t="s">
        <v>218</v>
      </c>
      <c r="F118" s="128" t="s">
        <v>219</v>
      </c>
      <c r="G118" s="129" t="s">
        <v>167</v>
      </c>
      <c r="H118" s="130">
        <v>12</v>
      </c>
      <c r="I118" s="131"/>
      <c r="J118" s="132">
        <f>ROUND(I118*H118,2)</f>
        <v>0</v>
      </c>
      <c r="K118" s="128" t="s">
        <v>138</v>
      </c>
      <c r="L118" s="30"/>
      <c r="M118" s="133" t="s">
        <v>3</v>
      </c>
      <c r="N118" s="134" t="s">
        <v>44</v>
      </c>
      <c r="P118" s="135">
        <f>O118*H118</f>
        <v>0</v>
      </c>
      <c r="Q118" s="135">
        <v>7.0100000000000002E-4</v>
      </c>
      <c r="R118" s="135">
        <f>Q118*H118</f>
        <v>8.4119999999999993E-3</v>
      </c>
      <c r="S118" s="135">
        <v>0</v>
      </c>
      <c r="T118" s="136">
        <f>S118*H118</f>
        <v>0</v>
      </c>
      <c r="AR118" s="137" t="s">
        <v>139</v>
      </c>
      <c r="AT118" s="137" t="s">
        <v>134</v>
      </c>
      <c r="AU118" s="137" t="s">
        <v>83</v>
      </c>
      <c r="AY118" s="15" t="s">
        <v>131</v>
      </c>
      <c r="BE118" s="138">
        <f>IF(N118="základní",J118,0)</f>
        <v>0</v>
      </c>
      <c r="BF118" s="138">
        <f>IF(N118="snížená",J118,0)</f>
        <v>0</v>
      </c>
      <c r="BG118" s="138">
        <f>IF(N118="zákl. přenesená",J118,0)</f>
        <v>0</v>
      </c>
      <c r="BH118" s="138">
        <f>IF(N118="sníž. přenesená",J118,0)</f>
        <v>0</v>
      </c>
      <c r="BI118" s="138">
        <f>IF(N118="nulová",J118,0)</f>
        <v>0</v>
      </c>
      <c r="BJ118" s="15" t="s">
        <v>81</v>
      </c>
      <c r="BK118" s="138">
        <f>ROUND(I118*H118,2)</f>
        <v>0</v>
      </c>
      <c r="BL118" s="15" t="s">
        <v>139</v>
      </c>
      <c r="BM118" s="137" t="s">
        <v>896</v>
      </c>
    </row>
    <row r="119" spans="2:65" s="1" customFormat="1">
      <c r="B119" s="30"/>
      <c r="D119" s="139" t="s">
        <v>141</v>
      </c>
      <c r="F119" s="140" t="s">
        <v>221</v>
      </c>
      <c r="I119" s="141"/>
      <c r="L119" s="30"/>
      <c r="M119" s="142"/>
      <c r="T119" s="51"/>
      <c r="AT119" s="15" t="s">
        <v>141</v>
      </c>
      <c r="AU119" s="15" t="s">
        <v>83</v>
      </c>
    </row>
    <row r="120" spans="2:65" s="12" customFormat="1">
      <c r="B120" s="146"/>
      <c r="D120" s="147" t="s">
        <v>175</v>
      </c>
      <c r="E120" s="148" t="s">
        <v>3</v>
      </c>
      <c r="F120" s="149" t="s">
        <v>222</v>
      </c>
      <c r="H120" s="150">
        <v>12</v>
      </c>
      <c r="I120" s="151"/>
      <c r="L120" s="146"/>
      <c r="M120" s="152"/>
      <c r="T120" s="153"/>
      <c r="AT120" s="148" t="s">
        <v>175</v>
      </c>
      <c r="AU120" s="148" t="s">
        <v>83</v>
      </c>
      <c r="AV120" s="12" t="s">
        <v>83</v>
      </c>
      <c r="AW120" s="12" t="s">
        <v>34</v>
      </c>
      <c r="AX120" s="12" t="s">
        <v>73</v>
      </c>
      <c r="AY120" s="148" t="s">
        <v>131</v>
      </c>
    </row>
    <row r="121" spans="2:65" s="1" customFormat="1" ht="24.2" customHeight="1">
      <c r="B121" s="125"/>
      <c r="C121" s="126" t="s">
        <v>228</v>
      </c>
      <c r="D121" s="126" t="s">
        <v>134</v>
      </c>
      <c r="E121" s="127" t="s">
        <v>224</v>
      </c>
      <c r="F121" s="128" t="s">
        <v>225</v>
      </c>
      <c r="G121" s="129" t="s">
        <v>167</v>
      </c>
      <c r="H121" s="130">
        <v>12</v>
      </c>
      <c r="I121" s="131"/>
      <c r="J121" s="132">
        <f>ROUND(I121*H121,2)</f>
        <v>0</v>
      </c>
      <c r="K121" s="128" t="s">
        <v>138</v>
      </c>
      <c r="L121" s="30"/>
      <c r="M121" s="133" t="s">
        <v>3</v>
      </c>
      <c r="N121" s="134" t="s">
        <v>44</v>
      </c>
      <c r="P121" s="135">
        <f>O121*H121</f>
        <v>0</v>
      </c>
      <c r="Q121" s="135">
        <v>0</v>
      </c>
      <c r="R121" s="135">
        <f>Q121*H121</f>
        <v>0</v>
      </c>
      <c r="S121" s="135">
        <v>0</v>
      </c>
      <c r="T121" s="136">
        <f>S121*H121</f>
        <v>0</v>
      </c>
      <c r="AR121" s="137" t="s">
        <v>139</v>
      </c>
      <c r="AT121" s="137" t="s">
        <v>134</v>
      </c>
      <c r="AU121" s="137" t="s">
        <v>83</v>
      </c>
      <c r="AY121" s="15" t="s">
        <v>131</v>
      </c>
      <c r="BE121" s="138">
        <f>IF(N121="základní",J121,0)</f>
        <v>0</v>
      </c>
      <c r="BF121" s="138">
        <f>IF(N121="snížená",J121,0)</f>
        <v>0</v>
      </c>
      <c r="BG121" s="138">
        <f>IF(N121="zákl. přenesená",J121,0)</f>
        <v>0</v>
      </c>
      <c r="BH121" s="138">
        <f>IF(N121="sníž. přenesená",J121,0)</f>
        <v>0</v>
      </c>
      <c r="BI121" s="138">
        <f>IF(N121="nulová",J121,0)</f>
        <v>0</v>
      </c>
      <c r="BJ121" s="15" t="s">
        <v>81</v>
      </c>
      <c r="BK121" s="138">
        <f>ROUND(I121*H121,2)</f>
        <v>0</v>
      </c>
      <c r="BL121" s="15" t="s">
        <v>139</v>
      </c>
      <c r="BM121" s="137" t="s">
        <v>897</v>
      </c>
    </row>
    <row r="122" spans="2:65" s="1" customFormat="1">
      <c r="B122" s="30"/>
      <c r="D122" s="139" t="s">
        <v>141</v>
      </c>
      <c r="F122" s="140" t="s">
        <v>227</v>
      </c>
      <c r="I122" s="141"/>
      <c r="L122" s="30"/>
      <c r="M122" s="142"/>
      <c r="T122" s="51"/>
      <c r="AT122" s="15" t="s">
        <v>141</v>
      </c>
      <c r="AU122" s="15" t="s">
        <v>83</v>
      </c>
    </row>
    <row r="123" spans="2:65" s="1" customFormat="1" ht="21.75" customHeight="1">
      <c r="B123" s="125"/>
      <c r="C123" s="126" t="s">
        <v>233</v>
      </c>
      <c r="D123" s="126" t="s">
        <v>134</v>
      </c>
      <c r="E123" s="127" t="s">
        <v>229</v>
      </c>
      <c r="F123" s="128" t="s">
        <v>230</v>
      </c>
      <c r="G123" s="129" t="s">
        <v>208</v>
      </c>
      <c r="H123" s="130">
        <v>4.5</v>
      </c>
      <c r="I123" s="131"/>
      <c r="J123" s="132">
        <f>ROUND(I123*H123,2)</f>
        <v>0</v>
      </c>
      <c r="K123" s="128" t="s">
        <v>138</v>
      </c>
      <c r="L123" s="30"/>
      <c r="M123" s="133" t="s">
        <v>3</v>
      </c>
      <c r="N123" s="134" t="s">
        <v>44</v>
      </c>
      <c r="P123" s="135">
        <f>O123*H123</f>
        <v>0</v>
      </c>
      <c r="Q123" s="135">
        <v>4.5731999999999999E-4</v>
      </c>
      <c r="R123" s="135">
        <f>Q123*H123</f>
        <v>2.0579399999999999E-3</v>
      </c>
      <c r="S123" s="135">
        <v>0</v>
      </c>
      <c r="T123" s="136">
        <f>S123*H123</f>
        <v>0</v>
      </c>
      <c r="AR123" s="137" t="s">
        <v>139</v>
      </c>
      <c r="AT123" s="137" t="s">
        <v>134</v>
      </c>
      <c r="AU123" s="137" t="s">
        <v>83</v>
      </c>
      <c r="AY123" s="15" t="s">
        <v>131</v>
      </c>
      <c r="BE123" s="138">
        <f>IF(N123="základní",J123,0)</f>
        <v>0</v>
      </c>
      <c r="BF123" s="138">
        <f>IF(N123="snížená",J123,0)</f>
        <v>0</v>
      </c>
      <c r="BG123" s="138">
        <f>IF(N123="zákl. přenesená",J123,0)</f>
        <v>0</v>
      </c>
      <c r="BH123" s="138">
        <f>IF(N123="sníž. přenesená",J123,0)</f>
        <v>0</v>
      </c>
      <c r="BI123" s="138">
        <f>IF(N123="nulová",J123,0)</f>
        <v>0</v>
      </c>
      <c r="BJ123" s="15" t="s">
        <v>81</v>
      </c>
      <c r="BK123" s="138">
        <f>ROUND(I123*H123,2)</f>
        <v>0</v>
      </c>
      <c r="BL123" s="15" t="s">
        <v>139</v>
      </c>
      <c r="BM123" s="137" t="s">
        <v>898</v>
      </c>
    </row>
    <row r="124" spans="2:65" s="1" customFormat="1">
      <c r="B124" s="30"/>
      <c r="D124" s="139" t="s">
        <v>141</v>
      </c>
      <c r="F124" s="140" t="s">
        <v>232</v>
      </c>
      <c r="I124" s="141"/>
      <c r="L124" s="30"/>
      <c r="M124" s="142"/>
      <c r="T124" s="51"/>
      <c r="AT124" s="15" t="s">
        <v>141</v>
      </c>
      <c r="AU124" s="15" t="s">
        <v>83</v>
      </c>
    </row>
    <row r="125" spans="2:65" s="12" customFormat="1">
      <c r="B125" s="146"/>
      <c r="D125" s="147" t="s">
        <v>175</v>
      </c>
      <c r="E125" s="148" t="s">
        <v>3</v>
      </c>
      <c r="F125" s="149" t="s">
        <v>216</v>
      </c>
      <c r="H125" s="150">
        <v>4.5</v>
      </c>
      <c r="I125" s="151"/>
      <c r="L125" s="146"/>
      <c r="M125" s="152"/>
      <c r="T125" s="153"/>
      <c r="AT125" s="148" t="s">
        <v>175</v>
      </c>
      <c r="AU125" s="148" t="s">
        <v>83</v>
      </c>
      <c r="AV125" s="12" t="s">
        <v>83</v>
      </c>
      <c r="AW125" s="12" t="s">
        <v>34</v>
      </c>
      <c r="AX125" s="12" t="s">
        <v>73</v>
      </c>
      <c r="AY125" s="148" t="s">
        <v>131</v>
      </c>
    </row>
    <row r="126" spans="2:65" s="1" customFormat="1" ht="24.2" customHeight="1">
      <c r="B126" s="125"/>
      <c r="C126" s="126" t="s">
        <v>238</v>
      </c>
      <c r="D126" s="126" t="s">
        <v>134</v>
      </c>
      <c r="E126" s="127" t="s">
        <v>234</v>
      </c>
      <c r="F126" s="128" t="s">
        <v>235</v>
      </c>
      <c r="G126" s="129" t="s">
        <v>208</v>
      </c>
      <c r="H126" s="130">
        <v>4.5</v>
      </c>
      <c r="I126" s="131"/>
      <c r="J126" s="132">
        <f>ROUND(I126*H126,2)</f>
        <v>0</v>
      </c>
      <c r="K126" s="128" t="s">
        <v>138</v>
      </c>
      <c r="L126" s="30"/>
      <c r="M126" s="133" t="s">
        <v>3</v>
      </c>
      <c r="N126" s="134" t="s">
        <v>44</v>
      </c>
      <c r="P126" s="135">
        <f>O126*H126</f>
        <v>0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139</v>
      </c>
      <c r="AT126" s="137" t="s">
        <v>134</v>
      </c>
      <c r="AU126" s="137" t="s">
        <v>83</v>
      </c>
      <c r="AY126" s="15" t="s">
        <v>131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5" t="s">
        <v>81</v>
      </c>
      <c r="BK126" s="138">
        <f>ROUND(I126*H126,2)</f>
        <v>0</v>
      </c>
      <c r="BL126" s="15" t="s">
        <v>139</v>
      </c>
      <c r="BM126" s="137" t="s">
        <v>899</v>
      </c>
    </row>
    <row r="127" spans="2:65" s="1" customFormat="1">
      <c r="B127" s="30"/>
      <c r="D127" s="139" t="s">
        <v>141</v>
      </c>
      <c r="F127" s="140" t="s">
        <v>237</v>
      </c>
      <c r="I127" s="141"/>
      <c r="L127" s="30"/>
      <c r="M127" s="142"/>
      <c r="T127" s="51"/>
      <c r="AT127" s="15" t="s">
        <v>141</v>
      </c>
      <c r="AU127" s="15" t="s">
        <v>83</v>
      </c>
    </row>
    <row r="128" spans="2:65" s="1" customFormat="1" ht="37.9" customHeight="1">
      <c r="B128" s="125"/>
      <c r="C128" s="126" t="s">
        <v>9</v>
      </c>
      <c r="D128" s="126" t="s">
        <v>134</v>
      </c>
      <c r="E128" s="127" t="s">
        <v>239</v>
      </c>
      <c r="F128" s="128" t="s">
        <v>240</v>
      </c>
      <c r="G128" s="129" t="s">
        <v>208</v>
      </c>
      <c r="H128" s="130">
        <v>4.5</v>
      </c>
      <c r="I128" s="131"/>
      <c r="J128" s="132">
        <f>ROUND(I128*H128,2)</f>
        <v>0</v>
      </c>
      <c r="K128" s="128" t="s">
        <v>138</v>
      </c>
      <c r="L128" s="30"/>
      <c r="M128" s="133" t="s">
        <v>3</v>
      </c>
      <c r="N128" s="134" t="s">
        <v>44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139</v>
      </c>
      <c r="AT128" s="137" t="s">
        <v>134</v>
      </c>
      <c r="AU128" s="137" t="s">
        <v>83</v>
      </c>
      <c r="AY128" s="15" t="s">
        <v>131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5" t="s">
        <v>81</v>
      </c>
      <c r="BK128" s="138">
        <f>ROUND(I128*H128,2)</f>
        <v>0</v>
      </c>
      <c r="BL128" s="15" t="s">
        <v>139</v>
      </c>
      <c r="BM128" s="137" t="s">
        <v>900</v>
      </c>
    </row>
    <row r="129" spans="2:65" s="1" customFormat="1">
      <c r="B129" s="30"/>
      <c r="D129" s="139" t="s">
        <v>141</v>
      </c>
      <c r="F129" s="140" t="s">
        <v>242</v>
      </c>
      <c r="I129" s="141"/>
      <c r="L129" s="30"/>
      <c r="M129" s="142"/>
      <c r="T129" s="51"/>
      <c r="AT129" s="15" t="s">
        <v>141</v>
      </c>
      <c r="AU129" s="15" t="s">
        <v>83</v>
      </c>
    </row>
    <row r="130" spans="2:65" s="1" customFormat="1" ht="37.9" customHeight="1">
      <c r="B130" s="125"/>
      <c r="C130" s="126" t="s">
        <v>248</v>
      </c>
      <c r="D130" s="126" t="s">
        <v>134</v>
      </c>
      <c r="E130" s="127" t="s">
        <v>243</v>
      </c>
      <c r="F130" s="128" t="s">
        <v>244</v>
      </c>
      <c r="G130" s="129" t="s">
        <v>208</v>
      </c>
      <c r="H130" s="130">
        <v>25.236000000000001</v>
      </c>
      <c r="I130" s="131"/>
      <c r="J130" s="132">
        <f>ROUND(I130*H130,2)</f>
        <v>0</v>
      </c>
      <c r="K130" s="128" t="s">
        <v>138</v>
      </c>
      <c r="L130" s="30"/>
      <c r="M130" s="133" t="s">
        <v>3</v>
      </c>
      <c r="N130" s="134" t="s">
        <v>44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168</v>
      </c>
      <c r="AT130" s="137" t="s">
        <v>134</v>
      </c>
      <c r="AU130" s="137" t="s">
        <v>83</v>
      </c>
      <c r="AY130" s="15" t="s">
        <v>131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5" t="s">
        <v>81</v>
      </c>
      <c r="BK130" s="138">
        <f>ROUND(I130*H130,2)</f>
        <v>0</v>
      </c>
      <c r="BL130" s="15" t="s">
        <v>168</v>
      </c>
      <c r="BM130" s="137" t="s">
        <v>901</v>
      </c>
    </row>
    <row r="131" spans="2:65" s="1" customFormat="1">
      <c r="B131" s="30"/>
      <c r="D131" s="139" t="s">
        <v>141</v>
      </c>
      <c r="F131" s="140" t="s">
        <v>246</v>
      </c>
      <c r="I131" s="141"/>
      <c r="L131" s="30"/>
      <c r="M131" s="142"/>
      <c r="T131" s="51"/>
      <c r="AT131" s="15" t="s">
        <v>141</v>
      </c>
      <c r="AU131" s="15" t="s">
        <v>83</v>
      </c>
    </row>
    <row r="132" spans="2:65" s="12" customFormat="1">
      <c r="B132" s="146"/>
      <c r="D132" s="147" t="s">
        <v>175</v>
      </c>
      <c r="E132" s="148" t="s">
        <v>3</v>
      </c>
      <c r="F132" s="149" t="s">
        <v>902</v>
      </c>
      <c r="H132" s="150">
        <v>25.236000000000001</v>
      </c>
      <c r="I132" s="151"/>
      <c r="L132" s="146"/>
      <c r="M132" s="152"/>
      <c r="T132" s="153"/>
      <c r="AT132" s="148" t="s">
        <v>175</v>
      </c>
      <c r="AU132" s="148" t="s">
        <v>83</v>
      </c>
      <c r="AV132" s="12" t="s">
        <v>83</v>
      </c>
      <c r="AW132" s="12" t="s">
        <v>34</v>
      </c>
      <c r="AX132" s="12" t="s">
        <v>73</v>
      </c>
      <c r="AY132" s="148" t="s">
        <v>131</v>
      </c>
    </row>
    <row r="133" spans="2:65" s="1" customFormat="1" ht="37.9" customHeight="1">
      <c r="B133" s="125"/>
      <c r="C133" s="126" t="s">
        <v>255</v>
      </c>
      <c r="D133" s="126" t="s">
        <v>134</v>
      </c>
      <c r="E133" s="127" t="s">
        <v>249</v>
      </c>
      <c r="F133" s="128" t="s">
        <v>250</v>
      </c>
      <c r="G133" s="129" t="s">
        <v>208</v>
      </c>
      <c r="H133" s="130">
        <v>6.8819999999999997</v>
      </c>
      <c r="I133" s="131"/>
      <c r="J133" s="132">
        <f>ROUND(I133*H133,2)</f>
        <v>0</v>
      </c>
      <c r="K133" s="128" t="s">
        <v>138</v>
      </c>
      <c r="L133" s="30"/>
      <c r="M133" s="133" t="s">
        <v>3</v>
      </c>
      <c r="N133" s="134" t="s">
        <v>44</v>
      </c>
      <c r="P133" s="135">
        <f>O133*H133</f>
        <v>0</v>
      </c>
      <c r="Q133" s="135">
        <v>0</v>
      </c>
      <c r="R133" s="135">
        <f>Q133*H133</f>
        <v>0</v>
      </c>
      <c r="S133" s="135">
        <v>0</v>
      </c>
      <c r="T133" s="136">
        <f>S133*H133</f>
        <v>0</v>
      </c>
      <c r="AR133" s="137" t="s">
        <v>168</v>
      </c>
      <c r="AT133" s="137" t="s">
        <v>134</v>
      </c>
      <c r="AU133" s="137" t="s">
        <v>83</v>
      </c>
      <c r="AY133" s="15" t="s">
        <v>131</v>
      </c>
      <c r="BE133" s="138">
        <f>IF(N133="základní",J133,0)</f>
        <v>0</v>
      </c>
      <c r="BF133" s="138">
        <f>IF(N133="snížená",J133,0)</f>
        <v>0</v>
      </c>
      <c r="BG133" s="138">
        <f>IF(N133="zákl. přenesená",J133,0)</f>
        <v>0</v>
      </c>
      <c r="BH133" s="138">
        <f>IF(N133="sníž. přenesená",J133,0)</f>
        <v>0</v>
      </c>
      <c r="BI133" s="138">
        <f>IF(N133="nulová",J133,0)</f>
        <v>0</v>
      </c>
      <c r="BJ133" s="15" t="s">
        <v>81</v>
      </c>
      <c r="BK133" s="138">
        <f>ROUND(I133*H133,2)</f>
        <v>0</v>
      </c>
      <c r="BL133" s="15" t="s">
        <v>168</v>
      </c>
      <c r="BM133" s="137" t="s">
        <v>251</v>
      </c>
    </row>
    <row r="134" spans="2:65" s="1" customFormat="1">
      <c r="B134" s="30"/>
      <c r="D134" s="139" t="s">
        <v>141</v>
      </c>
      <c r="F134" s="140" t="s">
        <v>252</v>
      </c>
      <c r="I134" s="141"/>
      <c r="L134" s="30"/>
      <c r="M134" s="142"/>
      <c r="T134" s="51"/>
      <c r="AT134" s="15" t="s">
        <v>141</v>
      </c>
      <c r="AU134" s="15" t="s">
        <v>83</v>
      </c>
    </row>
    <row r="135" spans="2:65" s="12" customFormat="1">
      <c r="B135" s="146"/>
      <c r="D135" s="147" t="s">
        <v>175</v>
      </c>
      <c r="E135" s="148" t="s">
        <v>3</v>
      </c>
      <c r="F135" s="149" t="s">
        <v>903</v>
      </c>
      <c r="H135" s="150">
        <v>5.4820000000000002</v>
      </c>
      <c r="I135" s="151"/>
      <c r="L135" s="146"/>
      <c r="M135" s="152"/>
      <c r="T135" s="153"/>
      <c r="AT135" s="148" t="s">
        <v>175</v>
      </c>
      <c r="AU135" s="148" t="s">
        <v>83</v>
      </c>
      <c r="AV135" s="12" t="s">
        <v>83</v>
      </c>
      <c r="AW135" s="12" t="s">
        <v>34</v>
      </c>
      <c r="AX135" s="12" t="s">
        <v>73</v>
      </c>
      <c r="AY135" s="148" t="s">
        <v>131</v>
      </c>
    </row>
    <row r="136" spans="2:65" s="12" customFormat="1">
      <c r="B136" s="146"/>
      <c r="D136" s="147" t="s">
        <v>175</v>
      </c>
      <c r="E136" s="148" t="s">
        <v>3</v>
      </c>
      <c r="F136" s="149" t="s">
        <v>904</v>
      </c>
      <c r="H136" s="150">
        <v>1.4</v>
      </c>
      <c r="I136" s="151"/>
      <c r="L136" s="146"/>
      <c r="M136" s="152"/>
      <c r="T136" s="153"/>
      <c r="AT136" s="148" t="s">
        <v>175</v>
      </c>
      <c r="AU136" s="148" t="s">
        <v>83</v>
      </c>
      <c r="AV136" s="12" t="s">
        <v>83</v>
      </c>
      <c r="AW136" s="12" t="s">
        <v>34</v>
      </c>
      <c r="AX136" s="12" t="s">
        <v>73</v>
      </c>
      <c r="AY136" s="148" t="s">
        <v>131</v>
      </c>
    </row>
    <row r="137" spans="2:65" s="1" customFormat="1" ht="24.2" customHeight="1">
      <c r="B137" s="125"/>
      <c r="C137" s="126" t="s">
        <v>260</v>
      </c>
      <c r="D137" s="126" t="s">
        <v>134</v>
      </c>
      <c r="E137" s="127" t="s">
        <v>905</v>
      </c>
      <c r="F137" s="128" t="s">
        <v>906</v>
      </c>
      <c r="G137" s="129" t="s">
        <v>208</v>
      </c>
      <c r="H137" s="130">
        <v>12.618</v>
      </c>
      <c r="I137" s="131"/>
      <c r="J137" s="132">
        <f>ROUND(I137*H137,2)</f>
        <v>0</v>
      </c>
      <c r="K137" s="128" t="s">
        <v>138</v>
      </c>
      <c r="L137" s="30"/>
      <c r="M137" s="133" t="s">
        <v>3</v>
      </c>
      <c r="N137" s="134" t="s">
        <v>44</v>
      </c>
      <c r="P137" s="135">
        <f>O137*H137</f>
        <v>0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168</v>
      </c>
      <c r="AT137" s="137" t="s">
        <v>134</v>
      </c>
      <c r="AU137" s="137" t="s">
        <v>83</v>
      </c>
      <c r="AY137" s="15" t="s">
        <v>131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5" t="s">
        <v>81</v>
      </c>
      <c r="BK137" s="138">
        <f>ROUND(I137*H137,2)</f>
        <v>0</v>
      </c>
      <c r="BL137" s="15" t="s">
        <v>168</v>
      </c>
      <c r="BM137" s="137" t="s">
        <v>907</v>
      </c>
    </row>
    <row r="138" spans="2:65" s="1" customFormat="1">
      <c r="B138" s="30"/>
      <c r="D138" s="139" t="s">
        <v>141</v>
      </c>
      <c r="F138" s="140" t="s">
        <v>908</v>
      </c>
      <c r="I138" s="141"/>
      <c r="L138" s="30"/>
      <c r="M138" s="142"/>
      <c r="T138" s="51"/>
      <c r="AT138" s="15" t="s">
        <v>141</v>
      </c>
      <c r="AU138" s="15" t="s">
        <v>83</v>
      </c>
    </row>
    <row r="139" spans="2:65" s="12" customFormat="1">
      <c r="B139" s="146"/>
      <c r="D139" s="147" t="s">
        <v>175</v>
      </c>
      <c r="E139" s="148" t="s">
        <v>3</v>
      </c>
      <c r="F139" s="149" t="s">
        <v>909</v>
      </c>
      <c r="H139" s="150">
        <v>12.618</v>
      </c>
      <c r="I139" s="151"/>
      <c r="L139" s="146"/>
      <c r="M139" s="152"/>
      <c r="T139" s="153"/>
      <c r="AT139" s="148" t="s">
        <v>175</v>
      </c>
      <c r="AU139" s="148" t="s">
        <v>83</v>
      </c>
      <c r="AV139" s="12" t="s">
        <v>83</v>
      </c>
      <c r="AW139" s="12" t="s">
        <v>34</v>
      </c>
      <c r="AX139" s="12" t="s">
        <v>73</v>
      </c>
      <c r="AY139" s="148" t="s">
        <v>131</v>
      </c>
    </row>
    <row r="140" spans="2:65" s="1" customFormat="1" ht="24.2" customHeight="1">
      <c r="B140" s="125"/>
      <c r="C140" s="126" t="s">
        <v>267</v>
      </c>
      <c r="D140" s="126" t="s">
        <v>134</v>
      </c>
      <c r="E140" s="127" t="s">
        <v>261</v>
      </c>
      <c r="F140" s="128" t="s">
        <v>262</v>
      </c>
      <c r="G140" s="129" t="s">
        <v>263</v>
      </c>
      <c r="H140" s="130">
        <v>12.731999999999999</v>
      </c>
      <c r="I140" s="131"/>
      <c r="J140" s="132">
        <f>ROUND(I140*H140,2)</f>
        <v>0</v>
      </c>
      <c r="K140" s="128" t="s">
        <v>138</v>
      </c>
      <c r="L140" s="30"/>
      <c r="M140" s="133" t="s">
        <v>3</v>
      </c>
      <c r="N140" s="134" t="s">
        <v>44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168</v>
      </c>
      <c r="AT140" s="137" t="s">
        <v>134</v>
      </c>
      <c r="AU140" s="137" t="s">
        <v>83</v>
      </c>
      <c r="AY140" s="15" t="s">
        <v>131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5" t="s">
        <v>81</v>
      </c>
      <c r="BK140" s="138">
        <f>ROUND(I140*H140,2)</f>
        <v>0</v>
      </c>
      <c r="BL140" s="15" t="s">
        <v>168</v>
      </c>
      <c r="BM140" s="137" t="s">
        <v>264</v>
      </c>
    </row>
    <row r="141" spans="2:65" s="1" customFormat="1">
      <c r="B141" s="30"/>
      <c r="D141" s="139" t="s">
        <v>141</v>
      </c>
      <c r="F141" s="140" t="s">
        <v>265</v>
      </c>
      <c r="I141" s="141"/>
      <c r="L141" s="30"/>
      <c r="M141" s="142"/>
      <c r="T141" s="51"/>
      <c r="AT141" s="15" t="s">
        <v>141</v>
      </c>
      <c r="AU141" s="15" t="s">
        <v>83</v>
      </c>
    </row>
    <row r="142" spans="2:65" s="12" customFormat="1">
      <c r="B142" s="146"/>
      <c r="D142" s="147" t="s">
        <v>175</v>
      </c>
      <c r="E142" s="148" t="s">
        <v>3</v>
      </c>
      <c r="F142" s="149" t="s">
        <v>910</v>
      </c>
      <c r="H142" s="150">
        <v>12.731999999999999</v>
      </c>
      <c r="I142" s="151"/>
      <c r="L142" s="146"/>
      <c r="M142" s="152"/>
      <c r="T142" s="153"/>
      <c r="AT142" s="148" t="s">
        <v>175</v>
      </c>
      <c r="AU142" s="148" t="s">
        <v>83</v>
      </c>
      <c r="AV142" s="12" t="s">
        <v>83</v>
      </c>
      <c r="AW142" s="12" t="s">
        <v>34</v>
      </c>
      <c r="AX142" s="12" t="s">
        <v>73</v>
      </c>
      <c r="AY142" s="148" t="s">
        <v>131</v>
      </c>
    </row>
    <row r="143" spans="2:65" s="1" customFormat="1" ht="24.2" customHeight="1">
      <c r="B143" s="125"/>
      <c r="C143" s="126" t="s">
        <v>273</v>
      </c>
      <c r="D143" s="126" t="s">
        <v>134</v>
      </c>
      <c r="E143" s="127" t="s">
        <v>268</v>
      </c>
      <c r="F143" s="128" t="s">
        <v>269</v>
      </c>
      <c r="G143" s="129" t="s">
        <v>208</v>
      </c>
      <c r="H143" s="130">
        <v>19.5</v>
      </c>
      <c r="I143" s="131"/>
      <c r="J143" s="132">
        <f>ROUND(I143*H143,2)</f>
        <v>0</v>
      </c>
      <c r="K143" s="128" t="s">
        <v>138</v>
      </c>
      <c r="L143" s="30"/>
      <c r="M143" s="133" t="s">
        <v>3</v>
      </c>
      <c r="N143" s="134" t="s">
        <v>44</v>
      </c>
      <c r="P143" s="135">
        <f>O143*H143</f>
        <v>0</v>
      </c>
      <c r="Q143" s="135">
        <v>0</v>
      </c>
      <c r="R143" s="135">
        <f>Q143*H143</f>
        <v>0</v>
      </c>
      <c r="S143" s="135">
        <v>0</v>
      </c>
      <c r="T143" s="136">
        <f>S143*H143</f>
        <v>0</v>
      </c>
      <c r="AR143" s="137" t="s">
        <v>168</v>
      </c>
      <c r="AT143" s="137" t="s">
        <v>134</v>
      </c>
      <c r="AU143" s="137" t="s">
        <v>83</v>
      </c>
      <c r="AY143" s="15" t="s">
        <v>131</v>
      </c>
      <c r="BE143" s="138">
        <f>IF(N143="základní",J143,0)</f>
        <v>0</v>
      </c>
      <c r="BF143" s="138">
        <f>IF(N143="snížená",J143,0)</f>
        <v>0</v>
      </c>
      <c r="BG143" s="138">
        <f>IF(N143="zákl. přenesená",J143,0)</f>
        <v>0</v>
      </c>
      <c r="BH143" s="138">
        <f>IF(N143="sníž. přenesená",J143,0)</f>
        <v>0</v>
      </c>
      <c r="BI143" s="138">
        <f>IF(N143="nulová",J143,0)</f>
        <v>0</v>
      </c>
      <c r="BJ143" s="15" t="s">
        <v>81</v>
      </c>
      <c r="BK143" s="138">
        <f>ROUND(I143*H143,2)</f>
        <v>0</v>
      </c>
      <c r="BL143" s="15" t="s">
        <v>168</v>
      </c>
      <c r="BM143" s="137" t="s">
        <v>270</v>
      </c>
    </row>
    <row r="144" spans="2:65" s="1" customFormat="1">
      <c r="B144" s="30"/>
      <c r="D144" s="139" t="s">
        <v>141</v>
      </c>
      <c r="F144" s="140" t="s">
        <v>271</v>
      </c>
      <c r="I144" s="141"/>
      <c r="L144" s="30"/>
      <c r="M144" s="142"/>
      <c r="T144" s="51"/>
      <c r="AT144" s="15" t="s">
        <v>141</v>
      </c>
      <c r="AU144" s="15" t="s">
        <v>83</v>
      </c>
    </row>
    <row r="145" spans="2:65" s="12" customFormat="1">
      <c r="B145" s="146"/>
      <c r="D145" s="147" t="s">
        <v>175</v>
      </c>
      <c r="E145" s="148" t="s">
        <v>3</v>
      </c>
      <c r="F145" s="149" t="s">
        <v>911</v>
      </c>
      <c r="H145" s="150">
        <v>12.618</v>
      </c>
      <c r="I145" s="151"/>
      <c r="L145" s="146"/>
      <c r="M145" s="152"/>
      <c r="T145" s="153"/>
      <c r="AT145" s="148" t="s">
        <v>175</v>
      </c>
      <c r="AU145" s="148" t="s">
        <v>83</v>
      </c>
      <c r="AV145" s="12" t="s">
        <v>83</v>
      </c>
      <c r="AW145" s="12" t="s">
        <v>34</v>
      </c>
      <c r="AX145" s="12" t="s">
        <v>73</v>
      </c>
      <c r="AY145" s="148" t="s">
        <v>131</v>
      </c>
    </row>
    <row r="146" spans="2:65" s="12" customFormat="1">
      <c r="B146" s="146"/>
      <c r="D146" s="147" t="s">
        <v>175</v>
      </c>
      <c r="E146" s="148" t="s">
        <v>3</v>
      </c>
      <c r="F146" s="149" t="s">
        <v>912</v>
      </c>
      <c r="H146" s="150">
        <v>6.8819999999999997</v>
      </c>
      <c r="I146" s="151"/>
      <c r="L146" s="146"/>
      <c r="M146" s="152"/>
      <c r="T146" s="153"/>
      <c r="AT146" s="148" t="s">
        <v>175</v>
      </c>
      <c r="AU146" s="148" t="s">
        <v>83</v>
      </c>
      <c r="AV146" s="12" t="s">
        <v>83</v>
      </c>
      <c r="AW146" s="12" t="s">
        <v>34</v>
      </c>
      <c r="AX146" s="12" t="s">
        <v>73</v>
      </c>
      <c r="AY146" s="148" t="s">
        <v>131</v>
      </c>
    </row>
    <row r="147" spans="2:65" s="1" customFormat="1" ht="24.2" customHeight="1">
      <c r="B147" s="125"/>
      <c r="C147" s="126" t="s">
        <v>8</v>
      </c>
      <c r="D147" s="126" t="s">
        <v>134</v>
      </c>
      <c r="E147" s="127" t="s">
        <v>274</v>
      </c>
      <c r="F147" s="128" t="s">
        <v>275</v>
      </c>
      <c r="G147" s="129" t="s">
        <v>208</v>
      </c>
      <c r="H147" s="130">
        <v>12.618</v>
      </c>
      <c r="I147" s="131"/>
      <c r="J147" s="132">
        <f>ROUND(I147*H147,2)</f>
        <v>0</v>
      </c>
      <c r="K147" s="128" t="s">
        <v>138</v>
      </c>
      <c r="L147" s="30"/>
      <c r="M147" s="133" t="s">
        <v>3</v>
      </c>
      <c r="N147" s="134" t="s">
        <v>44</v>
      </c>
      <c r="P147" s="135">
        <f>O147*H147</f>
        <v>0</v>
      </c>
      <c r="Q147" s="135">
        <v>0</v>
      </c>
      <c r="R147" s="135">
        <f>Q147*H147</f>
        <v>0</v>
      </c>
      <c r="S147" s="135">
        <v>0</v>
      </c>
      <c r="T147" s="136">
        <f>S147*H147</f>
        <v>0</v>
      </c>
      <c r="AR147" s="137" t="s">
        <v>139</v>
      </c>
      <c r="AT147" s="137" t="s">
        <v>134</v>
      </c>
      <c r="AU147" s="137" t="s">
        <v>83</v>
      </c>
      <c r="AY147" s="15" t="s">
        <v>131</v>
      </c>
      <c r="BE147" s="138">
        <f>IF(N147="základní",J147,0)</f>
        <v>0</v>
      </c>
      <c r="BF147" s="138">
        <f>IF(N147="snížená",J147,0)</f>
        <v>0</v>
      </c>
      <c r="BG147" s="138">
        <f>IF(N147="zákl. přenesená",J147,0)</f>
        <v>0</v>
      </c>
      <c r="BH147" s="138">
        <f>IF(N147="sníž. přenesená",J147,0)</f>
        <v>0</v>
      </c>
      <c r="BI147" s="138">
        <f>IF(N147="nulová",J147,0)</f>
        <v>0</v>
      </c>
      <c r="BJ147" s="15" t="s">
        <v>81</v>
      </c>
      <c r="BK147" s="138">
        <f>ROUND(I147*H147,2)</f>
        <v>0</v>
      </c>
      <c r="BL147" s="15" t="s">
        <v>139</v>
      </c>
      <c r="BM147" s="137" t="s">
        <v>913</v>
      </c>
    </row>
    <row r="148" spans="2:65" s="1" customFormat="1">
      <c r="B148" s="30"/>
      <c r="D148" s="139" t="s">
        <v>141</v>
      </c>
      <c r="F148" s="140" t="s">
        <v>277</v>
      </c>
      <c r="I148" s="141"/>
      <c r="L148" s="30"/>
      <c r="M148" s="142"/>
      <c r="T148" s="51"/>
      <c r="AT148" s="15" t="s">
        <v>141</v>
      </c>
      <c r="AU148" s="15" t="s">
        <v>83</v>
      </c>
    </row>
    <row r="149" spans="2:65" s="12" customFormat="1">
      <c r="B149" s="146"/>
      <c r="D149" s="147" t="s">
        <v>175</v>
      </c>
      <c r="E149" s="148" t="s">
        <v>3</v>
      </c>
      <c r="F149" s="149" t="s">
        <v>278</v>
      </c>
      <c r="H149" s="150">
        <v>3.206</v>
      </c>
      <c r="I149" s="151"/>
      <c r="L149" s="146"/>
      <c r="M149" s="152"/>
      <c r="T149" s="153"/>
      <c r="AT149" s="148" t="s">
        <v>175</v>
      </c>
      <c r="AU149" s="148" t="s">
        <v>83</v>
      </c>
      <c r="AV149" s="12" t="s">
        <v>83</v>
      </c>
      <c r="AW149" s="12" t="s">
        <v>34</v>
      </c>
      <c r="AX149" s="12" t="s">
        <v>73</v>
      </c>
      <c r="AY149" s="148" t="s">
        <v>131</v>
      </c>
    </row>
    <row r="150" spans="2:65" s="12" customFormat="1">
      <c r="B150" s="146"/>
      <c r="D150" s="147" t="s">
        <v>175</v>
      </c>
      <c r="E150" s="148" t="s">
        <v>3</v>
      </c>
      <c r="F150" s="149" t="s">
        <v>914</v>
      </c>
      <c r="H150" s="150">
        <v>9.4120000000000008</v>
      </c>
      <c r="I150" s="151"/>
      <c r="L150" s="146"/>
      <c r="M150" s="152"/>
      <c r="T150" s="153"/>
      <c r="AT150" s="148" t="s">
        <v>175</v>
      </c>
      <c r="AU150" s="148" t="s">
        <v>83</v>
      </c>
      <c r="AV150" s="12" t="s">
        <v>83</v>
      </c>
      <c r="AW150" s="12" t="s">
        <v>34</v>
      </c>
      <c r="AX150" s="12" t="s">
        <v>73</v>
      </c>
      <c r="AY150" s="148" t="s">
        <v>131</v>
      </c>
    </row>
    <row r="151" spans="2:65" s="1" customFormat="1" ht="24.2" customHeight="1">
      <c r="B151" s="125"/>
      <c r="C151" s="126" t="s">
        <v>283</v>
      </c>
      <c r="D151" s="126" t="s">
        <v>134</v>
      </c>
      <c r="E151" s="127" t="s">
        <v>279</v>
      </c>
      <c r="F151" s="128" t="s">
        <v>280</v>
      </c>
      <c r="G151" s="129" t="s">
        <v>167</v>
      </c>
      <c r="H151" s="130">
        <v>27</v>
      </c>
      <c r="I151" s="131"/>
      <c r="J151" s="132">
        <f>ROUND(I151*H151,2)</f>
        <v>0</v>
      </c>
      <c r="K151" s="128" t="s">
        <v>138</v>
      </c>
      <c r="L151" s="30"/>
      <c r="M151" s="133" t="s">
        <v>3</v>
      </c>
      <c r="N151" s="134" t="s">
        <v>44</v>
      </c>
      <c r="P151" s="135">
        <f>O151*H151</f>
        <v>0</v>
      </c>
      <c r="Q151" s="135">
        <v>0</v>
      </c>
      <c r="R151" s="135">
        <f>Q151*H151</f>
        <v>0</v>
      </c>
      <c r="S151" s="135">
        <v>0</v>
      </c>
      <c r="T151" s="136">
        <f>S151*H151</f>
        <v>0</v>
      </c>
      <c r="AR151" s="137" t="s">
        <v>168</v>
      </c>
      <c r="AT151" s="137" t="s">
        <v>134</v>
      </c>
      <c r="AU151" s="137" t="s">
        <v>83</v>
      </c>
      <c r="AY151" s="15" t="s">
        <v>131</v>
      </c>
      <c r="BE151" s="138">
        <f>IF(N151="základní",J151,0)</f>
        <v>0</v>
      </c>
      <c r="BF151" s="138">
        <f>IF(N151="snížená",J151,0)</f>
        <v>0</v>
      </c>
      <c r="BG151" s="138">
        <f>IF(N151="zákl. přenesená",J151,0)</f>
        <v>0</v>
      </c>
      <c r="BH151" s="138">
        <f>IF(N151="sníž. přenesená",J151,0)</f>
        <v>0</v>
      </c>
      <c r="BI151" s="138">
        <f>IF(N151="nulová",J151,0)</f>
        <v>0</v>
      </c>
      <c r="BJ151" s="15" t="s">
        <v>81</v>
      </c>
      <c r="BK151" s="138">
        <f>ROUND(I151*H151,2)</f>
        <v>0</v>
      </c>
      <c r="BL151" s="15" t="s">
        <v>168</v>
      </c>
      <c r="BM151" s="137" t="s">
        <v>281</v>
      </c>
    </row>
    <row r="152" spans="2:65" s="1" customFormat="1">
      <c r="B152" s="30"/>
      <c r="D152" s="139" t="s">
        <v>141</v>
      </c>
      <c r="F152" s="140" t="s">
        <v>282</v>
      </c>
      <c r="I152" s="141"/>
      <c r="L152" s="30"/>
      <c r="M152" s="142"/>
      <c r="T152" s="51"/>
      <c r="AT152" s="15" t="s">
        <v>141</v>
      </c>
      <c r="AU152" s="15" t="s">
        <v>83</v>
      </c>
    </row>
    <row r="153" spans="2:65" s="1" customFormat="1" ht="16.5" customHeight="1">
      <c r="B153" s="125"/>
      <c r="C153" s="154" t="s">
        <v>289</v>
      </c>
      <c r="D153" s="154" t="s">
        <v>284</v>
      </c>
      <c r="E153" s="155" t="s">
        <v>285</v>
      </c>
      <c r="F153" s="156" t="s">
        <v>286</v>
      </c>
      <c r="G153" s="157" t="s">
        <v>208</v>
      </c>
      <c r="H153" s="158">
        <v>2.7</v>
      </c>
      <c r="I153" s="159"/>
      <c r="J153" s="160">
        <f>ROUND(I153*H153,2)</f>
        <v>0</v>
      </c>
      <c r="K153" s="156" t="s">
        <v>138</v>
      </c>
      <c r="L153" s="161"/>
      <c r="M153" s="162" t="s">
        <v>3</v>
      </c>
      <c r="N153" s="163" t="s">
        <v>44</v>
      </c>
      <c r="P153" s="135">
        <f>O153*H153</f>
        <v>0</v>
      </c>
      <c r="Q153" s="135">
        <v>0.22</v>
      </c>
      <c r="R153" s="135">
        <f>Q153*H153</f>
        <v>0.59400000000000008</v>
      </c>
      <c r="S153" s="135">
        <v>0</v>
      </c>
      <c r="T153" s="136">
        <f>S153*H153</f>
        <v>0</v>
      </c>
      <c r="AR153" s="137" t="s">
        <v>205</v>
      </c>
      <c r="AT153" s="137" t="s">
        <v>284</v>
      </c>
      <c r="AU153" s="137" t="s">
        <v>83</v>
      </c>
      <c r="AY153" s="15" t="s">
        <v>131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15" t="s">
        <v>81</v>
      </c>
      <c r="BK153" s="138">
        <f>ROUND(I153*H153,2)</f>
        <v>0</v>
      </c>
      <c r="BL153" s="15" t="s">
        <v>168</v>
      </c>
      <c r="BM153" s="137" t="s">
        <v>287</v>
      </c>
    </row>
    <row r="154" spans="2:65" s="12" customFormat="1">
      <c r="B154" s="146"/>
      <c r="D154" s="147" t="s">
        <v>175</v>
      </c>
      <c r="E154" s="148" t="s">
        <v>3</v>
      </c>
      <c r="F154" s="149" t="s">
        <v>701</v>
      </c>
      <c r="H154" s="150">
        <v>2.7</v>
      </c>
      <c r="I154" s="151"/>
      <c r="L154" s="146"/>
      <c r="M154" s="152"/>
      <c r="T154" s="153"/>
      <c r="AT154" s="148" t="s">
        <v>175</v>
      </c>
      <c r="AU154" s="148" t="s">
        <v>83</v>
      </c>
      <c r="AV154" s="12" t="s">
        <v>83</v>
      </c>
      <c r="AW154" s="12" t="s">
        <v>34</v>
      </c>
      <c r="AX154" s="12" t="s">
        <v>73</v>
      </c>
      <c r="AY154" s="148" t="s">
        <v>131</v>
      </c>
    </row>
    <row r="155" spans="2:65" s="1" customFormat="1" ht="24.2" customHeight="1">
      <c r="B155" s="125"/>
      <c r="C155" s="126" t="s">
        <v>294</v>
      </c>
      <c r="D155" s="126" t="s">
        <v>134</v>
      </c>
      <c r="E155" s="127" t="s">
        <v>290</v>
      </c>
      <c r="F155" s="128" t="s">
        <v>291</v>
      </c>
      <c r="G155" s="129" t="s">
        <v>167</v>
      </c>
      <c r="H155" s="130">
        <v>27</v>
      </c>
      <c r="I155" s="131"/>
      <c r="J155" s="132">
        <f>ROUND(I155*H155,2)</f>
        <v>0</v>
      </c>
      <c r="K155" s="128" t="s">
        <v>138</v>
      </c>
      <c r="L155" s="30"/>
      <c r="M155" s="133" t="s">
        <v>3</v>
      </c>
      <c r="N155" s="134" t="s">
        <v>44</v>
      </c>
      <c r="P155" s="135">
        <f>O155*H155</f>
        <v>0</v>
      </c>
      <c r="Q155" s="135">
        <v>0</v>
      </c>
      <c r="R155" s="135">
        <f>Q155*H155</f>
        <v>0</v>
      </c>
      <c r="S155" s="135">
        <v>0</v>
      </c>
      <c r="T155" s="136">
        <f>S155*H155</f>
        <v>0</v>
      </c>
      <c r="AR155" s="137" t="s">
        <v>168</v>
      </c>
      <c r="AT155" s="137" t="s">
        <v>134</v>
      </c>
      <c r="AU155" s="137" t="s">
        <v>83</v>
      </c>
      <c r="AY155" s="15" t="s">
        <v>131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5" t="s">
        <v>81</v>
      </c>
      <c r="BK155" s="138">
        <f>ROUND(I155*H155,2)</f>
        <v>0</v>
      </c>
      <c r="BL155" s="15" t="s">
        <v>168</v>
      </c>
      <c r="BM155" s="137" t="s">
        <v>292</v>
      </c>
    </row>
    <row r="156" spans="2:65" s="1" customFormat="1">
      <c r="B156" s="30"/>
      <c r="D156" s="139" t="s">
        <v>141</v>
      </c>
      <c r="F156" s="140" t="s">
        <v>293</v>
      </c>
      <c r="I156" s="141"/>
      <c r="L156" s="30"/>
      <c r="M156" s="142"/>
      <c r="T156" s="51"/>
      <c r="AT156" s="15" t="s">
        <v>141</v>
      </c>
      <c r="AU156" s="15" t="s">
        <v>83</v>
      </c>
    </row>
    <row r="157" spans="2:65" s="1" customFormat="1" ht="16.5" customHeight="1">
      <c r="B157" s="125"/>
      <c r="C157" s="154" t="s">
        <v>299</v>
      </c>
      <c r="D157" s="154" t="s">
        <v>284</v>
      </c>
      <c r="E157" s="155" t="s">
        <v>295</v>
      </c>
      <c r="F157" s="156" t="s">
        <v>296</v>
      </c>
      <c r="G157" s="157" t="s">
        <v>297</v>
      </c>
      <c r="H157" s="158">
        <v>0.54</v>
      </c>
      <c r="I157" s="159"/>
      <c r="J157" s="160">
        <f>ROUND(I157*H157,2)</f>
        <v>0</v>
      </c>
      <c r="K157" s="156" t="s">
        <v>138</v>
      </c>
      <c r="L157" s="161"/>
      <c r="M157" s="162" t="s">
        <v>3</v>
      </c>
      <c r="N157" s="163" t="s">
        <v>44</v>
      </c>
      <c r="P157" s="135">
        <f>O157*H157</f>
        <v>0</v>
      </c>
      <c r="Q157" s="135">
        <v>1E-3</v>
      </c>
      <c r="R157" s="135">
        <f>Q157*H157</f>
        <v>5.4000000000000001E-4</v>
      </c>
      <c r="S157" s="135">
        <v>0</v>
      </c>
      <c r="T157" s="136">
        <f>S157*H157</f>
        <v>0</v>
      </c>
      <c r="AR157" s="137" t="s">
        <v>205</v>
      </c>
      <c r="AT157" s="137" t="s">
        <v>284</v>
      </c>
      <c r="AU157" s="137" t="s">
        <v>83</v>
      </c>
      <c r="AY157" s="15" t="s">
        <v>131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5" t="s">
        <v>81</v>
      </c>
      <c r="BK157" s="138">
        <f>ROUND(I157*H157,2)</f>
        <v>0</v>
      </c>
      <c r="BL157" s="15" t="s">
        <v>168</v>
      </c>
      <c r="BM157" s="137" t="s">
        <v>298</v>
      </c>
    </row>
    <row r="158" spans="2:65" s="12" customFormat="1">
      <c r="B158" s="146"/>
      <c r="D158" s="147" t="s">
        <v>175</v>
      </c>
      <c r="E158" s="148" t="s">
        <v>3</v>
      </c>
      <c r="F158" s="149" t="s">
        <v>702</v>
      </c>
      <c r="H158" s="150">
        <v>0.54</v>
      </c>
      <c r="I158" s="151"/>
      <c r="L158" s="146"/>
      <c r="M158" s="152"/>
      <c r="T158" s="153"/>
      <c r="AT158" s="148" t="s">
        <v>175</v>
      </c>
      <c r="AU158" s="148" t="s">
        <v>83</v>
      </c>
      <c r="AV158" s="12" t="s">
        <v>83</v>
      </c>
      <c r="AW158" s="12" t="s">
        <v>34</v>
      </c>
      <c r="AX158" s="12" t="s">
        <v>73</v>
      </c>
      <c r="AY158" s="148" t="s">
        <v>131</v>
      </c>
    </row>
    <row r="159" spans="2:65" s="1" customFormat="1" ht="21.75" customHeight="1">
      <c r="B159" s="125"/>
      <c r="C159" s="126" t="s">
        <v>304</v>
      </c>
      <c r="D159" s="126" t="s">
        <v>134</v>
      </c>
      <c r="E159" s="127" t="s">
        <v>300</v>
      </c>
      <c r="F159" s="128" t="s">
        <v>301</v>
      </c>
      <c r="G159" s="129" t="s">
        <v>167</v>
      </c>
      <c r="H159" s="130">
        <v>27</v>
      </c>
      <c r="I159" s="131"/>
      <c r="J159" s="132">
        <f>ROUND(I159*H159,2)</f>
        <v>0</v>
      </c>
      <c r="K159" s="128" t="s">
        <v>138</v>
      </c>
      <c r="L159" s="30"/>
      <c r="M159" s="133" t="s">
        <v>3</v>
      </c>
      <c r="N159" s="134" t="s">
        <v>44</v>
      </c>
      <c r="P159" s="135">
        <f>O159*H159</f>
        <v>0</v>
      </c>
      <c r="Q159" s="135">
        <v>0</v>
      </c>
      <c r="R159" s="135">
        <f>Q159*H159</f>
        <v>0</v>
      </c>
      <c r="S159" s="135">
        <v>0</v>
      </c>
      <c r="T159" s="136">
        <f>S159*H159</f>
        <v>0</v>
      </c>
      <c r="AR159" s="137" t="s">
        <v>168</v>
      </c>
      <c r="AT159" s="137" t="s">
        <v>134</v>
      </c>
      <c r="AU159" s="137" t="s">
        <v>83</v>
      </c>
      <c r="AY159" s="15" t="s">
        <v>131</v>
      </c>
      <c r="BE159" s="138">
        <f>IF(N159="základní",J159,0)</f>
        <v>0</v>
      </c>
      <c r="BF159" s="138">
        <f>IF(N159="snížená",J159,0)</f>
        <v>0</v>
      </c>
      <c r="BG159" s="138">
        <f>IF(N159="zákl. přenesená",J159,0)</f>
        <v>0</v>
      </c>
      <c r="BH159" s="138">
        <f>IF(N159="sníž. přenesená",J159,0)</f>
        <v>0</v>
      </c>
      <c r="BI159" s="138">
        <f>IF(N159="nulová",J159,0)</f>
        <v>0</v>
      </c>
      <c r="BJ159" s="15" t="s">
        <v>81</v>
      </c>
      <c r="BK159" s="138">
        <f>ROUND(I159*H159,2)</f>
        <v>0</v>
      </c>
      <c r="BL159" s="15" t="s">
        <v>168</v>
      </c>
      <c r="BM159" s="137" t="s">
        <v>302</v>
      </c>
    </row>
    <row r="160" spans="2:65" s="1" customFormat="1">
      <c r="B160" s="30"/>
      <c r="D160" s="139" t="s">
        <v>141</v>
      </c>
      <c r="F160" s="140" t="s">
        <v>303</v>
      </c>
      <c r="I160" s="141"/>
      <c r="L160" s="30"/>
      <c r="M160" s="142"/>
      <c r="T160" s="51"/>
      <c r="AT160" s="15" t="s">
        <v>141</v>
      </c>
      <c r="AU160" s="15" t="s">
        <v>83</v>
      </c>
    </row>
    <row r="161" spans="2:65" s="1" customFormat="1" ht="21.75" customHeight="1">
      <c r="B161" s="125"/>
      <c r="C161" s="126" t="s">
        <v>309</v>
      </c>
      <c r="D161" s="126" t="s">
        <v>134</v>
      </c>
      <c r="E161" s="127" t="s">
        <v>305</v>
      </c>
      <c r="F161" s="128" t="s">
        <v>306</v>
      </c>
      <c r="G161" s="129" t="s">
        <v>167</v>
      </c>
      <c r="H161" s="130">
        <v>345</v>
      </c>
      <c r="I161" s="131"/>
      <c r="J161" s="132">
        <f>ROUND(I161*H161,2)</f>
        <v>0</v>
      </c>
      <c r="K161" s="128" t="s">
        <v>138</v>
      </c>
      <c r="L161" s="30"/>
      <c r="M161" s="133" t="s">
        <v>3</v>
      </c>
      <c r="N161" s="134" t="s">
        <v>44</v>
      </c>
      <c r="P161" s="135">
        <f>O161*H161</f>
        <v>0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R161" s="137" t="s">
        <v>168</v>
      </c>
      <c r="AT161" s="137" t="s">
        <v>134</v>
      </c>
      <c r="AU161" s="137" t="s">
        <v>83</v>
      </c>
      <c r="AY161" s="15" t="s">
        <v>131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5" t="s">
        <v>81</v>
      </c>
      <c r="BK161" s="138">
        <f>ROUND(I161*H161,2)</f>
        <v>0</v>
      </c>
      <c r="BL161" s="15" t="s">
        <v>168</v>
      </c>
      <c r="BM161" s="137" t="s">
        <v>307</v>
      </c>
    </row>
    <row r="162" spans="2:65" s="1" customFormat="1">
      <c r="B162" s="30"/>
      <c r="D162" s="139" t="s">
        <v>141</v>
      </c>
      <c r="F162" s="140" t="s">
        <v>308</v>
      </c>
      <c r="I162" s="141"/>
      <c r="L162" s="30"/>
      <c r="M162" s="142"/>
      <c r="T162" s="51"/>
      <c r="AT162" s="15" t="s">
        <v>141</v>
      </c>
      <c r="AU162" s="15" t="s">
        <v>83</v>
      </c>
    </row>
    <row r="163" spans="2:65" s="1" customFormat="1" ht="24.2" customHeight="1">
      <c r="B163" s="125"/>
      <c r="C163" s="126" t="s">
        <v>314</v>
      </c>
      <c r="D163" s="126" t="s">
        <v>134</v>
      </c>
      <c r="E163" s="127" t="s">
        <v>310</v>
      </c>
      <c r="F163" s="128" t="s">
        <v>311</v>
      </c>
      <c r="G163" s="129" t="s">
        <v>167</v>
      </c>
      <c r="H163" s="130">
        <v>27</v>
      </c>
      <c r="I163" s="131"/>
      <c r="J163" s="132">
        <f>ROUND(I163*H163,2)</f>
        <v>0</v>
      </c>
      <c r="K163" s="128" t="s">
        <v>138</v>
      </c>
      <c r="L163" s="30"/>
      <c r="M163" s="133" t="s">
        <v>3</v>
      </c>
      <c r="N163" s="134" t="s">
        <v>44</v>
      </c>
      <c r="P163" s="135">
        <f>O163*H163</f>
        <v>0</v>
      </c>
      <c r="Q163" s="135">
        <v>3.3000000000000002E-6</v>
      </c>
      <c r="R163" s="135">
        <f>Q163*H163</f>
        <v>8.9100000000000011E-5</v>
      </c>
      <c r="S163" s="135">
        <v>0</v>
      </c>
      <c r="T163" s="136">
        <f>S163*H163</f>
        <v>0</v>
      </c>
      <c r="AR163" s="137" t="s">
        <v>168</v>
      </c>
      <c r="AT163" s="137" t="s">
        <v>134</v>
      </c>
      <c r="AU163" s="137" t="s">
        <v>83</v>
      </c>
      <c r="AY163" s="15" t="s">
        <v>131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5" t="s">
        <v>81</v>
      </c>
      <c r="BK163" s="138">
        <f>ROUND(I163*H163,2)</f>
        <v>0</v>
      </c>
      <c r="BL163" s="15" t="s">
        <v>168</v>
      </c>
      <c r="BM163" s="137" t="s">
        <v>312</v>
      </c>
    </row>
    <row r="164" spans="2:65" s="1" customFormat="1">
      <c r="B164" s="30"/>
      <c r="D164" s="139" t="s">
        <v>141</v>
      </c>
      <c r="F164" s="140" t="s">
        <v>313</v>
      </c>
      <c r="I164" s="141"/>
      <c r="L164" s="30"/>
      <c r="M164" s="142"/>
      <c r="T164" s="51"/>
      <c r="AT164" s="15" t="s">
        <v>141</v>
      </c>
      <c r="AU164" s="15" t="s">
        <v>83</v>
      </c>
    </row>
    <row r="165" spans="2:65" s="1" customFormat="1" ht="21.75" customHeight="1">
      <c r="B165" s="125"/>
      <c r="C165" s="126" t="s">
        <v>319</v>
      </c>
      <c r="D165" s="126" t="s">
        <v>134</v>
      </c>
      <c r="E165" s="127" t="s">
        <v>315</v>
      </c>
      <c r="F165" s="128" t="s">
        <v>316</v>
      </c>
      <c r="G165" s="129" t="s">
        <v>167</v>
      </c>
      <c r="H165" s="130">
        <v>27</v>
      </c>
      <c r="I165" s="131"/>
      <c r="J165" s="132">
        <f>ROUND(I165*H165,2)</f>
        <v>0</v>
      </c>
      <c r="K165" s="128" t="s">
        <v>138</v>
      </c>
      <c r="L165" s="30"/>
      <c r="M165" s="133" t="s">
        <v>3</v>
      </c>
      <c r="N165" s="134" t="s">
        <v>44</v>
      </c>
      <c r="P165" s="135">
        <f>O165*H165</f>
        <v>0</v>
      </c>
      <c r="Q165" s="135">
        <v>3.3000000000000002E-6</v>
      </c>
      <c r="R165" s="135">
        <f>Q165*H165</f>
        <v>8.9100000000000011E-5</v>
      </c>
      <c r="S165" s="135">
        <v>0</v>
      </c>
      <c r="T165" s="136">
        <f>S165*H165</f>
        <v>0</v>
      </c>
      <c r="AR165" s="137" t="s">
        <v>168</v>
      </c>
      <c r="AT165" s="137" t="s">
        <v>134</v>
      </c>
      <c r="AU165" s="137" t="s">
        <v>83</v>
      </c>
      <c r="AY165" s="15" t="s">
        <v>131</v>
      </c>
      <c r="BE165" s="138">
        <f>IF(N165="základní",J165,0)</f>
        <v>0</v>
      </c>
      <c r="BF165" s="138">
        <f>IF(N165="snížená",J165,0)</f>
        <v>0</v>
      </c>
      <c r="BG165" s="138">
        <f>IF(N165="zákl. přenesená",J165,0)</f>
        <v>0</v>
      </c>
      <c r="BH165" s="138">
        <f>IF(N165="sníž. přenesená",J165,0)</f>
        <v>0</v>
      </c>
      <c r="BI165" s="138">
        <f>IF(N165="nulová",J165,0)</f>
        <v>0</v>
      </c>
      <c r="BJ165" s="15" t="s">
        <v>81</v>
      </c>
      <c r="BK165" s="138">
        <f>ROUND(I165*H165,2)</f>
        <v>0</v>
      </c>
      <c r="BL165" s="15" t="s">
        <v>168</v>
      </c>
      <c r="BM165" s="137" t="s">
        <v>317</v>
      </c>
    </row>
    <row r="166" spans="2:65" s="1" customFormat="1">
      <c r="B166" s="30"/>
      <c r="D166" s="139" t="s">
        <v>141</v>
      </c>
      <c r="F166" s="140" t="s">
        <v>318</v>
      </c>
      <c r="I166" s="141"/>
      <c r="L166" s="30"/>
      <c r="M166" s="142"/>
      <c r="T166" s="51"/>
      <c r="AT166" s="15" t="s">
        <v>141</v>
      </c>
      <c r="AU166" s="15" t="s">
        <v>83</v>
      </c>
    </row>
    <row r="167" spans="2:65" s="1" customFormat="1" ht="16.5" customHeight="1">
      <c r="B167" s="125"/>
      <c r="C167" s="126" t="s">
        <v>325</v>
      </c>
      <c r="D167" s="126" t="s">
        <v>134</v>
      </c>
      <c r="E167" s="127" t="s">
        <v>320</v>
      </c>
      <c r="F167" s="128" t="s">
        <v>321</v>
      </c>
      <c r="G167" s="129" t="s">
        <v>263</v>
      </c>
      <c r="H167" s="130">
        <v>1E-3</v>
      </c>
      <c r="I167" s="131"/>
      <c r="J167" s="132">
        <f>ROUND(I167*H167,2)</f>
        <v>0</v>
      </c>
      <c r="K167" s="128" t="s">
        <v>138</v>
      </c>
      <c r="L167" s="30"/>
      <c r="M167" s="133" t="s">
        <v>3</v>
      </c>
      <c r="N167" s="134" t="s">
        <v>44</v>
      </c>
      <c r="P167" s="135">
        <f>O167*H167</f>
        <v>0</v>
      </c>
      <c r="Q167" s="135">
        <v>0</v>
      </c>
      <c r="R167" s="135">
        <f>Q167*H167</f>
        <v>0</v>
      </c>
      <c r="S167" s="135">
        <v>0</v>
      </c>
      <c r="T167" s="136">
        <f>S167*H167</f>
        <v>0</v>
      </c>
      <c r="AR167" s="137" t="s">
        <v>168</v>
      </c>
      <c r="AT167" s="137" t="s">
        <v>134</v>
      </c>
      <c r="AU167" s="137" t="s">
        <v>83</v>
      </c>
      <c r="AY167" s="15" t="s">
        <v>131</v>
      </c>
      <c r="BE167" s="138">
        <f>IF(N167="základní",J167,0)</f>
        <v>0</v>
      </c>
      <c r="BF167" s="138">
        <f>IF(N167="snížená",J167,0)</f>
        <v>0</v>
      </c>
      <c r="BG167" s="138">
        <f>IF(N167="zákl. přenesená",J167,0)</f>
        <v>0</v>
      </c>
      <c r="BH167" s="138">
        <f>IF(N167="sníž. přenesená",J167,0)</f>
        <v>0</v>
      </c>
      <c r="BI167" s="138">
        <f>IF(N167="nulová",J167,0)</f>
        <v>0</v>
      </c>
      <c r="BJ167" s="15" t="s">
        <v>81</v>
      </c>
      <c r="BK167" s="138">
        <f>ROUND(I167*H167,2)</f>
        <v>0</v>
      </c>
      <c r="BL167" s="15" t="s">
        <v>168</v>
      </c>
      <c r="BM167" s="137" t="s">
        <v>322</v>
      </c>
    </row>
    <row r="168" spans="2:65" s="1" customFormat="1">
      <c r="B168" s="30"/>
      <c r="D168" s="139" t="s">
        <v>141</v>
      </c>
      <c r="F168" s="140" t="s">
        <v>323</v>
      </c>
      <c r="I168" s="141"/>
      <c r="L168" s="30"/>
      <c r="M168" s="142"/>
      <c r="T168" s="51"/>
      <c r="AT168" s="15" t="s">
        <v>141</v>
      </c>
      <c r="AU168" s="15" t="s">
        <v>83</v>
      </c>
    </row>
    <row r="169" spans="2:65" s="12" customFormat="1">
      <c r="B169" s="146"/>
      <c r="D169" s="147" t="s">
        <v>175</v>
      </c>
      <c r="E169" s="148" t="s">
        <v>3</v>
      </c>
      <c r="F169" s="149" t="s">
        <v>703</v>
      </c>
      <c r="H169" s="150">
        <v>1E-3</v>
      </c>
      <c r="I169" s="151"/>
      <c r="L169" s="146"/>
      <c r="M169" s="152"/>
      <c r="T169" s="153"/>
      <c r="AT169" s="148" t="s">
        <v>175</v>
      </c>
      <c r="AU169" s="148" t="s">
        <v>83</v>
      </c>
      <c r="AV169" s="12" t="s">
        <v>83</v>
      </c>
      <c r="AW169" s="12" t="s">
        <v>34</v>
      </c>
      <c r="AX169" s="12" t="s">
        <v>73</v>
      </c>
      <c r="AY169" s="148" t="s">
        <v>131</v>
      </c>
    </row>
    <row r="170" spans="2:65" s="1" customFormat="1" ht="16.5" customHeight="1">
      <c r="B170" s="125"/>
      <c r="C170" s="154" t="s">
        <v>330</v>
      </c>
      <c r="D170" s="154" t="s">
        <v>284</v>
      </c>
      <c r="E170" s="155" t="s">
        <v>326</v>
      </c>
      <c r="F170" s="156" t="s">
        <v>327</v>
      </c>
      <c r="G170" s="157" t="s">
        <v>297</v>
      </c>
      <c r="H170" s="158">
        <v>0.81</v>
      </c>
      <c r="I170" s="159"/>
      <c r="J170" s="160">
        <f>ROUND(I170*H170,2)</f>
        <v>0</v>
      </c>
      <c r="K170" s="156" t="s">
        <v>138</v>
      </c>
      <c r="L170" s="161"/>
      <c r="M170" s="162" t="s">
        <v>3</v>
      </c>
      <c r="N170" s="163" t="s">
        <v>44</v>
      </c>
      <c r="P170" s="135">
        <f>O170*H170</f>
        <v>0</v>
      </c>
      <c r="Q170" s="135">
        <v>1E-3</v>
      </c>
      <c r="R170" s="135">
        <f>Q170*H170</f>
        <v>8.1000000000000006E-4</v>
      </c>
      <c r="S170" s="135">
        <v>0</v>
      </c>
      <c r="T170" s="136">
        <f>S170*H170</f>
        <v>0</v>
      </c>
      <c r="AR170" s="137" t="s">
        <v>205</v>
      </c>
      <c r="AT170" s="137" t="s">
        <v>284</v>
      </c>
      <c r="AU170" s="137" t="s">
        <v>83</v>
      </c>
      <c r="AY170" s="15" t="s">
        <v>131</v>
      </c>
      <c r="BE170" s="138">
        <f>IF(N170="základní",J170,0)</f>
        <v>0</v>
      </c>
      <c r="BF170" s="138">
        <f>IF(N170="snížená",J170,0)</f>
        <v>0</v>
      </c>
      <c r="BG170" s="138">
        <f>IF(N170="zákl. přenesená",J170,0)</f>
        <v>0</v>
      </c>
      <c r="BH170" s="138">
        <f>IF(N170="sníž. přenesená",J170,0)</f>
        <v>0</v>
      </c>
      <c r="BI170" s="138">
        <f>IF(N170="nulová",J170,0)</f>
        <v>0</v>
      </c>
      <c r="BJ170" s="15" t="s">
        <v>81</v>
      </c>
      <c r="BK170" s="138">
        <f>ROUND(I170*H170,2)</f>
        <v>0</v>
      </c>
      <c r="BL170" s="15" t="s">
        <v>168</v>
      </c>
      <c r="BM170" s="137" t="s">
        <v>328</v>
      </c>
    </row>
    <row r="171" spans="2:65" s="12" customFormat="1">
      <c r="B171" s="146"/>
      <c r="D171" s="147" t="s">
        <v>175</v>
      </c>
      <c r="E171" s="148" t="s">
        <v>3</v>
      </c>
      <c r="F171" s="149" t="s">
        <v>704</v>
      </c>
      <c r="H171" s="150">
        <v>0.81</v>
      </c>
      <c r="I171" s="151"/>
      <c r="L171" s="146"/>
      <c r="M171" s="152"/>
      <c r="T171" s="153"/>
      <c r="AT171" s="148" t="s">
        <v>175</v>
      </c>
      <c r="AU171" s="148" t="s">
        <v>83</v>
      </c>
      <c r="AV171" s="12" t="s">
        <v>83</v>
      </c>
      <c r="AW171" s="12" t="s">
        <v>34</v>
      </c>
      <c r="AX171" s="12" t="s">
        <v>73</v>
      </c>
      <c r="AY171" s="148" t="s">
        <v>131</v>
      </c>
    </row>
    <row r="172" spans="2:65" s="1" customFormat="1" ht="16.5" customHeight="1">
      <c r="B172" s="125"/>
      <c r="C172" s="126" t="s">
        <v>336</v>
      </c>
      <c r="D172" s="126" t="s">
        <v>134</v>
      </c>
      <c r="E172" s="127" t="s">
        <v>331</v>
      </c>
      <c r="F172" s="128" t="s">
        <v>332</v>
      </c>
      <c r="G172" s="129" t="s">
        <v>208</v>
      </c>
      <c r="H172" s="130">
        <v>5.3999999999999999E-2</v>
      </c>
      <c r="I172" s="131"/>
      <c r="J172" s="132">
        <f>ROUND(I172*H172,2)</f>
        <v>0</v>
      </c>
      <c r="K172" s="128" t="s">
        <v>138</v>
      </c>
      <c r="L172" s="30"/>
      <c r="M172" s="133" t="s">
        <v>3</v>
      </c>
      <c r="N172" s="134" t="s">
        <v>44</v>
      </c>
      <c r="P172" s="135">
        <f>O172*H172</f>
        <v>0</v>
      </c>
      <c r="Q172" s="135">
        <v>0</v>
      </c>
      <c r="R172" s="135">
        <f>Q172*H172</f>
        <v>0</v>
      </c>
      <c r="S172" s="135">
        <v>0</v>
      </c>
      <c r="T172" s="136">
        <f>S172*H172</f>
        <v>0</v>
      </c>
      <c r="AR172" s="137" t="s">
        <v>168</v>
      </c>
      <c r="AT172" s="137" t="s">
        <v>134</v>
      </c>
      <c r="AU172" s="137" t="s">
        <v>83</v>
      </c>
      <c r="AY172" s="15" t="s">
        <v>131</v>
      </c>
      <c r="BE172" s="138">
        <f>IF(N172="základní",J172,0)</f>
        <v>0</v>
      </c>
      <c r="BF172" s="138">
        <f>IF(N172="snížená",J172,0)</f>
        <v>0</v>
      </c>
      <c r="BG172" s="138">
        <f>IF(N172="zákl. přenesená",J172,0)</f>
        <v>0</v>
      </c>
      <c r="BH172" s="138">
        <f>IF(N172="sníž. přenesená",J172,0)</f>
        <v>0</v>
      </c>
      <c r="BI172" s="138">
        <f>IF(N172="nulová",J172,0)</f>
        <v>0</v>
      </c>
      <c r="BJ172" s="15" t="s">
        <v>81</v>
      </c>
      <c r="BK172" s="138">
        <f>ROUND(I172*H172,2)</f>
        <v>0</v>
      </c>
      <c r="BL172" s="15" t="s">
        <v>168</v>
      </c>
      <c r="BM172" s="137" t="s">
        <v>333</v>
      </c>
    </row>
    <row r="173" spans="2:65" s="1" customFormat="1">
      <c r="B173" s="30"/>
      <c r="D173" s="139" t="s">
        <v>141</v>
      </c>
      <c r="F173" s="140" t="s">
        <v>334</v>
      </c>
      <c r="I173" s="141"/>
      <c r="L173" s="30"/>
      <c r="M173" s="142"/>
      <c r="T173" s="51"/>
      <c r="AT173" s="15" t="s">
        <v>141</v>
      </c>
      <c r="AU173" s="15" t="s">
        <v>83</v>
      </c>
    </row>
    <row r="174" spans="2:65" s="12" customFormat="1">
      <c r="B174" s="146"/>
      <c r="D174" s="147" t="s">
        <v>175</v>
      </c>
      <c r="E174" s="148" t="s">
        <v>3</v>
      </c>
      <c r="F174" s="149" t="s">
        <v>705</v>
      </c>
      <c r="H174" s="150">
        <v>5.3999999999999999E-2</v>
      </c>
      <c r="I174" s="151"/>
      <c r="L174" s="146"/>
      <c r="M174" s="152"/>
      <c r="T174" s="153"/>
      <c r="AT174" s="148" t="s">
        <v>175</v>
      </c>
      <c r="AU174" s="148" t="s">
        <v>83</v>
      </c>
      <c r="AV174" s="12" t="s">
        <v>83</v>
      </c>
      <c r="AW174" s="12" t="s">
        <v>34</v>
      </c>
      <c r="AX174" s="12" t="s">
        <v>73</v>
      </c>
      <c r="AY174" s="148" t="s">
        <v>131</v>
      </c>
    </row>
    <row r="175" spans="2:65" s="1" customFormat="1" ht="16.5" customHeight="1">
      <c r="B175" s="125"/>
      <c r="C175" s="126" t="s">
        <v>342</v>
      </c>
      <c r="D175" s="126" t="s">
        <v>134</v>
      </c>
      <c r="E175" s="127" t="s">
        <v>337</v>
      </c>
      <c r="F175" s="128" t="s">
        <v>338</v>
      </c>
      <c r="G175" s="129" t="s">
        <v>208</v>
      </c>
      <c r="H175" s="130">
        <v>5.3999999999999999E-2</v>
      </c>
      <c r="I175" s="131"/>
      <c r="J175" s="132">
        <f>ROUND(I175*H175,2)</f>
        <v>0</v>
      </c>
      <c r="K175" s="128" t="s">
        <v>138</v>
      </c>
      <c r="L175" s="30"/>
      <c r="M175" s="133" t="s">
        <v>3</v>
      </c>
      <c r="N175" s="134" t="s">
        <v>44</v>
      </c>
      <c r="P175" s="135">
        <f>O175*H175</f>
        <v>0</v>
      </c>
      <c r="Q175" s="135">
        <v>0</v>
      </c>
      <c r="R175" s="135">
        <f>Q175*H175</f>
        <v>0</v>
      </c>
      <c r="S175" s="135">
        <v>0</v>
      </c>
      <c r="T175" s="136">
        <f>S175*H175</f>
        <v>0</v>
      </c>
      <c r="AR175" s="137" t="s">
        <v>168</v>
      </c>
      <c r="AT175" s="137" t="s">
        <v>134</v>
      </c>
      <c r="AU175" s="137" t="s">
        <v>83</v>
      </c>
      <c r="AY175" s="15" t="s">
        <v>131</v>
      </c>
      <c r="BE175" s="138">
        <f>IF(N175="základní",J175,0)</f>
        <v>0</v>
      </c>
      <c r="BF175" s="138">
        <f>IF(N175="snížená",J175,0)</f>
        <v>0</v>
      </c>
      <c r="BG175" s="138">
        <f>IF(N175="zákl. přenesená",J175,0)</f>
        <v>0</v>
      </c>
      <c r="BH175" s="138">
        <f>IF(N175="sníž. přenesená",J175,0)</f>
        <v>0</v>
      </c>
      <c r="BI175" s="138">
        <f>IF(N175="nulová",J175,0)</f>
        <v>0</v>
      </c>
      <c r="BJ175" s="15" t="s">
        <v>81</v>
      </c>
      <c r="BK175" s="138">
        <f>ROUND(I175*H175,2)</f>
        <v>0</v>
      </c>
      <c r="BL175" s="15" t="s">
        <v>168</v>
      </c>
      <c r="BM175" s="137" t="s">
        <v>339</v>
      </c>
    </row>
    <row r="176" spans="2:65" s="1" customFormat="1">
      <c r="B176" s="30"/>
      <c r="D176" s="139" t="s">
        <v>141</v>
      </c>
      <c r="F176" s="140" t="s">
        <v>340</v>
      </c>
      <c r="I176" s="141"/>
      <c r="L176" s="30"/>
      <c r="M176" s="142"/>
      <c r="T176" s="51"/>
      <c r="AT176" s="15" t="s">
        <v>141</v>
      </c>
      <c r="AU176" s="15" t="s">
        <v>83</v>
      </c>
    </row>
    <row r="177" spans="2:65" s="12" customFormat="1">
      <c r="B177" s="146"/>
      <c r="D177" s="147" t="s">
        <v>175</v>
      </c>
      <c r="E177" s="148" t="s">
        <v>3</v>
      </c>
      <c r="F177" s="149" t="s">
        <v>705</v>
      </c>
      <c r="H177" s="150">
        <v>5.3999999999999999E-2</v>
      </c>
      <c r="I177" s="151"/>
      <c r="L177" s="146"/>
      <c r="M177" s="152"/>
      <c r="T177" s="153"/>
      <c r="AT177" s="148" t="s">
        <v>175</v>
      </c>
      <c r="AU177" s="148" t="s">
        <v>83</v>
      </c>
      <c r="AV177" s="12" t="s">
        <v>83</v>
      </c>
      <c r="AW177" s="12" t="s">
        <v>34</v>
      </c>
      <c r="AX177" s="12" t="s">
        <v>73</v>
      </c>
      <c r="AY177" s="148" t="s">
        <v>131</v>
      </c>
    </row>
    <row r="178" spans="2:65" s="11" customFormat="1" ht="22.9" customHeight="1">
      <c r="B178" s="113"/>
      <c r="D178" s="114" t="s">
        <v>72</v>
      </c>
      <c r="E178" s="123" t="s">
        <v>130</v>
      </c>
      <c r="F178" s="123" t="s">
        <v>341</v>
      </c>
      <c r="I178" s="116"/>
      <c r="J178" s="124">
        <f>BK178</f>
        <v>0</v>
      </c>
      <c r="L178" s="113"/>
      <c r="M178" s="118"/>
      <c r="P178" s="119">
        <f>SUM(P179:P227)</f>
        <v>0</v>
      </c>
      <c r="R178" s="119">
        <f>SUM(R179:R227)</f>
        <v>29.239549999999998</v>
      </c>
      <c r="T178" s="120">
        <f>SUM(T179:T227)</f>
        <v>0</v>
      </c>
      <c r="AR178" s="114" t="s">
        <v>81</v>
      </c>
      <c r="AT178" s="121" t="s">
        <v>72</v>
      </c>
      <c r="AU178" s="121" t="s">
        <v>81</v>
      </c>
      <c r="AY178" s="114" t="s">
        <v>131</v>
      </c>
      <c r="BK178" s="122">
        <f>SUM(BK179:BK227)</f>
        <v>0</v>
      </c>
    </row>
    <row r="179" spans="2:65" s="1" customFormat="1" ht="21.75" customHeight="1">
      <c r="B179" s="125"/>
      <c r="C179" s="126" t="s">
        <v>350</v>
      </c>
      <c r="D179" s="126" t="s">
        <v>134</v>
      </c>
      <c r="E179" s="127" t="s">
        <v>343</v>
      </c>
      <c r="F179" s="128" t="s">
        <v>344</v>
      </c>
      <c r="G179" s="129" t="s">
        <v>167</v>
      </c>
      <c r="H179" s="130">
        <v>68</v>
      </c>
      <c r="I179" s="131"/>
      <c r="J179" s="132">
        <f>ROUND(I179*H179,2)</f>
        <v>0</v>
      </c>
      <c r="K179" s="128" t="s">
        <v>138</v>
      </c>
      <c r="L179" s="30"/>
      <c r="M179" s="133" t="s">
        <v>3</v>
      </c>
      <c r="N179" s="134" t="s">
        <v>44</v>
      </c>
      <c r="P179" s="135">
        <f>O179*H179</f>
        <v>0</v>
      </c>
      <c r="Q179" s="135">
        <v>0</v>
      </c>
      <c r="R179" s="135">
        <f>Q179*H179</f>
        <v>0</v>
      </c>
      <c r="S179" s="135">
        <v>0</v>
      </c>
      <c r="T179" s="136">
        <f>S179*H179</f>
        <v>0</v>
      </c>
      <c r="AR179" s="137" t="s">
        <v>168</v>
      </c>
      <c r="AT179" s="137" t="s">
        <v>134</v>
      </c>
      <c r="AU179" s="137" t="s">
        <v>83</v>
      </c>
      <c r="AY179" s="15" t="s">
        <v>131</v>
      </c>
      <c r="BE179" s="138">
        <f>IF(N179="základní",J179,0)</f>
        <v>0</v>
      </c>
      <c r="BF179" s="138">
        <f>IF(N179="snížená",J179,0)</f>
        <v>0</v>
      </c>
      <c r="BG179" s="138">
        <f>IF(N179="zákl. přenesená",J179,0)</f>
        <v>0</v>
      </c>
      <c r="BH179" s="138">
        <f>IF(N179="sníž. přenesená",J179,0)</f>
        <v>0</v>
      </c>
      <c r="BI179" s="138">
        <f>IF(N179="nulová",J179,0)</f>
        <v>0</v>
      </c>
      <c r="BJ179" s="15" t="s">
        <v>81</v>
      </c>
      <c r="BK179" s="138">
        <f>ROUND(I179*H179,2)</f>
        <v>0</v>
      </c>
      <c r="BL179" s="15" t="s">
        <v>168</v>
      </c>
      <c r="BM179" s="137" t="s">
        <v>345</v>
      </c>
    </row>
    <row r="180" spans="2:65" s="1" customFormat="1">
      <c r="B180" s="30"/>
      <c r="D180" s="139" t="s">
        <v>141</v>
      </c>
      <c r="F180" s="140" t="s">
        <v>346</v>
      </c>
      <c r="I180" s="141"/>
      <c r="L180" s="30"/>
      <c r="M180" s="142"/>
      <c r="T180" s="51"/>
      <c r="AT180" s="15" t="s">
        <v>141</v>
      </c>
      <c r="AU180" s="15" t="s">
        <v>83</v>
      </c>
    </row>
    <row r="181" spans="2:65" s="12" customFormat="1">
      <c r="B181" s="146"/>
      <c r="D181" s="147" t="s">
        <v>175</v>
      </c>
      <c r="E181" s="148" t="s">
        <v>3</v>
      </c>
      <c r="F181" s="149" t="s">
        <v>915</v>
      </c>
      <c r="H181" s="150">
        <v>60</v>
      </c>
      <c r="I181" s="151"/>
      <c r="L181" s="146"/>
      <c r="M181" s="152"/>
      <c r="T181" s="153"/>
      <c r="AT181" s="148" t="s">
        <v>175</v>
      </c>
      <c r="AU181" s="148" t="s">
        <v>83</v>
      </c>
      <c r="AV181" s="12" t="s">
        <v>83</v>
      </c>
      <c r="AW181" s="12" t="s">
        <v>34</v>
      </c>
      <c r="AX181" s="12" t="s">
        <v>73</v>
      </c>
      <c r="AY181" s="148" t="s">
        <v>131</v>
      </c>
    </row>
    <row r="182" spans="2:65" s="12" customFormat="1">
      <c r="B182" s="146"/>
      <c r="D182" s="147" t="s">
        <v>175</v>
      </c>
      <c r="E182" s="148" t="s">
        <v>3</v>
      </c>
      <c r="F182" s="149" t="s">
        <v>349</v>
      </c>
      <c r="H182" s="150">
        <v>4</v>
      </c>
      <c r="I182" s="151"/>
      <c r="L182" s="146"/>
      <c r="M182" s="152"/>
      <c r="T182" s="153"/>
      <c r="AT182" s="148" t="s">
        <v>175</v>
      </c>
      <c r="AU182" s="148" t="s">
        <v>83</v>
      </c>
      <c r="AV182" s="12" t="s">
        <v>83</v>
      </c>
      <c r="AW182" s="12" t="s">
        <v>34</v>
      </c>
      <c r="AX182" s="12" t="s">
        <v>73</v>
      </c>
      <c r="AY182" s="148" t="s">
        <v>131</v>
      </c>
    </row>
    <row r="183" spans="2:65" s="12" customFormat="1">
      <c r="B183" s="146"/>
      <c r="D183" s="147" t="s">
        <v>175</v>
      </c>
      <c r="E183" s="148" t="s">
        <v>3</v>
      </c>
      <c r="F183" s="149" t="s">
        <v>916</v>
      </c>
      <c r="H183" s="150">
        <v>4</v>
      </c>
      <c r="I183" s="151"/>
      <c r="L183" s="146"/>
      <c r="M183" s="152"/>
      <c r="T183" s="153"/>
      <c r="AT183" s="148" t="s">
        <v>175</v>
      </c>
      <c r="AU183" s="148" t="s">
        <v>83</v>
      </c>
      <c r="AV183" s="12" t="s">
        <v>83</v>
      </c>
      <c r="AW183" s="12" t="s">
        <v>34</v>
      </c>
      <c r="AX183" s="12" t="s">
        <v>73</v>
      </c>
      <c r="AY183" s="148" t="s">
        <v>131</v>
      </c>
    </row>
    <row r="184" spans="2:65" s="1" customFormat="1" ht="21.75" customHeight="1">
      <c r="B184" s="125"/>
      <c r="C184" s="126" t="s">
        <v>357</v>
      </c>
      <c r="D184" s="126" t="s">
        <v>134</v>
      </c>
      <c r="E184" s="127" t="s">
        <v>351</v>
      </c>
      <c r="F184" s="128" t="s">
        <v>352</v>
      </c>
      <c r="G184" s="129" t="s">
        <v>167</v>
      </c>
      <c r="H184" s="130">
        <v>56</v>
      </c>
      <c r="I184" s="131"/>
      <c r="J184" s="132">
        <f>ROUND(I184*H184,2)</f>
        <v>0</v>
      </c>
      <c r="K184" s="128" t="s">
        <v>138</v>
      </c>
      <c r="L184" s="30"/>
      <c r="M184" s="133" t="s">
        <v>3</v>
      </c>
      <c r="N184" s="134" t="s">
        <v>44</v>
      </c>
      <c r="P184" s="135">
        <f>O184*H184</f>
        <v>0</v>
      </c>
      <c r="Q184" s="135">
        <v>0</v>
      </c>
      <c r="R184" s="135">
        <f>Q184*H184</f>
        <v>0</v>
      </c>
      <c r="S184" s="135">
        <v>0</v>
      </c>
      <c r="T184" s="136">
        <f>S184*H184</f>
        <v>0</v>
      </c>
      <c r="AR184" s="137" t="s">
        <v>168</v>
      </c>
      <c r="AT184" s="137" t="s">
        <v>134</v>
      </c>
      <c r="AU184" s="137" t="s">
        <v>83</v>
      </c>
      <c r="AY184" s="15" t="s">
        <v>131</v>
      </c>
      <c r="BE184" s="138">
        <f>IF(N184="základní",J184,0)</f>
        <v>0</v>
      </c>
      <c r="BF184" s="138">
        <f>IF(N184="snížená",J184,0)</f>
        <v>0</v>
      </c>
      <c r="BG184" s="138">
        <f>IF(N184="zákl. přenesená",J184,0)</f>
        <v>0</v>
      </c>
      <c r="BH184" s="138">
        <f>IF(N184="sníž. přenesená",J184,0)</f>
        <v>0</v>
      </c>
      <c r="BI184" s="138">
        <f>IF(N184="nulová",J184,0)</f>
        <v>0</v>
      </c>
      <c r="BJ184" s="15" t="s">
        <v>81</v>
      </c>
      <c r="BK184" s="138">
        <f>ROUND(I184*H184,2)</f>
        <v>0</v>
      </c>
      <c r="BL184" s="15" t="s">
        <v>168</v>
      </c>
      <c r="BM184" s="137" t="s">
        <v>917</v>
      </c>
    </row>
    <row r="185" spans="2:65" s="1" customFormat="1">
      <c r="B185" s="30"/>
      <c r="D185" s="139" t="s">
        <v>141</v>
      </c>
      <c r="F185" s="140" t="s">
        <v>354</v>
      </c>
      <c r="I185" s="141"/>
      <c r="L185" s="30"/>
      <c r="M185" s="142"/>
      <c r="T185" s="51"/>
      <c r="AT185" s="15" t="s">
        <v>141</v>
      </c>
      <c r="AU185" s="15" t="s">
        <v>83</v>
      </c>
    </row>
    <row r="186" spans="2:65" s="12" customFormat="1">
      <c r="B186" s="146"/>
      <c r="D186" s="147" t="s">
        <v>175</v>
      </c>
      <c r="E186" s="148" t="s">
        <v>3</v>
      </c>
      <c r="F186" s="149" t="s">
        <v>918</v>
      </c>
      <c r="H186" s="150">
        <v>49</v>
      </c>
      <c r="I186" s="151"/>
      <c r="L186" s="146"/>
      <c r="M186" s="152"/>
      <c r="T186" s="153"/>
      <c r="AT186" s="148" t="s">
        <v>175</v>
      </c>
      <c r="AU186" s="148" t="s">
        <v>83</v>
      </c>
      <c r="AV186" s="12" t="s">
        <v>83</v>
      </c>
      <c r="AW186" s="12" t="s">
        <v>34</v>
      </c>
      <c r="AX186" s="12" t="s">
        <v>73</v>
      </c>
      <c r="AY186" s="148" t="s">
        <v>131</v>
      </c>
    </row>
    <row r="187" spans="2:65" s="12" customFormat="1">
      <c r="B187" s="146"/>
      <c r="D187" s="147" t="s">
        <v>175</v>
      </c>
      <c r="E187" s="148" t="s">
        <v>3</v>
      </c>
      <c r="F187" s="149" t="s">
        <v>919</v>
      </c>
      <c r="H187" s="150">
        <v>7</v>
      </c>
      <c r="I187" s="151"/>
      <c r="L187" s="146"/>
      <c r="M187" s="152"/>
      <c r="T187" s="153"/>
      <c r="AT187" s="148" t="s">
        <v>175</v>
      </c>
      <c r="AU187" s="148" t="s">
        <v>83</v>
      </c>
      <c r="AV187" s="12" t="s">
        <v>83</v>
      </c>
      <c r="AW187" s="12" t="s">
        <v>34</v>
      </c>
      <c r="AX187" s="12" t="s">
        <v>73</v>
      </c>
      <c r="AY187" s="148" t="s">
        <v>131</v>
      </c>
    </row>
    <row r="188" spans="2:65" s="1" customFormat="1" ht="24.2" customHeight="1">
      <c r="B188" s="125"/>
      <c r="C188" s="126" t="s">
        <v>363</v>
      </c>
      <c r="D188" s="126" t="s">
        <v>134</v>
      </c>
      <c r="E188" s="127" t="s">
        <v>920</v>
      </c>
      <c r="F188" s="128" t="s">
        <v>921</v>
      </c>
      <c r="G188" s="129" t="s">
        <v>167</v>
      </c>
      <c r="H188" s="130">
        <v>70</v>
      </c>
      <c r="I188" s="131"/>
      <c r="J188" s="132">
        <f>ROUND(I188*H188,2)</f>
        <v>0</v>
      </c>
      <c r="K188" s="128" t="s">
        <v>138</v>
      </c>
      <c r="L188" s="30"/>
      <c r="M188" s="133" t="s">
        <v>3</v>
      </c>
      <c r="N188" s="134" t="s">
        <v>44</v>
      </c>
      <c r="P188" s="135">
        <f>O188*H188</f>
        <v>0</v>
      </c>
      <c r="Q188" s="135">
        <v>0</v>
      </c>
      <c r="R188" s="135">
        <f>Q188*H188</f>
        <v>0</v>
      </c>
      <c r="S188" s="135">
        <v>0</v>
      </c>
      <c r="T188" s="136">
        <f>S188*H188</f>
        <v>0</v>
      </c>
      <c r="AR188" s="137" t="s">
        <v>168</v>
      </c>
      <c r="AT188" s="137" t="s">
        <v>134</v>
      </c>
      <c r="AU188" s="137" t="s">
        <v>83</v>
      </c>
      <c r="AY188" s="15" t="s">
        <v>131</v>
      </c>
      <c r="BE188" s="138">
        <f>IF(N188="základní",J188,0)</f>
        <v>0</v>
      </c>
      <c r="BF188" s="138">
        <f>IF(N188="snížená",J188,0)</f>
        <v>0</v>
      </c>
      <c r="BG188" s="138">
        <f>IF(N188="zákl. přenesená",J188,0)</f>
        <v>0</v>
      </c>
      <c r="BH188" s="138">
        <f>IF(N188="sníž. přenesená",J188,0)</f>
        <v>0</v>
      </c>
      <c r="BI188" s="138">
        <f>IF(N188="nulová",J188,0)</f>
        <v>0</v>
      </c>
      <c r="BJ188" s="15" t="s">
        <v>81</v>
      </c>
      <c r="BK188" s="138">
        <f>ROUND(I188*H188,2)</f>
        <v>0</v>
      </c>
      <c r="BL188" s="15" t="s">
        <v>168</v>
      </c>
      <c r="BM188" s="137" t="s">
        <v>922</v>
      </c>
    </row>
    <row r="189" spans="2:65" s="1" customFormat="1">
      <c r="B189" s="30"/>
      <c r="D189" s="139" t="s">
        <v>141</v>
      </c>
      <c r="F189" s="140" t="s">
        <v>923</v>
      </c>
      <c r="I189" s="141"/>
      <c r="L189" s="30"/>
      <c r="M189" s="142"/>
      <c r="T189" s="51"/>
      <c r="AT189" s="15" t="s">
        <v>141</v>
      </c>
      <c r="AU189" s="15" t="s">
        <v>83</v>
      </c>
    </row>
    <row r="190" spans="2:65" s="12" customFormat="1">
      <c r="B190" s="146"/>
      <c r="D190" s="147" t="s">
        <v>175</v>
      </c>
      <c r="E190" s="148" t="s">
        <v>3</v>
      </c>
      <c r="F190" s="149" t="s">
        <v>924</v>
      </c>
      <c r="H190" s="150">
        <v>70</v>
      </c>
      <c r="I190" s="151"/>
      <c r="L190" s="146"/>
      <c r="M190" s="152"/>
      <c r="T190" s="153"/>
      <c r="AT190" s="148" t="s">
        <v>175</v>
      </c>
      <c r="AU190" s="148" t="s">
        <v>83</v>
      </c>
      <c r="AV190" s="12" t="s">
        <v>83</v>
      </c>
      <c r="AW190" s="12" t="s">
        <v>34</v>
      </c>
      <c r="AX190" s="12" t="s">
        <v>73</v>
      </c>
      <c r="AY190" s="148" t="s">
        <v>131</v>
      </c>
    </row>
    <row r="191" spans="2:65" s="1" customFormat="1" ht="24.2" customHeight="1">
      <c r="B191" s="125"/>
      <c r="C191" s="126" t="s">
        <v>369</v>
      </c>
      <c r="D191" s="126" t="s">
        <v>134</v>
      </c>
      <c r="E191" s="127" t="s">
        <v>358</v>
      </c>
      <c r="F191" s="128" t="s">
        <v>359</v>
      </c>
      <c r="G191" s="129" t="s">
        <v>167</v>
      </c>
      <c r="H191" s="130">
        <v>70</v>
      </c>
      <c r="I191" s="131"/>
      <c r="J191" s="132">
        <f>ROUND(I191*H191,2)</f>
        <v>0</v>
      </c>
      <c r="K191" s="128" t="s">
        <v>138</v>
      </c>
      <c r="L191" s="30"/>
      <c r="M191" s="133" t="s">
        <v>3</v>
      </c>
      <c r="N191" s="134" t="s">
        <v>44</v>
      </c>
      <c r="P191" s="135">
        <f>O191*H191</f>
        <v>0</v>
      </c>
      <c r="Q191" s="135">
        <v>0</v>
      </c>
      <c r="R191" s="135">
        <f>Q191*H191</f>
        <v>0</v>
      </c>
      <c r="S191" s="135">
        <v>0</v>
      </c>
      <c r="T191" s="136">
        <f>S191*H191</f>
        <v>0</v>
      </c>
      <c r="AR191" s="137" t="s">
        <v>168</v>
      </c>
      <c r="AT191" s="137" t="s">
        <v>134</v>
      </c>
      <c r="AU191" s="137" t="s">
        <v>83</v>
      </c>
      <c r="AY191" s="15" t="s">
        <v>131</v>
      </c>
      <c r="BE191" s="138">
        <f>IF(N191="základní",J191,0)</f>
        <v>0</v>
      </c>
      <c r="BF191" s="138">
        <f>IF(N191="snížená",J191,0)</f>
        <v>0</v>
      </c>
      <c r="BG191" s="138">
        <f>IF(N191="zákl. přenesená",J191,0)</f>
        <v>0</v>
      </c>
      <c r="BH191" s="138">
        <f>IF(N191="sníž. přenesená",J191,0)</f>
        <v>0</v>
      </c>
      <c r="BI191" s="138">
        <f>IF(N191="nulová",J191,0)</f>
        <v>0</v>
      </c>
      <c r="BJ191" s="15" t="s">
        <v>81</v>
      </c>
      <c r="BK191" s="138">
        <f>ROUND(I191*H191,2)</f>
        <v>0</v>
      </c>
      <c r="BL191" s="15" t="s">
        <v>168</v>
      </c>
      <c r="BM191" s="137" t="s">
        <v>817</v>
      </c>
    </row>
    <row r="192" spans="2:65" s="1" customFormat="1">
      <c r="B192" s="30"/>
      <c r="D192" s="139" t="s">
        <v>141</v>
      </c>
      <c r="F192" s="140" t="s">
        <v>361</v>
      </c>
      <c r="I192" s="141"/>
      <c r="L192" s="30"/>
      <c r="M192" s="142"/>
      <c r="T192" s="51"/>
      <c r="AT192" s="15" t="s">
        <v>141</v>
      </c>
      <c r="AU192" s="15" t="s">
        <v>83</v>
      </c>
    </row>
    <row r="193" spans="2:65" s="12" customFormat="1">
      <c r="B193" s="146"/>
      <c r="D193" s="147" t="s">
        <v>175</v>
      </c>
      <c r="E193" s="148" t="s">
        <v>3</v>
      </c>
      <c r="F193" s="149" t="s">
        <v>924</v>
      </c>
      <c r="H193" s="150">
        <v>70</v>
      </c>
      <c r="I193" s="151"/>
      <c r="L193" s="146"/>
      <c r="M193" s="152"/>
      <c r="T193" s="153"/>
      <c r="AT193" s="148" t="s">
        <v>175</v>
      </c>
      <c r="AU193" s="148" t="s">
        <v>83</v>
      </c>
      <c r="AV193" s="12" t="s">
        <v>83</v>
      </c>
      <c r="AW193" s="12" t="s">
        <v>34</v>
      </c>
      <c r="AX193" s="12" t="s">
        <v>73</v>
      </c>
      <c r="AY193" s="148" t="s">
        <v>131</v>
      </c>
    </row>
    <row r="194" spans="2:65" s="1" customFormat="1" ht="16.5" customHeight="1">
      <c r="B194" s="125"/>
      <c r="C194" s="126" t="s">
        <v>374</v>
      </c>
      <c r="D194" s="126" t="s">
        <v>134</v>
      </c>
      <c r="E194" s="127" t="s">
        <v>925</v>
      </c>
      <c r="F194" s="128" t="s">
        <v>926</v>
      </c>
      <c r="G194" s="129" t="s">
        <v>167</v>
      </c>
      <c r="H194" s="130">
        <v>70</v>
      </c>
      <c r="I194" s="131"/>
      <c r="J194" s="132">
        <f>ROUND(I194*H194,2)</f>
        <v>0</v>
      </c>
      <c r="K194" s="128" t="s">
        <v>138</v>
      </c>
      <c r="L194" s="30"/>
      <c r="M194" s="133" t="s">
        <v>3</v>
      </c>
      <c r="N194" s="134" t="s">
        <v>44</v>
      </c>
      <c r="P194" s="135">
        <f>O194*H194</f>
        <v>0</v>
      </c>
      <c r="Q194" s="135">
        <v>0</v>
      </c>
      <c r="R194" s="135">
        <f>Q194*H194</f>
        <v>0</v>
      </c>
      <c r="S194" s="135">
        <v>0</v>
      </c>
      <c r="T194" s="136">
        <f>S194*H194</f>
        <v>0</v>
      </c>
      <c r="AR194" s="137" t="s">
        <v>168</v>
      </c>
      <c r="AT194" s="137" t="s">
        <v>134</v>
      </c>
      <c r="AU194" s="137" t="s">
        <v>83</v>
      </c>
      <c r="AY194" s="15" t="s">
        <v>131</v>
      </c>
      <c r="BE194" s="138">
        <f>IF(N194="základní",J194,0)</f>
        <v>0</v>
      </c>
      <c r="BF194" s="138">
        <f>IF(N194="snížená",J194,0)</f>
        <v>0</v>
      </c>
      <c r="BG194" s="138">
        <f>IF(N194="zákl. přenesená",J194,0)</f>
        <v>0</v>
      </c>
      <c r="BH194" s="138">
        <f>IF(N194="sníž. přenesená",J194,0)</f>
        <v>0</v>
      </c>
      <c r="BI194" s="138">
        <f>IF(N194="nulová",J194,0)</f>
        <v>0</v>
      </c>
      <c r="BJ194" s="15" t="s">
        <v>81</v>
      </c>
      <c r="BK194" s="138">
        <f>ROUND(I194*H194,2)</f>
        <v>0</v>
      </c>
      <c r="BL194" s="15" t="s">
        <v>168</v>
      </c>
      <c r="BM194" s="137" t="s">
        <v>927</v>
      </c>
    </row>
    <row r="195" spans="2:65" s="1" customFormat="1">
      <c r="B195" s="30"/>
      <c r="D195" s="139" t="s">
        <v>141</v>
      </c>
      <c r="F195" s="140" t="s">
        <v>928</v>
      </c>
      <c r="I195" s="141"/>
      <c r="L195" s="30"/>
      <c r="M195" s="142"/>
      <c r="T195" s="51"/>
      <c r="AT195" s="15" t="s">
        <v>141</v>
      </c>
      <c r="AU195" s="15" t="s">
        <v>83</v>
      </c>
    </row>
    <row r="196" spans="2:65" s="12" customFormat="1">
      <c r="B196" s="146"/>
      <c r="D196" s="147" t="s">
        <v>175</v>
      </c>
      <c r="E196" s="148" t="s">
        <v>3</v>
      </c>
      <c r="F196" s="149" t="s">
        <v>924</v>
      </c>
      <c r="H196" s="150">
        <v>70</v>
      </c>
      <c r="I196" s="151"/>
      <c r="L196" s="146"/>
      <c r="M196" s="152"/>
      <c r="T196" s="153"/>
      <c r="AT196" s="148" t="s">
        <v>175</v>
      </c>
      <c r="AU196" s="148" t="s">
        <v>83</v>
      </c>
      <c r="AV196" s="12" t="s">
        <v>83</v>
      </c>
      <c r="AW196" s="12" t="s">
        <v>34</v>
      </c>
      <c r="AX196" s="12" t="s">
        <v>73</v>
      </c>
      <c r="AY196" s="148" t="s">
        <v>131</v>
      </c>
    </row>
    <row r="197" spans="2:65" s="1" customFormat="1" ht="16.5" customHeight="1">
      <c r="B197" s="125"/>
      <c r="C197" s="126" t="s">
        <v>379</v>
      </c>
      <c r="D197" s="126" t="s">
        <v>134</v>
      </c>
      <c r="E197" s="127" t="s">
        <v>929</v>
      </c>
      <c r="F197" s="128" t="s">
        <v>930</v>
      </c>
      <c r="G197" s="129" t="s">
        <v>167</v>
      </c>
      <c r="H197" s="130">
        <v>295</v>
      </c>
      <c r="I197" s="131"/>
      <c r="J197" s="132">
        <f>ROUND(I197*H197,2)</f>
        <v>0</v>
      </c>
      <c r="K197" s="128" t="s">
        <v>138</v>
      </c>
      <c r="L197" s="30"/>
      <c r="M197" s="133" t="s">
        <v>3</v>
      </c>
      <c r="N197" s="134" t="s">
        <v>44</v>
      </c>
      <c r="P197" s="135">
        <f>O197*H197</f>
        <v>0</v>
      </c>
      <c r="Q197" s="135">
        <v>0</v>
      </c>
      <c r="R197" s="135">
        <f>Q197*H197</f>
        <v>0</v>
      </c>
      <c r="S197" s="135">
        <v>0</v>
      </c>
      <c r="T197" s="136">
        <f>S197*H197</f>
        <v>0</v>
      </c>
      <c r="AR197" s="137" t="s">
        <v>168</v>
      </c>
      <c r="AT197" s="137" t="s">
        <v>134</v>
      </c>
      <c r="AU197" s="137" t="s">
        <v>83</v>
      </c>
      <c r="AY197" s="15" t="s">
        <v>131</v>
      </c>
      <c r="BE197" s="138">
        <f>IF(N197="základní",J197,0)</f>
        <v>0</v>
      </c>
      <c r="BF197" s="138">
        <f>IF(N197="snížená",J197,0)</f>
        <v>0</v>
      </c>
      <c r="BG197" s="138">
        <f>IF(N197="zákl. přenesená",J197,0)</f>
        <v>0</v>
      </c>
      <c r="BH197" s="138">
        <f>IF(N197="sníž. přenesená",J197,0)</f>
        <v>0</v>
      </c>
      <c r="BI197" s="138">
        <f>IF(N197="nulová",J197,0)</f>
        <v>0</v>
      </c>
      <c r="BJ197" s="15" t="s">
        <v>81</v>
      </c>
      <c r="BK197" s="138">
        <f>ROUND(I197*H197,2)</f>
        <v>0</v>
      </c>
      <c r="BL197" s="15" t="s">
        <v>168</v>
      </c>
      <c r="BM197" s="137" t="s">
        <v>931</v>
      </c>
    </row>
    <row r="198" spans="2:65" s="1" customFormat="1">
      <c r="B198" s="30"/>
      <c r="D198" s="139" t="s">
        <v>141</v>
      </c>
      <c r="F198" s="140" t="s">
        <v>932</v>
      </c>
      <c r="I198" s="141"/>
      <c r="L198" s="30"/>
      <c r="M198" s="142"/>
      <c r="T198" s="51"/>
      <c r="AT198" s="15" t="s">
        <v>141</v>
      </c>
      <c r="AU198" s="15" t="s">
        <v>83</v>
      </c>
    </row>
    <row r="199" spans="2:65" s="12" customFormat="1">
      <c r="B199" s="146"/>
      <c r="D199" s="147" t="s">
        <v>175</v>
      </c>
      <c r="E199" s="148" t="s">
        <v>3</v>
      </c>
      <c r="F199" s="149" t="s">
        <v>933</v>
      </c>
      <c r="H199" s="150">
        <v>225</v>
      </c>
      <c r="I199" s="151"/>
      <c r="L199" s="146"/>
      <c r="M199" s="152"/>
      <c r="T199" s="153"/>
      <c r="AT199" s="148" t="s">
        <v>175</v>
      </c>
      <c r="AU199" s="148" t="s">
        <v>83</v>
      </c>
      <c r="AV199" s="12" t="s">
        <v>83</v>
      </c>
      <c r="AW199" s="12" t="s">
        <v>34</v>
      </c>
      <c r="AX199" s="12" t="s">
        <v>73</v>
      </c>
      <c r="AY199" s="148" t="s">
        <v>131</v>
      </c>
    </row>
    <row r="200" spans="2:65" s="12" customFormat="1">
      <c r="B200" s="146"/>
      <c r="D200" s="147" t="s">
        <v>175</v>
      </c>
      <c r="E200" s="148" t="s">
        <v>3</v>
      </c>
      <c r="F200" s="149" t="s">
        <v>924</v>
      </c>
      <c r="H200" s="150">
        <v>70</v>
      </c>
      <c r="I200" s="151"/>
      <c r="L200" s="146"/>
      <c r="M200" s="152"/>
      <c r="T200" s="153"/>
      <c r="AT200" s="148" t="s">
        <v>175</v>
      </c>
      <c r="AU200" s="148" t="s">
        <v>83</v>
      </c>
      <c r="AV200" s="12" t="s">
        <v>83</v>
      </c>
      <c r="AW200" s="12" t="s">
        <v>34</v>
      </c>
      <c r="AX200" s="12" t="s">
        <v>73</v>
      </c>
      <c r="AY200" s="148" t="s">
        <v>131</v>
      </c>
    </row>
    <row r="201" spans="2:65" s="1" customFormat="1" ht="24.2" customHeight="1">
      <c r="B201" s="125"/>
      <c r="C201" s="126" t="s">
        <v>384</v>
      </c>
      <c r="D201" s="126" t="s">
        <v>134</v>
      </c>
      <c r="E201" s="127" t="s">
        <v>934</v>
      </c>
      <c r="F201" s="128" t="s">
        <v>935</v>
      </c>
      <c r="G201" s="129" t="s">
        <v>167</v>
      </c>
      <c r="H201" s="130">
        <v>70</v>
      </c>
      <c r="I201" s="131"/>
      <c r="J201" s="132">
        <f>ROUND(I201*H201,2)</f>
        <v>0</v>
      </c>
      <c r="K201" s="128" t="s">
        <v>138</v>
      </c>
      <c r="L201" s="30"/>
      <c r="M201" s="133" t="s">
        <v>3</v>
      </c>
      <c r="N201" s="134" t="s">
        <v>44</v>
      </c>
      <c r="P201" s="135">
        <f>O201*H201</f>
        <v>0</v>
      </c>
      <c r="Q201" s="135">
        <v>0</v>
      </c>
      <c r="R201" s="135">
        <f>Q201*H201</f>
        <v>0</v>
      </c>
      <c r="S201" s="135">
        <v>0</v>
      </c>
      <c r="T201" s="136">
        <f>S201*H201</f>
        <v>0</v>
      </c>
      <c r="AR201" s="137" t="s">
        <v>168</v>
      </c>
      <c r="AT201" s="137" t="s">
        <v>134</v>
      </c>
      <c r="AU201" s="137" t="s">
        <v>83</v>
      </c>
      <c r="AY201" s="15" t="s">
        <v>131</v>
      </c>
      <c r="BE201" s="138">
        <f>IF(N201="základní",J201,0)</f>
        <v>0</v>
      </c>
      <c r="BF201" s="138">
        <f>IF(N201="snížená",J201,0)</f>
        <v>0</v>
      </c>
      <c r="BG201" s="138">
        <f>IF(N201="zákl. přenesená",J201,0)</f>
        <v>0</v>
      </c>
      <c r="BH201" s="138">
        <f>IF(N201="sníž. přenesená",J201,0)</f>
        <v>0</v>
      </c>
      <c r="BI201" s="138">
        <f>IF(N201="nulová",J201,0)</f>
        <v>0</v>
      </c>
      <c r="BJ201" s="15" t="s">
        <v>81</v>
      </c>
      <c r="BK201" s="138">
        <f>ROUND(I201*H201,2)</f>
        <v>0</v>
      </c>
      <c r="BL201" s="15" t="s">
        <v>168</v>
      </c>
      <c r="BM201" s="137" t="s">
        <v>936</v>
      </c>
    </row>
    <row r="202" spans="2:65" s="1" customFormat="1">
      <c r="B202" s="30"/>
      <c r="D202" s="139" t="s">
        <v>141</v>
      </c>
      <c r="F202" s="140" t="s">
        <v>937</v>
      </c>
      <c r="I202" s="141"/>
      <c r="L202" s="30"/>
      <c r="M202" s="142"/>
      <c r="T202" s="51"/>
      <c r="AT202" s="15" t="s">
        <v>141</v>
      </c>
      <c r="AU202" s="15" t="s">
        <v>83</v>
      </c>
    </row>
    <row r="203" spans="2:65" s="12" customFormat="1">
      <c r="B203" s="146"/>
      <c r="D203" s="147" t="s">
        <v>175</v>
      </c>
      <c r="E203" s="148" t="s">
        <v>3</v>
      </c>
      <c r="F203" s="149" t="s">
        <v>924</v>
      </c>
      <c r="H203" s="150">
        <v>70</v>
      </c>
      <c r="I203" s="151"/>
      <c r="L203" s="146"/>
      <c r="M203" s="152"/>
      <c r="T203" s="153"/>
      <c r="AT203" s="148" t="s">
        <v>175</v>
      </c>
      <c r="AU203" s="148" t="s">
        <v>83</v>
      </c>
      <c r="AV203" s="12" t="s">
        <v>83</v>
      </c>
      <c r="AW203" s="12" t="s">
        <v>34</v>
      </c>
      <c r="AX203" s="12" t="s">
        <v>73</v>
      </c>
      <c r="AY203" s="148" t="s">
        <v>131</v>
      </c>
    </row>
    <row r="204" spans="2:65" s="1" customFormat="1" ht="24.2" customHeight="1">
      <c r="B204" s="125"/>
      <c r="C204" s="126" t="s">
        <v>389</v>
      </c>
      <c r="D204" s="126" t="s">
        <v>134</v>
      </c>
      <c r="E204" s="127" t="s">
        <v>938</v>
      </c>
      <c r="F204" s="128" t="s">
        <v>939</v>
      </c>
      <c r="G204" s="129" t="s">
        <v>167</v>
      </c>
      <c r="H204" s="130">
        <v>225</v>
      </c>
      <c r="I204" s="131"/>
      <c r="J204" s="132">
        <f>ROUND(I204*H204,2)</f>
        <v>0</v>
      </c>
      <c r="K204" s="128" t="s">
        <v>138</v>
      </c>
      <c r="L204" s="30"/>
      <c r="M204" s="133" t="s">
        <v>3</v>
      </c>
      <c r="N204" s="134" t="s">
        <v>44</v>
      </c>
      <c r="P204" s="135">
        <f>O204*H204</f>
        <v>0</v>
      </c>
      <c r="Q204" s="135">
        <v>0</v>
      </c>
      <c r="R204" s="135">
        <f>Q204*H204</f>
        <v>0</v>
      </c>
      <c r="S204" s="135">
        <v>0</v>
      </c>
      <c r="T204" s="136">
        <f>S204*H204</f>
        <v>0</v>
      </c>
      <c r="AR204" s="137" t="s">
        <v>168</v>
      </c>
      <c r="AT204" s="137" t="s">
        <v>134</v>
      </c>
      <c r="AU204" s="137" t="s">
        <v>83</v>
      </c>
      <c r="AY204" s="15" t="s">
        <v>131</v>
      </c>
      <c r="BE204" s="138">
        <f>IF(N204="základní",J204,0)</f>
        <v>0</v>
      </c>
      <c r="BF204" s="138">
        <f>IF(N204="snížená",J204,0)</f>
        <v>0</v>
      </c>
      <c r="BG204" s="138">
        <f>IF(N204="zákl. přenesená",J204,0)</f>
        <v>0</v>
      </c>
      <c r="BH204" s="138">
        <f>IF(N204="sníž. přenesená",J204,0)</f>
        <v>0</v>
      </c>
      <c r="BI204" s="138">
        <f>IF(N204="nulová",J204,0)</f>
        <v>0</v>
      </c>
      <c r="BJ204" s="15" t="s">
        <v>81</v>
      </c>
      <c r="BK204" s="138">
        <f>ROUND(I204*H204,2)</f>
        <v>0</v>
      </c>
      <c r="BL204" s="15" t="s">
        <v>168</v>
      </c>
      <c r="BM204" s="137" t="s">
        <v>940</v>
      </c>
    </row>
    <row r="205" spans="2:65" s="1" customFormat="1">
      <c r="B205" s="30"/>
      <c r="D205" s="139" t="s">
        <v>141</v>
      </c>
      <c r="F205" s="140" t="s">
        <v>941</v>
      </c>
      <c r="I205" s="141"/>
      <c r="L205" s="30"/>
      <c r="M205" s="142"/>
      <c r="T205" s="51"/>
      <c r="AT205" s="15" t="s">
        <v>141</v>
      </c>
      <c r="AU205" s="15" t="s">
        <v>83</v>
      </c>
    </row>
    <row r="206" spans="2:65" s="12" customFormat="1">
      <c r="B206" s="146"/>
      <c r="D206" s="147" t="s">
        <v>175</v>
      </c>
      <c r="E206" s="148" t="s">
        <v>3</v>
      </c>
      <c r="F206" s="149" t="s">
        <v>933</v>
      </c>
      <c r="H206" s="150">
        <v>225</v>
      </c>
      <c r="I206" s="151"/>
      <c r="L206" s="146"/>
      <c r="M206" s="152"/>
      <c r="T206" s="153"/>
      <c r="AT206" s="148" t="s">
        <v>175</v>
      </c>
      <c r="AU206" s="148" t="s">
        <v>83</v>
      </c>
      <c r="AV206" s="12" t="s">
        <v>83</v>
      </c>
      <c r="AW206" s="12" t="s">
        <v>34</v>
      </c>
      <c r="AX206" s="12" t="s">
        <v>73</v>
      </c>
      <c r="AY206" s="148" t="s">
        <v>131</v>
      </c>
    </row>
    <row r="207" spans="2:65" s="1" customFormat="1" ht="37.9" customHeight="1">
      <c r="B207" s="125"/>
      <c r="C207" s="126" t="s">
        <v>394</v>
      </c>
      <c r="D207" s="126" t="s">
        <v>134</v>
      </c>
      <c r="E207" s="127" t="s">
        <v>375</v>
      </c>
      <c r="F207" s="128" t="s">
        <v>376</v>
      </c>
      <c r="G207" s="129" t="s">
        <v>167</v>
      </c>
      <c r="H207" s="130">
        <v>8</v>
      </c>
      <c r="I207" s="131"/>
      <c r="J207" s="132">
        <f>ROUND(I207*H207,2)</f>
        <v>0</v>
      </c>
      <c r="K207" s="128" t="s">
        <v>138</v>
      </c>
      <c r="L207" s="30"/>
      <c r="M207" s="133" t="s">
        <v>3</v>
      </c>
      <c r="N207" s="134" t="s">
        <v>44</v>
      </c>
      <c r="P207" s="135">
        <f>O207*H207</f>
        <v>0</v>
      </c>
      <c r="Q207" s="135">
        <v>8.9219999999999994E-2</v>
      </c>
      <c r="R207" s="135">
        <f>Q207*H207</f>
        <v>0.71375999999999995</v>
      </c>
      <c r="S207" s="135">
        <v>0</v>
      </c>
      <c r="T207" s="136">
        <f>S207*H207</f>
        <v>0</v>
      </c>
      <c r="AR207" s="137" t="s">
        <v>168</v>
      </c>
      <c r="AT207" s="137" t="s">
        <v>134</v>
      </c>
      <c r="AU207" s="137" t="s">
        <v>83</v>
      </c>
      <c r="AY207" s="15" t="s">
        <v>131</v>
      </c>
      <c r="BE207" s="138">
        <f>IF(N207="základní",J207,0)</f>
        <v>0</v>
      </c>
      <c r="BF207" s="138">
        <f>IF(N207="snížená",J207,0)</f>
        <v>0</v>
      </c>
      <c r="BG207" s="138">
        <f>IF(N207="zákl. přenesená",J207,0)</f>
        <v>0</v>
      </c>
      <c r="BH207" s="138">
        <f>IF(N207="sníž. přenesená",J207,0)</f>
        <v>0</v>
      </c>
      <c r="BI207" s="138">
        <f>IF(N207="nulová",J207,0)</f>
        <v>0</v>
      </c>
      <c r="BJ207" s="15" t="s">
        <v>81</v>
      </c>
      <c r="BK207" s="138">
        <f>ROUND(I207*H207,2)</f>
        <v>0</v>
      </c>
      <c r="BL207" s="15" t="s">
        <v>168</v>
      </c>
      <c r="BM207" s="137" t="s">
        <v>377</v>
      </c>
    </row>
    <row r="208" spans="2:65" s="1" customFormat="1">
      <c r="B208" s="30"/>
      <c r="D208" s="139" t="s">
        <v>141</v>
      </c>
      <c r="F208" s="140" t="s">
        <v>378</v>
      </c>
      <c r="I208" s="141"/>
      <c r="L208" s="30"/>
      <c r="M208" s="142"/>
      <c r="T208" s="51"/>
      <c r="AT208" s="15" t="s">
        <v>141</v>
      </c>
      <c r="AU208" s="15" t="s">
        <v>83</v>
      </c>
    </row>
    <row r="209" spans="2:65" s="12" customFormat="1">
      <c r="B209" s="146"/>
      <c r="D209" s="147" t="s">
        <v>175</v>
      </c>
      <c r="E209" s="148" t="s">
        <v>3</v>
      </c>
      <c r="F209" s="149" t="s">
        <v>349</v>
      </c>
      <c r="H209" s="150">
        <v>4</v>
      </c>
      <c r="I209" s="151"/>
      <c r="L209" s="146"/>
      <c r="M209" s="152"/>
      <c r="T209" s="153"/>
      <c r="AT209" s="148" t="s">
        <v>175</v>
      </c>
      <c r="AU209" s="148" t="s">
        <v>83</v>
      </c>
      <c r="AV209" s="12" t="s">
        <v>83</v>
      </c>
      <c r="AW209" s="12" t="s">
        <v>34</v>
      </c>
      <c r="AX209" s="12" t="s">
        <v>73</v>
      </c>
      <c r="AY209" s="148" t="s">
        <v>131</v>
      </c>
    </row>
    <row r="210" spans="2:65" s="12" customFormat="1">
      <c r="B210" s="146"/>
      <c r="D210" s="147" t="s">
        <v>175</v>
      </c>
      <c r="E210" s="148" t="s">
        <v>3</v>
      </c>
      <c r="F210" s="149" t="s">
        <v>916</v>
      </c>
      <c r="H210" s="150">
        <v>4</v>
      </c>
      <c r="I210" s="151"/>
      <c r="L210" s="146"/>
      <c r="M210" s="152"/>
      <c r="T210" s="153"/>
      <c r="AT210" s="148" t="s">
        <v>175</v>
      </c>
      <c r="AU210" s="148" t="s">
        <v>83</v>
      </c>
      <c r="AV210" s="12" t="s">
        <v>83</v>
      </c>
      <c r="AW210" s="12" t="s">
        <v>34</v>
      </c>
      <c r="AX210" s="12" t="s">
        <v>73</v>
      </c>
      <c r="AY210" s="148" t="s">
        <v>131</v>
      </c>
    </row>
    <row r="211" spans="2:65" s="1" customFormat="1" ht="16.5" customHeight="1">
      <c r="B211" s="125"/>
      <c r="C211" s="154" t="s">
        <v>399</v>
      </c>
      <c r="D211" s="154" t="s">
        <v>284</v>
      </c>
      <c r="E211" s="155" t="s">
        <v>385</v>
      </c>
      <c r="F211" s="156" t="s">
        <v>386</v>
      </c>
      <c r="G211" s="157" t="s">
        <v>167</v>
      </c>
      <c r="H211" s="158">
        <v>4.12</v>
      </c>
      <c r="I211" s="159"/>
      <c r="J211" s="160">
        <f>ROUND(I211*H211,2)</f>
        <v>0</v>
      </c>
      <c r="K211" s="156" t="s">
        <v>138</v>
      </c>
      <c r="L211" s="161"/>
      <c r="M211" s="162" t="s">
        <v>3</v>
      </c>
      <c r="N211" s="163" t="s">
        <v>44</v>
      </c>
      <c r="P211" s="135">
        <f>O211*H211</f>
        <v>0</v>
      </c>
      <c r="Q211" s="135">
        <v>0.13100000000000001</v>
      </c>
      <c r="R211" s="135">
        <f>Q211*H211</f>
        <v>0.53972000000000009</v>
      </c>
      <c r="S211" s="135">
        <v>0</v>
      </c>
      <c r="T211" s="136">
        <f>S211*H211</f>
        <v>0</v>
      </c>
      <c r="AR211" s="137" t="s">
        <v>205</v>
      </c>
      <c r="AT211" s="137" t="s">
        <v>284</v>
      </c>
      <c r="AU211" s="137" t="s">
        <v>83</v>
      </c>
      <c r="AY211" s="15" t="s">
        <v>131</v>
      </c>
      <c r="BE211" s="138">
        <f>IF(N211="základní",J211,0)</f>
        <v>0</v>
      </c>
      <c r="BF211" s="138">
        <f>IF(N211="snížená",J211,0)</f>
        <v>0</v>
      </c>
      <c r="BG211" s="138">
        <f>IF(N211="zákl. přenesená",J211,0)</f>
        <v>0</v>
      </c>
      <c r="BH211" s="138">
        <f>IF(N211="sníž. přenesená",J211,0)</f>
        <v>0</v>
      </c>
      <c r="BI211" s="138">
        <f>IF(N211="nulová",J211,0)</f>
        <v>0</v>
      </c>
      <c r="BJ211" s="15" t="s">
        <v>81</v>
      </c>
      <c r="BK211" s="138">
        <f>ROUND(I211*H211,2)</f>
        <v>0</v>
      </c>
      <c r="BL211" s="15" t="s">
        <v>168</v>
      </c>
      <c r="BM211" s="137" t="s">
        <v>387</v>
      </c>
    </row>
    <row r="212" spans="2:65" s="12" customFormat="1">
      <c r="B212" s="146"/>
      <c r="D212" s="147" t="s">
        <v>175</v>
      </c>
      <c r="F212" s="149" t="s">
        <v>388</v>
      </c>
      <c r="H212" s="150">
        <v>4.12</v>
      </c>
      <c r="I212" s="151"/>
      <c r="L212" s="146"/>
      <c r="M212" s="152"/>
      <c r="T212" s="153"/>
      <c r="AT212" s="148" t="s">
        <v>175</v>
      </c>
      <c r="AU212" s="148" t="s">
        <v>83</v>
      </c>
      <c r="AV212" s="12" t="s">
        <v>83</v>
      </c>
      <c r="AW212" s="12" t="s">
        <v>4</v>
      </c>
      <c r="AX212" s="12" t="s">
        <v>81</v>
      </c>
      <c r="AY212" s="148" t="s">
        <v>131</v>
      </c>
    </row>
    <row r="213" spans="2:65" s="1" customFormat="1" ht="16.5" customHeight="1">
      <c r="B213" s="125"/>
      <c r="C213" s="154" t="s">
        <v>405</v>
      </c>
      <c r="D213" s="154" t="s">
        <v>284</v>
      </c>
      <c r="E213" s="155" t="s">
        <v>659</v>
      </c>
      <c r="F213" s="156" t="s">
        <v>660</v>
      </c>
      <c r="G213" s="157" t="s">
        <v>167</v>
      </c>
      <c r="H213" s="158">
        <v>4.12</v>
      </c>
      <c r="I213" s="159"/>
      <c r="J213" s="160">
        <f>ROUND(I213*H213,2)</f>
        <v>0</v>
      </c>
      <c r="K213" s="156" t="s">
        <v>138</v>
      </c>
      <c r="L213" s="161"/>
      <c r="M213" s="162" t="s">
        <v>3</v>
      </c>
      <c r="N213" s="163" t="s">
        <v>44</v>
      </c>
      <c r="P213" s="135">
        <f>O213*H213</f>
        <v>0</v>
      </c>
      <c r="Q213" s="135">
        <v>0.113</v>
      </c>
      <c r="R213" s="135">
        <f>Q213*H213</f>
        <v>0.46556000000000003</v>
      </c>
      <c r="S213" s="135">
        <v>0</v>
      </c>
      <c r="T213" s="136">
        <f>S213*H213</f>
        <v>0</v>
      </c>
      <c r="AR213" s="137" t="s">
        <v>205</v>
      </c>
      <c r="AT213" s="137" t="s">
        <v>284</v>
      </c>
      <c r="AU213" s="137" t="s">
        <v>83</v>
      </c>
      <c r="AY213" s="15" t="s">
        <v>131</v>
      </c>
      <c r="BE213" s="138">
        <f>IF(N213="základní",J213,0)</f>
        <v>0</v>
      </c>
      <c r="BF213" s="138">
        <f>IF(N213="snížená",J213,0)</f>
        <v>0</v>
      </c>
      <c r="BG213" s="138">
        <f>IF(N213="zákl. přenesená",J213,0)</f>
        <v>0</v>
      </c>
      <c r="BH213" s="138">
        <f>IF(N213="sníž. přenesená",J213,0)</f>
        <v>0</v>
      </c>
      <c r="BI213" s="138">
        <f>IF(N213="nulová",J213,0)</f>
        <v>0</v>
      </c>
      <c r="BJ213" s="15" t="s">
        <v>81</v>
      </c>
      <c r="BK213" s="138">
        <f>ROUND(I213*H213,2)</f>
        <v>0</v>
      </c>
      <c r="BL213" s="15" t="s">
        <v>168</v>
      </c>
      <c r="BM213" s="137" t="s">
        <v>661</v>
      </c>
    </row>
    <row r="214" spans="2:65" s="12" customFormat="1">
      <c r="B214" s="146"/>
      <c r="D214" s="147" t="s">
        <v>175</v>
      </c>
      <c r="F214" s="149" t="s">
        <v>388</v>
      </c>
      <c r="H214" s="150">
        <v>4.12</v>
      </c>
      <c r="I214" s="151"/>
      <c r="L214" s="146"/>
      <c r="M214" s="152"/>
      <c r="T214" s="153"/>
      <c r="AT214" s="148" t="s">
        <v>175</v>
      </c>
      <c r="AU214" s="148" t="s">
        <v>83</v>
      </c>
      <c r="AV214" s="12" t="s">
        <v>83</v>
      </c>
      <c r="AW214" s="12" t="s">
        <v>4</v>
      </c>
      <c r="AX214" s="12" t="s">
        <v>81</v>
      </c>
      <c r="AY214" s="148" t="s">
        <v>131</v>
      </c>
    </row>
    <row r="215" spans="2:65" s="1" customFormat="1" ht="44.25" customHeight="1">
      <c r="B215" s="125"/>
      <c r="C215" s="126" t="s">
        <v>409</v>
      </c>
      <c r="D215" s="126" t="s">
        <v>134</v>
      </c>
      <c r="E215" s="127" t="s">
        <v>822</v>
      </c>
      <c r="F215" s="128" t="s">
        <v>823</v>
      </c>
      <c r="G215" s="129" t="s">
        <v>167</v>
      </c>
      <c r="H215" s="130">
        <v>60</v>
      </c>
      <c r="I215" s="131"/>
      <c r="J215" s="132">
        <f>ROUND(I215*H215,2)</f>
        <v>0</v>
      </c>
      <c r="K215" s="128" t="s">
        <v>138</v>
      </c>
      <c r="L215" s="30"/>
      <c r="M215" s="133" t="s">
        <v>3</v>
      </c>
      <c r="N215" s="134" t="s">
        <v>44</v>
      </c>
      <c r="P215" s="135">
        <f>O215*H215</f>
        <v>0</v>
      </c>
      <c r="Q215" s="135">
        <v>8.9219999999999994E-2</v>
      </c>
      <c r="R215" s="135">
        <f>Q215*H215</f>
        <v>5.3531999999999993</v>
      </c>
      <c r="S215" s="135">
        <v>0</v>
      </c>
      <c r="T215" s="136">
        <f>S215*H215</f>
        <v>0</v>
      </c>
      <c r="AR215" s="137" t="s">
        <v>168</v>
      </c>
      <c r="AT215" s="137" t="s">
        <v>134</v>
      </c>
      <c r="AU215" s="137" t="s">
        <v>83</v>
      </c>
      <c r="AY215" s="15" t="s">
        <v>131</v>
      </c>
      <c r="BE215" s="138">
        <f>IF(N215="základní",J215,0)</f>
        <v>0</v>
      </c>
      <c r="BF215" s="138">
        <f>IF(N215="snížená",J215,0)</f>
        <v>0</v>
      </c>
      <c r="BG215" s="138">
        <f>IF(N215="zákl. přenesená",J215,0)</f>
        <v>0</v>
      </c>
      <c r="BH215" s="138">
        <f>IF(N215="sníž. přenesená",J215,0)</f>
        <v>0</v>
      </c>
      <c r="BI215" s="138">
        <f>IF(N215="nulová",J215,0)</f>
        <v>0</v>
      </c>
      <c r="BJ215" s="15" t="s">
        <v>81</v>
      </c>
      <c r="BK215" s="138">
        <f>ROUND(I215*H215,2)</f>
        <v>0</v>
      </c>
      <c r="BL215" s="15" t="s">
        <v>168</v>
      </c>
      <c r="BM215" s="137" t="s">
        <v>824</v>
      </c>
    </row>
    <row r="216" spans="2:65" s="1" customFormat="1">
      <c r="B216" s="30"/>
      <c r="D216" s="139" t="s">
        <v>141</v>
      </c>
      <c r="F216" s="140" t="s">
        <v>825</v>
      </c>
      <c r="I216" s="141"/>
      <c r="L216" s="30"/>
      <c r="M216" s="142"/>
      <c r="T216" s="51"/>
      <c r="AT216" s="15" t="s">
        <v>141</v>
      </c>
      <c r="AU216" s="15" t="s">
        <v>83</v>
      </c>
    </row>
    <row r="217" spans="2:65" s="12" customFormat="1">
      <c r="B217" s="146"/>
      <c r="D217" s="147" t="s">
        <v>175</v>
      </c>
      <c r="E217" s="148" t="s">
        <v>3</v>
      </c>
      <c r="F217" s="149" t="s">
        <v>915</v>
      </c>
      <c r="H217" s="150">
        <v>60</v>
      </c>
      <c r="I217" s="151"/>
      <c r="L217" s="146"/>
      <c r="M217" s="152"/>
      <c r="T217" s="153"/>
      <c r="AT217" s="148" t="s">
        <v>175</v>
      </c>
      <c r="AU217" s="148" t="s">
        <v>83</v>
      </c>
      <c r="AV217" s="12" t="s">
        <v>83</v>
      </c>
      <c r="AW217" s="12" t="s">
        <v>34</v>
      </c>
      <c r="AX217" s="12" t="s">
        <v>73</v>
      </c>
      <c r="AY217" s="148" t="s">
        <v>131</v>
      </c>
    </row>
    <row r="218" spans="2:65" s="1" customFormat="1" ht="16.5" customHeight="1">
      <c r="B218" s="125"/>
      <c r="C218" s="154" t="s">
        <v>415</v>
      </c>
      <c r="D218" s="154" t="s">
        <v>284</v>
      </c>
      <c r="E218" s="155" t="s">
        <v>380</v>
      </c>
      <c r="F218" s="156" t="s">
        <v>381</v>
      </c>
      <c r="G218" s="157" t="s">
        <v>167</v>
      </c>
      <c r="H218" s="158">
        <v>61.8</v>
      </c>
      <c r="I218" s="159"/>
      <c r="J218" s="160">
        <f>ROUND(I218*H218,2)</f>
        <v>0</v>
      </c>
      <c r="K218" s="156" t="s">
        <v>138</v>
      </c>
      <c r="L218" s="161"/>
      <c r="M218" s="162" t="s">
        <v>3</v>
      </c>
      <c r="N218" s="163" t="s">
        <v>44</v>
      </c>
      <c r="P218" s="135">
        <f>O218*H218</f>
        <v>0</v>
      </c>
      <c r="Q218" s="135">
        <v>0.113</v>
      </c>
      <c r="R218" s="135">
        <f>Q218*H218</f>
        <v>6.9833999999999996</v>
      </c>
      <c r="S218" s="135">
        <v>0</v>
      </c>
      <c r="T218" s="136">
        <f>S218*H218</f>
        <v>0</v>
      </c>
      <c r="AR218" s="137" t="s">
        <v>205</v>
      </c>
      <c r="AT218" s="137" t="s">
        <v>284</v>
      </c>
      <c r="AU218" s="137" t="s">
        <v>83</v>
      </c>
      <c r="AY218" s="15" t="s">
        <v>131</v>
      </c>
      <c r="BE218" s="138">
        <f>IF(N218="základní",J218,0)</f>
        <v>0</v>
      </c>
      <c r="BF218" s="138">
        <f>IF(N218="snížená",J218,0)</f>
        <v>0</v>
      </c>
      <c r="BG218" s="138">
        <f>IF(N218="zákl. přenesená",J218,0)</f>
        <v>0</v>
      </c>
      <c r="BH218" s="138">
        <f>IF(N218="sníž. přenesená",J218,0)</f>
        <v>0</v>
      </c>
      <c r="BI218" s="138">
        <f>IF(N218="nulová",J218,0)</f>
        <v>0</v>
      </c>
      <c r="BJ218" s="15" t="s">
        <v>81</v>
      </c>
      <c r="BK218" s="138">
        <f>ROUND(I218*H218,2)</f>
        <v>0</v>
      </c>
      <c r="BL218" s="15" t="s">
        <v>168</v>
      </c>
      <c r="BM218" s="137" t="s">
        <v>382</v>
      </c>
    </row>
    <row r="219" spans="2:65" s="12" customFormat="1">
      <c r="B219" s="146"/>
      <c r="D219" s="147" t="s">
        <v>175</v>
      </c>
      <c r="F219" s="149" t="s">
        <v>942</v>
      </c>
      <c r="H219" s="150">
        <v>61.8</v>
      </c>
      <c r="I219" s="151"/>
      <c r="L219" s="146"/>
      <c r="M219" s="152"/>
      <c r="T219" s="153"/>
      <c r="AT219" s="148" t="s">
        <v>175</v>
      </c>
      <c r="AU219" s="148" t="s">
        <v>83</v>
      </c>
      <c r="AV219" s="12" t="s">
        <v>83</v>
      </c>
      <c r="AW219" s="12" t="s">
        <v>4</v>
      </c>
      <c r="AX219" s="12" t="s">
        <v>81</v>
      </c>
      <c r="AY219" s="148" t="s">
        <v>131</v>
      </c>
    </row>
    <row r="220" spans="2:65" s="1" customFormat="1" ht="37.9" customHeight="1">
      <c r="B220" s="125"/>
      <c r="C220" s="126" t="s">
        <v>419</v>
      </c>
      <c r="D220" s="126" t="s">
        <v>134</v>
      </c>
      <c r="E220" s="127" t="s">
        <v>390</v>
      </c>
      <c r="F220" s="128" t="s">
        <v>391</v>
      </c>
      <c r="G220" s="129" t="s">
        <v>167</v>
      </c>
      <c r="H220" s="130">
        <v>56</v>
      </c>
      <c r="I220" s="131"/>
      <c r="J220" s="132">
        <f>ROUND(I220*H220,2)</f>
        <v>0</v>
      </c>
      <c r="K220" s="128" t="s">
        <v>138</v>
      </c>
      <c r="L220" s="30"/>
      <c r="M220" s="133" t="s">
        <v>3</v>
      </c>
      <c r="N220" s="134" t="s">
        <v>44</v>
      </c>
      <c r="P220" s="135">
        <f>O220*H220</f>
        <v>0</v>
      </c>
      <c r="Q220" s="135">
        <v>0.11162</v>
      </c>
      <c r="R220" s="135">
        <f>Q220*H220</f>
        <v>6.2507199999999994</v>
      </c>
      <c r="S220" s="135">
        <v>0</v>
      </c>
      <c r="T220" s="136">
        <f>S220*H220</f>
        <v>0</v>
      </c>
      <c r="AR220" s="137" t="s">
        <v>168</v>
      </c>
      <c r="AT220" s="137" t="s">
        <v>134</v>
      </c>
      <c r="AU220" s="137" t="s">
        <v>83</v>
      </c>
      <c r="AY220" s="15" t="s">
        <v>131</v>
      </c>
      <c r="BE220" s="138">
        <f>IF(N220="základní",J220,0)</f>
        <v>0</v>
      </c>
      <c r="BF220" s="138">
        <f>IF(N220="snížená",J220,0)</f>
        <v>0</v>
      </c>
      <c r="BG220" s="138">
        <f>IF(N220="zákl. přenesená",J220,0)</f>
        <v>0</v>
      </c>
      <c r="BH220" s="138">
        <f>IF(N220="sníž. přenesená",J220,0)</f>
        <v>0</v>
      </c>
      <c r="BI220" s="138">
        <f>IF(N220="nulová",J220,0)</f>
        <v>0</v>
      </c>
      <c r="BJ220" s="15" t="s">
        <v>81</v>
      </c>
      <c r="BK220" s="138">
        <f>ROUND(I220*H220,2)</f>
        <v>0</v>
      </c>
      <c r="BL220" s="15" t="s">
        <v>168</v>
      </c>
      <c r="BM220" s="137" t="s">
        <v>943</v>
      </c>
    </row>
    <row r="221" spans="2:65" s="1" customFormat="1">
      <c r="B221" s="30"/>
      <c r="D221" s="139" t="s">
        <v>141</v>
      </c>
      <c r="F221" s="140" t="s">
        <v>393</v>
      </c>
      <c r="I221" s="141"/>
      <c r="L221" s="30"/>
      <c r="M221" s="142"/>
      <c r="T221" s="51"/>
      <c r="AT221" s="15" t="s">
        <v>141</v>
      </c>
      <c r="AU221" s="15" t="s">
        <v>83</v>
      </c>
    </row>
    <row r="222" spans="2:65" s="12" customFormat="1">
      <c r="B222" s="146"/>
      <c r="D222" s="147" t="s">
        <v>175</v>
      </c>
      <c r="E222" s="148" t="s">
        <v>3</v>
      </c>
      <c r="F222" s="149" t="s">
        <v>918</v>
      </c>
      <c r="H222" s="150">
        <v>49</v>
      </c>
      <c r="I222" s="151"/>
      <c r="L222" s="146"/>
      <c r="M222" s="152"/>
      <c r="T222" s="153"/>
      <c r="AT222" s="148" t="s">
        <v>175</v>
      </c>
      <c r="AU222" s="148" t="s">
        <v>83</v>
      </c>
      <c r="AV222" s="12" t="s">
        <v>83</v>
      </c>
      <c r="AW222" s="12" t="s">
        <v>34</v>
      </c>
      <c r="AX222" s="12" t="s">
        <v>73</v>
      </c>
      <c r="AY222" s="148" t="s">
        <v>131</v>
      </c>
    </row>
    <row r="223" spans="2:65" s="12" customFormat="1">
      <c r="B223" s="146"/>
      <c r="D223" s="147" t="s">
        <v>175</v>
      </c>
      <c r="E223" s="148" t="s">
        <v>3</v>
      </c>
      <c r="F223" s="149" t="s">
        <v>919</v>
      </c>
      <c r="H223" s="150">
        <v>7</v>
      </c>
      <c r="I223" s="151"/>
      <c r="L223" s="146"/>
      <c r="M223" s="152"/>
      <c r="T223" s="153"/>
      <c r="AT223" s="148" t="s">
        <v>175</v>
      </c>
      <c r="AU223" s="148" t="s">
        <v>83</v>
      </c>
      <c r="AV223" s="12" t="s">
        <v>83</v>
      </c>
      <c r="AW223" s="12" t="s">
        <v>34</v>
      </c>
      <c r="AX223" s="12" t="s">
        <v>73</v>
      </c>
      <c r="AY223" s="148" t="s">
        <v>131</v>
      </c>
    </row>
    <row r="224" spans="2:65" s="1" customFormat="1" ht="16.5" customHeight="1">
      <c r="B224" s="125"/>
      <c r="C224" s="154" t="s">
        <v>424</v>
      </c>
      <c r="D224" s="154" t="s">
        <v>284</v>
      </c>
      <c r="E224" s="155" t="s">
        <v>395</v>
      </c>
      <c r="F224" s="156" t="s">
        <v>396</v>
      </c>
      <c r="G224" s="157" t="s">
        <v>167</v>
      </c>
      <c r="H224" s="158">
        <v>50.47</v>
      </c>
      <c r="I224" s="159"/>
      <c r="J224" s="160">
        <f>ROUND(I224*H224,2)</f>
        <v>0</v>
      </c>
      <c r="K224" s="156" t="s">
        <v>138</v>
      </c>
      <c r="L224" s="161"/>
      <c r="M224" s="162" t="s">
        <v>3</v>
      </c>
      <c r="N224" s="163" t="s">
        <v>44</v>
      </c>
      <c r="P224" s="135">
        <f>O224*H224</f>
        <v>0</v>
      </c>
      <c r="Q224" s="135">
        <v>0.152</v>
      </c>
      <c r="R224" s="135">
        <f>Q224*H224</f>
        <v>7.6714399999999996</v>
      </c>
      <c r="S224" s="135">
        <v>0</v>
      </c>
      <c r="T224" s="136">
        <f>S224*H224</f>
        <v>0</v>
      </c>
      <c r="AR224" s="137" t="s">
        <v>205</v>
      </c>
      <c r="AT224" s="137" t="s">
        <v>284</v>
      </c>
      <c r="AU224" s="137" t="s">
        <v>83</v>
      </c>
      <c r="AY224" s="15" t="s">
        <v>131</v>
      </c>
      <c r="BE224" s="138">
        <f>IF(N224="základní",J224,0)</f>
        <v>0</v>
      </c>
      <c r="BF224" s="138">
        <f>IF(N224="snížená",J224,0)</f>
        <v>0</v>
      </c>
      <c r="BG224" s="138">
        <f>IF(N224="zákl. přenesená",J224,0)</f>
        <v>0</v>
      </c>
      <c r="BH224" s="138">
        <f>IF(N224="sníž. přenesená",J224,0)</f>
        <v>0</v>
      </c>
      <c r="BI224" s="138">
        <f>IF(N224="nulová",J224,0)</f>
        <v>0</v>
      </c>
      <c r="BJ224" s="15" t="s">
        <v>81</v>
      </c>
      <c r="BK224" s="138">
        <f>ROUND(I224*H224,2)</f>
        <v>0</v>
      </c>
      <c r="BL224" s="15" t="s">
        <v>168</v>
      </c>
      <c r="BM224" s="137" t="s">
        <v>944</v>
      </c>
    </row>
    <row r="225" spans="2:65" s="12" customFormat="1">
      <c r="B225" s="146"/>
      <c r="D225" s="147" t="s">
        <v>175</v>
      </c>
      <c r="F225" s="149" t="s">
        <v>945</v>
      </c>
      <c r="H225" s="150">
        <v>50.47</v>
      </c>
      <c r="I225" s="151"/>
      <c r="L225" s="146"/>
      <c r="M225" s="152"/>
      <c r="T225" s="153"/>
      <c r="AT225" s="148" t="s">
        <v>175</v>
      </c>
      <c r="AU225" s="148" t="s">
        <v>83</v>
      </c>
      <c r="AV225" s="12" t="s">
        <v>83</v>
      </c>
      <c r="AW225" s="12" t="s">
        <v>4</v>
      </c>
      <c r="AX225" s="12" t="s">
        <v>81</v>
      </c>
      <c r="AY225" s="148" t="s">
        <v>131</v>
      </c>
    </row>
    <row r="226" spans="2:65" s="1" customFormat="1" ht="16.5" customHeight="1">
      <c r="B226" s="125"/>
      <c r="C226" s="154" t="s">
        <v>428</v>
      </c>
      <c r="D226" s="154" t="s">
        <v>284</v>
      </c>
      <c r="E226" s="155" t="s">
        <v>400</v>
      </c>
      <c r="F226" s="156" t="s">
        <v>401</v>
      </c>
      <c r="G226" s="157" t="s">
        <v>167</v>
      </c>
      <c r="H226" s="158">
        <v>7.21</v>
      </c>
      <c r="I226" s="159"/>
      <c r="J226" s="160">
        <f>ROUND(I226*H226,2)</f>
        <v>0</v>
      </c>
      <c r="K226" s="156" t="s">
        <v>138</v>
      </c>
      <c r="L226" s="161"/>
      <c r="M226" s="162" t="s">
        <v>3</v>
      </c>
      <c r="N226" s="163" t="s">
        <v>44</v>
      </c>
      <c r="P226" s="135">
        <f>O226*H226</f>
        <v>0</v>
      </c>
      <c r="Q226" s="135">
        <v>0.17499999999999999</v>
      </c>
      <c r="R226" s="135">
        <f>Q226*H226</f>
        <v>1.2617499999999999</v>
      </c>
      <c r="S226" s="135">
        <v>0</v>
      </c>
      <c r="T226" s="136">
        <f>S226*H226</f>
        <v>0</v>
      </c>
      <c r="AR226" s="137" t="s">
        <v>205</v>
      </c>
      <c r="AT226" s="137" t="s">
        <v>284</v>
      </c>
      <c r="AU226" s="137" t="s">
        <v>83</v>
      </c>
      <c r="AY226" s="15" t="s">
        <v>131</v>
      </c>
      <c r="BE226" s="138">
        <f>IF(N226="základní",J226,0)</f>
        <v>0</v>
      </c>
      <c r="BF226" s="138">
        <f>IF(N226="snížená",J226,0)</f>
        <v>0</v>
      </c>
      <c r="BG226" s="138">
        <f>IF(N226="zákl. přenesená",J226,0)</f>
        <v>0</v>
      </c>
      <c r="BH226" s="138">
        <f>IF(N226="sníž. přenesená",J226,0)</f>
        <v>0</v>
      </c>
      <c r="BI226" s="138">
        <f>IF(N226="nulová",J226,0)</f>
        <v>0</v>
      </c>
      <c r="BJ226" s="15" t="s">
        <v>81</v>
      </c>
      <c r="BK226" s="138">
        <f>ROUND(I226*H226,2)</f>
        <v>0</v>
      </c>
      <c r="BL226" s="15" t="s">
        <v>168</v>
      </c>
      <c r="BM226" s="137" t="s">
        <v>946</v>
      </c>
    </row>
    <row r="227" spans="2:65" s="12" customFormat="1">
      <c r="B227" s="146"/>
      <c r="D227" s="147" t="s">
        <v>175</v>
      </c>
      <c r="F227" s="149" t="s">
        <v>947</v>
      </c>
      <c r="H227" s="150">
        <v>7.21</v>
      </c>
      <c r="I227" s="151"/>
      <c r="L227" s="146"/>
      <c r="M227" s="152"/>
      <c r="T227" s="153"/>
      <c r="AT227" s="148" t="s">
        <v>175</v>
      </c>
      <c r="AU227" s="148" t="s">
        <v>83</v>
      </c>
      <c r="AV227" s="12" t="s">
        <v>83</v>
      </c>
      <c r="AW227" s="12" t="s">
        <v>4</v>
      </c>
      <c r="AX227" s="12" t="s">
        <v>81</v>
      </c>
      <c r="AY227" s="148" t="s">
        <v>131</v>
      </c>
    </row>
    <row r="228" spans="2:65" s="11" customFormat="1" ht="22.9" customHeight="1">
      <c r="B228" s="113"/>
      <c r="D228" s="114" t="s">
        <v>72</v>
      </c>
      <c r="E228" s="123" t="s">
        <v>205</v>
      </c>
      <c r="F228" s="123" t="s">
        <v>404</v>
      </c>
      <c r="I228" s="116"/>
      <c r="J228" s="124">
        <f>BK228</f>
        <v>0</v>
      </c>
      <c r="L228" s="113"/>
      <c r="M228" s="118"/>
      <c r="P228" s="119">
        <f>SUM(P229:P255)</f>
        <v>0</v>
      </c>
      <c r="R228" s="119">
        <f>SUM(R229:R255)</f>
        <v>1.2184413000000003</v>
      </c>
      <c r="T228" s="120">
        <f>SUM(T229:T255)</f>
        <v>1.044</v>
      </c>
      <c r="AR228" s="114" t="s">
        <v>81</v>
      </c>
      <c r="AT228" s="121" t="s">
        <v>72</v>
      </c>
      <c r="AU228" s="121" t="s">
        <v>81</v>
      </c>
      <c r="AY228" s="114" t="s">
        <v>131</v>
      </c>
      <c r="BK228" s="122">
        <f>SUM(BK229:BK255)</f>
        <v>0</v>
      </c>
    </row>
    <row r="229" spans="2:65" s="1" customFormat="1" ht="16.5" customHeight="1">
      <c r="B229" s="125"/>
      <c r="C229" s="126" t="s">
        <v>433</v>
      </c>
      <c r="D229" s="126" t="s">
        <v>134</v>
      </c>
      <c r="E229" s="127" t="s">
        <v>948</v>
      </c>
      <c r="F229" s="128" t="s">
        <v>949</v>
      </c>
      <c r="G229" s="129" t="s">
        <v>195</v>
      </c>
      <c r="H229" s="130">
        <v>6</v>
      </c>
      <c r="I229" s="131"/>
      <c r="J229" s="132">
        <f>ROUND(I229*H229,2)</f>
        <v>0</v>
      </c>
      <c r="K229" s="128" t="s">
        <v>138</v>
      </c>
      <c r="L229" s="30"/>
      <c r="M229" s="133" t="s">
        <v>3</v>
      </c>
      <c r="N229" s="134" t="s">
        <v>44</v>
      </c>
      <c r="P229" s="135">
        <f>O229*H229</f>
        <v>0</v>
      </c>
      <c r="Q229" s="135">
        <v>1.0000000000000001E-5</v>
      </c>
      <c r="R229" s="135">
        <f>Q229*H229</f>
        <v>6.0000000000000008E-5</v>
      </c>
      <c r="S229" s="135">
        <v>0</v>
      </c>
      <c r="T229" s="136">
        <f>S229*H229</f>
        <v>0</v>
      </c>
      <c r="AR229" s="137" t="s">
        <v>168</v>
      </c>
      <c r="AT229" s="137" t="s">
        <v>134</v>
      </c>
      <c r="AU229" s="137" t="s">
        <v>83</v>
      </c>
      <c r="AY229" s="15" t="s">
        <v>131</v>
      </c>
      <c r="BE229" s="138">
        <f>IF(N229="základní",J229,0)</f>
        <v>0</v>
      </c>
      <c r="BF229" s="138">
        <f>IF(N229="snížená",J229,0)</f>
        <v>0</v>
      </c>
      <c r="BG229" s="138">
        <f>IF(N229="zákl. přenesená",J229,0)</f>
        <v>0</v>
      </c>
      <c r="BH229" s="138">
        <f>IF(N229="sníž. přenesená",J229,0)</f>
        <v>0</v>
      </c>
      <c r="BI229" s="138">
        <f>IF(N229="nulová",J229,0)</f>
        <v>0</v>
      </c>
      <c r="BJ229" s="15" t="s">
        <v>81</v>
      </c>
      <c r="BK229" s="138">
        <f>ROUND(I229*H229,2)</f>
        <v>0</v>
      </c>
      <c r="BL229" s="15" t="s">
        <v>168</v>
      </c>
      <c r="BM229" s="137" t="s">
        <v>950</v>
      </c>
    </row>
    <row r="230" spans="2:65" s="1" customFormat="1">
      <c r="B230" s="30"/>
      <c r="D230" s="139" t="s">
        <v>141</v>
      </c>
      <c r="F230" s="140" t="s">
        <v>951</v>
      </c>
      <c r="I230" s="141"/>
      <c r="L230" s="30"/>
      <c r="M230" s="142"/>
      <c r="T230" s="51"/>
      <c r="AT230" s="15" t="s">
        <v>141</v>
      </c>
      <c r="AU230" s="15" t="s">
        <v>83</v>
      </c>
    </row>
    <row r="231" spans="2:65" s="1" customFormat="1" ht="16.5" customHeight="1">
      <c r="B231" s="125"/>
      <c r="C231" s="154" t="s">
        <v>437</v>
      </c>
      <c r="D231" s="154" t="s">
        <v>284</v>
      </c>
      <c r="E231" s="155" t="s">
        <v>952</v>
      </c>
      <c r="F231" s="156" t="s">
        <v>953</v>
      </c>
      <c r="G231" s="157" t="s">
        <v>195</v>
      </c>
      <c r="H231" s="158">
        <v>6.18</v>
      </c>
      <c r="I231" s="159"/>
      <c r="J231" s="160">
        <f>ROUND(I231*H231,2)</f>
        <v>0</v>
      </c>
      <c r="K231" s="156" t="s">
        <v>138</v>
      </c>
      <c r="L231" s="161"/>
      <c r="M231" s="162" t="s">
        <v>3</v>
      </c>
      <c r="N231" s="163" t="s">
        <v>44</v>
      </c>
      <c r="P231" s="135">
        <f>O231*H231</f>
        <v>0</v>
      </c>
      <c r="Q231" s="135">
        <v>6.7299999999999999E-3</v>
      </c>
      <c r="R231" s="135">
        <f>Q231*H231</f>
        <v>4.1591400000000001E-2</v>
      </c>
      <c r="S231" s="135">
        <v>0</v>
      </c>
      <c r="T231" s="136">
        <f>S231*H231</f>
        <v>0</v>
      </c>
      <c r="AR231" s="137" t="s">
        <v>205</v>
      </c>
      <c r="AT231" s="137" t="s">
        <v>284</v>
      </c>
      <c r="AU231" s="137" t="s">
        <v>83</v>
      </c>
      <c r="AY231" s="15" t="s">
        <v>131</v>
      </c>
      <c r="BE231" s="138">
        <f>IF(N231="základní",J231,0)</f>
        <v>0</v>
      </c>
      <c r="BF231" s="138">
        <f>IF(N231="snížená",J231,0)</f>
        <v>0</v>
      </c>
      <c r="BG231" s="138">
        <f>IF(N231="zákl. přenesená",J231,0)</f>
        <v>0</v>
      </c>
      <c r="BH231" s="138">
        <f>IF(N231="sníž. přenesená",J231,0)</f>
        <v>0</v>
      </c>
      <c r="BI231" s="138">
        <f>IF(N231="nulová",J231,0)</f>
        <v>0</v>
      </c>
      <c r="BJ231" s="15" t="s">
        <v>81</v>
      </c>
      <c r="BK231" s="138">
        <f>ROUND(I231*H231,2)</f>
        <v>0</v>
      </c>
      <c r="BL231" s="15" t="s">
        <v>168</v>
      </c>
      <c r="BM231" s="137" t="s">
        <v>954</v>
      </c>
    </row>
    <row r="232" spans="2:65" s="12" customFormat="1">
      <c r="B232" s="146"/>
      <c r="D232" s="147" t="s">
        <v>175</v>
      </c>
      <c r="F232" s="149" t="s">
        <v>955</v>
      </c>
      <c r="H232" s="150">
        <v>6.18</v>
      </c>
      <c r="I232" s="151"/>
      <c r="L232" s="146"/>
      <c r="M232" s="152"/>
      <c r="T232" s="153"/>
      <c r="AT232" s="148" t="s">
        <v>175</v>
      </c>
      <c r="AU232" s="148" t="s">
        <v>83</v>
      </c>
      <c r="AV232" s="12" t="s">
        <v>83</v>
      </c>
      <c r="AW232" s="12" t="s">
        <v>4</v>
      </c>
      <c r="AX232" s="12" t="s">
        <v>81</v>
      </c>
      <c r="AY232" s="148" t="s">
        <v>131</v>
      </c>
    </row>
    <row r="233" spans="2:65" s="1" customFormat="1" ht="24.2" customHeight="1">
      <c r="B233" s="125"/>
      <c r="C233" s="126" t="s">
        <v>442</v>
      </c>
      <c r="D233" s="126" t="s">
        <v>134</v>
      </c>
      <c r="E233" s="127" t="s">
        <v>956</v>
      </c>
      <c r="F233" s="128" t="s">
        <v>957</v>
      </c>
      <c r="G233" s="129" t="s">
        <v>412</v>
      </c>
      <c r="H233" s="130">
        <v>1</v>
      </c>
      <c r="I233" s="131"/>
      <c r="J233" s="132">
        <f>ROUND(I233*H233,2)</f>
        <v>0</v>
      </c>
      <c r="K233" s="128" t="s">
        <v>138</v>
      </c>
      <c r="L233" s="30"/>
      <c r="M233" s="133" t="s">
        <v>3</v>
      </c>
      <c r="N233" s="134" t="s">
        <v>44</v>
      </c>
      <c r="P233" s="135">
        <f>O233*H233</f>
        <v>0</v>
      </c>
      <c r="Q233" s="135">
        <v>1.9E-6</v>
      </c>
      <c r="R233" s="135">
        <f>Q233*H233</f>
        <v>1.9E-6</v>
      </c>
      <c r="S233" s="135">
        <v>0</v>
      </c>
      <c r="T233" s="136">
        <f>S233*H233</f>
        <v>0</v>
      </c>
      <c r="AR233" s="137" t="s">
        <v>168</v>
      </c>
      <c r="AT233" s="137" t="s">
        <v>134</v>
      </c>
      <c r="AU233" s="137" t="s">
        <v>83</v>
      </c>
      <c r="AY233" s="15" t="s">
        <v>131</v>
      </c>
      <c r="BE233" s="138">
        <f>IF(N233="základní",J233,0)</f>
        <v>0</v>
      </c>
      <c r="BF233" s="138">
        <f>IF(N233="snížená",J233,0)</f>
        <v>0</v>
      </c>
      <c r="BG233" s="138">
        <f>IF(N233="zákl. přenesená",J233,0)</f>
        <v>0</v>
      </c>
      <c r="BH233" s="138">
        <f>IF(N233="sníž. přenesená",J233,0)</f>
        <v>0</v>
      </c>
      <c r="BI233" s="138">
        <f>IF(N233="nulová",J233,0)</f>
        <v>0</v>
      </c>
      <c r="BJ233" s="15" t="s">
        <v>81</v>
      </c>
      <c r="BK233" s="138">
        <f>ROUND(I233*H233,2)</f>
        <v>0</v>
      </c>
      <c r="BL233" s="15" t="s">
        <v>168</v>
      </c>
      <c r="BM233" s="137" t="s">
        <v>958</v>
      </c>
    </row>
    <row r="234" spans="2:65" s="1" customFormat="1">
      <c r="B234" s="30"/>
      <c r="D234" s="139" t="s">
        <v>141</v>
      </c>
      <c r="F234" s="140" t="s">
        <v>959</v>
      </c>
      <c r="I234" s="141"/>
      <c r="L234" s="30"/>
      <c r="M234" s="142"/>
      <c r="T234" s="51"/>
      <c r="AT234" s="15" t="s">
        <v>141</v>
      </c>
      <c r="AU234" s="15" t="s">
        <v>83</v>
      </c>
    </row>
    <row r="235" spans="2:65" s="1" customFormat="1" ht="16.5" customHeight="1">
      <c r="B235" s="125"/>
      <c r="C235" s="154" t="s">
        <v>446</v>
      </c>
      <c r="D235" s="154" t="s">
        <v>284</v>
      </c>
      <c r="E235" s="155" t="s">
        <v>960</v>
      </c>
      <c r="F235" s="156" t="s">
        <v>961</v>
      </c>
      <c r="G235" s="157" t="s">
        <v>412</v>
      </c>
      <c r="H235" s="158">
        <v>1</v>
      </c>
      <c r="I235" s="159"/>
      <c r="J235" s="160">
        <f>ROUND(I235*H235,2)</f>
        <v>0</v>
      </c>
      <c r="K235" s="156" t="s">
        <v>138</v>
      </c>
      <c r="L235" s="161"/>
      <c r="M235" s="162" t="s">
        <v>3</v>
      </c>
      <c r="N235" s="163" t="s">
        <v>44</v>
      </c>
      <c r="P235" s="135">
        <f>O235*H235</f>
        <v>0</v>
      </c>
      <c r="Q235" s="135">
        <v>1.4E-3</v>
      </c>
      <c r="R235" s="135">
        <f>Q235*H235</f>
        <v>1.4E-3</v>
      </c>
      <c r="S235" s="135">
        <v>0</v>
      </c>
      <c r="T235" s="136">
        <f>S235*H235</f>
        <v>0</v>
      </c>
      <c r="AR235" s="137" t="s">
        <v>205</v>
      </c>
      <c r="AT235" s="137" t="s">
        <v>284</v>
      </c>
      <c r="AU235" s="137" t="s">
        <v>83</v>
      </c>
      <c r="AY235" s="15" t="s">
        <v>131</v>
      </c>
      <c r="BE235" s="138">
        <f>IF(N235="základní",J235,0)</f>
        <v>0</v>
      </c>
      <c r="BF235" s="138">
        <f>IF(N235="snížená",J235,0)</f>
        <v>0</v>
      </c>
      <c r="BG235" s="138">
        <f>IF(N235="zákl. přenesená",J235,0)</f>
        <v>0</v>
      </c>
      <c r="BH235" s="138">
        <f>IF(N235="sníž. přenesená",J235,0)</f>
        <v>0</v>
      </c>
      <c r="BI235" s="138">
        <f>IF(N235="nulová",J235,0)</f>
        <v>0</v>
      </c>
      <c r="BJ235" s="15" t="s">
        <v>81</v>
      </c>
      <c r="BK235" s="138">
        <f>ROUND(I235*H235,2)</f>
        <v>0</v>
      </c>
      <c r="BL235" s="15" t="s">
        <v>168</v>
      </c>
      <c r="BM235" s="137" t="s">
        <v>962</v>
      </c>
    </row>
    <row r="236" spans="2:65" s="1" customFormat="1" ht="37.9" customHeight="1">
      <c r="B236" s="125"/>
      <c r="C236" s="126" t="s">
        <v>451</v>
      </c>
      <c r="D236" s="126" t="s">
        <v>134</v>
      </c>
      <c r="E236" s="127" t="s">
        <v>406</v>
      </c>
      <c r="F236" s="128" t="s">
        <v>407</v>
      </c>
      <c r="G236" s="129" t="s">
        <v>137</v>
      </c>
      <c r="H236" s="130">
        <v>1</v>
      </c>
      <c r="I236" s="131"/>
      <c r="J236" s="132">
        <f>ROUND(I236*H236,2)</f>
        <v>0</v>
      </c>
      <c r="K236" s="128" t="s">
        <v>3</v>
      </c>
      <c r="L236" s="30"/>
      <c r="M236" s="133" t="s">
        <v>3</v>
      </c>
      <c r="N236" s="134" t="s">
        <v>44</v>
      </c>
      <c r="P236" s="135">
        <f>O236*H236</f>
        <v>0</v>
      </c>
      <c r="Q236" s="135">
        <v>0.34089999999999998</v>
      </c>
      <c r="R236" s="135">
        <f>Q236*H236</f>
        <v>0.34089999999999998</v>
      </c>
      <c r="S236" s="135">
        <v>1.044</v>
      </c>
      <c r="T236" s="136">
        <f>S236*H236</f>
        <v>1.044</v>
      </c>
      <c r="AR236" s="137" t="s">
        <v>168</v>
      </c>
      <c r="AT236" s="137" t="s">
        <v>134</v>
      </c>
      <c r="AU236" s="137" t="s">
        <v>83</v>
      </c>
      <c r="AY236" s="15" t="s">
        <v>131</v>
      </c>
      <c r="BE236" s="138">
        <f>IF(N236="základní",J236,0)</f>
        <v>0</v>
      </c>
      <c r="BF236" s="138">
        <f>IF(N236="snížená",J236,0)</f>
        <v>0</v>
      </c>
      <c r="BG236" s="138">
        <f>IF(N236="zákl. přenesená",J236,0)</f>
        <v>0</v>
      </c>
      <c r="BH236" s="138">
        <f>IF(N236="sníž. přenesená",J236,0)</f>
        <v>0</v>
      </c>
      <c r="BI236" s="138">
        <f>IF(N236="nulová",J236,0)</f>
        <v>0</v>
      </c>
      <c r="BJ236" s="15" t="s">
        <v>81</v>
      </c>
      <c r="BK236" s="138">
        <f>ROUND(I236*H236,2)</f>
        <v>0</v>
      </c>
      <c r="BL236" s="15" t="s">
        <v>168</v>
      </c>
      <c r="BM236" s="137" t="s">
        <v>963</v>
      </c>
    </row>
    <row r="237" spans="2:65" s="1" customFormat="1" ht="16.5" customHeight="1">
      <c r="B237" s="125"/>
      <c r="C237" s="126" t="s">
        <v>455</v>
      </c>
      <c r="D237" s="126" t="s">
        <v>134</v>
      </c>
      <c r="E237" s="127" t="s">
        <v>410</v>
      </c>
      <c r="F237" s="128" t="s">
        <v>411</v>
      </c>
      <c r="G237" s="129" t="s">
        <v>412</v>
      </c>
      <c r="H237" s="130">
        <v>1</v>
      </c>
      <c r="I237" s="131"/>
      <c r="J237" s="132">
        <f>ROUND(I237*H237,2)</f>
        <v>0</v>
      </c>
      <c r="K237" s="128" t="s">
        <v>138</v>
      </c>
      <c r="L237" s="30"/>
      <c r="M237" s="133" t="s">
        <v>3</v>
      </c>
      <c r="N237" s="134" t="s">
        <v>44</v>
      </c>
      <c r="P237" s="135">
        <f>O237*H237</f>
        <v>0</v>
      </c>
      <c r="Q237" s="135">
        <v>0.124223</v>
      </c>
      <c r="R237" s="135">
        <f>Q237*H237</f>
        <v>0.124223</v>
      </c>
      <c r="S237" s="135">
        <v>0</v>
      </c>
      <c r="T237" s="136">
        <f>S237*H237</f>
        <v>0</v>
      </c>
      <c r="AR237" s="137" t="s">
        <v>139</v>
      </c>
      <c r="AT237" s="137" t="s">
        <v>134</v>
      </c>
      <c r="AU237" s="137" t="s">
        <v>83</v>
      </c>
      <c r="AY237" s="15" t="s">
        <v>131</v>
      </c>
      <c r="BE237" s="138">
        <f>IF(N237="základní",J237,0)</f>
        <v>0</v>
      </c>
      <c r="BF237" s="138">
        <f>IF(N237="snížená",J237,0)</f>
        <v>0</v>
      </c>
      <c r="BG237" s="138">
        <f>IF(N237="zákl. přenesená",J237,0)</f>
        <v>0</v>
      </c>
      <c r="BH237" s="138">
        <f>IF(N237="sníž. přenesená",J237,0)</f>
        <v>0</v>
      </c>
      <c r="BI237" s="138">
        <f>IF(N237="nulová",J237,0)</f>
        <v>0</v>
      </c>
      <c r="BJ237" s="15" t="s">
        <v>81</v>
      </c>
      <c r="BK237" s="138">
        <f>ROUND(I237*H237,2)</f>
        <v>0</v>
      </c>
      <c r="BL237" s="15" t="s">
        <v>139</v>
      </c>
      <c r="BM237" s="137" t="s">
        <v>964</v>
      </c>
    </row>
    <row r="238" spans="2:65" s="1" customFormat="1">
      <c r="B238" s="30"/>
      <c r="D238" s="139" t="s">
        <v>141</v>
      </c>
      <c r="F238" s="140" t="s">
        <v>414</v>
      </c>
      <c r="I238" s="141"/>
      <c r="L238" s="30"/>
      <c r="M238" s="142"/>
      <c r="T238" s="51"/>
      <c r="AT238" s="15" t="s">
        <v>141</v>
      </c>
      <c r="AU238" s="15" t="s">
        <v>83</v>
      </c>
    </row>
    <row r="239" spans="2:65" s="1" customFormat="1" ht="16.5" customHeight="1">
      <c r="B239" s="125"/>
      <c r="C239" s="154" t="s">
        <v>461</v>
      </c>
      <c r="D239" s="154" t="s">
        <v>284</v>
      </c>
      <c r="E239" s="155" t="s">
        <v>416</v>
      </c>
      <c r="F239" s="156" t="s">
        <v>417</v>
      </c>
      <c r="G239" s="157" t="s">
        <v>412</v>
      </c>
      <c r="H239" s="158">
        <v>1</v>
      </c>
      <c r="I239" s="159"/>
      <c r="J239" s="160">
        <f>ROUND(I239*H239,2)</f>
        <v>0</v>
      </c>
      <c r="K239" s="156" t="s">
        <v>138</v>
      </c>
      <c r="L239" s="161"/>
      <c r="M239" s="162" t="s">
        <v>3</v>
      </c>
      <c r="N239" s="163" t="s">
        <v>44</v>
      </c>
      <c r="P239" s="135">
        <f>O239*H239</f>
        <v>0</v>
      </c>
      <c r="Q239" s="135">
        <v>9.7000000000000003E-2</v>
      </c>
      <c r="R239" s="135">
        <f>Q239*H239</f>
        <v>9.7000000000000003E-2</v>
      </c>
      <c r="S239" s="135">
        <v>0</v>
      </c>
      <c r="T239" s="136">
        <f>S239*H239</f>
        <v>0</v>
      </c>
      <c r="AR239" s="137" t="s">
        <v>139</v>
      </c>
      <c r="AT239" s="137" t="s">
        <v>284</v>
      </c>
      <c r="AU239" s="137" t="s">
        <v>83</v>
      </c>
      <c r="AY239" s="15" t="s">
        <v>131</v>
      </c>
      <c r="BE239" s="138">
        <f>IF(N239="základní",J239,0)</f>
        <v>0</v>
      </c>
      <c r="BF239" s="138">
        <f>IF(N239="snížená",J239,0)</f>
        <v>0</v>
      </c>
      <c r="BG239" s="138">
        <f>IF(N239="zákl. přenesená",J239,0)</f>
        <v>0</v>
      </c>
      <c r="BH239" s="138">
        <f>IF(N239="sníž. přenesená",J239,0)</f>
        <v>0</v>
      </c>
      <c r="BI239" s="138">
        <f>IF(N239="nulová",J239,0)</f>
        <v>0</v>
      </c>
      <c r="BJ239" s="15" t="s">
        <v>81</v>
      </c>
      <c r="BK239" s="138">
        <f>ROUND(I239*H239,2)</f>
        <v>0</v>
      </c>
      <c r="BL239" s="15" t="s">
        <v>139</v>
      </c>
      <c r="BM239" s="137" t="s">
        <v>965</v>
      </c>
    </row>
    <row r="240" spans="2:65" s="1" customFormat="1" ht="16.5" customHeight="1">
      <c r="B240" s="125"/>
      <c r="C240" s="126" t="s">
        <v>466</v>
      </c>
      <c r="D240" s="126" t="s">
        <v>134</v>
      </c>
      <c r="E240" s="127" t="s">
        <v>420</v>
      </c>
      <c r="F240" s="128" t="s">
        <v>421</v>
      </c>
      <c r="G240" s="129" t="s">
        <v>412</v>
      </c>
      <c r="H240" s="130">
        <v>1</v>
      </c>
      <c r="I240" s="131"/>
      <c r="J240" s="132">
        <f>ROUND(I240*H240,2)</f>
        <v>0</v>
      </c>
      <c r="K240" s="128" t="s">
        <v>138</v>
      </c>
      <c r="L240" s="30"/>
      <c r="M240" s="133" t="s">
        <v>3</v>
      </c>
      <c r="N240" s="134" t="s">
        <v>44</v>
      </c>
      <c r="P240" s="135">
        <f>O240*H240</f>
        <v>0</v>
      </c>
      <c r="Q240" s="135">
        <v>2.9722999999999999E-2</v>
      </c>
      <c r="R240" s="135">
        <f>Q240*H240</f>
        <v>2.9722999999999999E-2</v>
      </c>
      <c r="S240" s="135">
        <v>0</v>
      </c>
      <c r="T240" s="136">
        <f>S240*H240</f>
        <v>0</v>
      </c>
      <c r="AR240" s="137" t="s">
        <v>139</v>
      </c>
      <c r="AT240" s="137" t="s">
        <v>134</v>
      </c>
      <c r="AU240" s="137" t="s">
        <v>83</v>
      </c>
      <c r="AY240" s="15" t="s">
        <v>131</v>
      </c>
      <c r="BE240" s="138">
        <f>IF(N240="základní",J240,0)</f>
        <v>0</v>
      </c>
      <c r="BF240" s="138">
        <f>IF(N240="snížená",J240,0)</f>
        <v>0</v>
      </c>
      <c r="BG240" s="138">
        <f>IF(N240="zákl. přenesená",J240,0)</f>
        <v>0</v>
      </c>
      <c r="BH240" s="138">
        <f>IF(N240="sníž. přenesená",J240,0)</f>
        <v>0</v>
      </c>
      <c r="BI240" s="138">
        <f>IF(N240="nulová",J240,0)</f>
        <v>0</v>
      </c>
      <c r="BJ240" s="15" t="s">
        <v>81</v>
      </c>
      <c r="BK240" s="138">
        <f>ROUND(I240*H240,2)</f>
        <v>0</v>
      </c>
      <c r="BL240" s="15" t="s">
        <v>139</v>
      </c>
      <c r="BM240" s="137" t="s">
        <v>966</v>
      </c>
    </row>
    <row r="241" spans="2:65" s="1" customFormat="1">
      <c r="B241" s="30"/>
      <c r="D241" s="139" t="s">
        <v>141</v>
      </c>
      <c r="F241" s="140" t="s">
        <v>423</v>
      </c>
      <c r="I241" s="141"/>
      <c r="L241" s="30"/>
      <c r="M241" s="142"/>
      <c r="T241" s="51"/>
      <c r="AT241" s="15" t="s">
        <v>141</v>
      </c>
      <c r="AU241" s="15" t="s">
        <v>83</v>
      </c>
    </row>
    <row r="242" spans="2:65" s="1" customFormat="1" ht="16.5" customHeight="1">
      <c r="B242" s="125"/>
      <c r="C242" s="154" t="s">
        <v>470</v>
      </c>
      <c r="D242" s="154" t="s">
        <v>284</v>
      </c>
      <c r="E242" s="155" t="s">
        <v>425</v>
      </c>
      <c r="F242" s="156" t="s">
        <v>426</v>
      </c>
      <c r="G242" s="157" t="s">
        <v>412</v>
      </c>
      <c r="H242" s="158">
        <v>1</v>
      </c>
      <c r="I242" s="159"/>
      <c r="J242" s="160">
        <f>ROUND(I242*H242,2)</f>
        <v>0</v>
      </c>
      <c r="K242" s="156" t="s">
        <v>138</v>
      </c>
      <c r="L242" s="161"/>
      <c r="M242" s="162" t="s">
        <v>3</v>
      </c>
      <c r="N242" s="163" t="s">
        <v>44</v>
      </c>
      <c r="P242" s="135">
        <f>O242*H242</f>
        <v>0</v>
      </c>
      <c r="Q242" s="135">
        <v>0.04</v>
      </c>
      <c r="R242" s="135">
        <f>Q242*H242</f>
        <v>0.04</v>
      </c>
      <c r="S242" s="135">
        <v>0</v>
      </c>
      <c r="T242" s="136">
        <f>S242*H242</f>
        <v>0</v>
      </c>
      <c r="AR242" s="137" t="s">
        <v>139</v>
      </c>
      <c r="AT242" s="137" t="s">
        <v>284</v>
      </c>
      <c r="AU242" s="137" t="s">
        <v>83</v>
      </c>
      <c r="AY242" s="15" t="s">
        <v>131</v>
      </c>
      <c r="BE242" s="138">
        <f>IF(N242="základní",J242,0)</f>
        <v>0</v>
      </c>
      <c r="BF242" s="138">
        <f>IF(N242="snížená",J242,0)</f>
        <v>0</v>
      </c>
      <c r="BG242" s="138">
        <f>IF(N242="zákl. přenesená",J242,0)</f>
        <v>0</v>
      </c>
      <c r="BH242" s="138">
        <f>IF(N242="sníž. přenesená",J242,0)</f>
        <v>0</v>
      </c>
      <c r="BI242" s="138">
        <f>IF(N242="nulová",J242,0)</f>
        <v>0</v>
      </c>
      <c r="BJ242" s="15" t="s">
        <v>81</v>
      </c>
      <c r="BK242" s="138">
        <f>ROUND(I242*H242,2)</f>
        <v>0</v>
      </c>
      <c r="BL242" s="15" t="s">
        <v>139</v>
      </c>
      <c r="BM242" s="137" t="s">
        <v>967</v>
      </c>
    </row>
    <row r="243" spans="2:65" s="1" customFormat="1" ht="16.5" customHeight="1">
      <c r="B243" s="125"/>
      <c r="C243" s="126" t="s">
        <v>475</v>
      </c>
      <c r="D243" s="126" t="s">
        <v>134</v>
      </c>
      <c r="E243" s="127" t="s">
        <v>429</v>
      </c>
      <c r="F243" s="128" t="s">
        <v>430</v>
      </c>
      <c r="G243" s="129" t="s">
        <v>412</v>
      </c>
      <c r="H243" s="130">
        <v>1</v>
      </c>
      <c r="I243" s="131"/>
      <c r="J243" s="132">
        <f>ROUND(I243*H243,2)</f>
        <v>0</v>
      </c>
      <c r="K243" s="128" t="s">
        <v>138</v>
      </c>
      <c r="L243" s="30"/>
      <c r="M243" s="133" t="s">
        <v>3</v>
      </c>
      <c r="N243" s="134" t="s">
        <v>44</v>
      </c>
      <c r="P243" s="135">
        <f>O243*H243</f>
        <v>0</v>
      </c>
      <c r="Q243" s="135">
        <v>2.9722999999999999E-2</v>
      </c>
      <c r="R243" s="135">
        <f>Q243*H243</f>
        <v>2.9722999999999999E-2</v>
      </c>
      <c r="S243" s="135">
        <v>0</v>
      </c>
      <c r="T243" s="136">
        <f>S243*H243</f>
        <v>0</v>
      </c>
      <c r="AR243" s="137" t="s">
        <v>139</v>
      </c>
      <c r="AT243" s="137" t="s">
        <v>134</v>
      </c>
      <c r="AU243" s="137" t="s">
        <v>83</v>
      </c>
      <c r="AY243" s="15" t="s">
        <v>131</v>
      </c>
      <c r="BE243" s="138">
        <f>IF(N243="základní",J243,0)</f>
        <v>0</v>
      </c>
      <c r="BF243" s="138">
        <f>IF(N243="snížená",J243,0)</f>
        <v>0</v>
      </c>
      <c r="BG243" s="138">
        <f>IF(N243="zákl. přenesená",J243,0)</f>
        <v>0</v>
      </c>
      <c r="BH243" s="138">
        <f>IF(N243="sníž. přenesená",J243,0)</f>
        <v>0</v>
      </c>
      <c r="BI243" s="138">
        <f>IF(N243="nulová",J243,0)</f>
        <v>0</v>
      </c>
      <c r="BJ243" s="15" t="s">
        <v>81</v>
      </c>
      <c r="BK243" s="138">
        <f>ROUND(I243*H243,2)</f>
        <v>0</v>
      </c>
      <c r="BL243" s="15" t="s">
        <v>139</v>
      </c>
      <c r="BM243" s="137" t="s">
        <v>968</v>
      </c>
    </row>
    <row r="244" spans="2:65" s="1" customFormat="1">
      <c r="B244" s="30"/>
      <c r="D244" s="139" t="s">
        <v>141</v>
      </c>
      <c r="F244" s="140" t="s">
        <v>432</v>
      </c>
      <c r="I244" s="141"/>
      <c r="L244" s="30"/>
      <c r="M244" s="142"/>
      <c r="T244" s="51"/>
      <c r="AT244" s="15" t="s">
        <v>141</v>
      </c>
      <c r="AU244" s="15" t="s">
        <v>83</v>
      </c>
    </row>
    <row r="245" spans="2:65" s="1" customFormat="1" ht="16.5" customHeight="1">
      <c r="B245" s="125"/>
      <c r="C245" s="154" t="s">
        <v>483</v>
      </c>
      <c r="D245" s="154" t="s">
        <v>284</v>
      </c>
      <c r="E245" s="155" t="s">
        <v>434</v>
      </c>
      <c r="F245" s="156" t="s">
        <v>435</v>
      </c>
      <c r="G245" s="157" t="s">
        <v>412</v>
      </c>
      <c r="H245" s="158">
        <v>1</v>
      </c>
      <c r="I245" s="159"/>
      <c r="J245" s="160">
        <f>ROUND(I245*H245,2)</f>
        <v>0</v>
      </c>
      <c r="K245" s="156" t="s">
        <v>138</v>
      </c>
      <c r="L245" s="161"/>
      <c r="M245" s="162" t="s">
        <v>3</v>
      </c>
      <c r="N245" s="163" t="s">
        <v>44</v>
      </c>
      <c r="P245" s="135">
        <f>O245*H245</f>
        <v>0</v>
      </c>
      <c r="Q245" s="135">
        <v>5.7000000000000002E-2</v>
      </c>
      <c r="R245" s="135">
        <f>Q245*H245</f>
        <v>5.7000000000000002E-2</v>
      </c>
      <c r="S245" s="135">
        <v>0</v>
      </c>
      <c r="T245" s="136">
        <f>S245*H245</f>
        <v>0</v>
      </c>
      <c r="AR245" s="137" t="s">
        <v>139</v>
      </c>
      <c r="AT245" s="137" t="s">
        <v>284</v>
      </c>
      <c r="AU245" s="137" t="s">
        <v>83</v>
      </c>
      <c r="AY245" s="15" t="s">
        <v>131</v>
      </c>
      <c r="BE245" s="138">
        <f>IF(N245="základní",J245,0)</f>
        <v>0</v>
      </c>
      <c r="BF245" s="138">
        <f>IF(N245="snížená",J245,0)</f>
        <v>0</v>
      </c>
      <c r="BG245" s="138">
        <f>IF(N245="zákl. přenesená",J245,0)</f>
        <v>0</v>
      </c>
      <c r="BH245" s="138">
        <f>IF(N245="sníž. přenesená",J245,0)</f>
        <v>0</v>
      </c>
      <c r="BI245" s="138">
        <f>IF(N245="nulová",J245,0)</f>
        <v>0</v>
      </c>
      <c r="BJ245" s="15" t="s">
        <v>81</v>
      </c>
      <c r="BK245" s="138">
        <f>ROUND(I245*H245,2)</f>
        <v>0</v>
      </c>
      <c r="BL245" s="15" t="s">
        <v>139</v>
      </c>
      <c r="BM245" s="137" t="s">
        <v>969</v>
      </c>
    </row>
    <row r="246" spans="2:65" s="1" customFormat="1" ht="16.5" customHeight="1">
      <c r="B246" s="125"/>
      <c r="C246" s="126" t="s">
        <v>488</v>
      </c>
      <c r="D246" s="126" t="s">
        <v>134</v>
      </c>
      <c r="E246" s="127" t="s">
        <v>438</v>
      </c>
      <c r="F246" s="128" t="s">
        <v>439</v>
      </c>
      <c r="G246" s="129" t="s">
        <v>412</v>
      </c>
      <c r="H246" s="130">
        <v>1</v>
      </c>
      <c r="I246" s="131"/>
      <c r="J246" s="132">
        <f>ROUND(I246*H246,2)</f>
        <v>0</v>
      </c>
      <c r="K246" s="128" t="s">
        <v>138</v>
      </c>
      <c r="L246" s="30"/>
      <c r="M246" s="133" t="s">
        <v>3</v>
      </c>
      <c r="N246" s="134" t="s">
        <v>44</v>
      </c>
      <c r="P246" s="135">
        <f>O246*H246</f>
        <v>0</v>
      </c>
      <c r="Q246" s="135">
        <v>2.9722999999999999E-2</v>
      </c>
      <c r="R246" s="135">
        <f>Q246*H246</f>
        <v>2.9722999999999999E-2</v>
      </c>
      <c r="S246" s="135">
        <v>0</v>
      </c>
      <c r="T246" s="136">
        <f>S246*H246</f>
        <v>0</v>
      </c>
      <c r="AR246" s="137" t="s">
        <v>139</v>
      </c>
      <c r="AT246" s="137" t="s">
        <v>134</v>
      </c>
      <c r="AU246" s="137" t="s">
        <v>83</v>
      </c>
      <c r="AY246" s="15" t="s">
        <v>131</v>
      </c>
      <c r="BE246" s="138">
        <f>IF(N246="základní",J246,0)</f>
        <v>0</v>
      </c>
      <c r="BF246" s="138">
        <f>IF(N246="snížená",J246,0)</f>
        <v>0</v>
      </c>
      <c r="BG246" s="138">
        <f>IF(N246="zákl. přenesená",J246,0)</f>
        <v>0</v>
      </c>
      <c r="BH246" s="138">
        <f>IF(N246="sníž. přenesená",J246,0)</f>
        <v>0</v>
      </c>
      <c r="BI246" s="138">
        <f>IF(N246="nulová",J246,0)</f>
        <v>0</v>
      </c>
      <c r="BJ246" s="15" t="s">
        <v>81</v>
      </c>
      <c r="BK246" s="138">
        <f>ROUND(I246*H246,2)</f>
        <v>0</v>
      </c>
      <c r="BL246" s="15" t="s">
        <v>139</v>
      </c>
      <c r="BM246" s="137" t="s">
        <v>970</v>
      </c>
    </row>
    <row r="247" spans="2:65" s="1" customFormat="1">
      <c r="B247" s="30"/>
      <c r="D247" s="139" t="s">
        <v>141</v>
      </c>
      <c r="F247" s="140" t="s">
        <v>441</v>
      </c>
      <c r="I247" s="141"/>
      <c r="L247" s="30"/>
      <c r="M247" s="142"/>
      <c r="T247" s="51"/>
      <c r="AT247" s="15" t="s">
        <v>141</v>
      </c>
      <c r="AU247" s="15" t="s">
        <v>83</v>
      </c>
    </row>
    <row r="248" spans="2:65" s="1" customFormat="1" ht="16.5" customHeight="1">
      <c r="B248" s="125"/>
      <c r="C248" s="154" t="s">
        <v>493</v>
      </c>
      <c r="D248" s="154" t="s">
        <v>284</v>
      </c>
      <c r="E248" s="155" t="s">
        <v>443</v>
      </c>
      <c r="F248" s="156" t="s">
        <v>444</v>
      </c>
      <c r="G248" s="157" t="s">
        <v>412</v>
      </c>
      <c r="H248" s="158">
        <v>1</v>
      </c>
      <c r="I248" s="159"/>
      <c r="J248" s="160">
        <f>ROUND(I248*H248,2)</f>
        <v>0</v>
      </c>
      <c r="K248" s="156" t="s">
        <v>138</v>
      </c>
      <c r="L248" s="161"/>
      <c r="M248" s="162" t="s">
        <v>3</v>
      </c>
      <c r="N248" s="163" t="s">
        <v>44</v>
      </c>
      <c r="P248" s="135">
        <f>O248*H248</f>
        <v>0</v>
      </c>
      <c r="Q248" s="135">
        <v>0.04</v>
      </c>
      <c r="R248" s="135">
        <f>Q248*H248</f>
        <v>0.04</v>
      </c>
      <c r="S248" s="135">
        <v>0</v>
      </c>
      <c r="T248" s="136">
        <f>S248*H248</f>
        <v>0</v>
      </c>
      <c r="AR248" s="137" t="s">
        <v>139</v>
      </c>
      <c r="AT248" s="137" t="s">
        <v>284</v>
      </c>
      <c r="AU248" s="137" t="s">
        <v>83</v>
      </c>
      <c r="AY248" s="15" t="s">
        <v>131</v>
      </c>
      <c r="BE248" s="138">
        <f>IF(N248="základní",J248,0)</f>
        <v>0</v>
      </c>
      <c r="BF248" s="138">
        <f>IF(N248="snížená",J248,0)</f>
        <v>0</v>
      </c>
      <c r="BG248" s="138">
        <f>IF(N248="zákl. přenesená",J248,0)</f>
        <v>0</v>
      </c>
      <c r="BH248" s="138">
        <f>IF(N248="sníž. přenesená",J248,0)</f>
        <v>0</v>
      </c>
      <c r="BI248" s="138">
        <f>IF(N248="nulová",J248,0)</f>
        <v>0</v>
      </c>
      <c r="BJ248" s="15" t="s">
        <v>81</v>
      </c>
      <c r="BK248" s="138">
        <f>ROUND(I248*H248,2)</f>
        <v>0</v>
      </c>
      <c r="BL248" s="15" t="s">
        <v>139</v>
      </c>
      <c r="BM248" s="137" t="s">
        <v>971</v>
      </c>
    </row>
    <row r="249" spans="2:65" s="1" customFormat="1" ht="16.5" customHeight="1">
      <c r="B249" s="125"/>
      <c r="C249" s="126" t="s">
        <v>498</v>
      </c>
      <c r="D249" s="126" t="s">
        <v>134</v>
      </c>
      <c r="E249" s="127" t="s">
        <v>447</v>
      </c>
      <c r="F249" s="128" t="s">
        <v>448</v>
      </c>
      <c r="G249" s="129" t="s">
        <v>412</v>
      </c>
      <c r="H249" s="130">
        <v>1</v>
      </c>
      <c r="I249" s="131"/>
      <c r="J249" s="132">
        <f>ROUND(I249*H249,2)</f>
        <v>0</v>
      </c>
      <c r="K249" s="128" t="s">
        <v>138</v>
      </c>
      <c r="L249" s="30"/>
      <c r="M249" s="133" t="s">
        <v>3</v>
      </c>
      <c r="N249" s="134" t="s">
        <v>44</v>
      </c>
      <c r="P249" s="135">
        <f>O249*H249</f>
        <v>0</v>
      </c>
      <c r="Q249" s="135">
        <v>3.0758000000000001E-2</v>
      </c>
      <c r="R249" s="135">
        <f>Q249*H249</f>
        <v>3.0758000000000001E-2</v>
      </c>
      <c r="S249" s="135">
        <v>0</v>
      </c>
      <c r="T249" s="136">
        <f>S249*H249</f>
        <v>0</v>
      </c>
      <c r="AR249" s="137" t="s">
        <v>139</v>
      </c>
      <c r="AT249" s="137" t="s">
        <v>134</v>
      </c>
      <c r="AU249" s="137" t="s">
        <v>83</v>
      </c>
      <c r="AY249" s="15" t="s">
        <v>131</v>
      </c>
      <c r="BE249" s="138">
        <f>IF(N249="základní",J249,0)</f>
        <v>0</v>
      </c>
      <c r="BF249" s="138">
        <f>IF(N249="snížená",J249,0)</f>
        <v>0</v>
      </c>
      <c r="BG249" s="138">
        <f>IF(N249="zákl. přenesená",J249,0)</f>
        <v>0</v>
      </c>
      <c r="BH249" s="138">
        <f>IF(N249="sníž. přenesená",J249,0)</f>
        <v>0</v>
      </c>
      <c r="BI249" s="138">
        <f>IF(N249="nulová",J249,0)</f>
        <v>0</v>
      </c>
      <c r="BJ249" s="15" t="s">
        <v>81</v>
      </c>
      <c r="BK249" s="138">
        <f>ROUND(I249*H249,2)</f>
        <v>0</v>
      </c>
      <c r="BL249" s="15" t="s">
        <v>139</v>
      </c>
      <c r="BM249" s="137" t="s">
        <v>972</v>
      </c>
    </row>
    <row r="250" spans="2:65" s="1" customFormat="1">
      <c r="B250" s="30"/>
      <c r="D250" s="139" t="s">
        <v>141</v>
      </c>
      <c r="F250" s="140" t="s">
        <v>450</v>
      </c>
      <c r="I250" s="141"/>
      <c r="L250" s="30"/>
      <c r="M250" s="142"/>
      <c r="T250" s="51"/>
      <c r="AT250" s="15" t="s">
        <v>141</v>
      </c>
      <c r="AU250" s="15" t="s">
        <v>83</v>
      </c>
    </row>
    <row r="251" spans="2:65" s="1" customFormat="1" ht="16.5" customHeight="1">
      <c r="B251" s="125"/>
      <c r="C251" s="154" t="s">
        <v>503</v>
      </c>
      <c r="D251" s="154" t="s">
        <v>284</v>
      </c>
      <c r="E251" s="155" t="s">
        <v>452</v>
      </c>
      <c r="F251" s="156" t="s">
        <v>453</v>
      </c>
      <c r="G251" s="157" t="s">
        <v>412</v>
      </c>
      <c r="H251" s="158">
        <v>1</v>
      </c>
      <c r="I251" s="159"/>
      <c r="J251" s="160">
        <f>ROUND(I251*H251,2)</f>
        <v>0</v>
      </c>
      <c r="K251" s="156" t="s">
        <v>138</v>
      </c>
      <c r="L251" s="161"/>
      <c r="M251" s="162" t="s">
        <v>3</v>
      </c>
      <c r="N251" s="163" t="s">
        <v>44</v>
      </c>
      <c r="P251" s="135">
        <f>O251*H251</f>
        <v>0</v>
      </c>
      <c r="Q251" s="135">
        <v>2.7E-2</v>
      </c>
      <c r="R251" s="135">
        <f>Q251*H251</f>
        <v>2.7E-2</v>
      </c>
      <c r="S251" s="135">
        <v>0</v>
      </c>
      <c r="T251" s="136">
        <f>S251*H251</f>
        <v>0</v>
      </c>
      <c r="AR251" s="137" t="s">
        <v>139</v>
      </c>
      <c r="AT251" s="137" t="s">
        <v>284</v>
      </c>
      <c r="AU251" s="137" t="s">
        <v>83</v>
      </c>
      <c r="AY251" s="15" t="s">
        <v>131</v>
      </c>
      <c r="BE251" s="138">
        <f>IF(N251="základní",J251,0)</f>
        <v>0</v>
      </c>
      <c r="BF251" s="138">
        <f>IF(N251="snížená",J251,0)</f>
        <v>0</v>
      </c>
      <c r="BG251" s="138">
        <f>IF(N251="zákl. přenesená",J251,0)</f>
        <v>0</v>
      </c>
      <c r="BH251" s="138">
        <f>IF(N251="sníž. přenesená",J251,0)</f>
        <v>0</v>
      </c>
      <c r="BI251" s="138">
        <f>IF(N251="nulová",J251,0)</f>
        <v>0</v>
      </c>
      <c r="BJ251" s="15" t="s">
        <v>81</v>
      </c>
      <c r="BK251" s="138">
        <f>ROUND(I251*H251,2)</f>
        <v>0</v>
      </c>
      <c r="BL251" s="15" t="s">
        <v>139</v>
      </c>
      <c r="BM251" s="137" t="s">
        <v>973</v>
      </c>
    </row>
    <row r="252" spans="2:65" s="1" customFormat="1" ht="16.5" customHeight="1">
      <c r="B252" s="125"/>
      <c r="C252" s="126" t="s">
        <v>508</v>
      </c>
      <c r="D252" s="126" t="s">
        <v>134</v>
      </c>
      <c r="E252" s="127" t="s">
        <v>462</v>
      </c>
      <c r="F252" s="128" t="s">
        <v>463</v>
      </c>
      <c r="G252" s="129" t="s">
        <v>412</v>
      </c>
      <c r="H252" s="130">
        <v>1</v>
      </c>
      <c r="I252" s="131"/>
      <c r="J252" s="132">
        <f>ROUND(I252*H252,2)</f>
        <v>0</v>
      </c>
      <c r="K252" s="128" t="s">
        <v>138</v>
      </c>
      <c r="L252" s="30"/>
      <c r="M252" s="133" t="s">
        <v>3</v>
      </c>
      <c r="N252" s="134" t="s">
        <v>44</v>
      </c>
      <c r="P252" s="135">
        <f>O252*H252</f>
        <v>0</v>
      </c>
      <c r="Q252" s="135">
        <v>0.217338</v>
      </c>
      <c r="R252" s="135">
        <f>Q252*H252</f>
        <v>0.217338</v>
      </c>
      <c r="S252" s="135">
        <v>0</v>
      </c>
      <c r="T252" s="136">
        <f>S252*H252</f>
        <v>0</v>
      </c>
      <c r="AR252" s="137" t="s">
        <v>139</v>
      </c>
      <c r="AT252" s="137" t="s">
        <v>134</v>
      </c>
      <c r="AU252" s="137" t="s">
        <v>83</v>
      </c>
      <c r="AY252" s="15" t="s">
        <v>131</v>
      </c>
      <c r="BE252" s="138">
        <f>IF(N252="základní",J252,0)</f>
        <v>0</v>
      </c>
      <c r="BF252" s="138">
        <f>IF(N252="snížená",J252,0)</f>
        <v>0</v>
      </c>
      <c r="BG252" s="138">
        <f>IF(N252="zákl. přenesená",J252,0)</f>
        <v>0</v>
      </c>
      <c r="BH252" s="138">
        <f>IF(N252="sníž. přenesená",J252,0)</f>
        <v>0</v>
      </c>
      <c r="BI252" s="138">
        <f>IF(N252="nulová",J252,0)</f>
        <v>0</v>
      </c>
      <c r="BJ252" s="15" t="s">
        <v>81</v>
      </c>
      <c r="BK252" s="138">
        <f>ROUND(I252*H252,2)</f>
        <v>0</v>
      </c>
      <c r="BL252" s="15" t="s">
        <v>139</v>
      </c>
      <c r="BM252" s="137" t="s">
        <v>974</v>
      </c>
    </row>
    <row r="253" spans="2:65" s="1" customFormat="1">
      <c r="B253" s="30"/>
      <c r="D253" s="139" t="s">
        <v>141</v>
      </c>
      <c r="F253" s="140" t="s">
        <v>465</v>
      </c>
      <c r="I253" s="141"/>
      <c r="L253" s="30"/>
      <c r="M253" s="142"/>
      <c r="T253" s="51"/>
      <c r="AT253" s="15" t="s">
        <v>141</v>
      </c>
      <c r="AU253" s="15" t="s">
        <v>83</v>
      </c>
    </row>
    <row r="254" spans="2:65" s="1" customFormat="1" ht="16.5" customHeight="1">
      <c r="B254" s="125"/>
      <c r="C254" s="154" t="s">
        <v>513</v>
      </c>
      <c r="D254" s="154" t="s">
        <v>284</v>
      </c>
      <c r="E254" s="155" t="s">
        <v>467</v>
      </c>
      <c r="F254" s="156" t="s">
        <v>468</v>
      </c>
      <c r="G254" s="157" t="s">
        <v>412</v>
      </c>
      <c r="H254" s="158">
        <v>1</v>
      </c>
      <c r="I254" s="159"/>
      <c r="J254" s="160">
        <f>ROUND(I254*H254,2)</f>
        <v>0</v>
      </c>
      <c r="K254" s="156" t="s">
        <v>138</v>
      </c>
      <c r="L254" s="161"/>
      <c r="M254" s="162" t="s">
        <v>3</v>
      </c>
      <c r="N254" s="163" t="s">
        <v>44</v>
      </c>
      <c r="P254" s="135">
        <f>O254*H254</f>
        <v>0</v>
      </c>
      <c r="Q254" s="135">
        <v>4.0000000000000001E-3</v>
      </c>
      <c r="R254" s="135">
        <f>Q254*H254</f>
        <v>4.0000000000000001E-3</v>
      </c>
      <c r="S254" s="135">
        <v>0</v>
      </c>
      <c r="T254" s="136">
        <f>S254*H254</f>
        <v>0</v>
      </c>
      <c r="AR254" s="137" t="s">
        <v>139</v>
      </c>
      <c r="AT254" s="137" t="s">
        <v>284</v>
      </c>
      <c r="AU254" s="137" t="s">
        <v>83</v>
      </c>
      <c r="AY254" s="15" t="s">
        <v>131</v>
      </c>
      <c r="BE254" s="138">
        <f>IF(N254="základní",J254,0)</f>
        <v>0</v>
      </c>
      <c r="BF254" s="138">
        <f>IF(N254="snížená",J254,0)</f>
        <v>0</v>
      </c>
      <c r="BG254" s="138">
        <f>IF(N254="zákl. přenesená",J254,0)</f>
        <v>0</v>
      </c>
      <c r="BH254" s="138">
        <f>IF(N254="sníž. přenesená",J254,0)</f>
        <v>0</v>
      </c>
      <c r="BI254" s="138">
        <f>IF(N254="nulová",J254,0)</f>
        <v>0</v>
      </c>
      <c r="BJ254" s="15" t="s">
        <v>81</v>
      </c>
      <c r="BK254" s="138">
        <f>ROUND(I254*H254,2)</f>
        <v>0</v>
      </c>
      <c r="BL254" s="15" t="s">
        <v>139</v>
      </c>
      <c r="BM254" s="137" t="s">
        <v>975</v>
      </c>
    </row>
    <row r="255" spans="2:65" s="1" customFormat="1" ht="16.5" customHeight="1">
      <c r="B255" s="125"/>
      <c r="C255" s="154" t="s">
        <v>520</v>
      </c>
      <c r="D255" s="154" t="s">
        <v>284</v>
      </c>
      <c r="E255" s="155" t="s">
        <v>471</v>
      </c>
      <c r="F255" s="156" t="s">
        <v>472</v>
      </c>
      <c r="G255" s="157" t="s">
        <v>412</v>
      </c>
      <c r="H255" s="158">
        <v>1</v>
      </c>
      <c r="I255" s="159"/>
      <c r="J255" s="160">
        <f>ROUND(I255*H255,2)</f>
        <v>0</v>
      </c>
      <c r="K255" s="156" t="s">
        <v>138</v>
      </c>
      <c r="L255" s="161"/>
      <c r="M255" s="162" t="s">
        <v>3</v>
      </c>
      <c r="N255" s="163" t="s">
        <v>44</v>
      </c>
      <c r="P255" s="135">
        <f>O255*H255</f>
        <v>0</v>
      </c>
      <c r="Q255" s="135">
        <v>0.108</v>
      </c>
      <c r="R255" s="135">
        <f>Q255*H255</f>
        <v>0.108</v>
      </c>
      <c r="S255" s="135">
        <v>0</v>
      </c>
      <c r="T255" s="136">
        <f>S255*H255</f>
        <v>0</v>
      </c>
      <c r="AR255" s="137" t="s">
        <v>139</v>
      </c>
      <c r="AT255" s="137" t="s">
        <v>284</v>
      </c>
      <c r="AU255" s="137" t="s">
        <v>83</v>
      </c>
      <c r="AY255" s="15" t="s">
        <v>131</v>
      </c>
      <c r="BE255" s="138">
        <f>IF(N255="základní",J255,0)</f>
        <v>0</v>
      </c>
      <c r="BF255" s="138">
        <f>IF(N255="snížená",J255,0)</f>
        <v>0</v>
      </c>
      <c r="BG255" s="138">
        <f>IF(N255="zákl. přenesená",J255,0)</f>
        <v>0</v>
      </c>
      <c r="BH255" s="138">
        <f>IF(N255="sníž. přenesená",J255,0)</f>
        <v>0</v>
      </c>
      <c r="BI255" s="138">
        <f>IF(N255="nulová",J255,0)</f>
        <v>0</v>
      </c>
      <c r="BJ255" s="15" t="s">
        <v>81</v>
      </c>
      <c r="BK255" s="138">
        <f>ROUND(I255*H255,2)</f>
        <v>0</v>
      </c>
      <c r="BL255" s="15" t="s">
        <v>139</v>
      </c>
      <c r="BM255" s="137" t="s">
        <v>976</v>
      </c>
    </row>
    <row r="256" spans="2:65" s="11" customFormat="1" ht="22.9" customHeight="1">
      <c r="B256" s="113"/>
      <c r="D256" s="114" t="s">
        <v>72</v>
      </c>
      <c r="E256" s="123" t="s">
        <v>211</v>
      </c>
      <c r="F256" s="123" t="s">
        <v>474</v>
      </c>
      <c r="I256" s="116"/>
      <c r="J256" s="124">
        <f>BK256</f>
        <v>0</v>
      </c>
      <c r="L256" s="113"/>
      <c r="M256" s="118"/>
      <c r="P256" s="119">
        <f>SUM(P257:P299)</f>
        <v>0</v>
      </c>
      <c r="R256" s="119">
        <f>SUM(R257:R299)</f>
        <v>22.542178016000001</v>
      </c>
      <c r="T256" s="120">
        <f>SUM(T257:T299)</f>
        <v>0.51019999999999999</v>
      </c>
      <c r="AR256" s="114" t="s">
        <v>81</v>
      </c>
      <c r="AT256" s="121" t="s">
        <v>72</v>
      </c>
      <c r="AU256" s="121" t="s">
        <v>81</v>
      </c>
      <c r="AY256" s="114" t="s">
        <v>131</v>
      </c>
      <c r="BK256" s="122">
        <f>SUM(BK257:BK299)</f>
        <v>0</v>
      </c>
    </row>
    <row r="257" spans="2:65" s="1" customFormat="1" ht="16.5" customHeight="1">
      <c r="B257" s="125"/>
      <c r="C257" s="126" t="s">
        <v>529</v>
      </c>
      <c r="D257" s="126" t="s">
        <v>134</v>
      </c>
      <c r="E257" s="127" t="s">
        <v>663</v>
      </c>
      <c r="F257" s="128" t="s">
        <v>664</v>
      </c>
      <c r="G257" s="129" t="s">
        <v>412</v>
      </c>
      <c r="H257" s="130">
        <v>1</v>
      </c>
      <c r="I257" s="131"/>
      <c r="J257" s="132">
        <f>ROUND(I257*H257,2)</f>
        <v>0</v>
      </c>
      <c r="K257" s="128" t="s">
        <v>3</v>
      </c>
      <c r="L257" s="30"/>
      <c r="M257" s="133" t="s">
        <v>3</v>
      </c>
      <c r="N257" s="134" t="s">
        <v>44</v>
      </c>
      <c r="P257" s="135">
        <f>O257*H257</f>
        <v>0</v>
      </c>
      <c r="Q257" s="135">
        <v>0.10940999999999999</v>
      </c>
      <c r="R257" s="135">
        <f>Q257*H257</f>
        <v>0.10940999999999999</v>
      </c>
      <c r="S257" s="135">
        <v>0</v>
      </c>
      <c r="T257" s="136">
        <f>S257*H257</f>
        <v>0</v>
      </c>
      <c r="AR257" s="137" t="s">
        <v>168</v>
      </c>
      <c r="AT257" s="137" t="s">
        <v>134</v>
      </c>
      <c r="AU257" s="137" t="s">
        <v>83</v>
      </c>
      <c r="AY257" s="15" t="s">
        <v>131</v>
      </c>
      <c r="BE257" s="138">
        <f>IF(N257="základní",J257,0)</f>
        <v>0</v>
      </c>
      <c r="BF257" s="138">
        <f>IF(N257="snížená",J257,0)</f>
        <v>0</v>
      </c>
      <c r="BG257" s="138">
        <f>IF(N257="zákl. přenesená",J257,0)</f>
        <v>0</v>
      </c>
      <c r="BH257" s="138">
        <f>IF(N257="sníž. přenesená",J257,0)</f>
        <v>0</v>
      </c>
      <c r="BI257" s="138">
        <f>IF(N257="nulová",J257,0)</f>
        <v>0</v>
      </c>
      <c r="BJ257" s="15" t="s">
        <v>81</v>
      </c>
      <c r="BK257" s="138">
        <f>ROUND(I257*H257,2)</f>
        <v>0</v>
      </c>
      <c r="BL257" s="15" t="s">
        <v>168</v>
      </c>
      <c r="BM257" s="137" t="s">
        <v>727</v>
      </c>
    </row>
    <row r="258" spans="2:65" s="12" customFormat="1">
      <c r="B258" s="146"/>
      <c r="D258" s="147" t="s">
        <v>175</v>
      </c>
      <c r="E258" s="148" t="s">
        <v>3</v>
      </c>
      <c r="F258" s="149" t="s">
        <v>977</v>
      </c>
      <c r="H258" s="150">
        <v>1</v>
      </c>
      <c r="I258" s="151"/>
      <c r="L258" s="146"/>
      <c r="M258" s="152"/>
      <c r="T258" s="153"/>
      <c r="AT258" s="148" t="s">
        <v>175</v>
      </c>
      <c r="AU258" s="148" t="s">
        <v>83</v>
      </c>
      <c r="AV258" s="12" t="s">
        <v>83</v>
      </c>
      <c r="AW258" s="12" t="s">
        <v>34</v>
      </c>
      <c r="AX258" s="12" t="s">
        <v>73</v>
      </c>
      <c r="AY258" s="148" t="s">
        <v>131</v>
      </c>
    </row>
    <row r="259" spans="2:65" s="1" customFormat="1" ht="16.5" customHeight="1">
      <c r="B259" s="125"/>
      <c r="C259" s="154" t="s">
        <v>535</v>
      </c>
      <c r="D259" s="154" t="s">
        <v>284</v>
      </c>
      <c r="E259" s="155" t="s">
        <v>666</v>
      </c>
      <c r="F259" s="156" t="s">
        <v>667</v>
      </c>
      <c r="G259" s="157" t="s">
        <v>412</v>
      </c>
      <c r="H259" s="158">
        <v>1</v>
      </c>
      <c r="I259" s="159"/>
      <c r="J259" s="160">
        <f>ROUND(I259*H259,2)</f>
        <v>0</v>
      </c>
      <c r="K259" s="156" t="s">
        <v>3</v>
      </c>
      <c r="L259" s="161"/>
      <c r="M259" s="162" t="s">
        <v>3</v>
      </c>
      <c r="N259" s="163" t="s">
        <v>44</v>
      </c>
      <c r="P259" s="135">
        <f>O259*H259</f>
        <v>0</v>
      </c>
      <c r="Q259" s="135">
        <v>0.05</v>
      </c>
      <c r="R259" s="135">
        <f>Q259*H259</f>
        <v>0.05</v>
      </c>
      <c r="S259" s="135">
        <v>0</v>
      </c>
      <c r="T259" s="136">
        <f>S259*H259</f>
        <v>0</v>
      </c>
      <c r="AR259" s="137" t="s">
        <v>205</v>
      </c>
      <c r="AT259" s="137" t="s">
        <v>284</v>
      </c>
      <c r="AU259" s="137" t="s">
        <v>83</v>
      </c>
      <c r="AY259" s="15" t="s">
        <v>131</v>
      </c>
      <c r="BE259" s="138">
        <f>IF(N259="základní",J259,0)</f>
        <v>0</v>
      </c>
      <c r="BF259" s="138">
        <f>IF(N259="snížená",J259,0)</f>
        <v>0</v>
      </c>
      <c r="BG259" s="138">
        <f>IF(N259="zákl. přenesená",J259,0)</f>
        <v>0</v>
      </c>
      <c r="BH259" s="138">
        <f>IF(N259="sníž. přenesená",J259,0)</f>
        <v>0</v>
      </c>
      <c r="BI259" s="138">
        <f>IF(N259="nulová",J259,0)</f>
        <v>0</v>
      </c>
      <c r="BJ259" s="15" t="s">
        <v>81</v>
      </c>
      <c r="BK259" s="138">
        <f>ROUND(I259*H259,2)</f>
        <v>0</v>
      </c>
      <c r="BL259" s="15" t="s">
        <v>168</v>
      </c>
      <c r="BM259" s="137" t="s">
        <v>728</v>
      </c>
    </row>
    <row r="260" spans="2:65" s="1" customFormat="1" ht="21.75" customHeight="1">
      <c r="B260" s="125"/>
      <c r="C260" s="126" t="s">
        <v>543</v>
      </c>
      <c r="D260" s="126" t="s">
        <v>134</v>
      </c>
      <c r="E260" s="127" t="s">
        <v>978</v>
      </c>
      <c r="F260" s="128" t="s">
        <v>979</v>
      </c>
      <c r="G260" s="129" t="s">
        <v>195</v>
      </c>
      <c r="H260" s="130">
        <v>11</v>
      </c>
      <c r="I260" s="131"/>
      <c r="J260" s="132">
        <f>ROUND(I260*H260,2)</f>
        <v>0</v>
      </c>
      <c r="K260" s="128" t="s">
        <v>138</v>
      </c>
      <c r="L260" s="30"/>
      <c r="M260" s="133" t="s">
        <v>3</v>
      </c>
      <c r="N260" s="134" t="s">
        <v>44</v>
      </c>
      <c r="P260" s="135">
        <f>O260*H260</f>
        <v>0</v>
      </c>
      <c r="Q260" s="135">
        <v>6.4999999999999997E-4</v>
      </c>
      <c r="R260" s="135">
        <f>Q260*H260</f>
        <v>7.1500000000000001E-3</v>
      </c>
      <c r="S260" s="135">
        <v>0</v>
      </c>
      <c r="T260" s="136">
        <f>S260*H260</f>
        <v>0</v>
      </c>
      <c r="AR260" s="137" t="s">
        <v>168</v>
      </c>
      <c r="AT260" s="137" t="s">
        <v>134</v>
      </c>
      <c r="AU260" s="137" t="s">
        <v>83</v>
      </c>
      <c r="AY260" s="15" t="s">
        <v>131</v>
      </c>
      <c r="BE260" s="138">
        <f>IF(N260="základní",J260,0)</f>
        <v>0</v>
      </c>
      <c r="BF260" s="138">
        <f>IF(N260="snížená",J260,0)</f>
        <v>0</v>
      </c>
      <c r="BG260" s="138">
        <f>IF(N260="zákl. přenesená",J260,0)</f>
        <v>0</v>
      </c>
      <c r="BH260" s="138">
        <f>IF(N260="sníž. přenesená",J260,0)</f>
        <v>0</v>
      </c>
      <c r="BI260" s="138">
        <f>IF(N260="nulová",J260,0)</f>
        <v>0</v>
      </c>
      <c r="BJ260" s="15" t="s">
        <v>81</v>
      </c>
      <c r="BK260" s="138">
        <f>ROUND(I260*H260,2)</f>
        <v>0</v>
      </c>
      <c r="BL260" s="15" t="s">
        <v>168</v>
      </c>
      <c r="BM260" s="137" t="s">
        <v>980</v>
      </c>
    </row>
    <row r="261" spans="2:65" s="1" customFormat="1">
      <c r="B261" s="30"/>
      <c r="D261" s="139" t="s">
        <v>141</v>
      </c>
      <c r="F261" s="140" t="s">
        <v>981</v>
      </c>
      <c r="I261" s="141"/>
      <c r="L261" s="30"/>
      <c r="M261" s="142"/>
      <c r="T261" s="51"/>
      <c r="AT261" s="15" t="s">
        <v>141</v>
      </c>
      <c r="AU261" s="15" t="s">
        <v>83</v>
      </c>
    </row>
    <row r="262" spans="2:65" s="12" customFormat="1">
      <c r="B262" s="146"/>
      <c r="D262" s="147" t="s">
        <v>175</v>
      </c>
      <c r="E262" s="148" t="s">
        <v>3</v>
      </c>
      <c r="F262" s="149" t="s">
        <v>982</v>
      </c>
      <c r="H262" s="150">
        <v>11</v>
      </c>
      <c r="I262" s="151"/>
      <c r="L262" s="146"/>
      <c r="M262" s="152"/>
      <c r="T262" s="153"/>
      <c r="AT262" s="148" t="s">
        <v>175</v>
      </c>
      <c r="AU262" s="148" t="s">
        <v>83</v>
      </c>
      <c r="AV262" s="12" t="s">
        <v>83</v>
      </c>
      <c r="AW262" s="12" t="s">
        <v>34</v>
      </c>
      <c r="AX262" s="12" t="s">
        <v>73</v>
      </c>
      <c r="AY262" s="148" t="s">
        <v>131</v>
      </c>
    </row>
    <row r="263" spans="2:65" s="1" customFormat="1" ht="21.75" customHeight="1">
      <c r="B263" s="125"/>
      <c r="C263" s="126" t="s">
        <v>548</v>
      </c>
      <c r="D263" s="126" t="s">
        <v>134</v>
      </c>
      <c r="E263" s="127" t="s">
        <v>983</v>
      </c>
      <c r="F263" s="128" t="s">
        <v>984</v>
      </c>
      <c r="G263" s="129" t="s">
        <v>195</v>
      </c>
      <c r="H263" s="130">
        <v>30</v>
      </c>
      <c r="I263" s="131"/>
      <c r="J263" s="132">
        <f>ROUND(I263*H263,2)</f>
        <v>0</v>
      </c>
      <c r="K263" s="128" t="s">
        <v>138</v>
      </c>
      <c r="L263" s="30"/>
      <c r="M263" s="133" t="s">
        <v>3</v>
      </c>
      <c r="N263" s="134" t="s">
        <v>44</v>
      </c>
      <c r="P263" s="135">
        <f>O263*H263</f>
        <v>0</v>
      </c>
      <c r="Q263" s="135">
        <v>3.8400000000000001E-4</v>
      </c>
      <c r="R263" s="135">
        <f>Q263*H263</f>
        <v>1.1520000000000001E-2</v>
      </c>
      <c r="S263" s="135">
        <v>0</v>
      </c>
      <c r="T263" s="136">
        <f>S263*H263</f>
        <v>0</v>
      </c>
      <c r="AR263" s="137" t="s">
        <v>168</v>
      </c>
      <c r="AT263" s="137" t="s">
        <v>134</v>
      </c>
      <c r="AU263" s="137" t="s">
        <v>83</v>
      </c>
      <c r="AY263" s="15" t="s">
        <v>131</v>
      </c>
      <c r="BE263" s="138">
        <f>IF(N263="základní",J263,0)</f>
        <v>0</v>
      </c>
      <c r="BF263" s="138">
        <f>IF(N263="snížená",J263,0)</f>
        <v>0</v>
      </c>
      <c r="BG263" s="138">
        <f>IF(N263="zákl. přenesená",J263,0)</f>
        <v>0</v>
      </c>
      <c r="BH263" s="138">
        <f>IF(N263="sníž. přenesená",J263,0)</f>
        <v>0</v>
      </c>
      <c r="BI263" s="138">
        <f>IF(N263="nulová",J263,0)</f>
        <v>0</v>
      </c>
      <c r="BJ263" s="15" t="s">
        <v>81</v>
      </c>
      <c r="BK263" s="138">
        <f>ROUND(I263*H263,2)</f>
        <v>0</v>
      </c>
      <c r="BL263" s="15" t="s">
        <v>168</v>
      </c>
      <c r="BM263" s="137" t="s">
        <v>985</v>
      </c>
    </row>
    <row r="264" spans="2:65" s="1" customFormat="1">
      <c r="B264" s="30"/>
      <c r="D264" s="139" t="s">
        <v>141</v>
      </c>
      <c r="F264" s="140" t="s">
        <v>986</v>
      </c>
      <c r="I264" s="141"/>
      <c r="L264" s="30"/>
      <c r="M264" s="142"/>
      <c r="T264" s="51"/>
      <c r="AT264" s="15" t="s">
        <v>141</v>
      </c>
      <c r="AU264" s="15" t="s">
        <v>83</v>
      </c>
    </row>
    <row r="265" spans="2:65" s="12" customFormat="1">
      <c r="B265" s="146"/>
      <c r="D265" s="147" t="s">
        <v>175</v>
      </c>
      <c r="E265" s="148" t="s">
        <v>3</v>
      </c>
      <c r="F265" s="149" t="s">
        <v>987</v>
      </c>
      <c r="H265" s="150">
        <v>30</v>
      </c>
      <c r="I265" s="151"/>
      <c r="L265" s="146"/>
      <c r="M265" s="152"/>
      <c r="T265" s="153"/>
      <c r="AT265" s="148" t="s">
        <v>175</v>
      </c>
      <c r="AU265" s="148" t="s">
        <v>83</v>
      </c>
      <c r="AV265" s="12" t="s">
        <v>83</v>
      </c>
      <c r="AW265" s="12" t="s">
        <v>34</v>
      </c>
      <c r="AX265" s="12" t="s">
        <v>73</v>
      </c>
      <c r="AY265" s="148" t="s">
        <v>131</v>
      </c>
    </row>
    <row r="266" spans="2:65" s="1" customFormat="1" ht="24.2" customHeight="1">
      <c r="B266" s="125"/>
      <c r="C266" s="126" t="s">
        <v>553</v>
      </c>
      <c r="D266" s="126" t="s">
        <v>134</v>
      </c>
      <c r="E266" s="127" t="s">
        <v>988</v>
      </c>
      <c r="F266" s="128" t="s">
        <v>989</v>
      </c>
      <c r="G266" s="129" t="s">
        <v>195</v>
      </c>
      <c r="H266" s="130">
        <v>41</v>
      </c>
      <c r="I266" s="131"/>
      <c r="J266" s="132">
        <f>ROUND(I266*H266,2)</f>
        <v>0</v>
      </c>
      <c r="K266" s="128" t="s">
        <v>138</v>
      </c>
      <c r="L266" s="30"/>
      <c r="M266" s="133" t="s">
        <v>3</v>
      </c>
      <c r="N266" s="134" t="s">
        <v>44</v>
      </c>
      <c r="P266" s="135">
        <f>O266*H266</f>
        <v>0</v>
      </c>
      <c r="Q266" s="135">
        <v>4.8799999999999999E-6</v>
      </c>
      <c r="R266" s="135">
        <f>Q266*H266</f>
        <v>2.0008E-4</v>
      </c>
      <c r="S266" s="135">
        <v>0</v>
      </c>
      <c r="T266" s="136">
        <f>S266*H266</f>
        <v>0</v>
      </c>
      <c r="AR266" s="137" t="s">
        <v>168</v>
      </c>
      <c r="AT266" s="137" t="s">
        <v>134</v>
      </c>
      <c r="AU266" s="137" t="s">
        <v>83</v>
      </c>
      <c r="AY266" s="15" t="s">
        <v>131</v>
      </c>
      <c r="BE266" s="138">
        <f>IF(N266="základní",J266,0)</f>
        <v>0</v>
      </c>
      <c r="BF266" s="138">
        <f>IF(N266="snížená",J266,0)</f>
        <v>0</v>
      </c>
      <c r="BG266" s="138">
        <f>IF(N266="zákl. přenesená",J266,0)</f>
        <v>0</v>
      </c>
      <c r="BH266" s="138">
        <f>IF(N266="sníž. přenesená",J266,0)</f>
        <v>0</v>
      </c>
      <c r="BI266" s="138">
        <f>IF(N266="nulová",J266,0)</f>
        <v>0</v>
      </c>
      <c r="BJ266" s="15" t="s">
        <v>81</v>
      </c>
      <c r="BK266" s="138">
        <f>ROUND(I266*H266,2)</f>
        <v>0</v>
      </c>
      <c r="BL266" s="15" t="s">
        <v>168</v>
      </c>
      <c r="BM266" s="137" t="s">
        <v>990</v>
      </c>
    </row>
    <row r="267" spans="2:65" s="1" customFormat="1">
      <c r="B267" s="30"/>
      <c r="D267" s="139" t="s">
        <v>141</v>
      </c>
      <c r="F267" s="140" t="s">
        <v>991</v>
      </c>
      <c r="I267" s="141"/>
      <c r="L267" s="30"/>
      <c r="M267" s="142"/>
      <c r="T267" s="51"/>
      <c r="AT267" s="15" t="s">
        <v>141</v>
      </c>
      <c r="AU267" s="15" t="s">
        <v>83</v>
      </c>
    </row>
    <row r="268" spans="2:65" s="12" customFormat="1">
      <c r="B268" s="146"/>
      <c r="D268" s="147" t="s">
        <v>175</v>
      </c>
      <c r="E268" s="148" t="s">
        <v>3</v>
      </c>
      <c r="F268" s="149" t="s">
        <v>992</v>
      </c>
      <c r="H268" s="150">
        <v>41</v>
      </c>
      <c r="I268" s="151"/>
      <c r="L268" s="146"/>
      <c r="M268" s="152"/>
      <c r="T268" s="153"/>
      <c r="AT268" s="148" t="s">
        <v>175</v>
      </c>
      <c r="AU268" s="148" t="s">
        <v>83</v>
      </c>
      <c r="AV268" s="12" t="s">
        <v>83</v>
      </c>
      <c r="AW268" s="12" t="s">
        <v>34</v>
      </c>
      <c r="AX268" s="12" t="s">
        <v>73</v>
      </c>
      <c r="AY268" s="148" t="s">
        <v>131</v>
      </c>
    </row>
    <row r="269" spans="2:65" s="1" customFormat="1" ht="33" customHeight="1">
      <c r="B269" s="125"/>
      <c r="C269" s="126" t="s">
        <v>558</v>
      </c>
      <c r="D269" s="126" t="s">
        <v>134</v>
      </c>
      <c r="E269" s="127" t="s">
        <v>993</v>
      </c>
      <c r="F269" s="128" t="s">
        <v>994</v>
      </c>
      <c r="G269" s="129" t="s">
        <v>195</v>
      </c>
      <c r="H269" s="130">
        <v>6</v>
      </c>
      <c r="I269" s="131"/>
      <c r="J269" s="132">
        <f>ROUND(I269*H269,2)</f>
        <v>0</v>
      </c>
      <c r="K269" s="128" t="s">
        <v>138</v>
      </c>
      <c r="L269" s="30"/>
      <c r="M269" s="133" t="s">
        <v>3</v>
      </c>
      <c r="N269" s="134" t="s">
        <v>44</v>
      </c>
      <c r="P269" s="135">
        <f>O269*H269</f>
        <v>0</v>
      </c>
      <c r="Q269" s="135">
        <v>7.1903999999999996E-2</v>
      </c>
      <c r="R269" s="135">
        <f>Q269*H269</f>
        <v>0.43142399999999997</v>
      </c>
      <c r="S269" s="135">
        <v>0</v>
      </c>
      <c r="T269" s="136">
        <f>S269*H269</f>
        <v>0</v>
      </c>
      <c r="AR269" s="137" t="s">
        <v>168</v>
      </c>
      <c r="AT269" s="137" t="s">
        <v>134</v>
      </c>
      <c r="AU269" s="137" t="s">
        <v>83</v>
      </c>
      <c r="AY269" s="15" t="s">
        <v>131</v>
      </c>
      <c r="BE269" s="138">
        <f>IF(N269="základní",J269,0)</f>
        <v>0</v>
      </c>
      <c r="BF269" s="138">
        <f>IF(N269="snížená",J269,0)</f>
        <v>0</v>
      </c>
      <c r="BG269" s="138">
        <f>IF(N269="zákl. přenesená",J269,0)</f>
        <v>0</v>
      </c>
      <c r="BH269" s="138">
        <f>IF(N269="sníž. přenesená",J269,0)</f>
        <v>0</v>
      </c>
      <c r="BI269" s="138">
        <f>IF(N269="nulová",J269,0)</f>
        <v>0</v>
      </c>
      <c r="BJ269" s="15" t="s">
        <v>81</v>
      </c>
      <c r="BK269" s="138">
        <f>ROUND(I269*H269,2)</f>
        <v>0</v>
      </c>
      <c r="BL269" s="15" t="s">
        <v>168</v>
      </c>
      <c r="BM269" s="137" t="s">
        <v>995</v>
      </c>
    </row>
    <row r="270" spans="2:65" s="1" customFormat="1">
      <c r="B270" s="30"/>
      <c r="D270" s="139" t="s">
        <v>141</v>
      </c>
      <c r="F270" s="140" t="s">
        <v>996</v>
      </c>
      <c r="I270" s="141"/>
      <c r="L270" s="30"/>
      <c r="M270" s="142"/>
      <c r="T270" s="51"/>
      <c r="AT270" s="15" t="s">
        <v>141</v>
      </c>
      <c r="AU270" s="15" t="s">
        <v>83</v>
      </c>
    </row>
    <row r="271" spans="2:65" s="1" customFormat="1" ht="37.9" customHeight="1">
      <c r="B271" s="125"/>
      <c r="C271" s="126" t="s">
        <v>565</v>
      </c>
      <c r="D271" s="126" t="s">
        <v>134</v>
      </c>
      <c r="E271" s="127" t="s">
        <v>997</v>
      </c>
      <c r="F271" s="128" t="s">
        <v>998</v>
      </c>
      <c r="G271" s="129" t="s">
        <v>195</v>
      </c>
      <c r="H271" s="130">
        <v>6</v>
      </c>
      <c r="I271" s="131"/>
      <c r="J271" s="132">
        <f>ROUND(I271*H271,2)</f>
        <v>0</v>
      </c>
      <c r="K271" s="128" t="s">
        <v>138</v>
      </c>
      <c r="L271" s="30"/>
      <c r="M271" s="133" t="s">
        <v>3</v>
      </c>
      <c r="N271" s="134" t="s">
        <v>44</v>
      </c>
      <c r="P271" s="135">
        <f>O271*H271</f>
        <v>0</v>
      </c>
      <c r="Q271" s="135">
        <v>8.9775999999999995E-2</v>
      </c>
      <c r="R271" s="135">
        <f>Q271*H271</f>
        <v>0.53865600000000002</v>
      </c>
      <c r="S271" s="135">
        <v>0</v>
      </c>
      <c r="T271" s="136">
        <f>S271*H271</f>
        <v>0</v>
      </c>
      <c r="AR271" s="137" t="s">
        <v>168</v>
      </c>
      <c r="AT271" s="137" t="s">
        <v>134</v>
      </c>
      <c r="AU271" s="137" t="s">
        <v>83</v>
      </c>
      <c r="AY271" s="15" t="s">
        <v>131</v>
      </c>
      <c r="BE271" s="138">
        <f>IF(N271="základní",J271,0)</f>
        <v>0</v>
      </c>
      <c r="BF271" s="138">
        <f>IF(N271="snížená",J271,0)</f>
        <v>0</v>
      </c>
      <c r="BG271" s="138">
        <f>IF(N271="zákl. přenesená",J271,0)</f>
        <v>0</v>
      </c>
      <c r="BH271" s="138">
        <f>IF(N271="sníž. přenesená",J271,0)</f>
        <v>0</v>
      </c>
      <c r="BI271" s="138">
        <f>IF(N271="nulová",J271,0)</f>
        <v>0</v>
      </c>
      <c r="BJ271" s="15" t="s">
        <v>81</v>
      </c>
      <c r="BK271" s="138">
        <f>ROUND(I271*H271,2)</f>
        <v>0</v>
      </c>
      <c r="BL271" s="15" t="s">
        <v>168</v>
      </c>
      <c r="BM271" s="137" t="s">
        <v>999</v>
      </c>
    </row>
    <row r="272" spans="2:65" s="1" customFormat="1">
      <c r="B272" s="30"/>
      <c r="D272" s="139" t="s">
        <v>141</v>
      </c>
      <c r="F272" s="140" t="s">
        <v>1000</v>
      </c>
      <c r="I272" s="141"/>
      <c r="L272" s="30"/>
      <c r="M272" s="142"/>
      <c r="T272" s="51"/>
      <c r="AT272" s="15" t="s">
        <v>141</v>
      </c>
      <c r="AU272" s="15" t="s">
        <v>83</v>
      </c>
    </row>
    <row r="273" spans="2:65" s="1" customFormat="1" ht="16.5" customHeight="1">
      <c r="B273" s="125"/>
      <c r="C273" s="154" t="s">
        <v>573</v>
      </c>
      <c r="D273" s="154" t="s">
        <v>284</v>
      </c>
      <c r="E273" s="155" t="s">
        <v>1001</v>
      </c>
      <c r="F273" s="156" t="s">
        <v>1002</v>
      </c>
      <c r="G273" s="157" t="s">
        <v>167</v>
      </c>
      <c r="H273" s="158">
        <v>1.2</v>
      </c>
      <c r="I273" s="159"/>
      <c r="J273" s="160">
        <f>ROUND(I273*H273,2)</f>
        <v>0</v>
      </c>
      <c r="K273" s="156" t="s">
        <v>138</v>
      </c>
      <c r="L273" s="161"/>
      <c r="M273" s="162" t="s">
        <v>3</v>
      </c>
      <c r="N273" s="163" t="s">
        <v>44</v>
      </c>
      <c r="P273" s="135">
        <f>O273*H273</f>
        <v>0</v>
      </c>
      <c r="Q273" s="135">
        <v>0.222</v>
      </c>
      <c r="R273" s="135">
        <f>Q273*H273</f>
        <v>0.26639999999999997</v>
      </c>
      <c r="S273" s="135">
        <v>0</v>
      </c>
      <c r="T273" s="136">
        <f>S273*H273</f>
        <v>0</v>
      </c>
      <c r="AR273" s="137" t="s">
        <v>205</v>
      </c>
      <c r="AT273" s="137" t="s">
        <v>284</v>
      </c>
      <c r="AU273" s="137" t="s">
        <v>83</v>
      </c>
      <c r="AY273" s="15" t="s">
        <v>131</v>
      </c>
      <c r="BE273" s="138">
        <f>IF(N273="základní",J273,0)</f>
        <v>0</v>
      </c>
      <c r="BF273" s="138">
        <f>IF(N273="snížená",J273,0)</f>
        <v>0</v>
      </c>
      <c r="BG273" s="138">
        <f>IF(N273="zákl. přenesená",J273,0)</f>
        <v>0</v>
      </c>
      <c r="BH273" s="138">
        <f>IF(N273="sníž. přenesená",J273,0)</f>
        <v>0</v>
      </c>
      <c r="BI273" s="138">
        <f>IF(N273="nulová",J273,0)</f>
        <v>0</v>
      </c>
      <c r="BJ273" s="15" t="s">
        <v>81</v>
      </c>
      <c r="BK273" s="138">
        <f>ROUND(I273*H273,2)</f>
        <v>0</v>
      </c>
      <c r="BL273" s="15" t="s">
        <v>168</v>
      </c>
      <c r="BM273" s="137" t="s">
        <v>1003</v>
      </c>
    </row>
    <row r="274" spans="2:65" s="12" customFormat="1">
      <c r="B274" s="146"/>
      <c r="D274" s="147" t="s">
        <v>175</v>
      </c>
      <c r="F274" s="149" t="s">
        <v>1004</v>
      </c>
      <c r="H274" s="150">
        <v>1.2</v>
      </c>
      <c r="I274" s="151"/>
      <c r="L274" s="146"/>
      <c r="M274" s="152"/>
      <c r="T274" s="153"/>
      <c r="AT274" s="148" t="s">
        <v>175</v>
      </c>
      <c r="AU274" s="148" t="s">
        <v>83</v>
      </c>
      <c r="AV274" s="12" t="s">
        <v>83</v>
      </c>
      <c r="AW274" s="12" t="s">
        <v>4</v>
      </c>
      <c r="AX274" s="12" t="s">
        <v>81</v>
      </c>
      <c r="AY274" s="148" t="s">
        <v>131</v>
      </c>
    </row>
    <row r="275" spans="2:65" s="1" customFormat="1" ht="24.2" customHeight="1">
      <c r="B275" s="125"/>
      <c r="C275" s="126" t="s">
        <v>578</v>
      </c>
      <c r="D275" s="126" t="s">
        <v>134</v>
      </c>
      <c r="E275" s="127" t="s">
        <v>476</v>
      </c>
      <c r="F275" s="128" t="s">
        <v>477</v>
      </c>
      <c r="G275" s="129" t="s">
        <v>195</v>
      </c>
      <c r="H275" s="130">
        <v>41</v>
      </c>
      <c r="I275" s="131"/>
      <c r="J275" s="132">
        <f>ROUND(I275*H275,2)</f>
        <v>0</v>
      </c>
      <c r="K275" s="128" t="s">
        <v>138</v>
      </c>
      <c r="L275" s="30"/>
      <c r="M275" s="133" t="s">
        <v>3</v>
      </c>
      <c r="N275" s="134" t="s">
        <v>44</v>
      </c>
      <c r="P275" s="135">
        <f>O275*H275</f>
        <v>0</v>
      </c>
      <c r="Q275" s="135">
        <v>0.15539952000000001</v>
      </c>
      <c r="R275" s="135">
        <f>Q275*H275</f>
        <v>6.3713803200000001</v>
      </c>
      <c r="S275" s="135">
        <v>0</v>
      </c>
      <c r="T275" s="136">
        <f>S275*H275</f>
        <v>0</v>
      </c>
      <c r="AR275" s="137" t="s">
        <v>168</v>
      </c>
      <c r="AT275" s="137" t="s">
        <v>134</v>
      </c>
      <c r="AU275" s="137" t="s">
        <v>83</v>
      </c>
      <c r="AY275" s="15" t="s">
        <v>131</v>
      </c>
      <c r="BE275" s="138">
        <f>IF(N275="základní",J275,0)</f>
        <v>0</v>
      </c>
      <c r="BF275" s="138">
        <f>IF(N275="snížená",J275,0)</f>
        <v>0</v>
      </c>
      <c r="BG275" s="138">
        <f>IF(N275="zákl. přenesená",J275,0)</f>
        <v>0</v>
      </c>
      <c r="BH275" s="138">
        <f>IF(N275="sníž. přenesená",J275,0)</f>
        <v>0</v>
      </c>
      <c r="BI275" s="138">
        <f>IF(N275="nulová",J275,0)</f>
        <v>0</v>
      </c>
      <c r="BJ275" s="15" t="s">
        <v>81</v>
      </c>
      <c r="BK275" s="138">
        <f>ROUND(I275*H275,2)</f>
        <v>0</v>
      </c>
      <c r="BL275" s="15" t="s">
        <v>168</v>
      </c>
      <c r="BM275" s="137" t="s">
        <v>478</v>
      </c>
    </row>
    <row r="276" spans="2:65" s="1" customFormat="1">
      <c r="B276" s="30"/>
      <c r="D276" s="139" t="s">
        <v>141</v>
      </c>
      <c r="F276" s="140" t="s">
        <v>479</v>
      </c>
      <c r="I276" s="141"/>
      <c r="L276" s="30"/>
      <c r="M276" s="142"/>
      <c r="T276" s="51"/>
      <c r="AT276" s="15" t="s">
        <v>141</v>
      </c>
      <c r="AU276" s="15" t="s">
        <v>83</v>
      </c>
    </row>
    <row r="277" spans="2:65" s="12" customFormat="1">
      <c r="B277" s="146"/>
      <c r="D277" s="147" t="s">
        <v>175</v>
      </c>
      <c r="E277" s="148" t="s">
        <v>3</v>
      </c>
      <c r="F277" s="149" t="s">
        <v>1005</v>
      </c>
      <c r="H277" s="150">
        <v>41</v>
      </c>
      <c r="I277" s="151"/>
      <c r="L277" s="146"/>
      <c r="M277" s="152"/>
      <c r="T277" s="153"/>
      <c r="AT277" s="148" t="s">
        <v>175</v>
      </c>
      <c r="AU277" s="148" t="s">
        <v>83</v>
      </c>
      <c r="AV277" s="12" t="s">
        <v>83</v>
      </c>
      <c r="AW277" s="12" t="s">
        <v>34</v>
      </c>
      <c r="AX277" s="12" t="s">
        <v>73</v>
      </c>
      <c r="AY277" s="148" t="s">
        <v>131</v>
      </c>
    </row>
    <row r="278" spans="2:65" s="1" customFormat="1" ht="16.5" customHeight="1">
      <c r="B278" s="125"/>
      <c r="C278" s="154" t="s">
        <v>585</v>
      </c>
      <c r="D278" s="154" t="s">
        <v>284</v>
      </c>
      <c r="E278" s="155" t="s">
        <v>484</v>
      </c>
      <c r="F278" s="156" t="s">
        <v>485</v>
      </c>
      <c r="G278" s="157" t="s">
        <v>195</v>
      </c>
      <c r="H278" s="158">
        <v>41.82</v>
      </c>
      <c r="I278" s="159"/>
      <c r="J278" s="160">
        <f>ROUND(I278*H278,2)</f>
        <v>0</v>
      </c>
      <c r="K278" s="156" t="s">
        <v>138</v>
      </c>
      <c r="L278" s="161"/>
      <c r="M278" s="162" t="s">
        <v>3</v>
      </c>
      <c r="N278" s="163" t="s">
        <v>44</v>
      </c>
      <c r="P278" s="135">
        <f>O278*H278</f>
        <v>0</v>
      </c>
      <c r="Q278" s="135">
        <v>4.4999999999999998E-2</v>
      </c>
      <c r="R278" s="135">
        <f>Q278*H278</f>
        <v>1.8818999999999999</v>
      </c>
      <c r="S278" s="135">
        <v>0</v>
      </c>
      <c r="T278" s="136">
        <f>S278*H278</f>
        <v>0</v>
      </c>
      <c r="AR278" s="137" t="s">
        <v>205</v>
      </c>
      <c r="AT278" s="137" t="s">
        <v>284</v>
      </c>
      <c r="AU278" s="137" t="s">
        <v>83</v>
      </c>
      <c r="AY278" s="15" t="s">
        <v>131</v>
      </c>
      <c r="BE278" s="138">
        <f>IF(N278="základní",J278,0)</f>
        <v>0</v>
      </c>
      <c r="BF278" s="138">
        <f>IF(N278="snížená",J278,0)</f>
        <v>0</v>
      </c>
      <c r="BG278" s="138">
        <f>IF(N278="zákl. přenesená",J278,0)</f>
        <v>0</v>
      </c>
      <c r="BH278" s="138">
        <f>IF(N278="sníž. přenesená",J278,0)</f>
        <v>0</v>
      </c>
      <c r="BI278" s="138">
        <f>IF(N278="nulová",J278,0)</f>
        <v>0</v>
      </c>
      <c r="BJ278" s="15" t="s">
        <v>81</v>
      </c>
      <c r="BK278" s="138">
        <f>ROUND(I278*H278,2)</f>
        <v>0</v>
      </c>
      <c r="BL278" s="15" t="s">
        <v>168</v>
      </c>
      <c r="BM278" s="137" t="s">
        <v>486</v>
      </c>
    </row>
    <row r="279" spans="2:65" s="12" customFormat="1">
      <c r="B279" s="146"/>
      <c r="D279" s="147" t="s">
        <v>175</v>
      </c>
      <c r="F279" s="149" t="s">
        <v>732</v>
      </c>
      <c r="H279" s="150">
        <v>41.82</v>
      </c>
      <c r="I279" s="151"/>
      <c r="L279" s="146"/>
      <c r="M279" s="152"/>
      <c r="T279" s="153"/>
      <c r="AT279" s="148" t="s">
        <v>175</v>
      </c>
      <c r="AU279" s="148" t="s">
        <v>83</v>
      </c>
      <c r="AV279" s="12" t="s">
        <v>83</v>
      </c>
      <c r="AW279" s="12" t="s">
        <v>4</v>
      </c>
      <c r="AX279" s="12" t="s">
        <v>81</v>
      </c>
      <c r="AY279" s="148" t="s">
        <v>131</v>
      </c>
    </row>
    <row r="280" spans="2:65" s="1" customFormat="1" ht="24.2" customHeight="1">
      <c r="B280" s="125"/>
      <c r="C280" s="126" t="s">
        <v>591</v>
      </c>
      <c r="D280" s="126" t="s">
        <v>134</v>
      </c>
      <c r="E280" s="127" t="s">
        <v>1006</v>
      </c>
      <c r="F280" s="128" t="s">
        <v>1007</v>
      </c>
      <c r="G280" s="129" t="s">
        <v>195</v>
      </c>
      <c r="H280" s="130">
        <v>40</v>
      </c>
      <c r="I280" s="131"/>
      <c r="J280" s="132">
        <f>ROUND(I280*H280,2)</f>
        <v>0</v>
      </c>
      <c r="K280" s="128" t="s">
        <v>138</v>
      </c>
      <c r="L280" s="30"/>
      <c r="M280" s="133" t="s">
        <v>3</v>
      </c>
      <c r="N280" s="134" t="s">
        <v>44</v>
      </c>
      <c r="P280" s="135">
        <f>O280*H280</f>
        <v>0</v>
      </c>
      <c r="Q280" s="135">
        <v>0.16849059999999999</v>
      </c>
      <c r="R280" s="135">
        <f>Q280*H280</f>
        <v>6.7396239999999992</v>
      </c>
      <c r="S280" s="135">
        <v>0</v>
      </c>
      <c r="T280" s="136">
        <f>S280*H280</f>
        <v>0</v>
      </c>
      <c r="AR280" s="137" t="s">
        <v>168</v>
      </c>
      <c r="AT280" s="137" t="s">
        <v>134</v>
      </c>
      <c r="AU280" s="137" t="s">
        <v>83</v>
      </c>
      <c r="AY280" s="15" t="s">
        <v>131</v>
      </c>
      <c r="BE280" s="138">
        <f>IF(N280="základní",J280,0)</f>
        <v>0</v>
      </c>
      <c r="BF280" s="138">
        <f>IF(N280="snížená",J280,0)</f>
        <v>0</v>
      </c>
      <c r="BG280" s="138">
        <f>IF(N280="zákl. přenesená",J280,0)</f>
        <v>0</v>
      </c>
      <c r="BH280" s="138">
        <f>IF(N280="sníž. přenesená",J280,0)</f>
        <v>0</v>
      </c>
      <c r="BI280" s="138">
        <f>IF(N280="nulová",J280,0)</f>
        <v>0</v>
      </c>
      <c r="BJ280" s="15" t="s">
        <v>81</v>
      </c>
      <c r="BK280" s="138">
        <f>ROUND(I280*H280,2)</f>
        <v>0</v>
      </c>
      <c r="BL280" s="15" t="s">
        <v>168</v>
      </c>
      <c r="BM280" s="137" t="s">
        <v>1008</v>
      </c>
    </row>
    <row r="281" spans="2:65" s="1" customFormat="1">
      <c r="B281" s="30"/>
      <c r="D281" s="139" t="s">
        <v>141</v>
      </c>
      <c r="F281" s="140" t="s">
        <v>1009</v>
      </c>
      <c r="I281" s="141"/>
      <c r="L281" s="30"/>
      <c r="M281" s="142"/>
      <c r="T281" s="51"/>
      <c r="AT281" s="15" t="s">
        <v>141</v>
      </c>
      <c r="AU281" s="15" t="s">
        <v>83</v>
      </c>
    </row>
    <row r="282" spans="2:65" s="12" customFormat="1">
      <c r="B282" s="146"/>
      <c r="D282" s="147" t="s">
        <v>175</v>
      </c>
      <c r="E282" s="148" t="s">
        <v>3</v>
      </c>
      <c r="F282" s="149" t="s">
        <v>1010</v>
      </c>
      <c r="H282" s="150">
        <v>40</v>
      </c>
      <c r="I282" s="151"/>
      <c r="L282" s="146"/>
      <c r="M282" s="152"/>
      <c r="T282" s="153"/>
      <c r="AT282" s="148" t="s">
        <v>175</v>
      </c>
      <c r="AU282" s="148" t="s">
        <v>83</v>
      </c>
      <c r="AV282" s="12" t="s">
        <v>83</v>
      </c>
      <c r="AW282" s="12" t="s">
        <v>34</v>
      </c>
      <c r="AX282" s="12" t="s">
        <v>73</v>
      </c>
      <c r="AY282" s="148" t="s">
        <v>131</v>
      </c>
    </row>
    <row r="283" spans="2:65" s="1" customFormat="1" ht="16.5" customHeight="1">
      <c r="B283" s="125"/>
      <c r="C283" s="154" t="s">
        <v>597</v>
      </c>
      <c r="D283" s="154" t="s">
        <v>284</v>
      </c>
      <c r="E283" s="155" t="s">
        <v>1011</v>
      </c>
      <c r="F283" s="156" t="s">
        <v>1012</v>
      </c>
      <c r="G283" s="157" t="s">
        <v>195</v>
      </c>
      <c r="H283" s="158">
        <v>40.799999999999997</v>
      </c>
      <c r="I283" s="159"/>
      <c r="J283" s="160">
        <f>ROUND(I283*H283,2)</f>
        <v>0</v>
      </c>
      <c r="K283" s="156" t="s">
        <v>138</v>
      </c>
      <c r="L283" s="161"/>
      <c r="M283" s="162" t="s">
        <v>3</v>
      </c>
      <c r="N283" s="163" t="s">
        <v>44</v>
      </c>
      <c r="P283" s="135">
        <f>O283*H283</f>
        <v>0</v>
      </c>
      <c r="Q283" s="135">
        <v>0.15</v>
      </c>
      <c r="R283" s="135">
        <f>Q283*H283</f>
        <v>6.1199999999999992</v>
      </c>
      <c r="S283" s="135">
        <v>0</v>
      </c>
      <c r="T283" s="136">
        <f>S283*H283</f>
        <v>0</v>
      </c>
      <c r="AR283" s="137" t="s">
        <v>205</v>
      </c>
      <c r="AT283" s="137" t="s">
        <v>284</v>
      </c>
      <c r="AU283" s="137" t="s">
        <v>83</v>
      </c>
      <c r="AY283" s="15" t="s">
        <v>131</v>
      </c>
      <c r="BE283" s="138">
        <f>IF(N283="základní",J283,0)</f>
        <v>0</v>
      </c>
      <c r="BF283" s="138">
        <f>IF(N283="snížená",J283,0)</f>
        <v>0</v>
      </c>
      <c r="BG283" s="138">
        <f>IF(N283="zákl. přenesená",J283,0)</f>
        <v>0</v>
      </c>
      <c r="BH283" s="138">
        <f>IF(N283="sníž. přenesená",J283,0)</f>
        <v>0</v>
      </c>
      <c r="BI283" s="138">
        <f>IF(N283="nulová",J283,0)</f>
        <v>0</v>
      </c>
      <c r="BJ283" s="15" t="s">
        <v>81</v>
      </c>
      <c r="BK283" s="138">
        <f>ROUND(I283*H283,2)</f>
        <v>0</v>
      </c>
      <c r="BL283" s="15" t="s">
        <v>168</v>
      </c>
      <c r="BM283" s="137" t="s">
        <v>1013</v>
      </c>
    </row>
    <row r="284" spans="2:65" s="12" customFormat="1">
      <c r="B284" s="146"/>
      <c r="D284" s="147" t="s">
        <v>175</v>
      </c>
      <c r="F284" s="149" t="s">
        <v>731</v>
      </c>
      <c r="H284" s="150">
        <v>40.799999999999997</v>
      </c>
      <c r="I284" s="151"/>
      <c r="L284" s="146"/>
      <c r="M284" s="152"/>
      <c r="T284" s="153"/>
      <c r="AT284" s="148" t="s">
        <v>175</v>
      </c>
      <c r="AU284" s="148" t="s">
        <v>83</v>
      </c>
      <c r="AV284" s="12" t="s">
        <v>83</v>
      </c>
      <c r="AW284" s="12" t="s">
        <v>4</v>
      </c>
      <c r="AX284" s="12" t="s">
        <v>81</v>
      </c>
      <c r="AY284" s="148" t="s">
        <v>131</v>
      </c>
    </row>
    <row r="285" spans="2:65" s="1" customFormat="1" ht="21.75" customHeight="1">
      <c r="B285" s="125"/>
      <c r="C285" s="126" t="s">
        <v>603</v>
      </c>
      <c r="D285" s="126" t="s">
        <v>134</v>
      </c>
      <c r="E285" s="127" t="s">
        <v>499</v>
      </c>
      <c r="F285" s="128" t="s">
        <v>500</v>
      </c>
      <c r="G285" s="129" t="s">
        <v>195</v>
      </c>
      <c r="H285" s="130">
        <v>52</v>
      </c>
      <c r="I285" s="131"/>
      <c r="J285" s="132">
        <f>ROUND(I285*H285,2)</f>
        <v>0</v>
      </c>
      <c r="K285" s="128" t="s">
        <v>138</v>
      </c>
      <c r="L285" s="30"/>
      <c r="M285" s="133" t="s">
        <v>3</v>
      </c>
      <c r="N285" s="134" t="s">
        <v>44</v>
      </c>
      <c r="P285" s="135">
        <f>O285*H285</f>
        <v>0</v>
      </c>
      <c r="Q285" s="135">
        <v>1.863E-6</v>
      </c>
      <c r="R285" s="135">
        <f>Q285*H285</f>
        <v>9.6875999999999999E-5</v>
      </c>
      <c r="S285" s="135">
        <v>0</v>
      </c>
      <c r="T285" s="136">
        <f>S285*H285</f>
        <v>0</v>
      </c>
      <c r="AR285" s="137" t="s">
        <v>168</v>
      </c>
      <c r="AT285" s="137" t="s">
        <v>134</v>
      </c>
      <c r="AU285" s="137" t="s">
        <v>83</v>
      </c>
      <c r="AY285" s="15" t="s">
        <v>131</v>
      </c>
      <c r="BE285" s="138">
        <f>IF(N285="základní",J285,0)</f>
        <v>0</v>
      </c>
      <c r="BF285" s="138">
        <f>IF(N285="snížená",J285,0)</f>
        <v>0</v>
      </c>
      <c r="BG285" s="138">
        <f>IF(N285="zákl. přenesená",J285,0)</f>
        <v>0</v>
      </c>
      <c r="BH285" s="138">
        <f>IF(N285="sníž. přenesená",J285,0)</f>
        <v>0</v>
      </c>
      <c r="BI285" s="138">
        <f>IF(N285="nulová",J285,0)</f>
        <v>0</v>
      </c>
      <c r="BJ285" s="15" t="s">
        <v>81</v>
      </c>
      <c r="BK285" s="138">
        <f>ROUND(I285*H285,2)</f>
        <v>0</v>
      </c>
      <c r="BL285" s="15" t="s">
        <v>168</v>
      </c>
      <c r="BM285" s="137" t="s">
        <v>501</v>
      </c>
    </row>
    <row r="286" spans="2:65" s="1" customFormat="1">
      <c r="B286" s="30"/>
      <c r="D286" s="139" t="s">
        <v>141</v>
      </c>
      <c r="F286" s="140" t="s">
        <v>502</v>
      </c>
      <c r="I286" s="141"/>
      <c r="L286" s="30"/>
      <c r="M286" s="142"/>
      <c r="T286" s="51"/>
      <c r="AT286" s="15" t="s">
        <v>141</v>
      </c>
      <c r="AU286" s="15" t="s">
        <v>83</v>
      </c>
    </row>
    <row r="287" spans="2:65" s="1" customFormat="1" ht="24.2" customHeight="1">
      <c r="B287" s="125"/>
      <c r="C287" s="126" t="s">
        <v>609</v>
      </c>
      <c r="D287" s="126" t="s">
        <v>134</v>
      </c>
      <c r="E287" s="127" t="s">
        <v>504</v>
      </c>
      <c r="F287" s="128" t="s">
        <v>505</v>
      </c>
      <c r="G287" s="129" t="s">
        <v>195</v>
      </c>
      <c r="H287" s="130">
        <v>52</v>
      </c>
      <c r="I287" s="131"/>
      <c r="J287" s="132">
        <f>ROUND(I287*H287,2)</f>
        <v>0</v>
      </c>
      <c r="K287" s="128" t="s">
        <v>138</v>
      </c>
      <c r="L287" s="30"/>
      <c r="M287" s="133" t="s">
        <v>3</v>
      </c>
      <c r="N287" s="134" t="s">
        <v>44</v>
      </c>
      <c r="P287" s="135">
        <f>O287*H287</f>
        <v>0</v>
      </c>
      <c r="Q287" s="135">
        <v>2.7559999999999998E-4</v>
      </c>
      <c r="R287" s="135">
        <f>Q287*H287</f>
        <v>1.4331199999999999E-2</v>
      </c>
      <c r="S287" s="135">
        <v>0</v>
      </c>
      <c r="T287" s="136">
        <f>S287*H287</f>
        <v>0</v>
      </c>
      <c r="AR287" s="137" t="s">
        <v>168</v>
      </c>
      <c r="AT287" s="137" t="s">
        <v>134</v>
      </c>
      <c r="AU287" s="137" t="s">
        <v>83</v>
      </c>
      <c r="AY287" s="15" t="s">
        <v>131</v>
      </c>
      <c r="BE287" s="138">
        <f>IF(N287="základní",J287,0)</f>
        <v>0</v>
      </c>
      <c r="BF287" s="138">
        <f>IF(N287="snížená",J287,0)</f>
        <v>0</v>
      </c>
      <c r="BG287" s="138">
        <f>IF(N287="zákl. přenesená",J287,0)</f>
        <v>0</v>
      </c>
      <c r="BH287" s="138">
        <f>IF(N287="sníž. přenesená",J287,0)</f>
        <v>0</v>
      </c>
      <c r="BI287" s="138">
        <f>IF(N287="nulová",J287,0)</f>
        <v>0</v>
      </c>
      <c r="BJ287" s="15" t="s">
        <v>81</v>
      </c>
      <c r="BK287" s="138">
        <f>ROUND(I287*H287,2)</f>
        <v>0</v>
      </c>
      <c r="BL287" s="15" t="s">
        <v>168</v>
      </c>
      <c r="BM287" s="137" t="s">
        <v>506</v>
      </c>
    </row>
    <row r="288" spans="2:65" s="1" customFormat="1">
      <c r="B288" s="30"/>
      <c r="D288" s="139" t="s">
        <v>141</v>
      </c>
      <c r="F288" s="140" t="s">
        <v>507</v>
      </c>
      <c r="I288" s="141"/>
      <c r="L288" s="30"/>
      <c r="M288" s="142"/>
      <c r="T288" s="51"/>
      <c r="AT288" s="15" t="s">
        <v>141</v>
      </c>
      <c r="AU288" s="15" t="s">
        <v>83</v>
      </c>
    </row>
    <row r="289" spans="2:65" s="1" customFormat="1" ht="24.2" customHeight="1">
      <c r="B289" s="125"/>
      <c r="C289" s="126" t="s">
        <v>615</v>
      </c>
      <c r="D289" s="126" t="s">
        <v>134</v>
      </c>
      <c r="E289" s="127" t="s">
        <v>509</v>
      </c>
      <c r="F289" s="128" t="s">
        <v>510</v>
      </c>
      <c r="G289" s="129" t="s">
        <v>195</v>
      </c>
      <c r="H289" s="130">
        <v>52</v>
      </c>
      <c r="I289" s="131"/>
      <c r="J289" s="132">
        <f>ROUND(I289*H289,2)</f>
        <v>0</v>
      </c>
      <c r="K289" s="128" t="s">
        <v>138</v>
      </c>
      <c r="L289" s="30"/>
      <c r="M289" s="133" t="s">
        <v>3</v>
      </c>
      <c r="N289" s="134" t="s">
        <v>44</v>
      </c>
      <c r="P289" s="135">
        <f>O289*H289</f>
        <v>0</v>
      </c>
      <c r="Q289" s="135">
        <v>0</v>
      </c>
      <c r="R289" s="135">
        <f>Q289*H289</f>
        <v>0</v>
      </c>
      <c r="S289" s="135">
        <v>0</v>
      </c>
      <c r="T289" s="136">
        <f>S289*H289</f>
        <v>0</v>
      </c>
      <c r="AR289" s="137" t="s">
        <v>168</v>
      </c>
      <c r="AT289" s="137" t="s">
        <v>134</v>
      </c>
      <c r="AU289" s="137" t="s">
        <v>83</v>
      </c>
      <c r="AY289" s="15" t="s">
        <v>131</v>
      </c>
      <c r="BE289" s="138">
        <f>IF(N289="základní",J289,0)</f>
        <v>0</v>
      </c>
      <c r="BF289" s="138">
        <f>IF(N289="snížená",J289,0)</f>
        <v>0</v>
      </c>
      <c r="BG289" s="138">
        <f>IF(N289="zákl. přenesená",J289,0)</f>
        <v>0</v>
      </c>
      <c r="BH289" s="138">
        <f>IF(N289="sníž. přenesená",J289,0)</f>
        <v>0</v>
      </c>
      <c r="BI289" s="138">
        <f>IF(N289="nulová",J289,0)</f>
        <v>0</v>
      </c>
      <c r="BJ289" s="15" t="s">
        <v>81</v>
      </c>
      <c r="BK289" s="138">
        <f>ROUND(I289*H289,2)</f>
        <v>0</v>
      </c>
      <c r="BL289" s="15" t="s">
        <v>168</v>
      </c>
      <c r="BM289" s="137" t="s">
        <v>511</v>
      </c>
    </row>
    <row r="290" spans="2:65" s="1" customFormat="1">
      <c r="B290" s="30"/>
      <c r="D290" s="139" t="s">
        <v>141</v>
      </c>
      <c r="F290" s="140" t="s">
        <v>512</v>
      </c>
      <c r="I290" s="141"/>
      <c r="L290" s="30"/>
      <c r="M290" s="142"/>
      <c r="T290" s="51"/>
      <c r="AT290" s="15" t="s">
        <v>141</v>
      </c>
      <c r="AU290" s="15" t="s">
        <v>83</v>
      </c>
    </row>
    <row r="291" spans="2:65" s="1" customFormat="1" ht="16.5" customHeight="1">
      <c r="B291" s="125"/>
      <c r="C291" s="126" t="s">
        <v>621</v>
      </c>
      <c r="D291" s="126" t="s">
        <v>134</v>
      </c>
      <c r="E291" s="127" t="s">
        <v>514</v>
      </c>
      <c r="F291" s="128" t="s">
        <v>515</v>
      </c>
      <c r="G291" s="129" t="s">
        <v>195</v>
      </c>
      <c r="H291" s="130">
        <v>52</v>
      </c>
      <c r="I291" s="131"/>
      <c r="J291" s="132">
        <f>ROUND(I291*H291,2)</f>
        <v>0</v>
      </c>
      <c r="K291" s="128" t="s">
        <v>138</v>
      </c>
      <c r="L291" s="30"/>
      <c r="M291" s="133" t="s">
        <v>3</v>
      </c>
      <c r="N291" s="134" t="s">
        <v>44</v>
      </c>
      <c r="P291" s="135">
        <f>O291*H291</f>
        <v>0</v>
      </c>
      <c r="Q291" s="135">
        <v>1.6449999999999999E-6</v>
      </c>
      <c r="R291" s="135">
        <f>Q291*H291</f>
        <v>8.5539999999999998E-5</v>
      </c>
      <c r="S291" s="135">
        <v>0</v>
      </c>
      <c r="T291" s="136">
        <f>S291*H291</f>
        <v>0</v>
      </c>
      <c r="AR291" s="137" t="s">
        <v>168</v>
      </c>
      <c r="AT291" s="137" t="s">
        <v>134</v>
      </c>
      <c r="AU291" s="137" t="s">
        <v>83</v>
      </c>
      <c r="AY291" s="15" t="s">
        <v>131</v>
      </c>
      <c r="BE291" s="138">
        <f>IF(N291="základní",J291,0)</f>
        <v>0</v>
      </c>
      <c r="BF291" s="138">
        <f>IF(N291="snížená",J291,0)</f>
        <v>0</v>
      </c>
      <c r="BG291" s="138">
        <f>IF(N291="zákl. přenesená",J291,0)</f>
        <v>0</v>
      </c>
      <c r="BH291" s="138">
        <f>IF(N291="sníž. přenesená",J291,0)</f>
        <v>0</v>
      </c>
      <c r="BI291" s="138">
        <f>IF(N291="nulová",J291,0)</f>
        <v>0</v>
      </c>
      <c r="BJ291" s="15" t="s">
        <v>81</v>
      </c>
      <c r="BK291" s="138">
        <f>ROUND(I291*H291,2)</f>
        <v>0</v>
      </c>
      <c r="BL291" s="15" t="s">
        <v>168</v>
      </c>
      <c r="BM291" s="137" t="s">
        <v>516</v>
      </c>
    </row>
    <row r="292" spans="2:65" s="1" customFormat="1">
      <c r="B292" s="30"/>
      <c r="D292" s="139" t="s">
        <v>141</v>
      </c>
      <c r="F292" s="140" t="s">
        <v>517</v>
      </c>
      <c r="I292" s="141"/>
      <c r="L292" s="30"/>
      <c r="M292" s="142"/>
      <c r="T292" s="51"/>
      <c r="AT292" s="15" t="s">
        <v>141</v>
      </c>
      <c r="AU292" s="15" t="s">
        <v>83</v>
      </c>
    </row>
    <row r="293" spans="2:65" s="1" customFormat="1" ht="33" customHeight="1">
      <c r="B293" s="125"/>
      <c r="C293" s="126" t="s">
        <v>626</v>
      </c>
      <c r="D293" s="126" t="s">
        <v>134</v>
      </c>
      <c r="E293" s="127" t="s">
        <v>1014</v>
      </c>
      <c r="F293" s="128" t="s">
        <v>1015</v>
      </c>
      <c r="G293" s="129" t="s">
        <v>412</v>
      </c>
      <c r="H293" s="130">
        <v>1</v>
      </c>
      <c r="I293" s="131"/>
      <c r="J293" s="132">
        <f>ROUND(I293*H293,2)</f>
        <v>0</v>
      </c>
      <c r="K293" s="128" t="s">
        <v>138</v>
      </c>
      <c r="L293" s="30"/>
      <c r="M293" s="133" t="s">
        <v>3</v>
      </c>
      <c r="N293" s="134" t="s">
        <v>44</v>
      </c>
      <c r="P293" s="135">
        <f>O293*H293</f>
        <v>0</v>
      </c>
      <c r="Q293" s="135">
        <v>0</v>
      </c>
      <c r="R293" s="135">
        <f>Q293*H293</f>
        <v>0</v>
      </c>
      <c r="S293" s="135">
        <v>8.2000000000000003E-2</v>
      </c>
      <c r="T293" s="136">
        <f>S293*H293</f>
        <v>8.2000000000000003E-2</v>
      </c>
      <c r="AR293" s="137" t="s">
        <v>168</v>
      </c>
      <c r="AT293" s="137" t="s">
        <v>134</v>
      </c>
      <c r="AU293" s="137" t="s">
        <v>83</v>
      </c>
      <c r="AY293" s="15" t="s">
        <v>131</v>
      </c>
      <c r="BE293" s="138">
        <f>IF(N293="základní",J293,0)</f>
        <v>0</v>
      </c>
      <c r="BF293" s="138">
        <f>IF(N293="snížená",J293,0)</f>
        <v>0</v>
      </c>
      <c r="BG293" s="138">
        <f>IF(N293="zákl. přenesená",J293,0)</f>
        <v>0</v>
      </c>
      <c r="BH293" s="138">
        <f>IF(N293="sníž. přenesená",J293,0)</f>
        <v>0</v>
      </c>
      <c r="BI293" s="138">
        <f>IF(N293="nulová",J293,0)</f>
        <v>0</v>
      </c>
      <c r="BJ293" s="15" t="s">
        <v>81</v>
      </c>
      <c r="BK293" s="138">
        <f>ROUND(I293*H293,2)</f>
        <v>0</v>
      </c>
      <c r="BL293" s="15" t="s">
        <v>168</v>
      </c>
      <c r="BM293" s="137" t="s">
        <v>1016</v>
      </c>
    </row>
    <row r="294" spans="2:65" s="1" customFormat="1">
      <c r="B294" s="30"/>
      <c r="D294" s="139" t="s">
        <v>141</v>
      </c>
      <c r="F294" s="140" t="s">
        <v>1017</v>
      </c>
      <c r="I294" s="141"/>
      <c r="L294" s="30"/>
      <c r="M294" s="142"/>
      <c r="T294" s="51"/>
      <c r="AT294" s="15" t="s">
        <v>141</v>
      </c>
      <c r="AU294" s="15" t="s">
        <v>83</v>
      </c>
    </row>
    <row r="295" spans="2:65" s="12" customFormat="1">
      <c r="B295" s="146"/>
      <c r="D295" s="147" t="s">
        <v>175</v>
      </c>
      <c r="E295" s="148" t="s">
        <v>3</v>
      </c>
      <c r="F295" s="149" t="s">
        <v>1018</v>
      </c>
      <c r="H295" s="150">
        <v>1</v>
      </c>
      <c r="I295" s="151"/>
      <c r="L295" s="146"/>
      <c r="M295" s="152"/>
      <c r="T295" s="153"/>
      <c r="AT295" s="148" t="s">
        <v>175</v>
      </c>
      <c r="AU295" s="148" t="s">
        <v>83</v>
      </c>
      <c r="AV295" s="12" t="s">
        <v>83</v>
      </c>
      <c r="AW295" s="12" t="s">
        <v>34</v>
      </c>
      <c r="AX295" s="12" t="s">
        <v>73</v>
      </c>
      <c r="AY295" s="148" t="s">
        <v>131</v>
      </c>
    </row>
    <row r="296" spans="2:65" s="1" customFormat="1" ht="16.5" customHeight="1">
      <c r="B296" s="125"/>
      <c r="C296" s="126" t="s">
        <v>1019</v>
      </c>
      <c r="D296" s="126" t="s">
        <v>134</v>
      </c>
      <c r="E296" s="127" t="s">
        <v>733</v>
      </c>
      <c r="F296" s="128" t="s">
        <v>734</v>
      </c>
      <c r="G296" s="129" t="s">
        <v>412</v>
      </c>
      <c r="H296" s="130">
        <v>1</v>
      </c>
      <c r="I296" s="131"/>
      <c r="J296" s="132">
        <f>ROUND(I296*H296,2)</f>
        <v>0</v>
      </c>
      <c r="K296" s="128" t="s">
        <v>3</v>
      </c>
      <c r="L296" s="30"/>
      <c r="M296" s="133" t="s">
        <v>3</v>
      </c>
      <c r="N296" s="134" t="s">
        <v>44</v>
      </c>
      <c r="P296" s="135">
        <f>O296*H296</f>
        <v>0</v>
      </c>
      <c r="Q296" s="135">
        <v>0</v>
      </c>
      <c r="R296" s="135">
        <f>Q296*H296</f>
        <v>0</v>
      </c>
      <c r="S296" s="135">
        <v>5.4199999999999998E-2</v>
      </c>
      <c r="T296" s="136">
        <f>S296*H296</f>
        <v>5.4199999999999998E-2</v>
      </c>
      <c r="AR296" s="137" t="s">
        <v>168</v>
      </c>
      <c r="AT296" s="137" t="s">
        <v>134</v>
      </c>
      <c r="AU296" s="137" t="s">
        <v>83</v>
      </c>
      <c r="AY296" s="15" t="s">
        <v>131</v>
      </c>
      <c r="BE296" s="138">
        <f>IF(N296="základní",J296,0)</f>
        <v>0</v>
      </c>
      <c r="BF296" s="138">
        <f>IF(N296="snížená",J296,0)</f>
        <v>0</v>
      </c>
      <c r="BG296" s="138">
        <f>IF(N296="zákl. přenesená",J296,0)</f>
        <v>0</v>
      </c>
      <c r="BH296" s="138">
        <f>IF(N296="sníž. přenesená",J296,0)</f>
        <v>0</v>
      </c>
      <c r="BI296" s="138">
        <f>IF(N296="nulová",J296,0)</f>
        <v>0</v>
      </c>
      <c r="BJ296" s="15" t="s">
        <v>81</v>
      </c>
      <c r="BK296" s="138">
        <f>ROUND(I296*H296,2)</f>
        <v>0</v>
      </c>
      <c r="BL296" s="15" t="s">
        <v>168</v>
      </c>
      <c r="BM296" s="137" t="s">
        <v>735</v>
      </c>
    </row>
    <row r="297" spans="2:65" s="12" customFormat="1">
      <c r="B297" s="146"/>
      <c r="D297" s="147" t="s">
        <v>175</v>
      </c>
      <c r="E297" s="148" t="s">
        <v>3</v>
      </c>
      <c r="F297" s="149" t="s">
        <v>977</v>
      </c>
      <c r="H297" s="150">
        <v>1</v>
      </c>
      <c r="I297" s="151"/>
      <c r="L297" s="146"/>
      <c r="M297" s="152"/>
      <c r="T297" s="153"/>
      <c r="AT297" s="148" t="s">
        <v>175</v>
      </c>
      <c r="AU297" s="148" t="s">
        <v>83</v>
      </c>
      <c r="AV297" s="12" t="s">
        <v>83</v>
      </c>
      <c r="AW297" s="12" t="s">
        <v>34</v>
      </c>
      <c r="AX297" s="12" t="s">
        <v>73</v>
      </c>
      <c r="AY297" s="148" t="s">
        <v>131</v>
      </c>
    </row>
    <row r="298" spans="2:65" s="1" customFormat="1" ht="24.2" customHeight="1">
      <c r="B298" s="125"/>
      <c r="C298" s="126" t="s">
        <v>1020</v>
      </c>
      <c r="D298" s="126" t="s">
        <v>134</v>
      </c>
      <c r="E298" s="127" t="s">
        <v>1021</v>
      </c>
      <c r="F298" s="128" t="s">
        <v>1022</v>
      </c>
      <c r="G298" s="129" t="s">
        <v>412</v>
      </c>
      <c r="H298" s="130">
        <v>2</v>
      </c>
      <c r="I298" s="131"/>
      <c r="J298" s="132">
        <f>ROUND(I298*H298,2)</f>
        <v>0</v>
      </c>
      <c r="K298" s="128" t="s">
        <v>138</v>
      </c>
      <c r="L298" s="30"/>
      <c r="M298" s="133" t="s">
        <v>3</v>
      </c>
      <c r="N298" s="134" t="s">
        <v>44</v>
      </c>
      <c r="P298" s="135">
        <f>O298*H298</f>
        <v>0</v>
      </c>
      <c r="Q298" s="135">
        <v>0</v>
      </c>
      <c r="R298" s="135">
        <f>Q298*H298</f>
        <v>0</v>
      </c>
      <c r="S298" s="135">
        <v>0.187</v>
      </c>
      <c r="T298" s="136">
        <f>S298*H298</f>
        <v>0.374</v>
      </c>
      <c r="AR298" s="137" t="s">
        <v>168</v>
      </c>
      <c r="AT298" s="137" t="s">
        <v>134</v>
      </c>
      <c r="AU298" s="137" t="s">
        <v>83</v>
      </c>
      <c r="AY298" s="15" t="s">
        <v>131</v>
      </c>
      <c r="BE298" s="138">
        <f>IF(N298="základní",J298,0)</f>
        <v>0</v>
      </c>
      <c r="BF298" s="138">
        <f>IF(N298="snížená",J298,0)</f>
        <v>0</v>
      </c>
      <c r="BG298" s="138">
        <f>IF(N298="zákl. přenesená",J298,0)</f>
        <v>0</v>
      </c>
      <c r="BH298" s="138">
        <f>IF(N298="sníž. přenesená",J298,0)</f>
        <v>0</v>
      </c>
      <c r="BI298" s="138">
        <f>IF(N298="nulová",J298,0)</f>
        <v>0</v>
      </c>
      <c r="BJ298" s="15" t="s">
        <v>81</v>
      </c>
      <c r="BK298" s="138">
        <f>ROUND(I298*H298,2)</f>
        <v>0</v>
      </c>
      <c r="BL298" s="15" t="s">
        <v>168</v>
      </c>
      <c r="BM298" s="137" t="s">
        <v>1023</v>
      </c>
    </row>
    <row r="299" spans="2:65" s="1" customFormat="1">
      <c r="B299" s="30"/>
      <c r="D299" s="139" t="s">
        <v>141</v>
      </c>
      <c r="F299" s="140" t="s">
        <v>1024</v>
      </c>
      <c r="I299" s="141"/>
      <c r="L299" s="30"/>
      <c r="M299" s="142"/>
      <c r="T299" s="51"/>
      <c r="AT299" s="15" t="s">
        <v>141</v>
      </c>
      <c r="AU299" s="15" t="s">
        <v>83</v>
      </c>
    </row>
    <row r="300" spans="2:65" s="11" customFormat="1" ht="22.9" customHeight="1">
      <c r="B300" s="113"/>
      <c r="D300" s="114" t="s">
        <v>72</v>
      </c>
      <c r="E300" s="123" t="s">
        <v>518</v>
      </c>
      <c r="F300" s="123" t="s">
        <v>519</v>
      </c>
      <c r="I300" s="116"/>
      <c r="J300" s="124">
        <f>BK300</f>
        <v>0</v>
      </c>
      <c r="L300" s="113"/>
      <c r="M300" s="118"/>
      <c r="P300" s="119">
        <f>SUM(P301:P334)</f>
        <v>0</v>
      </c>
      <c r="R300" s="119">
        <f>SUM(R301:R334)</f>
        <v>0</v>
      </c>
      <c r="T300" s="120">
        <f>SUM(T301:T334)</f>
        <v>0</v>
      </c>
      <c r="AR300" s="114" t="s">
        <v>81</v>
      </c>
      <c r="AT300" s="121" t="s">
        <v>72</v>
      </c>
      <c r="AU300" s="121" t="s">
        <v>81</v>
      </c>
      <c r="AY300" s="114" t="s">
        <v>131</v>
      </c>
      <c r="BK300" s="122">
        <f>SUM(BK301:BK334)</f>
        <v>0</v>
      </c>
    </row>
    <row r="301" spans="2:65" s="1" customFormat="1" ht="24.2" customHeight="1">
      <c r="B301" s="125"/>
      <c r="C301" s="126" t="s">
        <v>1025</v>
      </c>
      <c r="D301" s="126" t="s">
        <v>134</v>
      </c>
      <c r="E301" s="127" t="s">
        <v>521</v>
      </c>
      <c r="F301" s="128" t="s">
        <v>522</v>
      </c>
      <c r="G301" s="129" t="s">
        <v>263</v>
      </c>
      <c r="H301" s="130">
        <v>102.625</v>
      </c>
      <c r="I301" s="131"/>
      <c r="J301" s="132">
        <f>ROUND(I301*H301,2)</f>
        <v>0</v>
      </c>
      <c r="K301" s="128" t="s">
        <v>138</v>
      </c>
      <c r="L301" s="30"/>
      <c r="M301" s="133" t="s">
        <v>3</v>
      </c>
      <c r="N301" s="134" t="s">
        <v>44</v>
      </c>
      <c r="P301" s="135">
        <f>O301*H301</f>
        <v>0</v>
      </c>
      <c r="Q301" s="135">
        <v>0</v>
      </c>
      <c r="R301" s="135">
        <f>Q301*H301</f>
        <v>0</v>
      </c>
      <c r="S301" s="135">
        <v>0</v>
      </c>
      <c r="T301" s="136">
        <f>S301*H301</f>
        <v>0</v>
      </c>
      <c r="AR301" s="137" t="s">
        <v>168</v>
      </c>
      <c r="AT301" s="137" t="s">
        <v>134</v>
      </c>
      <c r="AU301" s="137" t="s">
        <v>83</v>
      </c>
      <c r="AY301" s="15" t="s">
        <v>131</v>
      </c>
      <c r="BE301" s="138">
        <f>IF(N301="základní",J301,0)</f>
        <v>0</v>
      </c>
      <c r="BF301" s="138">
        <f>IF(N301="snížená",J301,0)</f>
        <v>0</v>
      </c>
      <c r="BG301" s="138">
        <f>IF(N301="zákl. přenesená",J301,0)</f>
        <v>0</v>
      </c>
      <c r="BH301" s="138">
        <f>IF(N301="sníž. přenesená",J301,0)</f>
        <v>0</v>
      </c>
      <c r="BI301" s="138">
        <f>IF(N301="nulová",J301,0)</f>
        <v>0</v>
      </c>
      <c r="BJ301" s="15" t="s">
        <v>81</v>
      </c>
      <c r="BK301" s="138">
        <f>ROUND(I301*H301,2)</f>
        <v>0</v>
      </c>
      <c r="BL301" s="15" t="s">
        <v>168</v>
      </c>
      <c r="BM301" s="137" t="s">
        <v>523</v>
      </c>
    </row>
    <row r="302" spans="2:65" s="1" customFormat="1">
      <c r="B302" s="30"/>
      <c r="D302" s="139" t="s">
        <v>141</v>
      </c>
      <c r="F302" s="140" t="s">
        <v>524</v>
      </c>
      <c r="I302" s="141"/>
      <c r="L302" s="30"/>
      <c r="M302" s="142"/>
      <c r="T302" s="51"/>
      <c r="AT302" s="15" t="s">
        <v>141</v>
      </c>
      <c r="AU302" s="15" t="s">
        <v>83</v>
      </c>
    </row>
    <row r="303" spans="2:65" s="12" customFormat="1">
      <c r="B303" s="146"/>
      <c r="D303" s="147" t="s">
        <v>175</v>
      </c>
      <c r="E303" s="148" t="s">
        <v>3</v>
      </c>
      <c r="F303" s="149" t="s">
        <v>1026</v>
      </c>
      <c r="H303" s="150">
        <v>61.6</v>
      </c>
      <c r="I303" s="151"/>
      <c r="L303" s="146"/>
      <c r="M303" s="152"/>
      <c r="T303" s="153"/>
      <c r="AT303" s="148" t="s">
        <v>175</v>
      </c>
      <c r="AU303" s="148" t="s">
        <v>83</v>
      </c>
      <c r="AV303" s="12" t="s">
        <v>83</v>
      </c>
      <c r="AW303" s="12" t="s">
        <v>34</v>
      </c>
      <c r="AX303" s="12" t="s">
        <v>73</v>
      </c>
      <c r="AY303" s="148" t="s">
        <v>131</v>
      </c>
    </row>
    <row r="304" spans="2:65" s="12" customFormat="1">
      <c r="B304" s="146"/>
      <c r="D304" s="147" t="s">
        <v>175</v>
      </c>
      <c r="E304" s="148" t="s">
        <v>3</v>
      </c>
      <c r="F304" s="149" t="s">
        <v>1027</v>
      </c>
      <c r="H304" s="150">
        <v>34.42</v>
      </c>
      <c r="I304" s="151"/>
      <c r="L304" s="146"/>
      <c r="M304" s="152"/>
      <c r="T304" s="153"/>
      <c r="AT304" s="148" t="s">
        <v>175</v>
      </c>
      <c r="AU304" s="148" t="s">
        <v>83</v>
      </c>
      <c r="AV304" s="12" t="s">
        <v>83</v>
      </c>
      <c r="AW304" s="12" t="s">
        <v>34</v>
      </c>
      <c r="AX304" s="12" t="s">
        <v>73</v>
      </c>
      <c r="AY304" s="148" t="s">
        <v>131</v>
      </c>
    </row>
    <row r="305" spans="2:65" s="12" customFormat="1">
      <c r="B305" s="146"/>
      <c r="D305" s="147" t="s">
        <v>175</v>
      </c>
      <c r="E305" s="148" t="s">
        <v>3</v>
      </c>
      <c r="F305" s="149" t="s">
        <v>1028</v>
      </c>
      <c r="H305" s="150">
        <v>6.0949999999999998</v>
      </c>
      <c r="I305" s="151"/>
      <c r="L305" s="146"/>
      <c r="M305" s="152"/>
      <c r="T305" s="153"/>
      <c r="AT305" s="148" t="s">
        <v>175</v>
      </c>
      <c r="AU305" s="148" t="s">
        <v>83</v>
      </c>
      <c r="AV305" s="12" t="s">
        <v>83</v>
      </c>
      <c r="AW305" s="12" t="s">
        <v>34</v>
      </c>
      <c r="AX305" s="12" t="s">
        <v>73</v>
      </c>
      <c r="AY305" s="148" t="s">
        <v>131</v>
      </c>
    </row>
    <row r="306" spans="2:65" s="12" customFormat="1">
      <c r="B306" s="146"/>
      <c r="D306" s="147" t="s">
        <v>175</v>
      </c>
      <c r="E306" s="148" t="s">
        <v>3</v>
      </c>
      <c r="F306" s="149" t="s">
        <v>1029</v>
      </c>
      <c r="H306" s="150">
        <v>8.2000000000000003E-2</v>
      </c>
      <c r="I306" s="151"/>
      <c r="L306" s="146"/>
      <c r="M306" s="152"/>
      <c r="T306" s="153"/>
      <c r="AT306" s="148" t="s">
        <v>175</v>
      </c>
      <c r="AU306" s="148" t="s">
        <v>83</v>
      </c>
      <c r="AV306" s="12" t="s">
        <v>83</v>
      </c>
      <c r="AW306" s="12" t="s">
        <v>34</v>
      </c>
      <c r="AX306" s="12" t="s">
        <v>73</v>
      </c>
      <c r="AY306" s="148" t="s">
        <v>131</v>
      </c>
    </row>
    <row r="307" spans="2:65" s="12" customFormat="1">
      <c r="B307" s="146"/>
      <c r="D307" s="147" t="s">
        <v>175</v>
      </c>
      <c r="E307" s="148" t="s">
        <v>3</v>
      </c>
      <c r="F307" s="149" t="s">
        <v>740</v>
      </c>
      <c r="H307" s="150">
        <v>5.3999999999999999E-2</v>
      </c>
      <c r="I307" s="151"/>
      <c r="L307" s="146"/>
      <c r="M307" s="152"/>
      <c r="T307" s="153"/>
      <c r="AT307" s="148" t="s">
        <v>175</v>
      </c>
      <c r="AU307" s="148" t="s">
        <v>83</v>
      </c>
      <c r="AV307" s="12" t="s">
        <v>83</v>
      </c>
      <c r="AW307" s="12" t="s">
        <v>34</v>
      </c>
      <c r="AX307" s="12" t="s">
        <v>73</v>
      </c>
      <c r="AY307" s="148" t="s">
        <v>131</v>
      </c>
    </row>
    <row r="308" spans="2:65" s="12" customFormat="1">
      <c r="B308" s="146"/>
      <c r="D308" s="147" t="s">
        <v>175</v>
      </c>
      <c r="E308" s="148" t="s">
        <v>3</v>
      </c>
      <c r="F308" s="149" t="s">
        <v>1030</v>
      </c>
      <c r="H308" s="150">
        <v>0.374</v>
      </c>
      <c r="I308" s="151"/>
      <c r="L308" s="146"/>
      <c r="M308" s="152"/>
      <c r="T308" s="153"/>
      <c r="AT308" s="148" t="s">
        <v>175</v>
      </c>
      <c r="AU308" s="148" t="s">
        <v>83</v>
      </c>
      <c r="AV308" s="12" t="s">
        <v>83</v>
      </c>
      <c r="AW308" s="12" t="s">
        <v>34</v>
      </c>
      <c r="AX308" s="12" t="s">
        <v>73</v>
      </c>
      <c r="AY308" s="148" t="s">
        <v>131</v>
      </c>
    </row>
    <row r="309" spans="2:65" s="1" customFormat="1" ht="24.2" customHeight="1">
      <c r="B309" s="125"/>
      <c r="C309" s="126" t="s">
        <v>1031</v>
      </c>
      <c r="D309" s="126" t="s">
        <v>134</v>
      </c>
      <c r="E309" s="127" t="s">
        <v>530</v>
      </c>
      <c r="F309" s="128" t="s">
        <v>531</v>
      </c>
      <c r="G309" s="129" t="s">
        <v>263</v>
      </c>
      <c r="H309" s="130">
        <v>923.625</v>
      </c>
      <c r="I309" s="131"/>
      <c r="J309" s="132">
        <f>ROUND(I309*H309,2)</f>
        <v>0</v>
      </c>
      <c r="K309" s="128" t="s">
        <v>138</v>
      </c>
      <c r="L309" s="30"/>
      <c r="M309" s="133" t="s">
        <v>3</v>
      </c>
      <c r="N309" s="134" t="s">
        <v>44</v>
      </c>
      <c r="P309" s="135">
        <f>O309*H309</f>
        <v>0</v>
      </c>
      <c r="Q309" s="135">
        <v>0</v>
      </c>
      <c r="R309" s="135">
        <f>Q309*H309</f>
        <v>0</v>
      </c>
      <c r="S309" s="135">
        <v>0</v>
      </c>
      <c r="T309" s="136">
        <f>S309*H309</f>
        <v>0</v>
      </c>
      <c r="AR309" s="137" t="s">
        <v>168</v>
      </c>
      <c r="AT309" s="137" t="s">
        <v>134</v>
      </c>
      <c r="AU309" s="137" t="s">
        <v>83</v>
      </c>
      <c r="AY309" s="15" t="s">
        <v>131</v>
      </c>
      <c r="BE309" s="138">
        <f>IF(N309="základní",J309,0)</f>
        <v>0</v>
      </c>
      <c r="BF309" s="138">
        <f>IF(N309="snížená",J309,0)</f>
        <v>0</v>
      </c>
      <c r="BG309" s="138">
        <f>IF(N309="zákl. přenesená",J309,0)</f>
        <v>0</v>
      </c>
      <c r="BH309" s="138">
        <f>IF(N309="sníž. přenesená",J309,0)</f>
        <v>0</v>
      </c>
      <c r="BI309" s="138">
        <f>IF(N309="nulová",J309,0)</f>
        <v>0</v>
      </c>
      <c r="BJ309" s="15" t="s">
        <v>81</v>
      </c>
      <c r="BK309" s="138">
        <f>ROUND(I309*H309,2)</f>
        <v>0</v>
      </c>
      <c r="BL309" s="15" t="s">
        <v>168</v>
      </c>
      <c r="BM309" s="137" t="s">
        <v>532</v>
      </c>
    </row>
    <row r="310" spans="2:65" s="1" customFormat="1">
      <c r="B310" s="30"/>
      <c r="D310" s="139" t="s">
        <v>141</v>
      </c>
      <c r="F310" s="140" t="s">
        <v>533</v>
      </c>
      <c r="I310" s="141"/>
      <c r="L310" s="30"/>
      <c r="M310" s="142"/>
      <c r="T310" s="51"/>
      <c r="AT310" s="15" t="s">
        <v>141</v>
      </c>
      <c r="AU310" s="15" t="s">
        <v>83</v>
      </c>
    </row>
    <row r="311" spans="2:65" s="12" customFormat="1">
      <c r="B311" s="146"/>
      <c r="D311" s="147" t="s">
        <v>175</v>
      </c>
      <c r="F311" s="149" t="s">
        <v>1032</v>
      </c>
      <c r="H311" s="150">
        <v>923.625</v>
      </c>
      <c r="I311" s="151"/>
      <c r="L311" s="146"/>
      <c r="M311" s="152"/>
      <c r="T311" s="153"/>
      <c r="AT311" s="148" t="s">
        <v>175</v>
      </c>
      <c r="AU311" s="148" t="s">
        <v>83</v>
      </c>
      <c r="AV311" s="12" t="s">
        <v>83</v>
      </c>
      <c r="AW311" s="12" t="s">
        <v>4</v>
      </c>
      <c r="AX311" s="12" t="s">
        <v>81</v>
      </c>
      <c r="AY311" s="148" t="s">
        <v>131</v>
      </c>
    </row>
    <row r="312" spans="2:65" s="1" customFormat="1" ht="24.2" customHeight="1">
      <c r="B312" s="125"/>
      <c r="C312" s="126" t="s">
        <v>1033</v>
      </c>
      <c r="D312" s="126" t="s">
        <v>134</v>
      </c>
      <c r="E312" s="127" t="s">
        <v>536</v>
      </c>
      <c r="F312" s="128" t="s">
        <v>537</v>
      </c>
      <c r="G312" s="129" t="s">
        <v>263</v>
      </c>
      <c r="H312" s="130">
        <v>10.343999999999999</v>
      </c>
      <c r="I312" s="131"/>
      <c r="J312" s="132">
        <f>ROUND(I312*H312,2)</f>
        <v>0</v>
      </c>
      <c r="K312" s="128" t="s">
        <v>138</v>
      </c>
      <c r="L312" s="30"/>
      <c r="M312" s="133" t="s">
        <v>3</v>
      </c>
      <c r="N312" s="134" t="s">
        <v>44</v>
      </c>
      <c r="P312" s="135">
        <f>O312*H312</f>
        <v>0</v>
      </c>
      <c r="Q312" s="135">
        <v>0</v>
      </c>
      <c r="R312" s="135">
        <f>Q312*H312</f>
        <v>0</v>
      </c>
      <c r="S312" s="135">
        <v>0</v>
      </c>
      <c r="T312" s="136">
        <f>S312*H312</f>
        <v>0</v>
      </c>
      <c r="AR312" s="137" t="s">
        <v>168</v>
      </c>
      <c r="AT312" s="137" t="s">
        <v>134</v>
      </c>
      <c r="AU312" s="137" t="s">
        <v>83</v>
      </c>
      <c r="AY312" s="15" t="s">
        <v>131</v>
      </c>
      <c r="BE312" s="138">
        <f>IF(N312="základní",J312,0)</f>
        <v>0</v>
      </c>
      <c r="BF312" s="138">
        <f>IF(N312="snížená",J312,0)</f>
        <v>0</v>
      </c>
      <c r="BG312" s="138">
        <f>IF(N312="zákl. přenesená",J312,0)</f>
        <v>0</v>
      </c>
      <c r="BH312" s="138">
        <f>IF(N312="sníž. přenesená",J312,0)</f>
        <v>0</v>
      </c>
      <c r="BI312" s="138">
        <f>IF(N312="nulová",J312,0)</f>
        <v>0</v>
      </c>
      <c r="BJ312" s="15" t="s">
        <v>81</v>
      </c>
      <c r="BK312" s="138">
        <f>ROUND(I312*H312,2)</f>
        <v>0</v>
      </c>
      <c r="BL312" s="15" t="s">
        <v>168</v>
      </c>
      <c r="BM312" s="137" t="s">
        <v>538</v>
      </c>
    </row>
    <row r="313" spans="2:65" s="1" customFormat="1">
      <c r="B313" s="30"/>
      <c r="D313" s="139" t="s">
        <v>141</v>
      </c>
      <c r="F313" s="140" t="s">
        <v>539</v>
      </c>
      <c r="I313" s="141"/>
      <c r="L313" s="30"/>
      <c r="M313" s="142"/>
      <c r="T313" s="51"/>
      <c r="AT313" s="15" t="s">
        <v>141</v>
      </c>
      <c r="AU313" s="15" t="s">
        <v>83</v>
      </c>
    </row>
    <row r="314" spans="2:65" s="12" customFormat="1">
      <c r="B314" s="146"/>
      <c r="D314" s="147" t="s">
        <v>175</v>
      </c>
      <c r="E314" s="148" t="s">
        <v>3</v>
      </c>
      <c r="F314" s="149" t="s">
        <v>1034</v>
      </c>
      <c r="H314" s="150">
        <v>7.25</v>
      </c>
      <c r="I314" s="151"/>
      <c r="L314" s="146"/>
      <c r="M314" s="152"/>
      <c r="T314" s="153"/>
      <c r="AT314" s="148" t="s">
        <v>175</v>
      </c>
      <c r="AU314" s="148" t="s">
        <v>83</v>
      </c>
      <c r="AV314" s="12" t="s">
        <v>83</v>
      </c>
      <c r="AW314" s="12" t="s">
        <v>34</v>
      </c>
      <c r="AX314" s="12" t="s">
        <v>73</v>
      </c>
      <c r="AY314" s="148" t="s">
        <v>131</v>
      </c>
    </row>
    <row r="315" spans="2:65" s="12" customFormat="1">
      <c r="B315" s="146"/>
      <c r="D315" s="147" t="s">
        <v>175</v>
      </c>
      <c r="E315" s="148" t="s">
        <v>3</v>
      </c>
      <c r="F315" s="149" t="s">
        <v>1035</v>
      </c>
      <c r="H315" s="150">
        <v>2.0499999999999998</v>
      </c>
      <c r="I315" s="151"/>
      <c r="L315" s="146"/>
      <c r="M315" s="152"/>
      <c r="T315" s="153"/>
      <c r="AT315" s="148" t="s">
        <v>175</v>
      </c>
      <c r="AU315" s="148" t="s">
        <v>83</v>
      </c>
      <c r="AV315" s="12" t="s">
        <v>83</v>
      </c>
      <c r="AW315" s="12" t="s">
        <v>34</v>
      </c>
      <c r="AX315" s="12" t="s">
        <v>73</v>
      </c>
      <c r="AY315" s="148" t="s">
        <v>131</v>
      </c>
    </row>
    <row r="316" spans="2:65" s="12" customFormat="1">
      <c r="B316" s="146"/>
      <c r="D316" s="147" t="s">
        <v>175</v>
      </c>
      <c r="E316" s="148" t="s">
        <v>3</v>
      </c>
      <c r="F316" s="149" t="s">
        <v>1036</v>
      </c>
      <c r="H316" s="150">
        <v>1.044</v>
      </c>
      <c r="I316" s="151"/>
      <c r="L316" s="146"/>
      <c r="M316" s="152"/>
      <c r="T316" s="153"/>
      <c r="AT316" s="148" t="s">
        <v>175</v>
      </c>
      <c r="AU316" s="148" t="s">
        <v>83</v>
      </c>
      <c r="AV316" s="12" t="s">
        <v>83</v>
      </c>
      <c r="AW316" s="12" t="s">
        <v>34</v>
      </c>
      <c r="AX316" s="12" t="s">
        <v>73</v>
      </c>
      <c r="AY316" s="148" t="s">
        <v>131</v>
      </c>
    </row>
    <row r="317" spans="2:65" s="1" customFormat="1" ht="24.2" customHeight="1">
      <c r="B317" s="125"/>
      <c r="C317" s="126" t="s">
        <v>1037</v>
      </c>
      <c r="D317" s="126" t="s">
        <v>134</v>
      </c>
      <c r="E317" s="127" t="s">
        <v>544</v>
      </c>
      <c r="F317" s="128" t="s">
        <v>531</v>
      </c>
      <c r="G317" s="129" t="s">
        <v>263</v>
      </c>
      <c r="H317" s="130">
        <v>93.096000000000004</v>
      </c>
      <c r="I317" s="131"/>
      <c r="J317" s="132">
        <f>ROUND(I317*H317,2)</f>
        <v>0</v>
      </c>
      <c r="K317" s="128" t="s">
        <v>138</v>
      </c>
      <c r="L317" s="30"/>
      <c r="M317" s="133" t="s">
        <v>3</v>
      </c>
      <c r="N317" s="134" t="s">
        <v>44</v>
      </c>
      <c r="P317" s="135">
        <f>O317*H317</f>
        <v>0</v>
      </c>
      <c r="Q317" s="135">
        <v>0</v>
      </c>
      <c r="R317" s="135">
        <f>Q317*H317</f>
        <v>0</v>
      </c>
      <c r="S317" s="135">
        <v>0</v>
      </c>
      <c r="T317" s="136">
        <f>S317*H317</f>
        <v>0</v>
      </c>
      <c r="AR317" s="137" t="s">
        <v>168</v>
      </c>
      <c r="AT317" s="137" t="s">
        <v>134</v>
      </c>
      <c r="AU317" s="137" t="s">
        <v>83</v>
      </c>
      <c r="AY317" s="15" t="s">
        <v>131</v>
      </c>
      <c r="BE317" s="138">
        <f>IF(N317="základní",J317,0)</f>
        <v>0</v>
      </c>
      <c r="BF317" s="138">
        <f>IF(N317="snížená",J317,0)</f>
        <v>0</v>
      </c>
      <c r="BG317" s="138">
        <f>IF(N317="zákl. přenesená",J317,0)</f>
        <v>0</v>
      </c>
      <c r="BH317" s="138">
        <f>IF(N317="sníž. přenesená",J317,0)</f>
        <v>0</v>
      </c>
      <c r="BI317" s="138">
        <f>IF(N317="nulová",J317,0)</f>
        <v>0</v>
      </c>
      <c r="BJ317" s="15" t="s">
        <v>81</v>
      </c>
      <c r="BK317" s="138">
        <f>ROUND(I317*H317,2)</f>
        <v>0</v>
      </c>
      <c r="BL317" s="15" t="s">
        <v>168</v>
      </c>
      <c r="BM317" s="137" t="s">
        <v>545</v>
      </c>
    </row>
    <row r="318" spans="2:65" s="1" customFormat="1">
      <c r="B318" s="30"/>
      <c r="D318" s="139" t="s">
        <v>141</v>
      </c>
      <c r="F318" s="140" t="s">
        <v>546</v>
      </c>
      <c r="I318" s="141"/>
      <c r="L318" s="30"/>
      <c r="M318" s="142"/>
      <c r="T318" s="51"/>
      <c r="AT318" s="15" t="s">
        <v>141</v>
      </c>
      <c r="AU318" s="15" t="s">
        <v>83</v>
      </c>
    </row>
    <row r="319" spans="2:65" s="12" customFormat="1">
      <c r="B319" s="146"/>
      <c r="D319" s="147" t="s">
        <v>175</v>
      </c>
      <c r="F319" s="149" t="s">
        <v>1038</v>
      </c>
      <c r="H319" s="150">
        <v>93.096000000000004</v>
      </c>
      <c r="I319" s="151"/>
      <c r="L319" s="146"/>
      <c r="M319" s="152"/>
      <c r="T319" s="153"/>
      <c r="AT319" s="148" t="s">
        <v>175</v>
      </c>
      <c r="AU319" s="148" t="s">
        <v>83</v>
      </c>
      <c r="AV319" s="12" t="s">
        <v>83</v>
      </c>
      <c r="AW319" s="12" t="s">
        <v>4</v>
      </c>
      <c r="AX319" s="12" t="s">
        <v>81</v>
      </c>
      <c r="AY319" s="148" t="s">
        <v>131</v>
      </c>
    </row>
    <row r="320" spans="2:65" s="1" customFormat="1" ht="24.2" customHeight="1">
      <c r="B320" s="125"/>
      <c r="C320" s="126" t="s">
        <v>1039</v>
      </c>
      <c r="D320" s="126" t="s">
        <v>134</v>
      </c>
      <c r="E320" s="127" t="s">
        <v>549</v>
      </c>
      <c r="F320" s="128" t="s">
        <v>550</v>
      </c>
      <c r="G320" s="129" t="s">
        <v>263</v>
      </c>
      <c r="H320" s="130">
        <v>34.42</v>
      </c>
      <c r="I320" s="131"/>
      <c r="J320" s="132">
        <f>ROUND(I320*H320,2)</f>
        <v>0</v>
      </c>
      <c r="K320" s="128" t="s">
        <v>138</v>
      </c>
      <c r="L320" s="30"/>
      <c r="M320" s="133" t="s">
        <v>3</v>
      </c>
      <c r="N320" s="134" t="s">
        <v>44</v>
      </c>
      <c r="P320" s="135">
        <f>O320*H320</f>
        <v>0</v>
      </c>
      <c r="Q320" s="135">
        <v>0</v>
      </c>
      <c r="R320" s="135">
        <f>Q320*H320</f>
        <v>0</v>
      </c>
      <c r="S320" s="135">
        <v>0</v>
      </c>
      <c r="T320" s="136">
        <f>S320*H320</f>
        <v>0</v>
      </c>
      <c r="AR320" s="137" t="s">
        <v>168</v>
      </c>
      <c r="AT320" s="137" t="s">
        <v>134</v>
      </c>
      <c r="AU320" s="137" t="s">
        <v>83</v>
      </c>
      <c r="AY320" s="15" t="s">
        <v>131</v>
      </c>
      <c r="BE320" s="138">
        <f>IF(N320="základní",J320,0)</f>
        <v>0</v>
      </c>
      <c r="BF320" s="138">
        <f>IF(N320="snížená",J320,0)</f>
        <v>0</v>
      </c>
      <c r="BG320" s="138">
        <f>IF(N320="zákl. přenesená",J320,0)</f>
        <v>0</v>
      </c>
      <c r="BH320" s="138">
        <f>IF(N320="sníž. přenesená",J320,0)</f>
        <v>0</v>
      </c>
      <c r="BI320" s="138">
        <f>IF(N320="nulová",J320,0)</f>
        <v>0</v>
      </c>
      <c r="BJ320" s="15" t="s">
        <v>81</v>
      </c>
      <c r="BK320" s="138">
        <f>ROUND(I320*H320,2)</f>
        <v>0</v>
      </c>
      <c r="BL320" s="15" t="s">
        <v>168</v>
      </c>
      <c r="BM320" s="137" t="s">
        <v>551</v>
      </c>
    </row>
    <row r="321" spans="2:65" s="1" customFormat="1">
      <c r="B321" s="30"/>
      <c r="D321" s="139" t="s">
        <v>141</v>
      </c>
      <c r="F321" s="140" t="s">
        <v>552</v>
      </c>
      <c r="I321" s="141"/>
      <c r="L321" s="30"/>
      <c r="M321" s="142"/>
      <c r="T321" s="51"/>
      <c r="AT321" s="15" t="s">
        <v>141</v>
      </c>
      <c r="AU321" s="15" t="s">
        <v>83</v>
      </c>
    </row>
    <row r="322" spans="2:65" s="12" customFormat="1">
      <c r="B322" s="146"/>
      <c r="D322" s="147" t="s">
        <v>175</v>
      </c>
      <c r="E322" s="148" t="s">
        <v>3</v>
      </c>
      <c r="F322" s="149" t="s">
        <v>1027</v>
      </c>
      <c r="H322" s="150">
        <v>34.42</v>
      </c>
      <c r="I322" s="151"/>
      <c r="L322" s="146"/>
      <c r="M322" s="152"/>
      <c r="T322" s="153"/>
      <c r="AT322" s="148" t="s">
        <v>175</v>
      </c>
      <c r="AU322" s="148" t="s">
        <v>83</v>
      </c>
      <c r="AV322" s="12" t="s">
        <v>83</v>
      </c>
      <c r="AW322" s="12" t="s">
        <v>34</v>
      </c>
      <c r="AX322" s="12" t="s">
        <v>73</v>
      </c>
      <c r="AY322" s="148" t="s">
        <v>131</v>
      </c>
    </row>
    <row r="323" spans="2:65" s="1" customFormat="1" ht="24.2" customHeight="1">
      <c r="B323" s="125"/>
      <c r="C323" s="126" t="s">
        <v>1040</v>
      </c>
      <c r="D323" s="126" t="s">
        <v>134</v>
      </c>
      <c r="E323" s="127" t="s">
        <v>554</v>
      </c>
      <c r="F323" s="128" t="s">
        <v>555</v>
      </c>
      <c r="G323" s="129" t="s">
        <v>263</v>
      </c>
      <c r="H323" s="130">
        <v>74.944999999999993</v>
      </c>
      <c r="I323" s="131"/>
      <c r="J323" s="132">
        <f>ROUND(I323*H323,2)</f>
        <v>0</v>
      </c>
      <c r="K323" s="128" t="s">
        <v>138</v>
      </c>
      <c r="L323" s="30"/>
      <c r="M323" s="133" t="s">
        <v>3</v>
      </c>
      <c r="N323" s="134" t="s">
        <v>44</v>
      </c>
      <c r="P323" s="135">
        <f>O323*H323</f>
        <v>0</v>
      </c>
      <c r="Q323" s="135">
        <v>0</v>
      </c>
      <c r="R323" s="135">
        <f>Q323*H323</f>
        <v>0</v>
      </c>
      <c r="S323" s="135">
        <v>0</v>
      </c>
      <c r="T323" s="136">
        <f>S323*H323</f>
        <v>0</v>
      </c>
      <c r="AR323" s="137" t="s">
        <v>168</v>
      </c>
      <c r="AT323" s="137" t="s">
        <v>134</v>
      </c>
      <c r="AU323" s="137" t="s">
        <v>83</v>
      </c>
      <c r="AY323" s="15" t="s">
        <v>131</v>
      </c>
      <c r="BE323" s="138">
        <f>IF(N323="základní",J323,0)</f>
        <v>0</v>
      </c>
      <c r="BF323" s="138">
        <f>IF(N323="snížená",J323,0)</f>
        <v>0</v>
      </c>
      <c r="BG323" s="138">
        <f>IF(N323="zákl. přenesená",J323,0)</f>
        <v>0</v>
      </c>
      <c r="BH323" s="138">
        <f>IF(N323="sníž. přenesená",J323,0)</f>
        <v>0</v>
      </c>
      <c r="BI323" s="138">
        <f>IF(N323="nulová",J323,0)</f>
        <v>0</v>
      </c>
      <c r="BJ323" s="15" t="s">
        <v>81</v>
      </c>
      <c r="BK323" s="138">
        <f>ROUND(I323*H323,2)</f>
        <v>0</v>
      </c>
      <c r="BL323" s="15" t="s">
        <v>168</v>
      </c>
      <c r="BM323" s="137" t="s">
        <v>556</v>
      </c>
    </row>
    <row r="324" spans="2:65" s="1" customFormat="1">
      <c r="B324" s="30"/>
      <c r="D324" s="139" t="s">
        <v>141</v>
      </c>
      <c r="F324" s="140" t="s">
        <v>557</v>
      </c>
      <c r="I324" s="141"/>
      <c r="L324" s="30"/>
      <c r="M324" s="142"/>
      <c r="T324" s="51"/>
      <c r="AT324" s="15" t="s">
        <v>141</v>
      </c>
      <c r="AU324" s="15" t="s">
        <v>83</v>
      </c>
    </row>
    <row r="325" spans="2:65" s="12" customFormat="1">
      <c r="B325" s="146"/>
      <c r="D325" s="147" t="s">
        <v>175</v>
      </c>
      <c r="E325" s="148" t="s">
        <v>3</v>
      </c>
      <c r="F325" s="149" t="s">
        <v>1026</v>
      </c>
      <c r="H325" s="150">
        <v>61.6</v>
      </c>
      <c r="I325" s="151"/>
      <c r="L325" s="146"/>
      <c r="M325" s="152"/>
      <c r="T325" s="153"/>
      <c r="AT325" s="148" t="s">
        <v>175</v>
      </c>
      <c r="AU325" s="148" t="s">
        <v>83</v>
      </c>
      <c r="AV325" s="12" t="s">
        <v>83</v>
      </c>
      <c r="AW325" s="12" t="s">
        <v>34</v>
      </c>
      <c r="AX325" s="12" t="s">
        <v>73</v>
      </c>
      <c r="AY325" s="148" t="s">
        <v>131</v>
      </c>
    </row>
    <row r="326" spans="2:65" s="12" customFormat="1">
      <c r="B326" s="146"/>
      <c r="D326" s="147" t="s">
        <v>175</v>
      </c>
      <c r="E326" s="148" t="s">
        <v>3</v>
      </c>
      <c r="F326" s="149" t="s">
        <v>1028</v>
      </c>
      <c r="H326" s="150">
        <v>6.0949999999999998</v>
      </c>
      <c r="I326" s="151"/>
      <c r="L326" s="146"/>
      <c r="M326" s="152"/>
      <c r="T326" s="153"/>
      <c r="AT326" s="148" t="s">
        <v>175</v>
      </c>
      <c r="AU326" s="148" t="s">
        <v>83</v>
      </c>
      <c r="AV326" s="12" t="s">
        <v>83</v>
      </c>
      <c r="AW326" s="12" t="s">
        <v>34</v>
      </c>
      <c r="AX326" s="12" t="s">
        <v>73</v>
      </c>
      <c r="AY326" s="148" t="s">
        <v>131</v>
      </c>
    </row>
    <row r="327" spans="2:65" s="12" customFormat="1">
      <c r="B327" s="146"/>
      <c r="D327" s="147" t="s">
        <v>175</v>
      </c>
      <c r="E327" s="148" t="s">
        <v>3</v>
      </c>
      <c r="F327" s="149" t="s">
        <v>1034</v>
      </c>
      <c r="H327" s="150">
        <v>7.25</v>
      </c>
      <c r="I327" s="151"/>
      <c r="L327" s="146"/>
      <c r="M327" s="152"/>
      <c r="T327" s="153"/>
      <c r="AT327" s="148" t="s">
        <v>175</v>
      </c>
      <c r="AU327" s="148" t="s">
        <v>83</v>
      </c>
      <c r="AV327" s="12" t="s">
        <v>83</v>
      </c>
      <c r="AW327" s="12" t="s">
        <v>34</v>
      </c>
      <c r="AX327" s="12" t="s">
        <v>73</v>
      </c>
      <c r="AY327" s="148" t="s">
        <v>131</v>
      </c>
    </row>
    <row r="328" spans="2:65" s="1" customFormat="1" ht="24.2" customHeight="1">
      <c r="B328" s="125"/>
      <c r="C328" s="126" t="s">
        <v>1041</v>
      </c>
      <c r="D328" s="126" t="s">
        <v>134</v>
      </c>
      <c r="E328" s="127" t="s">
        <v>559</v>
      </c>
      <c r="F328" s="128" t="s">
        <v>560</v>
      </c>
      <c r="G328" s="129" t="s">
        <v>263</v>
      </c>
      <c r="H328" s="130">
        <v>3.6040000000000001</v>
      </c>
      <c r="I328" s="131"/>
      <c r="J328" s="132">
        <f>ROUND(I328*H328,2)</f>
        <v>0</v>
      </c>
      <c r="K328" s="128" t="s">
        <v>138</v>
      </c>
      <c r="L328" s="30"/>
      <c r="M328" s="133" t="s">
        <v>3</v>
      </c>
      <c r="N328" s="134" t="s">
        <v>44</v>
      </c>
      <c r="P328" s="135">
        <f>O328*H328</f>
        <v>0</v>
      </c>
      <c r="Q328" s="135">
        <v>0</v>
      </c>
      <c r="R328" s="135">
        <f>Q328*H328</f>
        <v>0</v>
      </c>
      <c r="S328" s="135">
        <v>0</v>
      </c>
      <c r="T328" s="136">
        <f>S328*H328</f>
        <v>0</v>
      </c>
      <c r="AR328" s="137" t="s">
        <v>168</v>
      </c>
      <c r="AT328" s="137" t="s">
        <v>134</v>
      </c>
      <c r="AU328" s="137" t="s">
        <v>83</v>
      </c>
      <c r="AY328" s="15" t="s">
        <v>131</v>
      </c>
      <c r="BE328" s="138">
        <f>IF(N328="základní",J328,0)</f>
        <v>0</v>
      </c>
      <c r="BF328" s="138">
        <f>IF(N328="snížená",J328,0)</f>
        <v>0</v>
      </c>
      <c r="BG328" s="138">
        <f>IF(N328="zákl. přenesená",J328,0)</f>
        <v>0</v>
      </c>
      <c r="BH328" s="138">
        <f>IF(N328="sníž. přenesená",J328,0)</f>
        <v>0</v>
      </c>
      <c r="BI328" s="138">
        <f>IF(N328="nulová",J328,0)</f>
        <v>0</v>
      </c>
      <c r="BJ328" s="15" t="s">
        <v>81</v>
      </c>
      <c r="BK328" s="138">
        <f>ROUND(I328*H328,2)</f>
        <v>0</v>
      </c>
      <c r="BL328" s="15" t="s">
        <v>168</v>
      </c>
      <c r="BM328" s="137" t="s">
        <v>561</v>
      </c>
    </row>
    <row r="329" spans="2:65" s="1" customFormat="1">
      <c r="B329" s="30"/>
      <c r="D329" s="139" t="s">
        <v>141</v>
      </c>
      <c r="F329" s="140" t="s">
        <v>562</v>
      </c>
      <c r="I329" s="141"/>
      <c r="L329" s="30"/>
      <c r="M329" s="142"/>
      <c r="T329" s="51"/>
      <c r="AT329" s="15" t="s">
        <v>141</v>
      </c>
      <c r="AU329" s="15" t="s">
        <v>83</v>
      </c>
    </row>
    <row r="330" spans="2:65" s="12" customFormat="1">
      <c r="B330" s="146"/>
      <c r="D330" s="147" t="s">
        <v>175</v>
      </c>
      <c r="E330" s="148" t="s">
        <v>3</v>
      </c>
      <c r="F330" s="149" t="s">
        <v>1042</v>
      </c>
      <c r="H330" s="150">
        <v>2.0499999999999998</v>
      </c>
      <c r="I330" s="151"/>
      <c r="L330" s="146"/>
      <c r="M330" s="152"/>
      <c r="T330" s="153"/>
      <c r="AT330" s="148" t="s">
        <v>175</v>
      </c>
      <c r="AU330" s="148" t="s">
        <v>83</v>
      </c>
      <c r="AV330" s="12" t="s">
        <v>83</v>
      </c>
      <c r="AW330" s="12" t="s">
        <v>34</v>
      </c>
      <c r="AX330" s="12" t="s">
        <v>73</v>
      </c>
      <c r="AY330" s="148" t="s">
        <v>131</v>
      </c>
    </row>
    <row r="331" spans="2:65" s="12" customFormat="1">
      <c r="B331" s="146"/>
      <c r="D331" s="147" t="s">
        <v>175</v>
      </c>
      <c r="E331" s="148" t="s">
        <v>3</v>
      </c>
      <c r="F331" s="149" t="s">
        <v>1036</v>
      </c>
      <c r="H331" s="150">
        <v>1.044</v>
      </c>
      <c r="I331" s="151"/>
      <c r="L331" s="146"/>
      <c r="M331" s="152"/>
      <c r="T331" s="153"/>
      <c r="AT331" s="148" t="s">
        <v>175</v>
      </c>
      <c r="AU331" s="148" t="s">
        <v>83</v>
      </c>
      <c r="AV331" s="12" t="s">
        <v>83</v>
      </c>
      <c r="AW331" s="12" t="s">
        <v>34</v>
      </c>
      <c r="AX331" s="12" t="s">
        <v>73</v>
      </c>
      <c r="AY331" s="148" t="s">
        <v>131</v>
      </c>
    </row>
    <row r="332" spans="2:65" s="12" customFormat="1">
      <c r="B332" s="146"/>
      <c r="D332" s="147" t="s">
        <v>175</v>
      </c>
      <c r="E332" s="148" t="s">
        <v>3</v>
      </c>
      <c r="F332" s="149" t="s">
        <v>1029</v>
      </c>
      <c r="H332" s="150">
        <v>8.2000000000000003E-2</v>
      </c>
      <c r="I332" s="151"/>
      <c r="L332" s="146"/>
      <c r="M332" s="152"/>
      <c r="T332" s="153"/>
      <c r="AT332" s="148" t="s">
        <v>175</v>
      </c>
      <c r="AU332" s="148" t="s">
        <v>83</v>
      </c>
      <c r="AV332" s="12" t="s">
        <v>83</v>
      </c>
      <c r="AW332" s="12" t="s">
        <v>34</v>
      </c>
      <c r="AX332" s="12" t="s">
        <v>73</v>
      </c>
      <c r="AY332" s="148" t="s">
        <v>131</v>
      </c>
    </row>
    <row r="333" spans="2:65" s="12" customFormat="1">
      <c r="B333" s="146"/>
      <c r="D333" s="147" t="s">
        <v>175</v>
      </c>
      <c r="E333" s="148" t="s">
        <v>3</v>
      </c>
      <c r="F333" s="149" t="s">
        <v>740</v>
      </c>
      <c r="H333" s="150">
        <v>5.3999999999999999E-2</v>
      </c>
      <c r="I333" s="151"/>
      <c r="L333" s="146"/>
      <c r="M333" s="152"/>
      <c r="T333" s="153"/>
      <c r="AT333" s="148" t="s">
        <v>175</v>
      </c>
      <c r="AU333" s="148" t="s">
        <v>83</v>
      </c>
      <c r="AV333" s="12" t="s">
        <v>83</v>
      </c>
      <c r="AW333" s="12" t="s">
        <v>34</v>
      </c>
      <c r="AX333" s="12" t="s">
        <v>73</v>
      </c>
      <c r="AY333" s="148" t="s">
        <v>131</v>
      </c>
    </row>
    <row r="334" spans="2:65" s="12" customFormat="1">
      <c r="B334" s="146"/>
      <c r="D334" s="147" t="s">
        <v>175</v>
      </c>
      <c r="E334" s="148" t="s">
        <v>3</v>
      </c>
      <c r="F334" s="149" t="s">
        <v>1030</v>
      </c>
      <c r="H334" s="150">
        <v>0.374</v>
      </c>
      <c r="I334" s="151"/>
      <c r="L334" s="146"/>
      <c r="M334" s="152"/>
      <c r="T334" s="153"/>
      <c r="AT334" s="148" t="s">
        <v>175</v>
      </c>
      <c r="AU334" s="148" t="s">
        <v>83</v>
      </c>
      <c r="AV334" s="12" t="s">
        <v>83</v>
      </c>
      <c r="AW334" s="12" t="s">
        <v>34</v>
      </c>
      <c r="AX334" s="12" t="s">
        <v>73</v>
      </c>
      <c r="AY334" s="148" t="s">
        <v>131</v>
      </c>
    </row>
    <row r="335" spans="2:65" s="11" customFormat="1" ht="22.9" customHeight="1">
      <c r="B335" s="113"/>
      <c r="D335" s="114" t="s">
        <v>72</v>
      </c>
      <c r="E335" s="123" t="s">
        <v>563</v>
      </c>
      <c r="F335" s="123" t="s">
        <v>564</v>
      </c>
      <c r="I335" s="116"/>
      <c r="J335" s="124">
        <f>BK335</f>
        <v>0</v>
      </c>
      <c r="L335" s="113"/>
      <c r="M335" s="118"/>
      <c r="P335" s="119">
        <f>SUM(P336:P337)</f>
        <v>0</v>
      </c>
      <c r="R335" s="119">
        <f>SUM(R336:R337)</f>
        <v>0</v>
      </c>
      <c r="T335" s="120">
        <f>SUM(T336:T337)</f>
        <v>0</v>
      </c>
      <c r="AR335" s="114" t="s">
        <v>81</v>
      </c>
      <c r="AT335" s="121" t="s">
        <v>72</v>
      </c>
      <c r="AU335" s="121" t="s">
        <v>81</v>
      </c>
      <c r="AY335" s="114" t="s">
        <v>131</v>
      </c>
      <c r="BK335" s="122">
        <f>SUM(BK336:BK337)</f>
        <v>0</v>
      </c>
    </row>
    <row r="336" spans="2:65" s="1" customFormat="1" ht="24.2" customHeight="1">
      <c r="B336" s="125"/>
      <c r="C336" s="126" t="s">
        <v>1043</v>
      </c>
      <c r="D336" s="126" t="s">
        <v>134</v>
      </c>
      <c r="E336" s="127" t="s">
        <v>1044</v>
      </c>
      <c r="F336" s="128" t="s">
        <v>1045</v>
      </c>
      <c r="G336" s="129" t="s">
        <v>263</v>
      </c>
      <c r="H336" s="130">
        <v>52.77</v>
      </c>
      <c r="I336" s="131"/>
      <c r="J336" s="132">
        <f>ROUND(I336*H336,2)</f>
        <v>0</v>
      </c>
      <c r="K336" s="128" t="s">
        <v>138</v>
      </c>
      <c r="L336" s="30"/>
      <c r="M336" s="133" t="s">
        <v>3</v>
      </c>
      <c r="N336" s="134" t="s">
        <v>44</v>
      </c>
      <c r="P336" s="135">
        <f>O336*H336</f>
        <v>0</v>
      </c>
      <c r="Q336" s="135">
        <v>0</v>
      </c>
      <c r="R336" s="135">
        <f>Q336*H336</f>
        <v>0</v>
      </c>
      <c r="S336" s="135">
        <v>0</v>
      </c>
      <c r="T336" s="136">
        <f>S336*H336</f>
        <v>0</v>
      </c>
      <c r="AR336" s="137" t="s">
        <v>168</v>
      </c>
      <c r="AT336" s="137" t="s">
        <v>134</v>
      </c>
      <c r="AU336" s="137" t="s">
        <v>83</v>
      </c>
      <c r="AY336" s="15" t="s">
        <v>131</v>
      </c>
      <c r="BE336" s="138">
        <f>IF(N336="základní",J336,0)</f>
        <v>0</v>
      </c>
      <c r="BF336" s="138">
        <f>IF(N336="snížená",J336,0)</f>
        <v>0</v>
      </c>
      <c r="BG336" s="138">
        <f>IF(N336="zákl. přenesená",J336,0)</f>
        <v>0</v>
      </c>
      <c r="BH336" s="138">
        <f>IF(N336="sníž. přenesená",J336,0)</f>
        <v>0</v>
      </c>
      <c r="BI336" s="138">
        <f>IF(N336="nulová",J336,0)</f>
        <v>0</v>
      </c>
      <c r="BJ336" s="15" t="s">
        <v>81</v>
      </c>
      <c r="BK336" s="138">
        <f>ROUND(I336*H336,2)</f>
        <v>0</v>
      </c>
      <c r="BL336" s="15" t="s">
        <v>168</v>
      </c>
      <c r="BM336" s="137" t="s">
        <v>1046</v>
      </c>
    </row>
    <row r="337" spans="2:47" s="1" customFormat="1">
      <c r="B337" s="30"/>
      <c r="D337" s="139" t="s">
        <v>141</v>
      </c>
      <c r="F337" s="140" t="s">
        <v>1047</v>
      </c>
      <c r="I337" s="141"/>
      <c r="L337" s="30"/>
      <c r="M337" s="143"/>
      <c r="N337" s="144"/>
      <c r="O337" s="144"/>
      <c r="P337" s="144"/>
      <c r="Q337" s="144"/>
      <c r="R337" s="144"/>
      <c r="S337" s="144"/>
      <c r="T337" s="145"/>
      <c r="AT337" s="15" t="s">
        <v>141</v>
      </c>
      <c r="AU337" s="15" t="s">
        <v>83</v>
      </c>
    </row>
    <row r="338" spans="2:47" s="1" customFormat="1" ht="6.95" customHeight="1">
      <c r="B338" s="39"/>
      <c r="C338" s="40"/>
      <c r="D338" s="40"/>
      <c r="E338" s="40"/>
      <c r="F338" s="40"/>
      <c r="G338" s="40"/>
      <c r="H338" s="40"/>
      <c r="I338" s="40"/>
      <c r="J338" s="40"/>
      <c r="K338" s="40"/>
      <c r="L338" s="30"/>
    </row>
  </sheetData>
  <autoFilter ref="C85:K337" xr:uid="{00000000-0009-0000-0000-000006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hyperlinks>
    <hyperlink ref="F90" r:id="rId1" xr:uid="{00000000-0004-0000-0600-000000000000}"/>
    <hyperlink ref="F93" r:id="rId2" xr:uid="{00000000-0004-0000-0600-000001000000}"/>
    <hyperlink ref="F96" r:id="rId3" xr:uid="{00000000-0004-0000-0600-000002000000}"/>
    <hyperlink ref="F98" r:id="rId4" xr:uid="{00000000-0004-0000-0600-000003000000}"/>
    <hyperlink ref="F101" r:id="rId5" xr:uid="{00000000-0004-0000-0600-000004000000}"/>
    <hyperlink ref="F104" r:id="rId6" xr:uid="{00000000-0004-0000-0600-000005000000}"/>
    <hyperlink ref="F108" r:id="rId7" xr:uid="{00000000-0004-0000-0600-000006000000}"/>
    <hyperlink ref="F111" r:id="rId8" xr:uid="{00000000-0004-0000-0600-000007000000}"/>
    <hyperlink ref="F113" r:id="rId9" xr:uid="{00000000-0004-0000-0600-000008000000}"/>
    <hyperlink ref="F116" r:id="rId10" xr:uid="{00000000-0004-0000-0600-000009000000}"/>
    <hyperlink ref="F119" r:id="rId11" xr:uid="{00000000-0004-0000-0600-00000A000000}"/>
    <hyperlink ref="F122" r:id="rId12" xr:uid="{00000000-0004-0000-0600-00000B000000}"/>
    <hyperlink ref="F124" r:id="rId13" xr:uid="{00000000-0004-0000-0600-00000C000000}"/>
    <hyperlink ref="F127" r:id="rId14" xr:uid="{00000000-0004-0000-0600-00000D000000}"/>
    <hyperlink ref="F129" r:id="rId15" xr:uid="{00000000-0004-0000-0600-00000E000000}"/>
    <hyperlink ref="F131" r:id="rId16" xr:uid="{00000000-0004-0000-0600-00000F000000}"/>
    <hyperlink ref="F134" r:id="rId17" xr:uid="{00000000-0004-0000-0600-000010000000}"/>
    <hyperlink ref="F138" r:id="rId18" xr:uid="{00000000-0004-0000-0600-000011000000}"/>
    <hyperlink ref="F141" r:id="rId19" xr:uid="{00000000-0004-0000-0600-000012000000}"/>
    <hyperlink ref="F144" r:id="rId20" xr:uid="{00000000-0004-0000-0600-000013000000}"/>
    <hyperlink ref="F148" r:id="rId21" xr:uid="{00000000-0004-0000-0600-000014000000}"/>
    <hyperlink ref="F152" r:id="rId22" xr:uid="{00000000-0004-0000-0600-000015000000}"/>
    <hyperlink ref="F156" r:id="rId23" xr:uid="{00000000-0004-0000-0600-000016000000}"/>
    <hyperlink ref="F160" r:id="rId24" xr:uid="{00000000-0004-0000-0600-000017000000}"/>
    <hyperlink ref="F162" r:id="rId25" xr:uid="{00000000-0004-0000-0600-000018000000}"/>
    <hyperlink ref="F164" r:id="rId26" xr:uid="{00000000-0004-0000-0600-000019000000}"/>
    <hyperlink ref="F166" r:id="rId27" xr:uid="{00000000-0004-0000-0600-00001A000000}"/>
    <hyperlink ref="F168" r:id="rId28" xr:uid="{00000000-0004-0000-0600-00001B000000}"/>
    <hyperlink ref="F173" r:id="rId29" xr:uid="{00000000-0004-0000-0600-00001C000000}"/>
    <hyperlink ref="F176" r:id="rId30" xr:uid="{00000000-0004-0000-0600-00001D000000}"/>
    <hyperlink ref="F180" r:id="rId31" xr:uid="{00000000-0004-0000-0600-00001E000000}"/>
    <hyperlink ref="F185" r:id="rId32" xr:uid="{00000000-0004-0000-0600-00001F000000}"/>
    <hyperlink ref="F189" r:id="rId33" xr:uid="{00000000-0004-0000-0600-000020000000}"/>
    <hyperlink ref="F192" r:id="rId34" xr:uid="{00000000-0004-0000-0600-000021000000}"/>
    <hyperlink ref="F195" r:id="rId35" xr:uid="{00000000-0004-0000-0600-000022000000}"/>
    <hyperlink ref="F198" r:id="rId36" xr:uid="{00000000-0004-0000-0600-000023000000}"/>
    <hyperlink ref="F202" r:id="rId37" xr:uid="{00000000-0004-0000-0600-000024000000}"/>
    <hyperlink ref="F205" r:id="rId38" xr:uid="{00000000-0004-0000-0600-000025000000}"/>
    <hyperlink ref="F208" r:id="rId39" xr:uid="{00000000-0004-0000-0600-000026000000}"/>
    <hyperlink ref="F216" r:id="rId40" xr:uid="{00000000-0004-0000-0600-000027000000}"/>
    <hyperlink ref="F221" r:id="rId41" xr:uid="{00000000-0004-0000-0600-000028000000}"/>
    <hyperlink ref="F230" r:id="rId42" xr:uid="{00000000-0004-0000-0600-000029000000}"/>
    <hyperlink ref="F234" r:id="rId43" xr:uid="{00000000-0004-0000-0600-00002A000000}"/>
    <hyperlink ref="F238" r:id="rId44" xr:uid="{00000000-0004-0000-0600-00002B000000}"/>
    <hyperlink ref="F241" r:id="rId45" xr:uid="{00000000-0004-0000-0600-00002C000000}"/>
    <hyperlink ref="F244" r:id="rId46" xr:uid="{00000000-0004-0000-0600-00002D000000}"/>
    <hyperlink ref="F247" r:id="rId47" xr:uid="{00000000-0004-0000-0600-00002E000000}"/>
    <hyperlink ref="F250" r:id="rId48" xr:uid="{00000000-0004-0000-0600-00002F000000}"/>
    <hyperlink ref="F253" r:id="rId49" xr:uid="{00000000-0004-0000-0600-000030000000}"/>
    <hyperlink ref="F261" r:id="rId50" xr:uid="{00000000-0004-0000-0600-000031000000}"/>
    <hyperlink ref="F264" r:id="rId51" xr:uid="{00000000-0004-0000-0600-000032000000}"/>
    <hyperlink ref="F267" r:id="rId52" xr:uid="{00000000-0004-0000-0600-000033000000}"/>
    <hyperlink ref="F270" r:id="rId53" xr:uid="{00000000-0004-0000-0600-000034000000}"/>
    <hyperlink ref="F272" r:id="rId54" xr:uid="{00000000-0004-0000-0600-000035000000}"/>
    <hyperlink ref="F276" r:id="rId55" xr:uid="{00000000-0004-0000-0600-000036000000}"/>
    <hyperlink ref="F281" r:id="rId56" xr:uid="{00000000-0004-0000-0600-000037000000}"/>
    <hyperlink ref="F286" r:id="rId57" xr:uid="{00000000-0004-0000-0600-000038000000}"/>
    <hyperlink ref="F288" r:id="rId58" xr:uid="{00000000-0004-0000-0600-000039000000}"/>
    <hyperlink ref="F290" r:id="rId59" xr:uid="{00000000-0004-0000-0600-00003A000000}"/>
    <hyperlink ref="F292" r:id="rId60" xr:uid="{00000000-0004-0000-0600-00003B000000}"/>
    <hyperlink ref="F294" r:id="rId61" xr:uid="{00000000-0004-0000-0600-00003C000000}"/>
    <hyperlink ref="F299" r:id="rId62" xr:uid="{00000000-0004-0000-0600-00003D000000}"/>
    <hyperlink ref="F302" r:id="rId63" xr:uid="{00000000-0004-0000-0600-00003E000000}"/>
    <hyperlink ref="F310" r:id="rId64" xr:uid="{00000000-0004-0000-0600-00003F000000}"/>
    <hyperlink ref="F313" r:id="rId65" xr:uid="{00000000-0004-0000-0600-000040000000}"/>
    <hyperlink ref="F318" r:id="rId66" xr:uid="{00000000-0004-0000-0600-000041000000}"/>
    <hyperlink ref="F321" r:id="rId67" xr:uid="{00000000-0004-0000-0600-000042000000}"/>
    <hyperlink ref="F324" r:id="rId68" xr:uid="{00000000-0004-0000-0600-000043000000}"/>
    <hyperlink ref="F329" r:id="rId69" xr:uid="{00000000-0004-0000-0600-000044000000}"/>
    <hyperlink ref="F337" r:id="rId70" xr:uid="{00000000-0004-0000-0600-000045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71"/>
  <headerFooter>
    <oddFooter>&amp;CStrana &amp;P z &amp;N</oddFooter>
  </headerFooter>
  <rowBreaks count="1" manualBreakCount="1">
    <brk id="225" min="2" max="10" man="1"/>
  </rowBreaks>
  <drawing r:id="rId7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BM161"/>
  <sheetViews>
    <sheetView showGridLines="0" zoomScaleNormal="100" zoomScaleSheetLayoutView="9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3" t="s">
        <v>6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5" t="s">
        <v>100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83</v>
      </c>
    </row>
    <row r="4" spans="2:46" ht="24.95" customHeight="1">
      <c r="B4" s="18"/>
      <c r="D4" s="19" t="s">
        <v>104</v>
      </c>
      <c r="L4" s="18"/>
      <c r="M4" s="83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92" t="str">
        <f>'Rekapitulace stavby'!K6</f>
        <v>Opatření pro zlepšení podmínek chodců a MHD, Dubeček</v>
      </c>
      <c r="F7" s="293"/>
      <c r="G7" s="293"/>
      <c r="H7" s="293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282" t="s">
        <v>1384</v>
      </c>
      <c r="F9" s="291"/>
      <c r="G9" s="291"/>
      <c r="H9" s="291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3</v>
      </c>
      <c r="I11" s="25" t="s">
        <v>19</v>
      </c>
      <c r="J11" s="23" t="s">
        <v>3</v>
      </c>
      <c r="L11" s="30"/>
    </row>
    <row r="12" spans="2:46" s="1" customFormat="1" ht="12" customHeight="1">
      <c r="B12" s="30"/>
      <c r="D12" s="25" t="s">
        <v>20</v>
      </c>
      <c r="F12" s="23" t="s">
        <v>1048</v>
      </c>
      <c r="I12" s="25" t="s">
        <v>22</v>
      </c>
      <c r="J12" s="47" t="str">
        <f>'Rekapitulace stavby'!AN8</f>
        <v>23. 4. 2024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tr">
        <f>IF('Rekapitulace stavby'!AN10="","",'Rekapitulace stavby'!AN10)</f>
        <v>00240184</v>
      </c>
      <c r="L14" s="30"/>
    </row>
    <row r="15" spans="2:46" s="1" customFormat="1" ht="18" customHeight="1">
      <c r="B15" s="30"/>
      <c r="E15" s="23" t="str">
        <f>IF('Rekapitulace stavby'!E11="","",'Rekapitulace stavby'!E11)</f>
        <v xml:space="preserve">MČ Praha - Dubeč, Starodubečská 401/36, Dubeč </v>
      </c>
      <c r="I15" s="25" t="s">
        <v>28</v>
      </c>
      <c r="J15" s="23" t="str">
        <f>IF('Rekapitulace stavby'!AN11="","",'Rekapitulace stavby'!AN11)</f>
        <v/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94" t="str">
        <f>'Rekapitulace stavby'!E14</f>
        <v>Vyplň údaj</v>
      </c>
      <c r="F18" s="265"/>
      <c r="G18" s="265"/>
      <c r="H18" s="265"/>
      <c r="I18" s="25" t="s">
        <v>28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25</v>
      </c>
      <c r="J20" s="23" t="str">
        <f>IF('Rekapitulace stavby'!AN16="","",'Rekapitulace stavby'!AN16)</f>
        <v>04594932</v>
      </c>
      <c r="L20" s="30"/>
    </row>
    <row r="21" spans="2:12" s="1" customFormat="1" ht="18" customHeight="1">
      <c r="B21" s="30"/>
      <c r="E21" s="23" t="str">
        <f>IF('Rekapitulace stavby'!E17="","",'Rekapitulace stavby'!E17)</f>
        <v>Ing.T.Holenda,V.Křepinský PRINKOM spol.s r.o.</v>
      </c>
      <c r="I21" s="25" t="s">
        <v>28</v>
      </c>
      <c r="J21" s="23" t="str">
        <f>IF('Rekapitulace stavby'!AN17="","",'Rekapitulace stavby'!AN17)</f>
        <v/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35</v>
      </c>
      <c r="I23" s="25" t="s">
        <v>25</v>
      </c>
      <c r="J23" s="23" t="str">
        <f>IF('Rekapitulace stavby'!AN19="","",'Rekapitulace stavby'!AN19)</f>
        <v>04594932</v>
      </c>
      <c r="L23" s="30"/>
    </row>
    <row r="24" spans="2:12" s="1" customFormat="1" ht="18" customHeight="1">
      <c r="B24" s="30"/>
      <c r="E24" s="23" t="str">
        <f>IF('Rekapitulace stavby'!E20="","",'Rekapitulace stavby'!E20)</f>
        <v>Ing.Jiří Křepinský - PRINKOM spol. s r.o.</v>
      </c>
      <c r="I24" s="25" t="s">
        <v>28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37</v>
      </c>
      <c r="L26" s="30"/>
    </row>
    <row r="27" spans="2:12" s="7" customFormat="1" ht="16.5" customHeight="1">
      <c r="B27" s="84"/>
      <c r="E27" s="269" t="s">
        <v>3</v>
      </c>
      <c r="F27" s="269"/>
      <c r="G27" s="269"/>
      <c r="H27" s="269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customHeight="1">
      <c r="B30" s="30"/>
      <c r="D30" s="85" t="s">
        <v>39</v>
      </c>
      <c r="J30" s="61">
        <f>ROUND(J84, 2)</f>
        <v>0</v>
      </c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5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5" customHeight="1">
      <c r="B33" s="30"/>
      <c r="D33" s="50" t="s">
        <v>43</v>
      </c>
      <c r="E33" s="25" t="s">
        <v>44</v>
      </c>
      <c r="F33" s="86">
        <f>ROUND((SUM(BE84:BE160)),  2)</f>
        <v>0</v>
      </c>
      <c r="I33" s="87">
        <v>0.21</v>
      </c>
      <c r="J33" s="86">
        <f>ROUND(((SUM(BE84:BE160))*I33),  2)</f>
        <v>0</v>
      </c>
      <c r="L33" s="30"/>
    </row>
    <row r="34" spans="2:12" s="1" customFormat="1" ht="14.45" customHeight="1">
      <c r="B34" s="30"/>
      <c r="E34" s="25" t="s">
        <v>45</v>
      </c>
      <c r="F34" s="86">
        <f>ROUND((SUM(BF84:BF160)),  2)</f>
        <v>0</v>
      </c>
      <c r="I34" s="87">
        <v>0.15</v>
      </c>
      <c r="J34" s="86">
        <f>ROUND(((SUM(BF84:BF160))*I34),  2)</f>
        <v>0</v>
      </c>
      <c r="L34" s="30"/>
    </row>
    <row r="35" spans="2:12" s="1" customFormat="1" ht="14.45" hidden="1" customHeight="1">
      <c r="B35" s="30"/>
      <c r="E35" s="25" t="s">
        <v>46</v>
      </c>
      <c r="F35" s="86">
        <f>ROUND((SUM(BG84:BG160)),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5" t="s">
        <v>47</v>
      </c>
      <c r="F36" s="86">
        <f>ROUND((SUM(BH84:BH160)),  2)</f>
        <v>0</v>
      </c>
      <c r="I36" s="87">
        <v>0.15</v>
      </c>
      <c r="J36" s="86">
        <f>0</f>
        <v>0</v>
      </c>
      <c r="L36" s="30"/>
    </row>
    <row r="37" spans="2:12" s="1" customFormat="1" ht="14.45" hidden="1" customHeight="1">
      <c r="B37" s="30"/>
      <c r="E37" s="25" t="s">
        <v>48</v>
      </c>
      <c r="F37" s="86">
        <f>ROUND((SUM(BI84:BI160)),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5" customHeight="1">
      <c r="B45" s="30"/>
      <c r="C45" s="19" t="s">
        <v>108</v>
      </c>
      <c r="L45" s="30"/>
    </row>
    <row r="46" spans="2:12" s="1" customFormat="1" ht="6.95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92" t="str">
        <f>E7</f>
        <v>Opatření pro zlepšení podmínek chodců a MHD, Dubeček</v>
      </c>
      <c r="F48" s="293"/>
      <c r="G48" s="293"/>
      <c r="H48" s="293"/>
      <c r="L48" s="30"/>
    </row>
    <row r="49" spans="2:47" s="1" customFormat="1" ht="12" customHeight="1">
      <c r="B49" s="30"/>
      <c r="C49" s="25" t="s">
        <v>105</v>
      </c>
      <c r="L49" s="30"/>
    </row>
    <row r="50" spans="2:47" s="1" customFormat="1" ht="16.5" customHeight="1">
      <c r="B50" s="30"/>
      <c r="E50" s="282" t="str">
        <f>E9</f>
        <v>SO 400 - Opatření č.6 - Veřejné osvětlení v ulici K Vilkám</v>
      </c>
      <c r="F50" s="291"/>
      <c r="G50" s="291"/>
      <c r="H50" s="291"/>
      <c r="L50" s="30"/>
    </row>
    <row r="51" spans="2:47" s="1" customFormat="1" ht="6.95" customHeight="1">
      <c r="B51" s="30"/>
      <c r="L51" s="30"/>
    </row>
    <row r="52" spans="2:47" s="1" customFormat="1" ht="12" customHeight="1">
      <c r="B52" s="30"/>
      <c r="C52" s="25" t="s">
        <v>20</v>
      </c>
      <c r="F52" s="23" t="str">
        <f>F12</f>
        <v xml:space="preserve"> </v>
      </c>
      <c r="I52" s="25" t="s">
        <v>22</v>
      </c>
      <c r="J52" s="47" t="str">
        <f>IF(J12="","",J12)</f>
        <v>23. 4. 2024</v>
      </c>
      <c r="L52" s="30"/>
    </row>
    <row r="53" spans="2:47" s="1" customFormat="1" ht="6.95" customHeight="1">
      <c r="B53" s="30"/>
      <c r="L53" s="30"/>
    </row>
    <row r="54" spans="2:47" s="1" customFormat="1" ht="40.15" customHeight="1">
      <c r="B54" s="30"/>
      <c r="C54" s="25" t="s">
        <v>24</v>
      </c>
      <c r="F54" s="23" t="str">
        <f>E15</f>
        <v xml:space="preserve">MČ Praha - Dubeč, Starodubečská 401/36, Dubeč </v>
      </c>
      <c r="I54" s="25" t="s">
        <v>31</v>
      </c>
      <c r="J54" s="28" t="str">
        <f>E21</f>
        <v>Ing.T.Holenda,V.Křepinský PRINKOM spol.s r.o.</v>
      </c>
      <c r="L54" s="30"/>
    </row>
    <row r="55" spans="2:47" s="1" customFormat="1" ht="25.7" customHeight="1">
      <c r="B55" s="30"/>
      <c r="C55" s="25" t="s">
        <v>29</v>
      </c>
      <c r="F55" s="23" t="str">
        <f>IF(E18="","",E18)</f>
        <v>Vyplň údaj</v>
      </c>
      <c r="I55" s="25" t="s">
        <v>35</v>
      </c>
      <c r="J55" s="28" t="str">
        <f>E24</f>
        <v>Ing.Jiří Křepinský - PRINKOM spol. s r.o.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4" t="s">
        <v>109</v>
      </c>
      <c r="D57" s="88"/>
      <c r="E57" s="88"/>
      <c r="F57" s="88"/>
      <c r="G57" s="88"/>
      <c r="H57" s="88"/>
      <c r="I57" s="88"/>
      <c r="J57" s="95" t="s">
        <v>110</v>
      </c>
      <c r="K57" s="88"/>
      <c r="L57" s="30"/>
    </row>
    <row r="58" spans="2:47" s="1" customFormat="1" ht="10.35" customHeight="1">
      <c r="B58" s="30"/>
      <c r="L58" s="30"/>
    </row>
    <row r="59" spans="2:47" s="1" customFormat="1" ht="22.9" customHeight="1">
      <c r="B59" s="30"/>
      <c r="C59" s="96" t="s">
        <v>71</v>
      </c>
      <c r="J59" s="61">
        <f>J84</f>
        <v>0</v>
      </c>
      <c r="L59" s="30"/>
      <c r="AU59" s="15" t="s">
        <v>111</v>
      </c>
    </row>
    <row r="60" spans="2:47" s="8" customFormat="1" ht="24.95" customHeight="1">
      <c r="B60" s="97"/>
      <c r="D60" s="98" t="s">
        <v>1049</v>
      </c>
      <c r="E60" s="99"/>
      <c r="F60" s="99"/>
      <c r="G60" s="99"/>
      <c r="H60" s="99"/>
      <c r="I60" s="99"/>
      <c r="J60" s="100">
        <f>J85</f>
        <v>0</v>
      </c>
      <c r="L60" s="97"/>
    </row>
    <row r="61" spans="2:47" s="9" customFormat="1" ht="19.899999999999999" customHeight="1">
      <c r="B61" s="101"/>
      <c r="D61" s="102" t="s">
        <v>161</v>
      </c>
      <c r="E61" s="103"/>
      <c r="F61" s="103"/>
      <c r="G61" s="103"/>
      <c r="H61" s="103"/>
      <c r="I61" s="103"/>
      <c r="J61" s="104">
        <f>J86</f>
        <v>0</v>
      </c>
      <c r="L61" s="101"/>
    </row>
    <row r="62" spans="2:47" s="9" customFormat="1" ht="19.899999999999999" customHeight="1">
      <c r="B62" s="101"/>
      <c r="D62" s="102" t="s">
        <v>1050</v>
      </c>
      <c r="E62" s="103"/>
      <c r="F62" s="103"/>
      <c r="G62" s="103"/>
      <c r="H62" s="103"/>
      <c r="I62" s="103"/>
      <c r="J62" s="104">
        <f>J99</f>
        <v>0</v>
      </c>
      <c r="L62" s="101"/>
    </row>
    <row r="63" spans="2:47" s="9" customFormat="1" ht="14.85" customHeight="1">
      <c r="B63" s="101"/>
      <c r="D63" s="102" t="s">
        <v>1051</v>
      </c>
      <c r="E63" s="103"/>
      <c r="F63" s="103"/>
      <c r="G63" s="103"/>
      <c r="H63" s="103"/>
      <c r="I63" s="103"/>
      <c r="J63" s="104">
        <f>J100</f>
        <v>0</v>
      </c>
      <c r="L63" s="101"/>
    </row>
    <row r="64" spans="2:47" s="9" customFormat="1" ht="14.85" customHeight="1">
      <c r="B64" s="101"/>
      <c r="D64" s="102" t="s">
        <v>1052</v>
      </c>
      <c r="E64" s="103"/>
      <c r="F64" s="103"/>
      <c r="G64" s="103"/>
      <c r="H64" s="103"/>
      <c r="I64" s="103"/>
      <c r="J64" s="104">
        <f>J141</f>
        <v>0</v>
      </c>
      <c r="L64" s="101"/>
    </row>
    <row r="65" spans="2:12" s="1" customFormat="1" ht="21.75" customHeight="1">
      <c r="B65" s="30"/>
      <c r="L65" s="30"/>
    </row>
    <row r="66" spans="2:12" s="1" customFormat="1" ht="6.95" customHeight="1"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30"/>
    </row>
    <row r="70" spans="2:12" s="1" customFormat="1" ht="6.9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0"/>
    </row>
    <row r="71" spans="2:12" s="1" customFormat="1" ht="24.95" customHeight="1">
      <c r="B71" s="30"/>
      <c r="C71" s="19" t="s">
        <v>115</v>
      </c>
      <c r="L71" s="30"/>
    </row>
    <row r="72" spans="2:12" s="1" customFormat="1" ht="6.95" customHeight="1">
      <c r="B72" s="30"/>
      <c r="L72" s="30"/>
    </row>
    <row r="73" spans="2:12" s="1" customFormat="1" ht="12" customHeight="1">
      <c r="B73" s="30"/>
      <c r="C73" s="25" t="s">
        <v>16</v>
      </c>
      <c r="L73" s="30"/>
    </row>
    <row r="74" spans="2:12" s="1" customFormat="1" ht="16.5" customHeight="1">
      <c r="B74" s="30"/>
      <c r="E74" s="292" t="str">
        <f>E7</f>
        <v>Opatření pro zlepšení podmínek chodců a MHD, Dubeček</v>
      </c>
      <c r="F74" s="293"/>
      <c r="G74" s="293"/>
      <c r="H74" s="293"/>
      <c r="L74" s="30"/>
    </row>
    <row r="75" spans="2:12" s="1" customFormat="1" ht="12" customHeight="1">
      <c r="B75" s="30"/>
      <c r="C75" s="25" t="s">
        <v>105</v>
      </c>
      <c r="L75" s="30"/>
    </row>
    <row r="76" spans="2:12" s="1" customFormat="1" ht="16.5" customHeight="1">
      <c r="B76" s="30"/>
      <c r="E76" s="282" t="str">
        <f>E9</f>
        <v>SO 400 - Opatření č.6 - Veřejné osvětlení v ulici K Vilkám</v>
      </c>
      <c r="F76" s="291"/>
      <c r="G76" s="291"/>
      <c r="H76" s="291"/>
      <c r="L76" s="30"/>
    </row>
    <row r="77" spans="2:12" s="1" customFormat="1" ht="6.95" customHeight="1">
      <c r="B77" s="30"/>
      <c r="L77" s="30"/>
    </row>
    <row r="78" spans="2:12" s="1" customFormat="1" ht="12" customHeight="1">
      <c r="B78" s="30"/>
      <c r="C78" s="25" t="s">
        <v>20</v>
      </c>
      <c r="F78" s="23" t="str">
        <f>F12</f>
        <v xml:space="preserve"> </v>
      </c>
      <c r="I78" s="25" t="s">
        <v>22</v>
      </c>
      <c r="J78" s="47" t="str">
        <f>IF(J12="","",J12)</f>
        <v>23. 4. 2024</v>
      </c>
      <c r="L78" s="30"/>
    </row>
    <row r="79" spans="2:12" s="1" customFormat="1" ht="6.95" customHeight="1">
      <c r="B79" s="30"/>
      <c r="L79" s="30"/>
    </row>
    <row r="80" spans="2:12" s="1" customFormat="1" ht="40.15" customHeight="1">
      <c r="B80" s="30"/>
      <c r="C80" s="25" t="s">
        <v>24</v>
      </c>
      <c r="F80" s="23" t="str">
        <f>E15</f>
        <v xml:space="preserve">MČ Praha - Dubeč, Starodubečská 401/36, Dubeč </v>
      </c>
      <c r="I80" s="25" t="s">
        <v>31</v>
      </c>
      <c r="J80" s="28" t="str">
        <f>E21</f>
        <v>Ing.T.Holenda,V.Křepinský PRINKOM spol.s r.o.</v>
      </c>
      <c r="L80" s="30"/>
    </row>
    <row r="81" spans="2:65" s="1" customFormat="1" ht="25.7" customHeight="1">
      <c r="B81" s="30"/>
      <c r="C81" s="25" t="s">
        <v>29</v>
      </c>
      <c r="F81" s="23" t="str">
        <f>IF(E18="","",E18)</f>
        <v>Vyplň údaj</v>
      </c>
      <c r="I81" s="25" t="s">
        <v>35</v>
      </c>
      <c r="J81" s="28" t="str">
        <f>E24</f>
        <v>Ing.Jiří Křepinský - PRINKOM spol. s r.o.</v>
      </c>
      <c r="L81" s="30"/>
    </row>
    <row r="82" spans="2:65" s="1" customFormat="1" ht="10.35" customHeight="1">
      <c r="B82" s="30"/>
      <c r="L82" s="30"/>
    </row>
    <row r="83" spans="2:65" s="10" customFormat="1" ht="29.25" customHeight="1">
      <c r="B83" s="105"/>
      <c r="C83" s="106" t="s">
        <v>116</v>
      </c>
      <c r="D83" s="107" t="s">
        <v>58</v>
      </c>
      <c r="E83" s="107" t="s">
        <v>54</v>
      </c>
      <c r="F83" s="107" t="s">
        <v>55</v>
      </c>
      <c r="G83" s="107" t="s">
        <v>117</v>
      </c>
      <c r="H83" s="107" t="s">
        <v>118</v>
      </c>
      <c r="I83" s="107" t="s">
        <v>119</v>
      </c>
      <c r="J83" s="107" t="s">
        <v>110</v>
      </c>
      <c r="K83" s="108" t="s">
        <v>120</v>
      </c>
      <c r="L83" s="105"/>
      <c r="M83" s="54" t="s">
        <v>3</v>
      </c>
      <c r="N83" s="55" t="s">
        <v>43</v>
      </c>
      <c r="O83" s="55" t="s">
        <v>121</v>
      </c>
      <c r="P83" s="55" t="s">
        <v>122</v>
      </c>
      <c r="Q83" s="55" t="s">
        <v>123</v>
      </c>
      <c r="R83" s="55" t="s">
        <v>124</v>
      </c>
      <c r="S83" s="55" t="s">
        <v>125</v>
      </c>
      <c r="T83" s="56" t="s">
        <v>126</v>
      </c>
    </row>
    <row r="84" spans="2:65" s="1" customFormat="1" ht="22.9" customHeight="1">
      <c r="B84" s="30"/>
      <c r="C84" s="59" t="s">
        <v>127</v>
      </c>
      <c r="J84" s="109">
        <f>BK84</f>
        <v>0</v>
      </c>
      <c r="L84" s="30"/>
      <c r="M84" s="57"/>
      <c r="N84" s="48"/>
      <c r="O84" s="48"/>
      <c r="P84" s="110">
        <f>P85</f>
        <v>0</v>
      </c>
      <c r="Q84" s="48"/>
      <c r="R84" s="110">
        <f>R85</f>
        <v>0</v>
      </c>
      <c r="S84" s="48"/>
      <c r="T84" s="111">
        <f>T85</f>
        <v>0</v>
      </c>
      <c r="AT84" s="15" t="s">
        <v>72</v>
      </c>
      <c r="AU84" s="15" t="s">
        <v>111</v>
      </c>
      <c r="BK84" s="112">
        <f>BK85</f>
        <v>0</v>
      </c>
    </row>
    <row r="85" spans="2:65" s="11" customFormat="1" ht="25.9" customHeight="1">
      <c r="B85" s="113"/>
      <c r="D85" s="114" t="s">
        <v>72</v>
      </c>
      <c r="E85" s="115" t="s">
        <v>72</v>
      </c>
      <c r="F85" s="115" t="s">
        <v>570</v>
      </c>
      <c r="I85" s="116"/>
      <c r="J85" s="117">
        <f>BK85</f>
        <v>0</v>
      </c>
      <c r="L85" s="113"/>
      <c r="M85" s="118"/>
      <c r="P85" s="119">
        <f>P86+P99</f>
        <v>0</v>
      </c>
      <c r="R85" s="119">
        <f>R86+R99</f>
        <v>0</v>
      </c>
      <c r="T85" s="120">
        <f>T86+T99</f>
        <v>0</v>
      </c>
      <c r="AR85" s="114" t="s">
        <v>81</v>
      </c>
      <c r="AT85" s="121" t="s">
        <v>72</v>
      </c>
      <c r="AU85" s="121" t="s">
        <v>73</v>
      </c>
      <c r="AY85" s="114" t="s">
        <v>131</v>
      </c>
      <c r="BK85" s="122">
        <f>BK86+BK99</f>
        <v>0</v>
      </c>
    </row>
    <row r="86" spans="2:65" s="11" customFormat="1" ht="22.9" customHeight="1">
      <c r="B86" s="113"/>
      <c r="D86" s="114" t="s">
        <v>72</v>
      </c>
      <c r="E86" s="123" t="s">
        <v>571</v>
      </c>
      <c r="F86" s="123" t="s">
        <v>572</v>
      </c>
      <c r="I86" s="116"/>
      <c r="J86" s="124">
        <f>BK86</f>
        <v>0</v>
      </c>
      <c r="L86" s="113"/>
      <c r="M86" s="118"/>
      <c r="P86" s="119">
        <f>SUM(P87:P98)</f>
        <v>0</v>
      </c>
      <c r="R86" s="119">
        <f>SUM(R87:R98)</f>
        <v>0</v>
      </c>
      <c r="T86" s="120">
        <f>SUM(T87:T98)</f>
        <v>0</v>
      </c>
      <c r="AR86" s="114" t="s">
        <v>148</v>
      </c>
      <c r="AT86" s="121" t="s">
        <v>72</v>
      </c>
      <c r="AU86" s="121" t="s">
        <v>81</v>
      </c>
      <c r="AY86" s="114" t="s">
        <v>131</v>
      </c>
      <c r="BK86" s="122">
        <f>SUM(BK87:BK98)</f>
        <v>0</v>
      </c>
    </row>
    <row r="87" spans="2:65" s="1" customFormat="1" ht="37.9" customHeight="1">
      <c r="B87" s="125"/>
      <c r="C87" s="126" t="s">
        <v>81</v>
      </c>
      <c r="D87" s="126" t="s">
        <v>134</v>
      </c>
      <c r="E87" s="127" t="s">
        <v>1053</v>
      </c>
      <c r="F87" s="128" t="s">
        <v>1054</v>
      </c>
      <c r="G87" s="129" t="s">
        <v>195</v>
      </c>
      <c r="H87" s="130">
        <v>144</v>
      </c>
      <c r="I87" s="131"/>
      <c r="J87" s="132">
        <f>ROUND(I87*H87,2)</f>
        <v>0</v>
      </c>
      <c r="K87" s="128" t="s">
        <v>138</v>
      </c>
      <c r="L87" s="30"/>
      <c r="M87" s="133" t="s">
        <v>3</v>
      </c>
      <c r="N87" s="134" t="s">
        <v>44</v>
      </c>
      <c r="P87" s="135">
        <f>O87*H87</f>
        <v>0</v>
      </c>
      <c r="Q87" s="135">
        <v>0</v>
      </c>
      <c r="R87" s="135">
        <f>Q87*H87</f>
        <v>0</v>
      </c>
      <c r="S87" s="135">
        <v>0</v>
      </c>
      <c r="T87" s="136">
        <f>S87*H87</f>
        <v>0</v>
      </c>
      <c r="AR87" s="137" t="s">
        <v>503</v>
      </c>
      <c r="AT87" s="137" t="s">
        <v>134</v>
      </c>
      <c r="AU87" s="137" t="s">
        <v>83</v>
      </c>
      <c r="AY87" s="15" t="s">
        <v>131</v>
      </c>
      <c r="BE87" s="138">
        <f>IF(N87="základní",J87,0)</f>
        <v>0</v>
      </c>
      <c r="BF87" s="138">
        <f>IF(N87="snížená",J87,0)</f>
        <v>0</v>
      </c>
      <c r="BG87" s="138">
        <f>IF(N87="zákl. přenesená",J87,0)</f>
        <v>0</v>
      </c>
      <c r="BH87" s="138">
        <f>IF(N87="sníž. přenesená",J87,0)</f>
        <v>0</v>
      </c>
      <c r="BI87" s="138">
        <f>IF(N87="nulová",J87,0)</f>
        <v>0</v>
      </c>
      <c r="BJ87" s="15" t="s">
        <v>81</v>
      </c>
      <c r="BK87" s="138">
        <f>ROUND(I87*H87,2)</f>
        <v>0</v>
      </c>
      <c r="BL87" s="15" t="s">
        <v>503</v>
      </c>
      <c r="BM87" s="137" t="s">
        <v>83</v>
      </c>
    </row>
    <row r="88" spans="2:65" s="1" customFormat="1">
      <c r="B88" s="30"/>
      <c r="D88" s="139" t="s">
        <v>141</v>
      </c>
      <c r="F88" s="140" t="s">
        <v>1055</v>
      </c>
      <c r="I88" s="141"/>
      <c r="L88" s="30"/>
      <c r="M88" s="142"/>
      <c r="T88" s="51"/>
      <c r="AT88" s="15" t="s">
        <v>141</v>
      </c>
      <c r="AU88" s="15" t="s">
        <v>83</v>
      </c>
    </row>
    <row r="89" spans="2:65" s="1" customFormat="1" ht="24.2" customHeight="1">
      <c r="B89" s="125"/>
      <c r="C89" s="126" t="s">
        <v>83</v>
      </c>
      <c r="D89" s="126" t="s">
        <v>134</v>
      </c>
      <c r="E89" s="127" t="s">
        <v>1056</v>
      </c>
      <c r="F89" s="128" t="s">
        <v>1057</v>
      </c>
      <c r="G89" s="129" t="s">
        <v>195</v>
      </c>
      <c r="H89" s="130">
        <v>144</v>
      </c>
      <c r="I89" s="131"/>
      <c r="J89" s="132">
        <f>ROUND(I89*H89,2)</f>
        <v>0</v>
      </c>
      <c r="K89" s="128" t="s">
        <v>138</v>
      </c>
      <c r="L89" s="30"/>
      <c r="M89" s="133" t="s">
        <v>3</v>
      </c>
      <c r="N89" s="134" t="s">
        <v>44</v>
      </c>
      <c r="P89" s="135">
        <f>O89*H89</f>
        <v>0</v>
      </c>
      <c r="Q89" s="135">
        <v>0</v>
      </c>
      <c r="R89" s="135">
        <f>Q89*H89</f>
        <v>0</v>
      </c>
      <c r="S89" s="135">
        <v>0</v>
      </c>
      <c r="T89" s="136">
        <f>S89*H89</f>
        <v>0</v>
      </c>
      <c r="AR89" s="137" t="s">
        <v>503</v>
      </c>
      <c r="AT89" s="137" t="s">
        <v>134</v>
      </c>
      <c r="AU89" s="137" t="s">
        <v>83</v>
      </c>
      <c r="AY89" s="15" t="s">
        <v>131</v>
      </c>
      <c r="BE89" s="138">
        <f>IF(N89="základní",J89,0)</f>
        <v>0</v>
      </c>
      <c r="BF89" s="138">
        <f>IF(N89="snížená",J89,0)</f>
        <v>0</v>
      </c>
      <c r="BG89" s="138">
        <f>IF(N89="zákl. přenesená",J89,0)</f>
        <v>0</v>
      </c>
      <c r="BH89" s="138">
        <f>IF(N89="sníž. přenesená",J89,0)</f>
        <v>0</v>
      </c>
      <c r="BI89" s="138">
        <f>IF(N89="nulová",J89,0)</f>
        <v>0</v>
      </c>
      <c r="BJ89" s="15" t="s">
        <v>81</v>
      </c>
      <c r="BK89" s="138">
        <f>ROUND(I89*H89,2)</f>
        <v>0</v>
      </c>
      <c r="BL89" s="15" t="s">
        <v>503</v>
      </c>
      <c r="BM89" s="137" t="s">
        <v>168</v>
      </c>
    </row>
    <row r="90" spans="2:65" s="1" customFormat="1">
      <c r="B90" s="30"/>
      <c r="D90" s="139" t="s">
        <v>141</v>
      </c>
      <c r="F90" s="140" t="s">
        <v>1058</v>
      </c>
      <c r="I90" s="141"/>
      <c r="L90" s="30"/>
      <c r="M90" s="142"/>
      <c r="T90" s="51"/>
      <c r="AT90" s="15" t="s">
        <v>141</v>
      </c>
      <c r="AU90" s="15" t="s">
        <v>83</v>
      </c>
    </row>
    <row r="91" spans="2:65" s="1" customFormat="1" ht="33" customHeight="1">
      <c r="B91" s="125"/>
      <c r="C91" s="126" t="s">
        <v>148</v>
      </c>
      <c r="D91" s="126" t="s">
        <v>134</v>
      </c>
      <c r="E91" s="127" t="s">
        <v>1059</v>
      </c>
      <c r="F91" s="128" t="s">
        <v>1060</v>
      </c>
      <c r="G91" s="129" t="s">
        <v>195</v>
      </c>
      <c r="H91" s="130">
        <v>73</v>
      </c>
      <c r="I91" s="131"/>
      <c r="J91" s="132">
        <f>ROUND(I91*H91,2)</f>
        <v>0</v>
      </c>
      <c r="K91" s="128" t="s">
        <v>138</v>
      </c>
      <c r="L91" s="30"/>
      <c r="M91" s="133" t="s">
        <v>3</v>
      </c>
      <c r="N91" s="134" t="s">
        <v>44</v>
      </c>
      <c r="P91" s="135">
        <f>O91*H91</f>
        <v>0</v>
      </c>
      <c r="Q91" s="135">
        <v>0</v>
      </c>
      <c r="R91" s="135">
        <f>Q91*H91</f>
        <v>0</v>
      </c>
      <c r="S91" s="135">
        <v>0</v>
      </c>
      <c r="T91" s="136">
        <f>S91*H91</f>
        <v>0</v>
      </c>
      <c r="AR91" s="137" t="s">
        <v>503</v>
      </c>
      <c r="AT91" s="137" t="s">
        <v>134</v>
      </c>
      <c r="AU91" s="137" t="s">
        <v>83</v>
      </c>
      <c r="AY91" s="15" t="s">
        <v>131</v>
      </c>
      <c r="BE91" s="138">
        <f>IF(N91="základní",J91,0)</f>
        <v>0</v>
      </c>
      <c r="BF91" s="138">
        <f>IF(N91="snížená",J91,0)</f>
        <v>0</v>
      </c>
      <c r="BG91" s="138">
        <f>IF(N91="zákl. přenesená",J91,0)</f>
        <v>0</v>
      </c>
      <c r="BH91" s="138">
        <f>IF(N91="sníž. přenesená",J91,0)</f>
        <v>0</v>
      </c>
      <c r="BI91" s="138">
        <f>IF(N91="nulová",J91,0)</f>
        <v>0</v>
      </c>
      <c r="BJ91" s="15" t="s">
        <v>81</v>
      </c>
      <c r="BK91" s="138">
        <f>ROUND(I91*H91,2)</f>
        <v>0</v>
      </c>
      <c r="BL91" s="15" t="s">
        <v>503</v>
      </c>
      <c r="BM91" s="137" t="s">
        <v>192</v>
      </c>
    </row>
    <row r="92" spans="2:65" s="1" customFormat="1">
      <c r="B92" s="30"/>
      <c r="D92" s="139" t="s">
        <v>141</v>
      </c>
      <c r="F92" s="140" t="s">
        <v>1061</v>
      </c>
      <c r="I92" s="141"/>
      <c r="L92" s="30"/>
      <c r="M92" s="142"/>
      <c r="T92" s="51"/>
      <c r="AT92" s="15" t="s">
        <v>141</v>
      </c>
      <c r="AU92" s="15" t="s">
        <v>83</v>
      </c>
    </row>
    <row r="93" spans="2:65" s="1" customFormat="1" ht="33" customHeight="1">
      <c r="B93" s="125"/>
      <c r="C93" s="126" t="s">
        <v>168</v>
      </c>
      <c r="D93" s="126" t="s">
        <v>134</v>
      </c>
      <c r="E93" s="127" t="s">
        <v>1062</v>
      </c>
      <c r="F93" s="128" t="s">
        <v>1063</v>
      </c>
      <c r="G93" s="129" t="s">
        <v>195</v>
      </c>
      <c r="H93" s="130">
        <v>84</v>
      </c>
      <c r="I93" s="131"/>
      <c r="J93" s="132">
        <f>ROUND(I93*H93,2)</f>
        <v>0</v>
      </c>
      <c r="K93" s="128" t="s">
        <v>138</v>
      </c>
      <c r="L93" s="30"/>
      <c r="M93" s="133" t="s">
        <v>3</v>
      </c>
      <c r="N93" s="134" t="s">
        <v>44</v>
      </c>
      <c r="P93" s="135">
        <f>O93*H93</f>
        <v>0</v>
      </c>
      <c r="Q93" s="135">
        <v>0</v>
      </c>
      <c r="R93" s="135">
        <f>Q93*H93</f>
        <v>0</v>
      </c>
      <c r="S93" s="135">
        <v>0</v>
      </c>
      <c r="T93" s="136">
        <f>S93*H93</f>
        <v>0</v>
      </c>
      <c r="AR93" s="137" t="s">
        <v>503</v>
      </c>
      <c r="AT93" s="137" t="s">
        <v>134</v>
      </c>
      <c r="AU93" s="137" t="s">
        <v>83</v>
      </c>
      <c r="AY93" s="15" t="s">
        <v>131</v>
      </c>
      <c r="BE93" s="138">
        <f>IF(N93="základní",J93,0)</f>
        <v>0</v>
      </c>
      <c r="BF93" s="138">
        <f>IF(N93="snížená",J93,0)</f>
        <v>0</v>
      </c>
      <c r="BG93" s="138">
        <f>IF(N93="zákl. přenesená",J93,0)</f>
        <v>0</v>
      </c>
      <c r="BH93" s="138">
        <f>IF(N93="sníž. přenesená",J93,0)</f>
        <v>0</v>
      </c>
      <c r="BI93" s="138">
        <f>IF(N93="nulová",J93,0)</f>
        <v>0</v>
      </c>
      <c r="BJ93" s="15" t="s">
        <v>81</v>
      </c>
      <c r="BK93" s="138">
        <f>ROUND(I93*H93,2)</f>
        <v>0</v>
      </c>
      <c r="BL93" s="15" t="s">
        <v>503</v>
      </c>
      <c r="BM93" s="137" t="s">
        <v>205</v>
      </c>
    </row>
    <row r="94" spans="2:65" s="1" customFormat="1">
      <c r="B94" s="30"/>
      <c r="D94" s="139" t="s">
        <v>141</v>
      </c>
      <c r="F94" s="140" t="s">
        <v>1064</v>
      </c>
      <c r="I94" s="141"/>
      <c r="L94" s="30"/>
      <c r="M94" s="142"/>
      <c r="T94" s="51"/>
      <c r="AT94" s="15" t="s">
        <v>141</v>
      </c>
      <c r="AU94" s="15" t="s">
        <v>83</v>
      </c>
    </row>
    <row r="95" spans="2:65" s="1" customFormat="1" ht="24.2" customHeight="1">
      <c r="B95" s="125"/>
      <c r="C95" s="126" t="s">
        <v>130</v>
      </c>
      <c r="D95" s="126" t="s">
        <v>134</v>
      </c>
      <c r="E95" s="127" t="s">
        <v>1065</v>
      </c>
      <c r="F95" s="128" t="s">
        <v>1066</v>
      </c>
      <c r="G95" s="129" t="s">
        <v>208</v>
      </c>
      <c r="H95" s="130">
        <v>3</v>
      </c>
      <c r="I95" s="131"/>
      <c r="J95" s="132">
        <f>ROUND(I95*H95,2)</f>
        <v>0</v>
      </c>
      <c r="K95" s="128" t="s">
        <v>138</v>
      </c>
      <c r="L95" s="30"/>
      <c r="M95" s="133" t="s">
        <v>3</v>
      </c>
      <c r="N95" s="134" t="s">
        <v>44</v>
      </c>
      <c r="P95" s="135">
        <f>O95*H95</f>
        <v>0</v>
      </c>
      <c r="Q95" s="135">
        <v>0</v>
      </c>
      <c r="R95" s="135">
        <f>Q95*H95</f>
        <v>0</v>
      </c>
      <c r="S95" s="135">
        <v>0</v>
      </c>
      <c r="T95" s="136">
        <f>S95*H95</f>
        <v>0</v>
      </c>
      <c r="AR95" s="137" t="s">
        <v>503</v>
      </c>
      <c r="AT95" s="137" t="s">
        <v>134</v>
      </c>
      <c r="AU95" s="137" t="s">
        <v>83</v>
      </c>
      <c r="AY95" s="15" t="s">
        <v>131</v>
      </c>
      <c r="BE95" s="138">
        <f>IF(N95="základní",J95,0)</f>
        <v>0</v>
      </c>
      <c r="BF95" s="138">
        <f>IF(N95="snížená",J95,0)</f>
        <v>0</v>
      </c>
      <c r="BG95" s="138">
        <f>IF(N95="zákl. přenesená",J95,0)</f>
        <v>0</v>
      </c>
      <c r="BH95" s="138">
        <f>IF(N95="sníž. přenesená",J95,0)</f>
        <v>0</v>
      </c>
      <c r="BI95" s="138">
        <f>IF(N95="nulová",J95,0)</f>
        <v>0</v>
      </c>
      <c r="BJ95" s="15" t="s">
        <v>81</v>
      </c>
      <c r="BK95" s="138">
        <f>ROUND(I95*H95,2)</f>
        <v>0</v>
      </c>
      <c r="BL95" s="15" t="s">
        <v>503</v>
      </c>
      <c r="BM95" s="137" t="s">
        <v>217</v>
      </c>
    </row>
    <row r="96" spans="2:65" s="1" customFormat="1">
      <c r="B96" s="30"/>
      <c r="D96" s="139" t="s">
        <v>141</v>
      </c>
      <c r="F96" s="140" t="s">
        <v>1067</v>
      </c>
      <c r="I96" s="141"/>
      <c r="L96" s="30"/>
      <c r="M96" s="142"/>
      <c r="T96" s="51"/>
      <c r="AT96" s="15" t="s">
        <v>141</v>
      </c>
      <c r="AU96" s="15" t="s">
        <v>83</v>
      </c>
    </row>
    <row r="97" spans="2:65" s="1" customFormat="1" ht="24.2" customHeight="1">
      <c r="B97" s="125"/>
      <c r="C97" s="126" t="s">
        <v>192</v>
      </c>
      <c r="D97" s="126" t="s">
        <v>134</v>
      </c>
      <c r="E97" s="127" t="s">
        <v>1068</v>
      </c>
      <c r="F97" s="128" t="s">
        <v>1069</v>
      </c>
      <c r="G97" s="129" t="s">
        <v>208</v>
      </c>
      <c r="H97" s="130">
        <v>62</v>
      </c>
      <c r="I97" s="131"/>
      <c r="J97" s="132">
        <f>ROUND(I97*H97,2)</f>
        <v>0</v>
      </c>
      <c r="K97" s="128" t="s">
        <v>138</v>
      </c>
      <c r="L97" s="30"/>
      <c r="M97" s="133" t="s">
        <v>3</v>
      </c>
      <c r="N97" s="134" t="s">
        <v>44</v>
      </c>
      <c r="P97" s="135">
        <f>O97*H97</f>
        <v>0</v>
      </c>
      <c r="Q97" s="135">
        <v>0</v>
      </c>
      <c r="R97" s="135">
        <f>Q97*H97</f>
        <v>0</v>
      </c>
      <c r="S97" s="135">
        <v>0</v>
      </c>
      <c r="T97" s="136">
        <f>S97*H97</f>
        <v>0</v>
      </c>
      <c r="AR97" s="137" t="s">
        <v>503</v>
      </c>
      <c r="AT97" s="137" t="s">
        <v>134</v>
      </c>
      <c r="AU97" s="137" t="s">
        <v>83</v>
      </c>
      <c r="AY97" s="15" t="s">
        <v>131</v>
      </c>
      <c r="BE97" s="138">
        <f>IF(N97="základní",J97,0)</f>
        <v>0</v>
      </c>
      <c r="BF97" s="138">
        <f>IF(N97="snížená",J97,0)</f>
        <v>0</v>
      </c>
      <c r="BG97" s="138">
        <f>IF(N97="zákl. přenesená",J97,0)</f>
        <v>0</v>
      </c>
      <c r="BH97" s="138">
        <f>IF(N97="sníž. přenesená",J97,0)</f>
        <v>0</v>
      </c>
      <c r="BI97" s="138">
        <f>IF(N97="nulová",J97,0)</f>
        <v>0</v>
      </c>
      <c r="BJ97" s="15" t="s">
        <v>81</v>
      </c>
      <c r="BK97" s="138">
        <f>ROUND(I97*H97,2)</f>
        <v>0</v>
      </c>
      <c r="BL97" s="15" t="s">
        <v>503</v>
      </c>
      <c r="BM97" s="137" t="s">
        <v>228</v>
      </c>
    </row>
    <row r="98" spans="2:65" s="1" customFormat="1">
      <c r="B98" s="30"/>
      <c r="D98" s="139" t="s">
        <v>141</v>
      </c>
      <c r="F98" s="140" t="s">
        <v>1070</v>
      </c>
      <c r="I98" s="141"/>
      <c r="L98" s="30"/>
      <c r="M98" s="142"/>
      <c r="T98" s="51"/>
      <c r="AT98" s="15" t="s">
        <v>141</v>
      </c>
      <c r="AU98" s="15" t="s">
        <v>83</v>
      </c>
    </row>
    <row r="99" spans="2:65" s="11" customFormat="1" ht="22.9" customHeight="1">
      <c r="B99" s="113"/>
      <c r="D99" s="114" t="s">
        <v>72</v>
      </c>
      <c r="E99" s="123" t="s">
        <v>1071</v>
      </c>
      <c r="F99" s="123" t="s">
        <v>1072</v>
      </c>
      <c r="I99" s="116"/>
      <c r="J99" s="124">
        <f>BK99</f>
        <v>0</v>
      </c>
      <c r="L99" s="113"/>
      <c r="M99" s="118"/>
      <c r="P99" s="119">
        <f>P100+P141</f>
        <v>0</v>
      </c>
      <c r="R99" s="119">
        <f>R100+R141</f>
        <v>0</v>
      </c>
      <c r="T99" s="120">
        <f>T100+T141</f>
        <v>0</v>
      </c>
      <c r="AR99" s="114" t="s">
        <v>148</v>
      </c>
      <c r="AT99" s="121" t="s">
        <v>72</v>
      </c>
      <c r="AU99" s="121" t="s">
        <v>81</v>
      </c>
      <c r="AY99" s="114" t="s">
        <v>131</v>
      </c>
      <c r="BK99" s="122">
        <f>BK100+BK141</f>
        <v>0</v>
      </c>
    </row>
    <row r="100" spans="2:65" s="11" customFormat="1" ht="20.85" customHeight="1">
      <c r="B100" s="113"/>
      <c r="D100" s="114" t="s">
        <v>72</v>
      </c>
      <c r="E100" s="123" t="s">
        <v>1073</v>
      </c>
      <c r="F100" s="123" t="s">
        <v>1074</v>
      </c>
      <c r="I100" s="116"/>
      <c r="J100" s="124">
        <f>BK100</f>
        <v>0</v>
      </c>
      <c r="L100" s="113"/>
      <c r="M100" s="118"/>
      <c r="P100" s="119">
        <f>SUM(P101:P140)</f>
        <v>0</v>
      </c>
      <c r="R100" s="119">
        <f>SUM(R101:R140)</f>
        <v>0</v>
      </c>
      <c r="T100" s="120">
        <f>SUM(T101:T140)</f>
        <v>0</v>
      </c>
      <c r="AR100" s="114" t="s">
        <v>83</v>
      </c>
      <c r="AT100" s="121" t="s">
        <v>72</v>
      </c>
      <c r="AU100" s="121" t="s">
        <v>83</v>
      </c>
      <c r="AY100" s="114" t="s">
        <v>131</v>
      </c>
      <c r="BK100" s="122">
        <f>SUM(BK101:BK140)</f>
        <v>0</v>
      </c>
    </row>
    <row r="101" spans="2:65" s="1" customFormat="1" ht="16.5" customHeight="1">
      <c r="B101" s="125"/>
      <c r="C101" s="126" t="s">
        <v>199</v>
      </c>
      <c r="D101" s="126" t="s">
        <v>134</v>
      </c>
      <c r="E101" s="127" t="s">
        <v>1075</v>
      </c>
      <c r="F101" s="128" t="s">
        <v>1076</v>
      </c>
      <c r="G101" s="129" t="s">
        <v>1077</v>
      </c>
      <c r="H101" s="130">
        <v>0.16</v>
      </c>
      <c r="I101" s="131"/>
      <c r="J101" s="132">
        <f>ROUND(I101*H101,2)</f>
        <v>0</v>
      </c>
      <c r="K101" s="128" t="s">
        <v>138</v>
      </c>
      <c r="L101" s="30"/>
      <c r="M101" s="133" t="s">
        <v>3</v>
      </c>
      <c r="N101" s="134" t="s">
        <v>44</v>
      </c>
      <c r="P101" s="135">
        <f>O101*H101</f>
        <v>0</v>
      </c>
      <c r="Q101" s="135">
        <v>0</v>
      </c>
      <c r="R101" s="135">
        <f>Q101*H101</f>
        <v>0</v>
      </c>
      <c r="S101" s="135">
        <v>0</v>
      </c>
      <c r="T101" s="136">
        <f>S101*H101</f>
        <v>0</v>
      </c>
      <c r="AR101" s="137" t="s">
        <v>248</v>
      </c>
      <c r="AT101" s="137" t="s">
        <v>134</v>
      </c>
      <c r="AU101" s="137" t="s">
        <v>148</v>
      </c>
      <c r="AY101" s="15" t="s">
        <v>131</v>
      </c>
      <c r="BE101" s="138">
        <f>IF(N101="základní",J101,0)</f>
        <v>0</v>
      </c>
      <c r="BF101" s="138">
        <f>IF(N101="snížená",J101,0)</f>
        <v>0</v>
      </c>
      <c r="BG101" s="138">
        <f>IF(N101="zákl. přenesená",J101,0)</f>
        <v>0</v>
      </c>
      <c r="BH101" s="138">
        <f>IF(N101="sníž. přenesená",J101,0)</f>
        <v>0</v>
      </c>
      <c r="BI101" s="138">
        <f>IF(N101="nulová",J101,0)</f>
        <v>0</v>
      </c>
      <c r="BJ101" s="15" t="s">
        <v>81</v>
      </c>
      <c r="BK101" s="138">
        <f>ROUND(I101*H101,2)</f>
        <v>0</v>
      </c>
      <c r="BL101" s="15" t="s">
        <v>248</v>
      </c>
      <c r="BM101" s="137" t="s">
        <v>238</v>
      </c>
    </row>
    <row r="102" spans="2:65" s="1" customFormat="1">
      <c r="B102" s="30"/>
      <c r="D102" s="139" t="s">
        <v>141</v>
      </c>
      <c r="F102" s="140" t="s">
        <v>1078</v>
      </c>
      <c r="I102" s="141"/>
      <c r="L102" s="30"/>
      <c r="M102" s="142"/>
      <c r="T102" s="51"/>
      <c r="AT102" s="15" t="s">
        <v>141</v>
      </c>
      <c r="AU102" s="15" t="s">
        <v>148</v>
      </c>
    </row>
    <row r="103" spans="2:65" s="1" customFormat="1" ht="24.2" customHeight="1">
      <c r="B103" s="125"/>
      <c r="C103" s="126" t="s">
        <v>205</v>
      </c>
      <c r="D103" s="126" t="s">
        <v>134</v>
      </c>
      <c r="E103" s="127" t="s">
        <v>1079</v>
      </c>
      <c r="F103" s="128" t="s">
        <v>1080</v>
      </c>
      <c r="G103" s="129" t="s">
        <v>195</v>
      </c>
      <c r="H103" s="130">
        <v>77</v>
      </c>
      <c r="I103" s="131"/>
      <c r="J103" s="132">
        <f>ROUND(I103*H103,2)</f>
        <v>0</v>
      </c>
      <c r="K103" s="128" t="s">
        <v>138</v>
      </c>
      <c r="L103" s="30"/>
      <c r="M103" s="133" t="s">
        <v>3</v>
      </c>
      <c r="N103" s="134" t="s">
        <v>44</v>
      </c>
      <c r="P103" s="135">
        <f>O103*H103</f>
        <v>0</v>
      </c>
      <c r="Q103" s="135">
        <v>0</v>
      </c>
      <c r="R103" s="135">
        <f>Q103*H103</f>
        <v>0</v>
      </c>
      <c r="S103" s="135">
        <v>0</v>
      </c>
      <c r="T103" s="136">
        <f>S103*H103</f>
        <v>0</v>
      </c>
      <c r="AR103" s="137" t="s">
        <v>248</v>
      </c>
      <c r="AT103" s="137" t="s">
        <v>134</v>
      </c>
      <c r="AU103" s="137" t="s">
        <v>148</v>
      </c>
      <c r="AY103" s="15" t="s">
        <v>131</v>
      </c>
      <c r="BE103" s="138">
        <f>IF(N103="základní",J103,0)</f>
        <v>0</v>
      </c>
      <c r="BF103" s="138">
        <f>IF(N103="snížená",J103,0)</f>
        <v>0</v>
      </c>
      <c r="BG103" s="138">
        <f>IF(N103="zákl. přenesená",J103,0)</f>
        <v>0</v>
      </c>
      <c r="BH103" s="138">
        <f>IF(N103="sníž. přenesená",J103,0)</f>
        <v>0</v>
      </c>
      <c r="BI103" s="138">
        <f>IF(N103="nulová",J103,0)</f>
        <v>0</v>
      </c>
      <c r="BJ103" s="15" t="s">
        <v>81</v>
      </c>
      <c r="BK103" s="138">
        <f>ROUND(I103*H103,2)</f>
        <v>0</v>
      </c>
      <c r="BL103" s="15" t="s">
        <v>248</v>
      </c>
      <c r="BM103" s="137" t="s">
        <v>248</v>
      </c>
    </row>
    <row r="104" spans="2:65" s="1" customFormat="1">
      <c r="B104" s="30"/>
      <c r="D104" s="139" t="s">
        <v>141</v>
      </c>
      <c r="F104" s="140" t="s">
        <v>1081</v>
      </c>
      <c r="I104" s="141"/>
      <c r="L104" s="30"/>
      <c r="M104" s="142"/>
      <c r="T104" s="51"/>
      <c r="AT104" s="15" t="s">
        <v>141</v>
      </c>
      <c r="AU104" s="15" t="s">
        <v>148</v>
      </c>
    </row>
    <row r="105" spans="2:65" s="1" customFormat="1" ht="16.5" customHeight="1">
      <c r="B105" s="125"/>
      <c r="C105" s="126" t="s">
        <v>211</v>
      </c>
      <c r="D105" s="126" t="s">
        <v>134</v>
      </c>
      <c r="E105" s="127" t="s">
        <v>1082</v>
      </c>
      <c r="F105" s="128" t="s">
        <v>1083</v>
      </c>
      <c r="G105" s="129" t="s">
        <v>1084</v>
      </c>
      <c r="H105" s="130">
        <v>2</v>
      </c>
      <c r="I105" s="131"/>
      <c r="J105" s="132">
        <f>ROUND(I105*H105,2)</f>
        <v>0</v>
      </c>
      <c r="K105" s="128" t="s">
        <v>138</v>
      </c>
      <c r="L105" s="30"/>
      <c r="M105" s="133" t="s">
        <v>3</v>
      </c>
      <c r="N105" s="134" t="s">
        <v>44</v>
      </c>
      <c r="P105" s="135">
        <f>O105*H105</f>
        <v>0</v>
      </c>
      <c r="Q105" s="135">
        <v>0</v>
      </c>
      <c r="R105" s="135">
        <f>Q105*H105</f>
        <v>0</v>
      </c>
      <c r="S105" s="135">
        <v>0</v>
      </c>
      <c r="T105" s="136">
        <f>S105*H105</f>
        <v>0</v>
      </c>
      <c r="AR105" s="137" t="s">
        <v>248</v>
      </c>
      <c r="AT105" s="137" t="s">
        <v>134</v>
      </c>
      <c r="AU105" s="137" t="s">
        <v>148</v>
      </c>
      <c r="AY105" s="15" t="s">
        <v>131</v>
      </c>
      <c r="BE105" s="138">
        <f>IF(N105="základní",J105,0)</f>
        <v>0</v>
      </c>
      <c r="BF105" s="138">
        <f>IF(N105="snížená",J105,0)</f>
        <v>0</v>
      </c>
      <c r="BG105" s="138">
        <f>IF(N105="zákl. přenesená",J105,0)</f>
        <v>0</v>
      </c>
      <c r="BH105" s="138">
        <f>IF(N105="sníž. přenesená",J105,0)</f>
        <v>0</v>
      </c>
      <c r="BI105" s="138">
        <f>IF(N105="nulová",J105,0)</f>
        <v>0</v>
      </c>
      <c r="BJ105" s="15" t="s">
        <v>81</v>
      </c>
      <c r="BK105" s="138">
        <f>ROUND(I105*H105,2)</f>
        <v>0</v>
      </c>
      <c r="BL105" s="15" t="s">
        <v>248</v>
      </c>
      <c r="BM105" s="137" t="s">
        <v>260</v>
      </c>
    </row>
    <row r="106" spans="2:65" s="1" customFormat="1">
      <c r="B106" s="30"/>
      <c r="D106" s="139" t="s">
        <v>141</v>
      </c>
      <c r="F106" s="140" t="s">
        <v>1085</v>
      </c>
      <c r="I106" s="141"/>
      <c r="L106" s="30"/>
      <c r="M106" s="142"/>
      <c r="T106" s="51"/>
      <c r="AT106" s="15" t="s">
        <v>141</v>
      </c>
      <c r="AU106" s="15" t="s">
        <v>148</v>
      </c>
    </row>
    <row r="107" spans="2:65" s="1" customFormat="1" ht="16.5" customHeight="1">
      <c r="B107" s="125"/>
      <c r="C107" s="126" t="s">
        <v>217</v>
      </c>
      <c r="D107" s="126" t="s">
        <v>134</v>
      </c>
      <c r="E107" s="127" t="s">
        <v>1086</v>
      </c>
      <c r="F107" s="128" t="s">
        <v>1087</v>
      </c>
      <c r="G107" s="129" t="s">
        <v>1084</v>
      </c>
      <c r="H107" s="130">
        <v>2</v>
      </c>
      <c r="I107" s="131"/>
      <c r="J107" s="132">
        <f>ROUND(I107*H107,2)</f>
        <v>0</v>
      </c>
      <c r="K107" s="128" t="s">
        <v>138</v>
      </c>
      <c r="L107" s="30"/>
      <c r="M107" s="133" t="s">
        <v>3</v>
      </c>
      <c r="N107" s="134" t="s">
        <v>44</v>
      </c>
      <c r="P107" s="135">
        <f>O107*H107</f>
        <v>0</v>
      </c>
      <c r="Q107" s="135">
        <v>0</v>
      </c>
      <c r="R107" s="135">
        <f>Q107*H107</f>
        <v>0</v>
      </c>
      <c r="S107" s="135">
        <v>0</v>
      </c>
      <c r="T107" s="136">
        <f>S107*H107</f>
        <v>0</v>
      </c>
      <c r="AR107" s="137" t="s">
        <v>248</v>
      </c>
      <c r="AT107" s="137" t="s">
        <v>134</v>
      </c>
      <c r="AU107" s="137" t="s">
        <v>148</v>
      </c>
      <c r="AY107" s="15" t="s">
        <v>131</v>
      </c>
      <c r="BE107" s="138">
        <f>IF(N107="základní",J107,0)</f>
        <v>0</v>
      </c>
      <c r="BF107" s="138">
        <f>IF(N107="snížená",J107,0)</f>
        <v>0</v>
      </c>
      <c r="BG107" s="138">
        <f>IF(N107="zákl. přenesená",J107,0)</f>
        <v>0</v>
      </c>
      <c r="BH107" s="138">
        <f>IF(N107="sníž. přenesená",J107,0)</f>
        <v>0</v>
      </c>
      <c r="BI107" s="138">
        <f>IF(N107="nulová",J107,0)</f>
        <v>0</v>
      </c>
      <c r="BJ107" s="15" t="s">
        <v>81</v>
      </c>
      <c r="BK107" s="138">
        <f>ROUND(I107*H107,2)</f>
        <v>0</v>
      </c>
      <c r="BL107" s="15" t="s">
        <v>248</v>
      </c>
      <c r="BM107" s="137" t="s">
        <v>273</v>
      </c>
    </row>
    <row r="108" spans="2:65" s="1" customFormat="1">
      <c r="B108" s="30"/>
      <c r="D108" s="139" t="s">
        <v>141</v>
      </c>
      <c r="F108" s="140" t="s">
        <v>1088</v>
      </c>
      <c r="I108" s="141"/>
      <c r="L108" s="30"/>
      <c r="M108" s="142"/>
      <c r="T108" s="51"/>
      <c r="AT108" s="15" t="s">
        <v>141</v>
      </c>
      <c r="AU108" s="15" t="s">
        <v>148</v>
      </c>
    </row>
    <row r="109" spans="2:65" s="1" customFormat="1" ht="16.5" customHeight="1">
      <c r="B109" s="125"/>
      <c r="C109" s="126" t="s">
        <v>223</v>
      </c>
      <c r="D109" s="126" t="s">
        <v>134</v>
      </c>
      <c r="E109" s="127" t="s">
        <v>1089</v>
      </c>
      <c r="F109" s="128" t="s">
        <v>1090</v>
      </c>
      <c r="G109" s="129" t="s">
        <v>1084</v>
      </c>
      <c r="H109" s="130">
        <v>2</v>
      </c>
      <c r="I109" s="131"/>
      <c r="J109" s="132">
        <f>ROUND(I109*H109,2)</f>
        <v>0</v>
      </c>
      <c r="K109" s="128" t="s">
        <v>138</v>
      </c>
      <c r="L109" s="30"/>
      <c r="M109" s="133" t="s">
        <v>3</v>
      </c>
      <c r="N109" s="134" t="s">
        <v>44</v>
      </c>
      <c r="P109" s="135">
        <f>O109*H109</f>
        <v>0</v>
      </c>
      <c r="Q109" s="135">
        <v>0</v>
      </c>
      <c r="R109" s="135">
        <f>Q109*H109</f>
        <v>0</v>
      </c>
      <c r="S109" s="135">
        <v>0</v>
      </c>
      <c r="T109" s="136">
        <f>S109*H109</f>
        <v>0</v>
      </c>
      <c r="AR109" s="137" t="s">
        <v>248</v>
      </c>
      <c r="AT109" s="137" t="s">
        <v>134</v>
      </c>
      <c r="AU109" s="137" t="s">
        <v>148</v>
      </c>
      <c r="AY109" s="15" t="s">
        <v>131</v>
      </c>
      <c r="BE109" s="138">
        <f>IF(N109="základní",J109,0)</f>
        <v>0</v>
      </c>
      <c r="BF109" s="138">
        <f>IF(N109="snížená",J109,0)</f>
        <v>0</v>
      </c>
      <c r="BG109" s="138">
        <f>IF(N109="zákl. přenesená",J109,0)</f>
        <v>0</v>
      </c>
      <c r="BH109" s="138">
        <f>IF(N109="sníž. přenesená",J109,0)</f>
        <v>0</v>
      </c>
      <c r="BI109" s="138">
        <f>IF(N109="nulová",J109,0)</f>
        <v>0</v>
      </c>
      <c r="BJ109" s="15" t="s">
        <v>81</v>
      </c>
      <c r="BK109" s="138">
        <f>ROUND(I109*H109,2)</f>
        <v>0</v>
      </c>
      <c r="BL109" s="15" t="s">
        <v>248</v>
      </c>
      <c r="BM109" s="137" t="s">
        <v>283</v>
      </c>
    </row>
    <row r="110" spans="2:65" s="1" customFormat="1">
      <c r="B110" s="30"/>
      <c r="D110" s="139" t="s">
        <v>141</v>
      </c>
      <c r="F110" s="140" t="s">
        <v>1091</v>
      </c>
      <c r="I110" s="141"/>
      <c r="L110" s="30"/>
      <c r="M110" s="142"/>
      <c r="T110" s="51"/>
      <c r="AT110" s="15" t="s">
        <v>141</v>
      </c>
      <c r="AU110" s="15" t="s">
        <v>148</v>
      </c>
    </row>
    <row r="111" spans="2:65" s="1" customFormat="1" ht="16.5" customHeight="1">
      <c r="B111" s="125"/>
      <c r="C111" s="126" t="s">
        <v>228</v>
      </c>
      <c r="D111" s="126" t="s">
        <v>134</v>
      </c>
      <c r="E111" s="127" t="s">
        <v>1092</v>
      </c>
      <c r="F111" s="128" t="s">
        <v>1093</v>
      </c>
      <c r="G111" s="129" t="s">
        <v>1084</v>
      </c>
      <c r="H111" s="130">
        <v>4</v>
      </c>
      <c r="I111" s="131"/>
      <c r="J111" s="132">
        <f>ROUND(I111*H111,2)</f>
        <v>0</v>
      </c>
      <c r="K111" s="128" t="s">
        <v>138</v>
      </c>
      <c r="L111" s="30"/>
      <c r="M111" s="133" t="s">
        <v>3</v>
      </c>
      <c r="N111" s="134" t="s">
        <v>44</v>
      </c>
      <c r="P111" s="135">
        <f>O111*H111</f>
        <v>0</v>
      </c>
      <c r="Q111" s="135">
        <v>0</v>
      </c>
      <c r="R111" s="135">
        <f>Q111*H111</f>
        <v>0</v>
      </c>
      <c r="S111" s="135">
        <v>0</v>
      </c>
      <c r="T111" s="136">
        <f>S111*H111</f>
        <v>0</v>
      </c>
      <c r="AR111" s="137" t="s">
        <v>248</v>
      </c>
      <c r="AT111" s="137" t="s">
        <v>134</v>
      </c>
      <c r="AU111" s="137" t="s">
        <v>148</v>
      </c>
      <c r="AY111" s="15" t="s">
        <v>131</v>
      </c>
      <c r="BE111" s="138">
        <f>IF(N111="základní",J111,0)</f>
        <v>0</v>
      </c>
      <c r="BF111" s="138">
        <f>IF(N111="snížená",J111,0)</f>
        <v>0</v>
      </c>
      <c r="BG111" s="138">
        <f>IF(N111="zákl. přenesená",J111,0)</f>
        <v>0</v>
      </c>
      <c r="BH111" s="138">
        <f>IF(N111="sníž. přenesená",J111,0)</f>
        <v>0</v>
      </c>
      <c r="BI111" s="138">
        <f>IF(N111="nulová",J111,0)</f>
        <v>0</v>
      </c>
      <c r="BJ111" s="15" t="s">
        <v>81</v>
      </c>
      <c r="BK111" s="138">
        <f>ROUND(I111*H111,2)</f>
        <v>0</v>
      </c>
      <c r="BL111" s="15" t="s">
        <v>248</v>
      </c>
      <c r="BM111" s="137" t="s">
        <v>294</v>
      </c>
    </row>
    <row r="112" spans="2:65" s="1" customFormat="1">
      <c r="B112" s="30"/>
      <c r="D112" s="139" t="s">
        <v>141</v>
      </c>
      <c r="F112" s="140" t="s">
        <v>1094</v>
      </c>
      <c r="I112" s="141"/>
      <c r="L112" s="30"/>
      <c r="M112" s="142"/>
      <c r="T112" s="51"/>
      <c r="AT112" s="15" t="s">
        <v>141</v>
      </c>
      <c r="AU112" s="15" t="s">
        <v>148</v>
      </c>
    </row>
    <row r="113" spans="2:65" s="1" customFormat="1" ht="16.5" customHeight="1">
      <c r="B113" s="125"/>
      <c r="C113" s="126" t="s">
        <v>233</v>
      </c>
      <c r="D113" s="126" t="s">
        <v>134</v>
      </c>
      <c r="E113" s="127" t="s">
        <v>1095</v>
      </c>
      <c r="F113" s="128" t="s">
        <v>1096</v>
      </c>
      <c r="G113" s="129" t="s">
        <v>1084</v>
      </c>
      <c r="H113" s="130">
        <v>4</v>
      </c>
      <c r="I113" s="131"/>
      <c r="J113" s="132">
        <f>ROUND(I113*H113,2)</f>
        <v>0</v>
      </c>
      <c r="K113" s="128" t="s">
        <v>138</v>
      </c>
      <c r="L113" s="30"/>
      <c r="M113" s="133" t="s">
        <v>3</v>
      </c>
      <c r="N113" s="134" t="s">
        <v>44</v>
      </c>
      <c r="P113" s="135">
        <f>O113*H113</f>
        <v>0</v>
      </c>
      <c r="Q113" s="135">
        <v>0</v>
      </c>
      <c r="R113" s="135">
        <f>Q113*H113</f>
        <v>0</v>
      </c>
      <c r="S113" s="135">
        <v>0</v>
      </c>
      <c r="T113" s="136">
        <f>S113*H113</f>
        <v>0</v>
      </c>
      <c r="AR113" s="137" t="s">
        <v>248</v>
      </c>
      <c r="AT113" s="137" t="s">
        <v>134</v>
      </c>
      <c r="AU113" s="137" t="s">
        <v>148</v>
      </c>
      <c r="AY113" s="15" t="s">
        <v>131</v>
      </c>
      <c r="BE113" s="138">
        <f>IF(N113="základní",J113,0)</f>
        <v>0</v>
      </c>
      <c r="BF113" s="138">
        <f>IF(N113="snížená",J113,0)</f>
        <v>0</v>
      </c>
      <c r="BG113" s="138">
        <f>IF(N113="zákl. přenesená",J113,0)</f>
        <v>0</v>
      </c>
      <c r="BH113" s="138">
        <f>IF(N113="sníž. přenesená",J113,0)</f>
        <v>0</v>
      </c>
      <c r="BI113" s="138">
        <f>IF(N113="nulová",J113,0)</f>
        <v>0</v>
      </c>
      <c r="BJ113" s="15" t="s">
        <v>81</v>
      </c>
      <c r="BK113" s="138">
        <f>ROUND(I113*H113,2)</f>
        <v>0</v>
      </c>
      <c r="BL113" s="15" t="s">
        <v>248</v>
      </c>
      <c r="BM113" s="137" t="s">
        <v>304</v>
      </c>
    </row>
    <row r="114" spans="2:65" s="1" customFormat="1">
      <c r="B114" s="30"/>
      <c r="D114" s="139" t="s">
        <v>141</v>
      </c>
      <c r="F114" s="140" t="s">
        <v>1097</v>
      </c>
      <c r="I114" s="141"/>
      <c r="L114" s="30"/>
      <c r="M114" s="142"/>
      <c r="T114" s="51"/>
      <c r="AT114" s="15" t="s">
        <v>141</v>
      </c>
      <c r="AU114" s="15" t="s">
        <v>148</v>
      </c>
    </row>
    <row r="115" spans="2:65" s="1" customFormat="1" ht="16.5" customHeight="1">
      <c r="B115" s="125"/>
      <c r="C115" s="126" t="s">
        <v>238</v>
      </c>
      <c r="D115" s="126" t="s">
        <v>134</v>
      </c>
      <c r="E115" s="127" t="s">
        <v>1098</v>
      </c>
      <c r="F115" s="128" t="s">
        <v>1099</v>
      </c>
      <c r="G115" s="129" t="s">
        <v>1084</v>
      </c>
      <c r="H115" s="130">
        <v>4</v>
      </c>
      <c r="I115" s="131"/>
      <c r="J115" s="132">
        <f>ROUND(I115*H115,2)</f>
        <v>0</v>
      </c>
      <c r="K115" s="128" t="s">
        <v>138</v>
      </c>
      <c r="L115" s="30"/>
      <c r="M115" s="133" t="s">
        <v>3</v>
      </c>
      <c r="N115" s="134" t="s">
        <v>44</v>
      </c>
      <c r="P115" s="135">
        <f>O115*H115</f>
        <v>0</v>
      </c>
      <c r="Q115" s="135">
        <v>0</v>
      </c>
      <c r="R115" s="135">
        <f>Q115*H115</f>
        <v>0</v>
      </c>
      <c r="S115" s="135">
        <v>0</v>
      </c>
      <c r="T115" s="136">
        <f>S115*H115</f>
        <v>0</v>
      </c>
      <c r="AR115" s="137" t="s">
        <v>248</v>
      </c>
      <c r="AT115" s="137" t="s">
        <v>134</v>
      </c>
      <c r="AU115" s="137" t="s">
        <v>148</v>
      </c>
      <c r="AY115" s="15" t="s">
        <v>131</v>
      </c>
      <c r="BE115" s="138">
        <f>IF(N115="základní",J115,0)</f>
        <v>0</v>
      </c>
      <c r="BF115" s="138">
        <f>IF(N115="snížená",J115,0)</f>
        <v>0</v>
      </c>
      <c r="BG115" s="138">
        <f>IF(N115="zákl. přenesená",J115,0)</f>
        <v>0</v>
      </c>
      <c r="BH115" s="138">
        <f>IF(N115="sníž. přenesená",J115,0)</f>
        <v>0</v>
      </c>
      <c r="BI115" s="138">
        <f>IF(N115="nulová",J115,0)</f>
        <v>0</v>
      </c>
      <c r="BJ115" s="15" t="s">
        <v>81</v>
      </c>
      <c r="BK115" s="138">
        <f>ROUND(I115*H115,2)</f>
        <v>0</v>
      </c>
      <c r="BL115" s="15" t="s">
        <v>248</v>
      </c>
      <c r="BM115" s="137" t="s">
        <v>314</v>
      </c>
    </row>
    <row r="116" spans="2:65" s="1" customFormat="1">
      <c r="B116" s="30"/>
      <c r="D116" s="139" t="s">
        <v>141</v>
      </c>
      <c r="F116" s="140" t="s">
        <v>1100</v>
      </c>
      <c r="I116" s="141"/>
      <c r="L116" s="30"/>
      <c r="M116" s="142"/>
      <c r="T116" s="51"/>
      <c r="AT116" s="15" t="s">
        <v>141</v>
      </c>
      <c r="AU116" s="15" t="s">
        <v>148</v>
      </c>
    </row>
    <row r="117" spans="2:65" s="1" customFormat="1" ht="16.5" customHeight="1">
      <c r="B117" s="125"/>
      <c r="C117" s="126" t="s">
        <v>9</v>
      </c>
      <c r="D117" s="126" t="s">
        <v>134</v>
      </c>
      <c r="E117" s="127" t="s">
        <v>1101</v>
      </c>
      <c r="F117" s="128" t="s">
        <v>1102</v>
      </c>
      <c r="G117" s="129" t="s">
        <v>1084</v>
      </c>
      <c r="H117" s="130">
        <v>5</v>
      </c>
      <c r="I117" s="131"/>
      <c r="J117" s="132">
        <f>ROUND(I117*H117,2)</f>
        <v>0</v>
      </c>
      <c r="K117" s="128" t="s">
        <v>138</v>
      </c>
      <c r="L117" s="30"/>
      <c r="M117" s="133" t="s">
        <v>3</v>
      </c>
      <c r="N117" s="134" t="s">
        <v>44</v>
      </c>
      <c r="P117" s="135">
        <f>O117*H117</f>
        <v>0</v>
      </c>
      <c r="Q117" s="135">
        <v>0</v>
      </c>
      <c r="R117" s="135">
        <f>Q117*H117</f>
        <v>0</v>
      </c>
      <c r="S117" s="135">
        <v>0</v>
      </c>
      <c r="T117" s="136">
        <f>S117*H117</f>
        <v>0</v>
      </c>
      <c r="AR117" s="137" t="s">
        <v>248</v>
      </c>
      <c r="AT117" s="137" t="s">
        <v>134</v>
      </c>
      <c r="AU117" s="137" t="s">
        <v>148</v>
      </c>
      <c r="AY117" s="15" t="s">
        <v>131</v>
      </c>
      <c r="BE117" s="138">
        <f>IF(N117="základní",J117,0)</f>
        <v>0</v>
      </c>
      <c r="BF117" s="138">
        <f>IF(N117="snížená",J117,0)</f>
        <v>0</v>
      </c>
      <c r="BG117" s="138">
        <f>IF(N117="zákl. přenesená",J117,0)</f>
        <v>0</v>
      </c>
      <c r="BH117" s="138">
        <f>IF(N117="sníž. přenesená",J117,0)</f>
        <v>0</v>
      </c>
      <c r="BI117" s="138">
        <f>IF(N117="nulová",J117,0)</f>
        <v>0</v>
      </c>
      <c r="BJ117" s="15" t="s">
        <v>81</v>
      </c>
      <c r="BK117" s="138">
        <f>ROUND(I117*H117,2)</f>
        <v>0</v>
      </c>
      <c r="BL117" s="15" t="s">
        <v>248</v>
      </c>
      <c r="BM117" s="137" t="s">
        <v>325</v>
      </c>
    </row>
    <row r="118" spans="2:65" s="1" customFormat="1">
      <c r="B118" s="30"/>
      <c r="D118" s="139" t="s">
        <v>141</v>
      </c>
      <c r="F118" s="140" t="s">
        <v>1103</v>
      </c>
      <c r="I118" s="141"/>
      <c r="L118" s="30"/>
      <c r="M118" s="142"/>
      <c r="T118" s="51"/>
      <c r="AT118" s="15" t="s">
        <v>141</v>
      </c>
      <c r="AU118" s="15" t="s">
        <v>148</v>
      </c>
    </row>
    <row r="119" spans="2:65" s="1" customFormat="1" ht="21.75" customHeight="1">
      <c r="B119" s="125"/>
      <c r="C119" s="126" t="s">
        <v>248</v>
      </c>
      <c r="D119" s="126" t="s">
        <v>134</v>
      </c>
      <c r="E119" s="127" t="s">
        <v>1104</v>
      </c>
      <c r="F119" s="128" t="s">
        <v>1105</v>
      </c>
      <c r="G119" s="129" t="s">
        <v>195</v>
      </c>
      <c r="H119" s="130">
        <v>8</v>
      </c>
      <c r="I119" s="131"/>
      <c r="J119" s="132">
        <f>ROUND(I119*H119,2)</f>
        <v>0</v>
      </c>
      <c r="K119" s="128" t="s">
        <v>138</v>
      </c>
      <c r="L119" s="30"/>
      <c r="M119" s="133" t="s">
        <v>3</v>
      </c>
      <c r="N119" s="134" t="s">
        <v>44</v>
      </c>
      <c r="P119" s="135">
        <f>O119*H119</f>
        <v>0</v>
      </c>
      <c r="Q119" s="135">
        <v>0</v>
      </c>
      <c r="R119" s="135">
        <f>Q119*H119</f>
        <v>0</v>
      </c>
      <c r="S119" s="135">
        <v>0</v>
      </c>
      <c r="T119" s="136">
        <f>S119*H119</f>
        <v>0</v>
      </c>
      <c r="AR119" s="137" t="s">
        <v>248</v>
      </c>
      <c r="AT119" s="137" t="s">
        <v>134</v>
      </c>
      <c r="AU119" s="137" t="s">
        <v>148</v>
      </c>
      <c r="AY119" s="15" t="s">
        <v>131</v>
      </c>
      <c r="BE119" s="138">
        <f>IF(N119="základní",J119,0)</f>
        <v>0</v>
      </c>
      <c r="BF119" s="138">
        <f>IF(N119="snížená",J119,0)</f>
        <v>0</v>
      </c>
      <c r="BG119" s="138">
        <f>IF(N119="zákl. přenesená",J119,0)</f>
        <v>0</v>
      </c>
      <c r="BH119" s="138">
        <f>IF(N119="sníž. přenesená",J119,0)</f>
        <v>0</v>
      </c>
      <c r="BI119" s="138">
        <f>IF(N119="nulová",J119,0)</f>
        <v>0</v>
      </c>
      <c r="BJ119" s="15" t="s">
        <v>81</v>
      </c>
      <c r="BK119" s="138">
        <f>ROUND(I119*H119,2)</f>
        <v>0</v>
      </c>
      <c r="BL119" s="15" t="s">
        <v>248</v>
      </c>
      <c r="BM119" s="137" t="s">
        <v>336</v>
      </c>
    </row>
    <row r="120" spans="2:65" s="1" customFormat="1">
      <c r="B120" s="30"/>
      <c r="D120" s="139" t="s">
        <v>141</v>
      </c>
      <c r="F120" s="140" t="s">
        <v>1106</v>
      </c>
      <c r="I120" s="141"/>
      <c r="L120" s="30"/>
      <c r="M120" s="142"/>
      <c r="T120" s="51"/>
      <c r="AT120" s="15" t="s">
        <v>141</v>
      </c>
      <c r="AU120" s="15" t="s">
        <v>148</v>
      </c>
    </row>
    <row r="121" spans="2:65" s="1" customFormat="1" ht="21.75" customHeight="1">
      <c r="B121" s="125"/>
      <c r="C121" s="126" t="s">
        <v>255</v>
      </c>
      <c r="D121" s="126" t="s">
        <v>134</v>
      </c>
      <c r="E121" s="127" t="s">
        <v>1107</v>
      </c>
      <c r="F121" s="128" t="s">
        <v>1108</v>
      </c>
      <c r="G121" s="129" t="s">
        <v>195</v>
      </c>
      <c r="H121" s="130">
        <v>152</v>
      </c>
      <c r="I121" s="131"/>
      <c r="J121" s="132">
        <f>ROUND(I121*H121,2)</f>
        <v>0</v>
      </c>
      <c r="K121" s="128" t="s">
        <v>138</v>
      </c>
      <c r="L121" s="30"/>
      <c r="M121" s="133" t="s">
        <v>3</v>
      </c>
      <c r="N121" s="134" t="s">
        <v>44</v>
      </c>
      <c r="P121" s="135">
        <f>O121*H121</f>
        <v>0</v>
      </c>
      <c r="Q121" s="135">
        <v>0</v>
      </c>
      <c r="R121" s="135">
        <f>Q121*H121</f>
        <v>0</v>
      </c>
      <c r="S121" s="135">
        <v>0</v>
      </c>
      <c r="T121" s="136">
        <f>S121*H121</f>
        <v>0</v>
      </c>
      <c r="AR121" s="137" t="s">
        <v>248</v>
      </c>
      <c r="AT121" s="137" t="s">
        <v>134</v>
      </c>
      <c r="AU121" s="137" t="s">
        <v>148</v>
      </c>
      <c r="AY121" s="15" t="s">
        <v>131</v>
      </c>
      <c r="BE121" s="138">
        <f>IF(N121="základní",J121,0)</f>
        <v>0</v>
      </c>
      <c r="BF121" s="138">
        <f>IF(N121="snížená",J121,0)</f>
        <v>0</v>
      </c>
      <c r="BG121" s="138">
        <f>IF(N121="zákl. přenesená",J121,0)</f>
        <v>0</v>
      </c>
      <c r="BH121" s="138">
        <f>IF(N121="sníž. přenesená",J121,0)</f>
        <v>0</v>
      </c>
      <c r="BI121" s="138">
        <f>IF(N121="nulová",J121,0)</f>
        <v>0</v>
      </c>
      <c r="BJ121" s="15" t="s">
        <v>81</v>
      </c>
      <c r="BK121" s="138">
        <f>ROUND(I121*H121,2)</f>
        <v>0</v>
      </c>
      <c r="BL121" s="15" t="s">
        <v>248</v>
      </c>
      <c r="BM121" s="137" t="s">
        <v>350</v>
      </c>
    </row>
    <row r="122" spans="2:65" s="1" customFormat="1">
      <c r="B122" s="30"/>
      <c r="D122" s="139" t="s">
        <v>141</v>
      </c>
      <c r="F122" s="140" t="s">
        <v>1109</v>
      </c>
      <c r="I122" s="141"/>
      <c r="L122" s="30"/>
      <c r="M122" s="142"/>
      <c r="T122" s="51"/>
      <c r="AT122" s="15" t="s">
        <v>141</v>
      </c>
      <c r="AU122" s="15" t="s">
        <v>148</v>
      </c>
    </row>
    <row r="123" spans="2:65" s="1" customFormat="1" ht="24.2" customHeight="1">
      <c r="B123" s="125"/>
      <c r="C123" s="126" t="s">
        <v>260</v>
      </c>
      <c r="D123" s="126" t="s">
        <v>134</v>
      </c>
      <c r="E123" s="127" t="s">
        <v>1110</v>
      </c>
      <c r="F123" s="128" t="s">
        <v>1111</v>
      </c>
      <c r="G123" s="129" t="s">
        <v>195</v>
      </c>
      <c r="H123" s="130">
        <v>198</v>
      </c>
      <c r="I123" s="131"/>
      <c r="J123" s="132">
        <f>ROUND(I123*H123,2)</f>
        <v>0</v>
      </c>
      <c r="K123" s="128" t="s">
        <v>138</v>
      </c>
      <c r="L123" s="30"/>
      <c r="M123" s="133" t="s">
        <v>3</v>
      </c>
      <c r="N123" s="134" t="s">
        <v>44</v>
      </c>
      <c r="P123" s="135">
        <f>O123*H123</f>
        <v>0</v>
      </c>
      <c r="Q123" s="135">
        <v>0</v>
      </c>
      <c r="R123" s="135">
        <f>Q123*H123</f>
        <v>0</v>
      </c>
      <c r="S123" s="135">
        <v>0</v>
      </c>
      <c r="T123" s="136">
        <f>S123*H123</f>
        <v>0</v>
      </c>
      <c r="AR123" s="137" t="s">
        <v>248</v>
      </c>
      <c r="AT123" s="137" t="s">
        <v>134</v>
      </c>
      <c r="AU123" s="137" t="s">
        <v>148</v>
      </c>
      <c r="AY123" s="15" t="s">
        <v>131</v>
      </c>
      <c r="BE123" s="138">
        <f>IF(N123="základní",J123,0)</f>
        <v>0</v>
      </c>
      <c r="BF123" s="138">
        <f>IF(N123="snížená",J123,0)</f>
        <v>0</v>
      </c>
      <c r="BG123" s="138">
        <f>IF(N123="zákl. přenesená",J123,0)</f>
        <v>0</v>
      </c>
      <c r="BH123" s="138">
        <f>IF(N123="sníž. přenesená",J123,0)</f>
        <v>0</v>
      </c>
      <c r="BI123" s="138">
        <f>IF(N123="nulová",J123,0)</f>
        <v>0</v>
      </c>
      <c r="BJ123" s="15" t="s">
        <v>81</v>
      </c>
      <c r="BK123" s="138">
        <f>ROUND(I123*H123,2)</f>
        <v>0</v>
      </c>
      <c r="BL123" s="15" t="s">
        <v>248</v>
      </c>
      <c r="BM123" s="137" t="s">
        <v>363</v>
      </c>
    </row>
    <row r="124" spans="2:65" s="1" customFormat="1">
      <c r="B124" s="30"/>
      <c r="D124" s="139" t="s">
        <v>141</v>
      </c>
      <c r="F124" s="140" t="s">
        <v>1112</v>
      </c>
      <c r="I124" s="141"/>
      <c r="L124" s="30"/>
      <c r="M124" s="142"/>
      <c r="T124" s="51"/>
      <c r="AT124" s="15" t="s">
        <v>141</v>
      </c>
      <c r="AU124" s="15" t="s">
        <v>148</v>
      </c>
    </row>
    <row r="125" spans="2:65" s="1" customFormat="1" ht="24.2" customHeight="1">
      <c r="B125" s="125"/>
      <c r="C125" s="126" t="s">
        <v>267</v>
      </c>
      <c r="D125" s="126" t="s">
        <v>134</v>
      </c>
      <c r="E125" s="127" t="s">
        <v>1113</v>
      </c>
      <c r="F125" s="128" t="s">
        <v>1114</v>
      </c>
      <c r="G125" s="129" t="s">
        <v>195</v>
      </c>
      <c r="H125" s="130">
        <v>44</v>
      </c>
      <c r="I125" s="131"/>
      <c r="J125" s="132">
        <f>ROUND(I125*H125,2)</f>
        <v>0</v>
      </c>
      <c r="K125" s="128" t="s">
        <v>138</v>
      </c>
      <c r="L125" s="30"/>
      <c r="M125" s="133" t="s">
        <v>3</v>
      </c>
      <c r="N125" s="134" t="s">
        <v>44</v>
      </c>
      <c r="P125" s="135">
        <f>O125*H125</f>
        <v>0</v>
      </c>
      <c r="Q125" s="135">
        <v>0</v>
      </c>
      <c r="R125" s="135">
        <f>Q125*H125</f>
        <v>0</v>
      </c>
      <c r="S125" s="135">
        <v>0</v>
      </c>
      <c r="T125" s="136">
        <f>S125*H125</f>
        <v>0</v>
      </c>
      <c r="AR125" s="137" t="s">
        <v>248</v>
      </c>
      <c r="AT125" s="137" t="s">
        <v>134</v>
      </c>
      <c r="AU125" s="137" t="s">
        <v>148</v>
      </c>
      <c r="AY125" s="15" t="s">
        <v>131</v>
      </c>
      <c r="BE125" s="138">
        <f>IF(N125="základní",J125,0)</f>
        <v>0</v>
      </c>
      <c r="BF125" s="138">
        <f>IF(N125="snížená",J125,0)</f>
        <v>0</v>
      </c>
      <c r="BG125" s="138">
        <f>IF(N125="zákl. přenesená",J125,0)</f>
        <v>0</v>
      </c>
      <c r="BH125" s="138">
        <f>IF(N125="sníž. přenesená",J125,0)</f>
        <v>0</v>
      </c>
      <c r="BI125" s="138">
        <f>IF(N125="nulová",J125,0)</f>
        <v>0</v>
      </c>
      <c r="BJ125" s="15" t="s">
        <v>81</v>
      </c>
      <c r="BK125" s="138">
        <f>ROUND(I125*H125,2)</f>
        <v>0</v>
      </c>
      <c r="BL125" s="15" t="s">
        <v>248</v>
      </c>
      <c r="BM125" s="137" t="s">
        <v>374</v>
      </c>
    </row>
    <row r="126" spans="2:65" s="1" customFormat="1">
      <c r="B126" s="30"/>
      <c r="D126" s="139" t="s">
        <v>141</v>
      </c>
      <c r="F126" s="140" t="s">
        <v>1115</v>
      </c>
      <c r="I126" s="141"/>
      <c r="L126" s="30"/>
      <c r="M126" s="142"/>
      <c r="T126" s="51"/>
      <c r="AT126" s="15" t="s">
        <v>141</v>
      </c>
      <c r="AU126" s="15" t="s">
        <v>148</v>
      </c>
    </row>
    <row r="127" spans="2:65" s="1" customFormat="1" ht="24.2" customHeight="1">
      <c r="B127" s="125"/>
      <c r="C127" s="126" t="s">
        <v>273</v>
      </c>
      <c r="D127" s="126" t="s">
        <v>134</v>
      </c>
      <c r="E127" s="127" t="s">
        <v>1116</v>
      </c>
      <c r="F127" s="128" t="s">
        <v>1117</v>
      </c>
      <c r="G127" s="129" t="s">
        <v>1084</v>
      </c>
      <c r="H127" s="130">
        <v>12</v>
      </c>
      <c r="I127" s="131"/>
      <c r="J127" s="132">
        <f>ROUND(I127*H127,2)</f>
        <v>0</v>
      </c>
      <c r="K127" s="128" t="s">
        <v>138</v>
      </c>
      <c r="L127" s="30"/>
      <c r="M127" s="133" t="s">
        <v>3</v>
      </c>
      <c r="N127" s="134" t="s">
        <v>44</v>
      </c>
      <c r="P127" s="135">
        <f>O127*H127</f>
        <v>0</v>
      </c>
      <c r="Q127" s="135">
        <v>0</v>
      </c>
      <c r="R127" s="135">
        <f>Q127*H127</f>
        <v>0</v>
      </c>
      <c r="S127" s="135">
        <v>0</v>
      </c>
      <c r="T127" s="136">
        <f>S127*H127</f>
        <v>0</v>
      </c>
      <c r="AR127" s="137" t="s">
        <v>248</v>
      </c>
      <c r="AT127" s="137" t="s">
        <v>134</v>
      </c>
      <c r="AU127" s="137" t="s">
        <v>148</v>
      </c>
      <c r="AY127" s="15" t="s">
        <v>131</v>
      </c>
      <c r="BE127" s="138">
        <f>IF(N127="základní",J127,0)</f>
        <v>0</v>
      </c>
      <c r="BF127" s="138">
        <f>IF(N127="snížená",J127,0)</f>
        <v>0</v>
      </c>
      <c r="BG127" s="138">
        <f>IF(N127="zákl. přenesená",J127,0)</f>
        <v>0</v>
      </c>
      <c r="BH127" s="138">
        <f>IF(N127="sníž. přenesená",J127,0)</f>
        <v>0</v>
      </c>
      <c r="BI127" s="138">
        <f>IF(N127="nulová",J127,0)</f>
        <v>0</v>
      </c>
      <c r="BJ127" s="15" t="s">
        <v>81</v>
      </c>
      <c r="BK127" s="138">
        <f>ROUND(I127*H127,2)</f>
        <v>0</v>
      </c>
      <c r="BL127" s="15" t="s">
        <v>248</v>
      </c>
      <c r="BM127" s="137" t="s">
        <v>384</v>
      </c>
    </row>
    <row r="128" spans="2:65" s="1" customFormat="1">
      <c r="B128" s="30"/>
      <c r="D128" s="139" t="s">
        <v>141</v>
      </c>
      <c r="F128" s="140" t="s">
        <v>1118</v>
      </c>
      <c r="I128" s="141"/>
      <c r="L128" s="30"/>
      <c r="M128" s="142"/>
      <c r="T128" s="51"/>
      <c r="AT128" s="15" t="s">
        <v>141</v>
      </c>
      <c r="AU128" s="15" t="s">
        <v>148</v>
      </c>
    </row>
    <row r="129" spans="2:65" s="1" customFormat="1" ht="24.2" customHeight="1">
      <c r="B129" s="125"/>
      <c r="C129" s="126" t="s">
        <v>8</v>
      </c>
      <c r="D129" s="126" t="s">
        <v>134</v>
      </c>
      <c r="E129" s="127" t="s">
        <v>1119</v>
      </c>
      <c r="F129" s="128" t="s">
        <v>1120</v>
      </c>
      <c r="G129" s="129" t="s">
        <v>1084</v>
      </c>
      <c r="H129" s="130">
        <v>9</v>
      </c>
      <c r="I129" s="131"/>
      <c r="J129" s="132">
        <f>ROUND(I129*H129,2)</f>
        <v>0</v>
      </c>
      <c r="K129" s="128" t="s">
        <v>138</v>
      </c>
      <c r="L129" s="30"/>
      <c r="M129" s="133" t="s">
        <v>3</v>
      </c>
      <c r="N129" s="134" t="s">
        <v>44</v>
      </c>
      <c r="P129" s="135">
        <f>O129*H129</f>
        <v>0</v>
      </c>
      <c r="Q129" s="135">
        <v>0</v>
      </c>
      <c r="R129" s="135">
        <f>Q129*H129</f>
        <v>0</v>
      </c>
      <c r="S129" s="135">
        <v>0</v>
      </c>
      <c r="T129" s="136">
        <f>S129*H129</f>
        <v>0</v>
      </c>
      <c r="AR129" s="137" t="s">
        <v>248</v>
      </c>
      <c r="AT129" s="137" t="s">
        <v>134</v>
      </c>
      <c r="AU129" s="137" t="s">
        <v>148</v>
      </c>
      <c r="AY129" s="15" t="s">
        <v>131</v>
      </c>
      <c r="BE129" s="138">
        <f>IF(N129="základní",J129,0)</f>
        <v>0</v>
      </c>
      <c r="BF129" s="138">
        <f>IF(N129="snížená",J129,0)</f>
        <v>0</v>
      </c>
      <c r="BG129" s="138">
        <f>IF(N129="zákl. přenesená",J129,0)</f>
        <v>0</v>
      </c>
      <c r="BH129" s="138">
        <f>IF(N129="sníž. přenesená",J129,0)</f>
        <v>0</v>
      </c>
      <c r="BI129" s="138">
        <f>IF(N129="nulová",J129,0)</f>
        <v>0</v>
      </c>
      <c r="BJ129" s="15" t="s">
        <v>81</v>
      </c>
      <c r="BK129" s="138">
        <f>ROUND(I129*H129,2)</f>
        <v>0</v>
      </c>
      <c r="BL129" s="15" t="s">
        <v>248</v>
      </c>
      <c r="BM129" s="137" t="s">
        <v>394</v>
      </c>
    </row>
    <row r="130" spans="2:65" s="1" customFormat="1">
      <c r="B130" s="30"/>
      <c r="D130" s="139" t="s">
        <v>141</v>
      </c>
      <c r="F130" s="140" t="s">
        <v>1121</v>
      </c>
      <c r="I130" s="141"/>
      <c r="L130" s="30"/>
      <c r="M130" s="142"/>
      <c r="T130" s="51"/>
      <c r="AT130" s="15" t="s">
        <v>141</v>
      </c>
      <c r="AU130" s="15" t="s">
        <v>148</v>
      </c>
    </row>
    <row r="131" spans="2:65" s="1" customFormat="1" ht="16.5" customHeight="1">
      <c r="B131" s="125"/>
      <c r="C131" s="126" t="s">
        <v>283</v>
      </c>
      <c r="D131" s="126" t="s">
        <v>134</v>
      </c>
      <c r="E131" s="127" t="s">
        <v>1122</v>
      </c>
      <c r="F131" s="128" t="s">
        <v>1123</v>
      </c>
      <c r="G131" s="129" t="s">
        <v>195</v>
      </c>
      <c r="H131" s="130">
        <v>155</v>
      </c>
      <c r="I131" s="131"/>
      <c r="J131" s="132">
        <f>ROUND(I131*H131,2)</f>
        <v>0</v>
      </c>
      <c r="K131" s="128" t="s">
        <v>138</v>
      </c>
      <c r="L131" s="30"/>
      <c r="M131" s="133" t="s">
        <v>3</v>
      </c>
      <c r="N131" s="134" t="s">
        <v>44</v>
      </c>
      <c r="P131" s="135">
        <f>O131*H131</f>
        <v>0</v>
      </c>
      <c r="Q131" s="135">
        <v>0</v>
      </c>
      <c r="R131" s="135">
        <f>Q131*H131</f>
        <v>0</v>
      </c>
      <c r="S131" s="135">
        <v>0</v>
      </c>
      <c r="T131" s="136">
        <f>S131*H131</f>
        <v>0</v>
      </c>
      <c r="AR131" s="137" t="s">
        <v>248</v>
      </c>
      <c r="AT131" s="137" t="s">
        <v>134</v>
      </c>
      <c r="AU131" s="137" t="s">
        <v>148</v>
      </c>
      <c r="AY131" s="15" t="s">
        <v>131</v>
      </c>
      <c r="BE131" s="138">
        <f>IF(N131="základní",J131,0)</f>
        <v>0</v>
      </c>
      <c r="BF131" s="138">
        <f>IF(N131="snížená",J131,0)</f>
        <v>0</v>
      </c>
      <c r="BG131" s="138">
        <f>IF(N131="zákl. přenesená",J131,0)</f>
        <v>0</v>
      </c>
      <c r="BH131" s="138">
        <f>IF(N131="sníž. přenesená",J131,0)</f>
        <v>0</v>
      </c>
      <c r="BI131" s="138">
        <f>IF(N131="nulová",J131,0)</f>
        <v>0</v>
      </c>
      <c r="BJ131" s="15" t="s">
        <v>81</v>
      </c>
      <c r="BK131" s="138">
        <f>ROUND(I131*H131,2)</f>
        <v>0</v>
      </c>
      <c r="BL131" s="15" t="s">
        <v>248</v>
      </c>
      <c r="BM131" s="137" t="s">
        <v>405</v>
      </c>
    </row>
    <row r="132" spans="2:65" s="1" customFormat="1">
      <c r="B132" s="30"/>
      <c r="D132" s="139" t="s">
        <v>141</v>
      </c>
      <c r="F132" s="140" t="s">
        <v>1124</v>
      </c>
      <c r="I132" s="141"/>
      <c r="L132" s="30"/>
      <c r="M132" s="142"/>
      <c r="T132" s="51"/>
      <c r="AT132" s="15" t="s">
        <v>141</v>
      </c>
      <c r="AU132" s="15" t="s">
        <v>148</v>
      </c>
    </row>
    <row r="133" spans="2:65" s="1" customFormat="1" ht="16.5" customHeight="1">
      <c r="B133" s="125"/>
      <c r="C133" s="126" t="s">
        <v>289</v>
      </c>
      <c r="D133" s="126" t="s">
        <v>134</v>
      </c>
      <c r="E133" s="127" t="s">
        <v>1125</v>
      </c>
      <c r="F133" s="128" t="s">
        <v>1126</v>
      </c>
      <c r="G133" s="129" t="s">
        <v>1084</v>
      </c>
      <c r="H133" s="130">
        <v>4</v>
      </c>
      <c r="I133" s="131"/>
      <c r="J133" s="132">
        <f>ROUND(I133*H133,2)</f>
        <v>0</v>
      </c>
      <c r="K133" s="128" t="s">
        <v>138</v>
      </c>
      <c r="L133" s="30"/>
      <c r="M133" s="133" t="s">
        <v>3</v>
      </c>
      <c r="N133" s="134" t="s">
        <v>44</v>
      </c>
      <c r="P133" s="135">
        <f>O133*H133</f>
        <v>0</v>
      </c>
      <c r="Q133" s="135">
        <v>0</v>
      </c>
      <c r="R133" s="135">
        <f>Q133*H133</f>
        <v>0</v>
      </c>
      <c r="S133" s="135">
        <v>0</v>
      </c>
      <c r="T133" s="136">
        <f>S133*H133</f>
        <v>0</v>
      </c>
      <c r="AR133" s="137" t="s">
        <v>248</v>
      </c>
      <c r="AT133" s="137" t="s">
        <v>134</v>
      </c>
      <c r="AU133" s="137" t="s">
        <v>148</v>
      </c>
      <c r="AY133" s="15" t="s">
        <v>131</v>
      </c>
      <c r="BE133" s="138">
        <f>IF(N133="základní",J133,0)</f>
        <v>0</v>
      </c>
      <c r="BF133" s="138">
        <f>IF(N133="snížená",J133,0)</f>
        <v>0</v>
      </c>
      <c r="BG133" s="138">
        <f>IF(N133="zákl. přenesená",J133,0)</f>
        <v>0</v>
      </c>
      <c r="BH133" s="138">
        <f>IF(N133="sníž. přenesená",J133,0)</f>
        <v>0</v>
      </c>
      <c r="BI133" s="138">
        <f>IF(N133="nulová",J133,0)</f>
        <v>0</v>
      </c>
      <c r="BJ133" s="15" t="s">
        <v>81</v>
      </c>
      <c r="BK133" s="138">
        <f>ROUND(I133*H133,2)</f>
        <v>0</v>
      </c>
      <c r="BL133" s="15" t="s">
        <v>248</v>
      </c>
      <c r="BM133" s="137" t="s">
        <v>415</v>
      </c>
    </row>
    <row r="134" spans="2:65" s="1" customFormat="1">
      <c r="B134" s="30"/>
      <c r="D134" s="139" t="s">
        <v>141</v>
      </c>
      <c r="F134" s="140" t="s">
        <v>1127</v>
      </c>
      <c r="I134" s="141"/>
      <c r="L134" s="30"/>
      <c r="M134" s="142"/>
      <c r="T134" s="51"/>
      <c r="AT134" s="15" t="s">
        <v>141</v>
      </c>
      <c r="AU134" s="15" t="s">
        <v>148</v>
      </c>
    </row>
    <row r="135" spans="2:65" s="1" customFormat="1" ht="16.5" customHeight="1">
      <c r="B135" s="125"/>
      <c r="C135" s="126" t="s">
        <v>294</v>
      </c>
      <c r="D135" s="126" t="s">
        <v>134</v>
      </c>
      <c r="E135" s="127" t="s">
        <v>1128</v>
      </c>
      <c r="F135" s="128" t="s">
        <v>1129</v>
      </c>
      <c r="G135" s="129" t="s">
        <v>167</v>
      </c>
      <c r="H135" s="130">
        <v>0.4</v>
      </c>
      <c r="I135" s="131"/>
      <c r="J135" s="132">
        <f>ROUND(I135*H135,2)</f>
        <v>0</v>
      </c>
      <c r="K135" s="128" t="s">
        <v>138</v>
      </c>
      <c r="L135" s="30"/>
      <c r="M135" s="133" t="s">
        <v>3</v>
      </c>
      <c r="N135" s="134" t="s">
        <v>44</v>
      </c>
      <c r="P135" s="135">
        <f>O135*H135</f>
        <v>0</v>
      </c>
      <c r="Q135" s="135">
        <v>0</v>
      </c>
      <c r="R135" s="135">
        <f>Q135*H135</f>
        <v>0</v>
      </c>
      <c r="S135" s="135">
        <v>0</v>
      </c>
      <c r="T135" s="136">
        <f>S135*H135</f>
        <v>0</v>
      </c>
      <c r="AR135" s="137" t="s">
        <v>248</v>
      </c>
      <c r="AT135" s="137" t="s">
        <v>134</v>
      </c>
      <c r="AU135" s="137" t="s">
        <v>148</v>
      </c>
      <c r="AY135" s="15" t="s">
        <v>131</v>
      </c>
      <c r="BE135" s="138">
        <f>IF(N135="základní",J135,0)</f>
        <v>0</v>
      </c>
      <c r="BF135" s="138">
        <f>IF(N135="snížená",J135,0)</f>
        <v>0</v>
      </c>
      <c r="BG135" s="138">
        <f>IF(N135="zákl. přenesená",J135,0)</f>
        <v>0</v>
      </c>
      <c r="BH135" s="138">
        <f>IF(N135="sníž. přenesená",J135,0)</f>
        <v>0</v>
      </c>
      <c r="BI135" s="138">
        <f>IF(N135="nulová",J135,0)</f>
        <v>0</v>
      </c>
      <c r="BJ135" s="15" t="s">
        <v>81</v>
      </c>
      <c r="BK135" s="138">
        <f>ROUND(I135*H135,2)</f>
        <v>0</v>
      </c>
      <c r="BL135" s="15" t="s">
        <v>248</v>
      </c>
      <c r="BM135" s="137" t="s">
        <v>424</v>
      </c>
    </row>
    <row r="136" spans="2:65" s="1" customFormat="1">
      <c r="B136" s="30"/>
      <c r="D136" s="139" t="s">
        <v>141</v>
      </c>
      <c r="F136" s="140" t="s">
        <v>1130</v>
      </c>
      <c r="I136" s="141"/>
      <c r="L136" s="30"/>
      <c r="M136" s="142"/>
      <c r="T136" s="51"/>
      <c r="AT136" s="15" t="s">
        <v>141</v>
      </c>
      <c r="AU136" s="15" t="s">
        <v>148</v>
      </c>
    </row>
    <row r="137" spans="2:65" s="1" customFormat="1" ht="21.75" customHeight="1">
      <c r="B137" s="125"/>
      <c r="C137" s="126" t="s">
        <v>299</v>
      </c>
      <c r="D137" s="126" t="s">
        <v>134</v>
      </c>
      <c r="E137" s="127" t="s">
        <v>1131</v>
      </c>
      <c r="F137" s="128" t="s">
        <v>1132</v>
      </c>
      <c r="G137" s="129" t="s">
        <v>1084</v>
      </c>
      <c r="H137" s="130">
        <v>4</v>
      </c>
      <c r="I137" s="131"/>
      <c r="J137" s="132">
        <f>ROUND(I137*H137,2)</f>
        <v>0</v>
      </c>
      <c r="K137" s="128" t="s">
        <v>138</v>
      </c>
      <c r="L137" s="30"/>
      <c r="M137" s="133" t="s">
        <v>3</v>
      </c>
      <c r="N137" s="134" t="s">
        <v>44</v>
      </c>
      <c r="P137" s="135">
        <f>O137*H137</f>
        <v>0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248</v>
      </c>
      <c r="AT137" s="137" t="s">
        <v>134</v>
      </c>
      <c r="AU137" s="137" t="s">
        <v>148</v>
      </c>
      <c r="AY137" s="15" t="s">
        <v>131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5" t="s">
        <v>81</v>
      </c>
      <c r="BK137" s="138">
        <f>ROUND(I137*H137,2)</f>
        <v>0</v>
      </c>
      <c r="BL137" s="15" t="s">
        <v>248</v>
      </c>
      <c r="BM137" s="137" t="s">
        <v>433</v>
      </c>
    </row>
    <row r="138" spans="2:65" s="1" customFormat="1">
      <c r="B138" s="30"/>
      <c r="D138" s="139" t="s">
        <v>141</v>
      </c>
      <c r="F138" s="140" t="s">
        <v>1133</v>
      </c>
      <c r="I138" s="141"/>
      <c r="L138" s="30"/>
      <c r="M138" s="142"/>
      <c r="T138" s="51"/>
      <c r="AT138" s="15" t="s">
        <v>141</v>
      </c>
      <c r="AU138" s="15" t="s">
        <v>148</v>
      </c>
    </row>
    <row r="139" spans="2:65" s="1" customFormat="1" ht="16.5" customHeight="1">
      <c r="B139" s="125"/>
      <c r="C139" s="126" t="s">
        <v>304</v>
      </c>
      <c r="D139" s="126" t="s">
        <v>134</v>
      </c>
      <c r="E139" s="127" t="s">
        <v>1134</v>
      </c>
      <c r="F139" s="128" t="s">
        <v>1135</v>
      </c>
      <c r="G139" s="129" t="s">
        <v>1136</v>
      </c>
      <c r="H139" s="130">
        <v>10</v>
      </c>
      <c r="I139" s="131"/>
      <c r="J139" s="132">
        <f>ROUND(I139*H139,2)</f>
        <v>0</v>
      </c>
      <c r="K139" s="128" t="s">
        <v>3</v>
      </c>
      <c r="L139" s="30"/>
      <c r="M139" s="133" t="s">
        <v>3</v>
      </c>
      <c r="N139" s="134" t="s">
        <v>44</v>
      </c>
      <c r="P139" s="135">
        <f>O139*H139</f>
        <v>0</v>
      </c>
      <c r="Q139" s="135">
        <v>0</v>
      </c>
      <c r="R139" s="135">
        <f>Q139*H139</f>
        <v>0</v>
      </c>
      <c r="S139" s="135">
        <v>0</v>
      </c>
      <c r="T139" s="136">
        <f>S139*H139</f>
        <v>0</v>
      </c>
      <c r="AR139" s="137" t="s">
        <v>248</v>
      </c>
      <c r="AT139" s="137" t="s">
        <v>134</v>
      </c>
      <c r="AU139" s="137" t="s">
        <v>148</v>
      </c>
      <c r="AY139" s="15" t="s">
        <v>131</v>
      </c>
      <c r="BE139" s="138">
        <f>IF(N139="základní",J139,0)</f>
        <v>0</v>
      </c>
      <c r="BF139" s="138">
        <f>IF(N139="snížená",J139,0)</f>
        <v>0</v>
      </c>
      <c r="BG139" s="138">
        <f>IF(N139="zákl. přenesená",J139,0)</f>
        <v>0</v>
      </c>
      <c r="BH139" s="138">
        <f>IF(N139="sníž. přenesená",J139,0)</f>
        <v>0</v>
      </c>
      <c r="BI139" s="138">
        <f>IF(N139="nulová",J139,0)</f>
        <v>0</v>
      </c>
      <c r="BJ139" s="15" t="s">
        <v>81</v>
      </c>
      <c r="BK139" s="138">
        <f>ROUND(I139*H139,2)</f>
        <v>0</v>
      </c>
      <c r="BL139" s="15" t="s">
        <v>248</v>
      </c>
      <c r="BM139" s="137" t="s">
        <v>442</v>
      </c>
    </row>
    <row r="140" spans="2:65" s="1" customFormat="1" ht="16.5" customHeight="1">
      <c r="B140" s="125"/>
      <c r="C140" s="126" t="s">
        <v>309</v>
      </c>
      <c r="D140" s="126" t="s">
        <v>134</v>
      </c>
      <c r="E140" s="127" t="s">
        <v>1137</v>
      </c>
      <c r="F140" s="128" t="s">
        <v>1138</v>
      </c>
      <c r="G140" s="129" t="s">
        <v>1084</v>
      </c>
      <c r="H140" s="130">
        <v>1</v>
      </c>
      <c r="I140" s="131"/>
      <c r="J140" s="132">
        <f>ROUND(I140*H140,2)</f>
        <v>0</v>
      </c>
      <c r="K140" s="128" t="s">
        <v>3</v>
      </c>
      <c r="L140" s="30"/>
      <c r="M140" s="133" t="s">
        <v>3</v>
      </c>
      <c r="N140" s="134" t="s">
        <v>44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248</v>
      </c>
      <c r="AT140" s="137" t="s">
        <v>134</v>
      </c>
      <c r="AU140" s="137" t="s">
        <v>148</v>
      </c>
      <c r="AY140" s="15" t="s">
        <v>131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5" t="s">
        <v>81</v>
      </c>
      <c r="BK140" s="138">
        <f>ROUND(I140*H140,2)</f>
        <v>0</v>
      </c>
      <c r="BL140" s="15" t="s">
        <v>248</v>
      </c>
      <c r="BM140" s="137" t="s">
        <v>451</v>
      </c>
    </row>
    <row r="141" spans="2:65" s="11" customFormat="1" ht="20.85" customHeight="1">
      <c r="B141" s="113"/>
      <c r="D141" s="114" t="s">
        <v>72</v>
      </c>
      <c r="E141" s="123" t="s">
        <v>1139</v>
      </c>
      <c r="F141" s="123" t="s">
        <v>1140</v>
      </c>
      <c r="I141" s="116"/>
      <c r="J141" s="124">
        <f>BK141</f>
        <v>0</v>
      </c>
      <c r="L141" s="113"/>
      <c r="M141" s="118"/>
      <c r="P141" s="119">
        <f>SUM(P142:P160)</f>
        <v>0</v>
      </c>
      <c r="R141" s="119">
        <f>SUM(R142:R160)</f>
        <v>0</v>
      </c>
      <c r="T141" s="120">
        <f>SUM(T142:T160)</f>
        <v>0</v>
      </c>
      <c r="AR141" s="114" t="s">
        <v>81</v>
      </c>
      <c r="AT141" s="121" t="s">
        <v>72</v>
      </c>
      <c r="AU141" s="121" t="s">
        <v>83</v>
      </c>
      <c r="AY141" s="114" t="s">
        <v>131</v>
      </c>
      <c r="BK141" s="122">
        <f>SUM(BK142:BK160)</f>
        <v>0</v>
      </c>
    </row>
    <row r="142" spans="2:65" s="1" customFormat="1" ht="16.5" customHeight="1">
      <c r="B142" s="125"/>
      <c r="C142" s="154" t="s">
        <v>314</v>
      </c>
      <c r="D142" s="154" t="s">
        <v>284</v>
      </c>
      <c r="E142" s="155" t="s">
        <v>1141</v>
      </c>
      <c r="F142" s="156" t="s">
        <v>1142</v>
      </c>
      <c r="G142" s="157" t="s">
        <v>1084</v>
      </c>
      <c r="H142" s="158">
        <v>4</v>
      </c>
      <c r="I142" s="159"/>
      <c r="J142" s="160">
        <f t="shared" ref="J142:J160" si="0">ROUND(I142*H142,2)</f>
        <v>0</v>
      </c>
      <c r="K142" s="156" t="s">
        <v>138</v>
      </c>
      <c r="L142" s="161"/>
      <c r="M142" s="162" t="s">
        <v>3</v>
      </c>
      <c r="N142" s="163" t="s">
        <v>44</v>
      </c>
      <c r="P142" s="135">
        <f t="shared" ref="P142:P160" si="1">O142*H142</f>
        <v>0</v>
      </c>
      <c r="Q142" s="135">
        <v>0</v>
      </c>
      <c r="R142" s="135">
        <f t="shared" ref="R142:R160" si="2">Q142*H142</f>
        <v>0</v>
      </c>
      <c r="S142" s="135">
        <v>0</v>
      </c>
      <c r="T142" s="136">
        <f t="shared" ref="T142:T160" si="3">S142*H142</f>
        <v>0</v>
      </c>
      <c r="AR142" s="137" t="s">
        <v>205</v>
      </c>
      <c r="AT142" s="137" t="s">
        <v>284</v>
      </c>
      <c r="AU142" s="137" t="s">
        <v>148</v>
      </c>
      <c r="AY142" s="15" t="s">
        <v>131</v>
      </c>
      <c r="BE142" s="138">
        <f t="shared" ref="BE142:BE160" si="4">IF(N142="základní",J142,0)</f>
        <v>0</v>
      </c>
      <c r="BF142" s="138">
        <f t="shared" ref="BF142:BF160" si="5">IF(N142="snížená",J142,0)</f>
        <v>0</v>
      </c>
      <c r="BG142" s="138">
        <f t="shared" ref="BG142:BG160" si="6">IF(N142="zákl. přenesená",J142,0)</f>
        <v>0</v>
      </c>
      <c r="BH142" s="138">
        <f t="shared" ref="BH142:BH160" si="7">IF(N142="sníž. přenesená",J142,0)</f>
        <v>0</v>
      </c>
      <c r="BI142" s="138">
        <f t="shared" ref="BI142:BI160" si="8">IF(N142="nulová",J142,0)</f>
        <v>0</v>
      </c>
      <c r="BJ142" s="15" t="s">
        <v>81</v>
      </c>
      <c r="BK142" s="138">
        <f t="shared" ref="BK142:BK160" si="9">ROUND(I142*H142,2)</f>
        <v>0</v>
      </c>
      <c r="BL142" s="15" t="s">
        <v>168</v>
      </c>
      <c r="BM142" s="137" t="s">
        <v>461</v>
      </c>
    </row>
    <row r="143" spans="2:65" s="1" customFormat="1" ht="16.5" customHeight="1">
      <c r="B143" s="125"/>
      <c r="C143" s="154" t="s">
        <v>319</v>
      </c>
      <c r="D143" s="154" t="s">
        <v>284</v>
      </c>
      <c r="E143" s="155" t="s">
        <v>1143</v>
      </c>
      <c r="F143" s="156" t="s">
        <v>1144</v>
      </c>
      <c r="G143" s="157" t="s">
        <v>1084</v>
      </c>
      <c r="H143" s="158">
        <v>4</v>
      </c>
      <c r="I143" s="159"/>
      <c r="J143" s="160">
        <f t="shared" si="0"/>
        <v>0</v>
      </c>
      <c r="K143" s="156" t="s">
        <v>138</v>
      </c>
      <c r="L143" s="161"/>
      <c r="M143" s="162" t="s">
        <v>3</v>
      </c>
      <c r="N143" s="163" t="s">
        <v>44</v>
      </c>
      <c r="P143" s="135">
        <f t="shared" si="1"/>
        <v>0</v>
      </c>
      <c r="Q143" s="135">
        <v>0</v>
      </c>
      <c r="R143" s="135">
        <f t="shared" si="2"/>
        <v>0</v>
      </c>
      <c r="S143" s="135">
        <v>0</v>
      </c>
      <c r="T143" s="136">
        <f t="shared" si="3"/>
        <v>0</v>
      </c>
      <c r="AR143" s="137" t="s">
        <v>205</v>
      </c>
      <c r="AT143" s="137" t="s">
        <v>284</v>
      </c>
      <c r="AU143" s="137" t="s">
        <v>148</v>
      </c>
      <c r="AY143" s="15" t="s">
        <v>131</v>
      </c>
      <c r="BE143" s="138">
        <f t="shared" si="4"/>
        <v>0</v>
      </c>
      <c r="BF143" s="138">
        <f t="shared" si="5"/>
        <v>0</v>
      </c>
      <c r="BG143" s="138">
        <f t="shared" si="6"/>
        <v>0</v>
      </c>
      <c r="BH143" s="138">
        <f t="shared" si="7"/>
        <v>0</v>
      </c>
      <c r="BI143" s="138">
        <f t="shared" si="8"/>
        <v>0</v>
      </c>
      <c r="BJ143" s="15" t="s">
        <v>81</v>
      </c>
      <c r="BK143" s="138">
        <f t="shared" si="9"/>
        <v>0</v>
      </c>
      <c r="BL143" s="15" t="s">
        <v>168</v>
      </c>
      <c r="BM143" s="137" t="s">
        <v>470</v>
      </c>
    </row>
    <row r="144" spans="2:65" s="1" customFormat="1" ht="16.5" customHeight="1">
      <c r="B144" s="125"/>
      <c r="C144" s="154" t="s">
        <v>325</v>
      </c>
      <c r="D144" s="154" t="s">
        <v>284</v>
      </c>
      <c r="E144" s="155" t="s">
        <v>1145</v>
      </c>
      <c r="F144" s="156" t="s">
        <v>1146</v>
      </c>
      <c r="G144" s="157" t="s">
        <v>1084</v>
      </c>
      <c r="H144" s="158">
        <v>4</v>
      </c>
      <c r="I144" s="159"/>
      <c r="J144" s="160">
        <f t="shared" si="0"/>
        <v>0</v>
      </c>
      <c r="K144" s="156" t="s">
        <v>3</v>
      </c>
      <c r="L144" s="161"/>
      <c r="M144" s="162" t="s">
        <v>3</v>
      </c>
      <c r="N144" s="163" t="s">
        <v>44</v>
      </c>
      <c r="P144" s="135">
        <f t="shared" si="1"/>
        <v>0</v>
      </c>
      <c r="Q144" s="135">
        <v>0</v>
      </c>
      <c r="R144" s="135">
        <f t="shared" si="2"/>
        <v>0</v>
      </c>
      <c r="S144" s="135">
        <v>0</v>
      </c>
      <c r="T144" s="136">
        <f t="shared" si="3"/>
        <v>0</v>
      </c>
      <c r="AR144" s="137" t="s">
        <v>205</v>
      </c>
      <c r="AT144" s="137" t="s">
        <v>284</v>
      </c>
      <c r="AU144" s="137" t="s">
        <v>148</v>
      </c>
      <c r="AY144" s="15" t="s">
        <v>131</v>
      </c>
      <c r="BE144" s="138">
        <f t="shared" si="4"/>
        <v>0</v>
      </c>
      <c r="BF144" s="138">
        <f t="shared" si="5"/>
        <v>0</v>
      </c>
      <c r="BG144" s="138">
        <f t="shared" si="6"/>
        <v>0</v>
      </c>
      <c r="BH144" s="138">
        <f t="shared" si="7"/>
        <v>0</v>
      </c>
      <c r="BI144" s="138">
        <f t="shared" si="8"/>
        <v>0</v>
      </c>
      <c r="BJ144" s="15" t="s">
        <v>81</v>
      </c>
      <c r="BK144" s="138">
        <f t="shared" si="9"/>
        <v>0</v>
      </c>
      <c r="BL144" s="15" t="s">
        <v>168</v>
      </c>
      <c r="BM144" s="137" t="s">
        <v>483</v>
      </c>
    </row>
    <row r="145" spans="2:65" s="1" customFormat="1" ht="16.5" customHeight="1">
      <c r="B145" s="125"/>
      <c r="C145" s="154" t="s">
        <v>330</v>
      </c>
      <c r="D145" s="154" t="s">
        <v>284</v>
      </c>
      <c r="E145" s="155" t="s">
        <v>1147</v>
      </c>
      <c r="F145" s="156" t="s">
        <v>1148</v>
      </c>
      <c r="G145" s="157" t="s">
        <v>297</v>
      </c>
      <c r="H145" s="158">
        <v>93</v>
      </c>
      <c r="I145" s="159"/>
      <c r="J145" s="160">
        <f t="shared" si="0"/>
        <v>0</v>
      </c>
      <c r="K145" s="156" t="s">
        <v>138</v>
      </c>
      <c r="L145" s="161"/>
      <c r="M145" s="162" t="s">
        <v>3</v>
      </c>
      <c r="N145" s="163" t="s">
        <v>44</v>
      </c>
      <c r="P145" s="135">
        <f t="shared" si="1"/>
        <v>0</v>
      </c>
      <c r="Q145" s="135">
        <v>0</v>
      </c>
      <c r="R145" s="135">
        <f t="shared" si="2"/>
        <v>0</v>
      </c>
      <c r="S145" s="135">
        <v>0</v>
      </c>
      <c r="T145" s="136">
        <f t="shared" si="3"/>
        <v>0</v>
      </c>
      <c r="AR145" s="137" t="s">
        <v>205</v>
      </c>
      <c r="AT145" s="137" t="s">
        <v>284</v>
      </c>
      <c r="AU145" s="137" t="s">
        <v>148</v>
      </c>
      <c r="AY145" s="15" t="s">
        <v>131</v>
      </c>
      <c r="BE145" s="138">
        <f t="shared" si="4"/>
        <v>0</v>
      </c>
      <c r="BF145" s="138">
        <f t="shared" si="5"/>
        <v>0</v>
      </c>
      <c r="BG145" s="138">
        <f t="shared" si="6"/>
        <v>0</v>
      </c>
      <c r="BH145" s="138">
        <f t="shared" si="7"/>
        <v>0</v>
      </c>
      <c r="BI145" s="138">
        <f t="shared" si="8"/>
        <v>0</v>
      </c>
      <c r="BJ145" s="15" t="s">
        <v>81</v>
      </c>
      <c r="BK145" s="138">
        <f t="shared" si="9"/>
        <v>0</v>
      </c>
      <c r="BL145" s="15" t="s">
        <v>168</v>
      </c>
      <c r="BM145" s="137" t="s">
        <v>493</v>
      </c>
    </row>
    <row r="146" spans="2:65" s="1" customFormat="1" ht="16.5" customHeight="1">
      <c r="B146" s="125"/>
      <c r="C146" s="154" t="s">
        <v>336</v>
      </c>
      <c r="D146" s="154" t="s">
        <v>284</v>
      </c>
      <c r="E146" s="155" t="s">
        <v>1149</v>
      </c>
      <c r="F146" s="156" t="s">
        <v>1150</v>
      </c>
      <c r="G146" s="157" t="s">
        <v>1151</v>
      </c>
      <c r="H146" s="158">
        <v>0.4</v>
      </c>
      <c r="I146" s="159"/>
      <c r="J146" s="160">
        <f t="shared" si="0"/>
        <v>0</v>
      </c>
      <c r="K146" s="156" t="s">
        <v>138</v>
      </c>
      <c r="L146" s="161"/>
      <c r="M146" s="162" t="s">
        <v>3</v>
      </c>
      <c r="N146" s="163" t="s">
        <v>44</v>
      </c>
      <c r="P146" s="135">
        <f t="shared" si="1"/>
        <v>0</v>
      </c>
      <c r="Q146" s="135">
        <v>0</v>
      </c>
      <c r="R146" s="135">
        <f t="shared" si="2"/>
        <v>0</v>
      </c>
      <c r="S146" s="135">
        <v>0</v>
      </c>
      <c r="T146" s="136">
        <f t="shared" si="3"/>
        <v>0</v>
      </c>
      <c r="AR146" s="137" t="s">
        <v>205</v>
      </c>
      <c r="AT146" s="137" t="s">
        <v>284</v>
      </c>
      <c r="AU146" s="137" t="s">
        <v>148</v>
      </c>
      <c r="AY146" s="15" t="s">
        <v>131</v>
      </c>
      <c r="BE146" s="138">
        <f t="shared" si="4"/>
        <v>0</v>
      </c>
      <c r="BF146" s="138">
        <f t="shared" si="5"/>
        <v>0</v>
      </c>
      <c r="BG146" s="138">
        <f t="shared" si="6"/>
        <v>0</v>
      </c>
      <c r="BH146" s="138">
        <f t="shared" si="7"/>
        <v>0</v>
      </c>
      <c r="BI146" s="138">
        <f t="shared" si="8"/>
        <v>0</v>
      </c>
      <c r="BJ146" s="15" t="s">
        <v>81</v>
      </c>
      <c r="BK146" s="138">
        <f t="shared" si="9"/>
        <v>0</v>
      </c>
      <c r="BL146" s="15" t="s">
        <v>168</v>
      </c>
      <c r="BM146" s="137" t="s">
        <v>503</v>
      </c>
    </row>
    <row r="147" spans="2:65" s="1" customFormat="1" ht="16.5" customHeight="1">
      <c r="B147" s="125"/>
      <c r="C147" s="154" t="s">
        <v>342</v>
      </c>
      <c r="D147" s="154" t="s">
        <v>284</v>
      </c>
      <c r="E147" s="155" t="s">
        <v>1152</v>
      </c>
      <c r="F147" s="156" t="s">
        <v>1153</v>
      </c>
      <c r="G147" s="157" t="s">
        <v>195</v>
      </c>
      <c r="H147" s="158">
        <v>4</v>
      </c>
      <c r="I147" s="159"/>
      <c r="J147" s="160">
        <f t="shared" si="0"/>
        <v>0</v>
      </c>
      <c r="K147" s="156" t="s">
        <v>138</v>
      </c>
      <c r="L147" s="161"/>
      <c r="M147" s="162" t="s">
        <v>3</v>
      </c>
      <c r="N147" s="163" t="s">
        <v>44</v>
      </c>
      <c r="P147" s="135">
        <f t="shared" si="1"/>
        <v>0</v>
      </c>
      <c r="Q147" s="135">
        <v>0</v>
      </c>
      <c r="R147" s="135">
        <f t="shared" si="2"/>
        <v>0</v>
      </c>
      <c r="S147" s="135">
        <v>0</v>
      </c>
      <c r="T147" s="136">
        <f t="shared" si="3"/>
        <v>0</v>
      </c>
      <c r="AR147" s="137" t="s">
        <v>205</v>
      </c>
      <c r="AT147" s="137" t="s">
        <v>284</v>
      </c>
      <c r="AU147" s="137" t="s">
        <v>148</v>
      </c>
      <c r="AY147" s="15" t="s">
        <v>131</v>
      </c>
      <c r="BE147" s="138">
        <f t="shared" si="4"/>
        <v>0</v>
      </c>
      <c r="BF147" s="138">
        <f t="shared" si="5"/>
        <v>0</v>
      </c>
      <c r="BG147" s="138">
        <f t="shared" si="6"/>
        <v>0</v>
      </c>
      <c r="BH147" s="138">
        <f t="shared" si="7"/>
        <v>0</v>
      </c>
      <c r="BI147" s="138">
        <f t="shared" si="8"/>
        <v>0</v>
      </c>
      <c r="BJ147" s="15" t="s">
        <v>81</v>
      </c>
      <c r="BK147" s="138">
        <f t="shared" si="9"/>
        <v>0</v>
      </c>
      <c r="BL147" s="15" t="s">
        <v>168</v>
      </c>
      <c r="BM147" s="137" t="s">
        <v>513</v>
      </c>
    </row>
    <row r="148" spans="2:65" s="1" customFormat="1" ht="16.5" customHeight="1">
      <c r="B148" s="125"/>
      <c r="C148" s="154" t="s">
        <v>350</v>
      </c>
      <c r="D148" s="154" t="s">
        <v>284</v>
      </c>
      <c r="E148" s="155" t="s">
        <v>1154</v>
      </c>
      <c r="F148" s="156" t="s">
        <v>1155</v>
      </c>
      <c r="G148" s="157" t="s">
        <v>195</v>
      </c>
      <c r="H148" s="158">
        <v>4</v>
      </c>
      <c r="I148" s="159"/>
      <c r="J148" s="160">
        <f t="shared" si="0"/>
        <v>0</v>
      </c>
      <c r="K148" s="156" t="s">
        <v>138</v>
      </c>
      <c r="L148" s="161"/>
      <c r="M148" s="162" t="s">
        <v>3</v>
      </c>
      <c r="N148" s="163" t="s">
        <v>44</v>
      </c>
      <c r="P148" s="135">
        <f t="shared" si="1"/>
        <v>0</v>
      </c>
      <c r="Q148" s="135">
        <v>0</v>
      </c>
      <c r="R148" s="135">
        <f t="shared" si="2"/>
        <v>0</v>
      </c>
      <c r="S148" s="135">
        <v>0</v>
      </c>
      <c r="T148" s="136">
        <f t="shared" si="3"/>
        <v>0</v>
      </c>
      <c r="AR148" s="137" t="s">
        <v>205</v>
      </c>
      <c r="AT148" s="137" t="s">
        <v>284</v>
      </c>
      <c r="AU148" s="137" t="s">
        <v>148</v>
      </c>
      <c r="AY148" s="15" t="s">
        <v>131</v>
      </c>
      <c r="BE148" s="138">
        <f t="shared" si="4"/>
        <v>0</v>
      </c>
      <c r="BF148" s="138">
        <f t="shared" si="5"/>
        <v>0</v>
      </c>
      <c r="BG148" s="138">
        <f t="shared" si="6"/>
        <v>0</v>
      </c>
      <c r="BH148" s="138">
        <f t="shared" si="7"/>
        <v>0</v>
      </c>
      <c r="BI148" s="138">
        <f t="shared" si="8"/>
        <v>0</v>
      </c>
      <c r="BJ148" s="15" t="s">
        <v>81</v>
      </c>
      <c r="BK148" s="138">
        <f t="shared" si="9"/>
        <v>0</v>
      </c>
      <c r="BL148" s="15" t="s">
        <v>168</v>
      </c>
      <c r="BM148" s="137" t="s">
        <v>529</v>
      </c>
    </row>
    <row r="149" spans="2:65" s="1" customFormat="1" ht="16.5" customHeight="1">
      <c r="B149" s="125"/>
      <c r="C149" s="154" t="s">
        <v>357</v>
      </c>
      <c r="D149" s="154" t="s">
        <v>284</v>
      </c>
      <c r="E149" s="155" t="s">
        <v>1156</v>
      </c>
      <c r="F149" s="156" t="s">
        <v>1157</v>
      </c>
      <c r="G149" s="157" t="s">
        <v>208</v>
      </c>
      <c r="H149" s="158">
        <v>4</v>
      </c>
      <c r="I149" s="159"/>
      <c r="J149" s="160">
        <f t="shared" si="0"/>
        <v>0</v>
      </c>
      <c r="K149" s="156" t="s">
        <v>138</v>
      </c>
      <c r="L149" s="161"/>
      <c r="M149" s="162" t="s">
        <v>3</v>
      </c>
      <c r="N149" s="163" t="s">
        <v>44</v>
      </c>
      <c r="P149" s="135">
        <f t="shared" si="1"/>
        <v>0</v>
      </c>
      <c r="Q149" s="135">
        <v>0</v>
      </c>
      <c r="R149" s="135">
        <f t="shared" si="2"/>
        <v>0</v>
      </c>
      <c r="S149" s="135">
        <v>0</v>
      </c>
      <c r="T149" s="136">
        <f t="shared" si="3"/>
        <v>0</v>
      </c>
      <c r="AR149" s="137" t="s">
        <v>205</v>
      </c>
      <c r="AT149" s="137" t="s">
        <v>284</v>
      </c>
      <c r="AU149" s="137" t="s">
        <v>148</v>
      </c>
      <c r="AY149" s="15" t="s">
        <v>131</v>
      </c>
      <c r="BE149" s="138">
        <f t="shared" si="4"/>
        <v>0</v>
      </c>
      <c r="BF149" s="138">
        <f t="shared" si="5"/>
        <v>0</v>
      </c>
      <c r="BG149" s="138">
        <f t="shared" si="6"/>
        <v>0</v>
      </c>
      <c r="BH149" s="138">
        <f t="shared" si="7"/>
        <v>0</v>
      </c>
      <c r="BI149" s="138">
        <f t="shared" si="8"/>
        <v>0</v>
      </c>
      <c r="BJ149" s="15" t="s">
        <v>81</v>
      </c>
      <c r="BK149" s="138">
        <f t="shared" si="9"/>
        <v>0</v>
      </c>
      <c r="BL149" s="15" t="s">
        <v>168</v>
      </c>
      <c r="BM149" s="137" t="s">
        <v>543</v>
      </c>
    </row>
    <row r="150" spans="2:65" s="1" customFormat="1" ht="16.5" customHeight="1">
      <c r="B150" s="125"/>
      <c r="C150" s="154" t="s">
        <v>363</v>
      </c>
      <c r="D150" s="154" t="s">
        <v>284</v>
      </c>
      <c r="E150" s="155" t="s">
        <v>1158</v>
      </c>
      <c r="F150" s="156" t="s">
        <v>1159</v>
      </c>
      <c r="G150" s="157" t="s">
        <v>263</v>
      </c>
      <c r="H150" s="158">
        <v>0.08</v>
      </c>
      <c r="I150" s="159"/>
      <c r="J150" s="160">
        <f t="shared" si="0"/>
        <v>0</v>
      </c>
      <c r="K150" s="156" t="s">
        <v>138</v>
      </c>
      <c r="L150" s="161"/>
      <c r="M150" s="162" t="s">
        <v>3</v>
      </c>
      <c r="N150" s="163" t="s">
        <v>44</v>
      </c>
      <c r="P150" s="135">
        <f t="shared" si="1"/>
        <v>0</v>
      </c>
      <c r="Q150" s="135">
        <v>0</v>
      </c>
      <c r="R150" s="135">
        <f t="shared" si="2"/>
        <v>0</v>
      </c>
      <c r="S150" s="135">
        <v>0</v>
      </c>
      <c r="T150" s="136">
        <f t="shared" si="3"/>
        <v>0</v>
      </c>
      <c r="AR150" s="137" t="s">
        <v>205</v>
      </c>
      <c r="AT150" s="137" t="s">
        <v>284</v>
      </c>
      <c r="AU150" s="137" t="s">
        <v>148</v>
      </c>
      <c r="AY150" s="15" t="s">
        <v>131</v>
      </c>
      <c r="BE150" s="138">
        <f t="shared" si="4"/>
        <v>0</v>
      </c>
      <c r="BF150" s="138">
        <f t="shared" si="5"/>
        <v>0</v>
      </c>
      <c r="BG150" s="138">
        <f t="shared" si="6"/>
        <v>0</v>
      </c>
      <c r="BH150" s="138">
        <f t="shared" si="7"/>
        <v>0</v>
      </c>
      <c r="BI150" s="138">
        <f t="shared" si="8"/>
        <v>0</v>
      </c>
      <c r="BJ150" s="15" t="s">
        <v>81</v>
      </c>
      <c r="BK150" s="138">
        <f t="shared" si="9"/>
        <v>0</v>
      </c>
      <c r="BL150" s="15" t="s">
        <v>168</v>
      </c>
      <c r="BM150" s="137" t="s">
        <v>553</v>
      </c>
    </row>
    <row r="151" spans="2:65" s="1" customFormat="1" ht="16.5" customHeight="1">
      <c r="B151" s="125"/>
      <c r="C151" s="154" t="s">
        <v>369</v>
      </c>
      <c r="D151" s="154" t="s">
        <v>284</v>
      </c>
      <c r="E151" s="155" t="s">
        <v>1160</v>
      </c>
      <c r="F151" s="156" t="s">
        <v>1161</v>
      </c>
      <c r="G151" s="157" t="s">
        <v>195</v>
      </c>
      <c r="H151" s="158">
        <v>168</v>
      </c>
      <c r="I151" s="159"/>
      <c r="J151" s="160">
        <f t="shared" si="0"/>
        <v>0</v>
      </c>
      <c r="K151" s="156" t="s">
        <v>138</v>
      </c>
      <c r="L151" s="161"/>
      <c r="M151" s="162" t="s">
        <v>3</v>
      </c>
      <c r="N151" s="163" t="s">
        <v>44</v>
      </c>
      <c r="P151" s="135">
        <f t="shared" si="1"/>
        <v>0</v>
      </c>
      <c r="Q151" s="135">
        <v>0</v>
      </c>
      <c r="R151" s="135">
        <f t="shared" si="2"/>
        <v>0</v>
      </c>
      <c r="S151" s="135">
        <v>0</v>
      </c>
      <c r="T151" s="136">
        <f t="shared" si="3"/>
        <v>0</v>
      </c>
      <c r="AR151" s="137" t="s">
        <v>205</v>
      </c>
      <c r="AT151" s="137" t="s">
        <v>284</v>
      </c>
      <c r="AU151" s="137" t="s">
        <v>148</v>
      </c>
      <c r="AY151" s="15" t="s">
        <v>131</v>
      </c>
      <c r="BE151" s="138">
        <f t="shared" si="4"/>
        <v>0</v>
      </c>
      <c r="BF151" s="138">
        <f t="shared" si="5"/>
        <v>0</v>
      </c>
      <c r="BG151" s="138">
        <f t="shared" si="6"/>
        <v>0</v>
      </c>
      <c r="BH151" s="138">
        <f t="shared" si="7"/>
        <v>0</v>
      </c>
      <c r="BI151" s="138">
        <f t="shared" si="8"/>
        <v>0</v>
      </c>
      <c r="BJ151" s="15" t="s">
        <v>81</v>
      </c>
      <c r="BK151" s="138">
        <f t="shared" si="9"/>
        <v>0</v>
      </c>
      <c r="BL151" s="15" t="s">
        <v>168</v>
      </c>
      <c r="BM151" s="137" t="s">
        <v>565</v>
      </c>
    </row>
    <row r="152" spans="2:65" s="1" customFormat="1" ht="16.5" customHeight="1">
      <c r="B152" s="125"/>
      <c r="C152" s="154" t="s">
        <v>374</v>
      </c>
      <c r="D152" s="154" t="s">
        <v>284</v>
      </c>
      <c r="E152" s="155" t="s">
        <v>1162</v>
      </c>
      <c r="F152" s="156" t="s">
        <v>1163</v>
      </c>
      <c r="G152" s="157" t="s">
        <v>1084</v>
      </c>
      <c r="H152" s="158">
        <v>9</v>
      </c>
      <c r="I152" s="159"/>
      <c r="J152" s="160">
        <f t="shared" si="0"/>
        <v>0</v>
      </c>
      <c r="K152" s="156" t="s">
        <v>138</v>
      </c>
      <c r="L152" s="161"/>
      <c r="M152" s="162" t="s">
        <v>3</v>
      </c>
      <c r="N152" s="163" t="s">
        <v>44</v>
      </c>
      <c r="P152" s="135">
        <f t="shared" si="1"/>
        <v>0</v>
      </c>
      <c r="Q152" s="135">
        <v>0</v>
      </c>
      <c r="R152" s="135">
        <f t="shared" si="2"/>
        <v>0</v>
      </c>
      <c r="S152" s="135">
        <v>0</v>
      </c>
      <c r="T152" s="136">
        <f t="shared" si="3"/>
        <v>0</v>
      </c>
      <c r="AR152" s="137" t="s">
        <v>205</v>
      </c>
      <c r="AT152" s="137" t="s">
        <v>284</v>
      </c>
      <c r="AU152" s="137" t="s">
        <v>148</v>
      </c>
      <c r="AY152" s="15" t="s">
        <v>131</v>
      </c>
      <c r="BE152" s="138">
        <f t="shared" si="4"/>
        <v>0</v>
      </c>
      <c r="BF152" s="138">
        <f t="shared" si="5"/>
        <v>0</v>
      </c>
      <c r="BG152" s="138">
        <f t="shared" si="6"/>
        <v>0</v>
      </c>
      <c r="BH152" s="138">
        <f t="shared" si="7"/>
        <v>0</v>
      </c>
      <c r="BI152" s="138">
        <f t="shared" si="8"/>
        <v>0</v>
      </c>
      <c r="BJ152" s="15" t="s">
        <v>81</v>
      </c>
      <c r="BK152" s="138">
        <f t="shared" si="9"/>
        <v>0</v>
      </c>
      <c r="BL152" s="15" t="s">
        <v>168</v>
      </c>
      <c r="BM152" s="137" t="s">
        <v>578</v>
      </c>
    </row>
    <row r="153" spans="2:65" s="1" customFormat="1" ht="16.5" customHeight="1">
      <c r="B153" s="125"/>
      <c r="C153" s="154" t="s">
        <v>379</v>
      </c>
      <c r="D153" s="154" t="s">
        <v>284</v>
      </c>
      <c r="E153" s="155" t="s">
        <v>1164</v>
      </c>
      <c r="F153" s="156" t="s">
        <v>1165</v>
      </c>
      <c r="G153" s="157" t="s">
        <v>195</v>
      </c>
      <c r="H153" s="158">
        <v>8</v>
      </c>
      <c r="I153" s="159"/>
      <c r="J153" s="160">
        <f t="shared" si="0"/>
        <v>0</v>
      </c>
      <c r="K153" s="156" t="s">
        <v>138</v>
      </c>
      <c r="L153" s="161"/>
      <c r="M153" s="162" t="s">
        <v>3</v>
      </c>
      <c r="N153" s="163" t="s">
        <v>44</v>
      </c>
      <c r="P153" s="135">
        <f t="shared" si="1"/>
        <v>0</v>
      </c>
      <c r="Q153" s="135">
        <v>0</v>
      </c>
      <c r="R153" s="135">
        <f t="shared" si="2"/>
        <v>0</v>
      </c>
      <c r="S153" s="135">
        <v>0</v>
      </c>
      <c r="T153" s="136">
        <f t="shared" si="3"/>
        <v>0</v>
      </c>
      <c r="AR153" s="137" t="s">
        <v>205</v>
      </c>
      <c r="AT153" s="137" t="s">
        <v>284</v>
      </c>
      <c r="AU153" s="137" t="s">
        <v>148</v>
      </c>
      <c r="AY153" s="15" t="s">
        <v>131</v>
      </c>
      <c r="BE153" s="138">
        <f t="shared" si="4"/>
        <v>0</v>
      </c>
      <c r="BF153" s="138">
        <f t="shared" si="5"/>
        <v>0</v>
      </c>
      <c r="BG153" s="138">
        <f t="shared" si="6"/>
        <v>0</v>
      </c>
      <c r="BH153" s="138">
        <f t="shared" si="7"/>
        <v>0</v>
      </c>
      <c r="BI153" s="138">
        <f t="shared" si="8"/>
        <v>0</v>
      </c>
      <c r="BJ153" s="15" t="s">
        <v>81</v>
      </c>
      <c r="BK153" s="138">
        <f t="shared" si="9"/>
        <v>0</v>
      </c>
      <c r="BL153" s="15" t="s">
        <v>168</v>
      </c>
      <c r="BM153" s="137" t="s">
        <v>591</v>
      </c>
    </row>
    <row r="154" spans="2:65" s="1" customFormat="1" ht="16.5" customHeight="1">
      <c r="B154" s="125"/>
      <c r="C154" s="154" t="s">
        <v>384</v>
      </c>
      <c r="D154" s="154" t="s">
        <v>284</v>
      </c>
      <c r="E154" s="155" t="s">
        <v>1166</v>
      </c>
      <c r="F154" s="156" t="s">
        <v>1167</v>
      </c>
      <c r="G154" s="157" t="s">
        <v>195</v>
      </c>
      <c r="H154" s="158">
        <v>152</v>
      </c>
      <c r="I154" s="159"/>
      <c r="J154" s="160">
        <f t="shared" si="0"/>
        <v>0</v>
      </c>
      <c r="K154" s="156" t="s">
        <v>138</v>
      </c>
      <c r="L154" s="161"/>
      <c r="M154" s="162" t="s">
        <v>3</v>
      </c>
      <c r="N154" s="163" t="s">
        <v>44</v>
      </c>
      <c r="P154" s="135">
        <f t="shared" si="1"/>
        <v>0</v>
      </c>
      <c r="Q154" s="135">
        <v>0</v>
      </c>
      <c r="R154" s="135">
        <f t="shared" si="2"/>
        <v>0</v>
      </c>
      <c r="S154" s="135">
        <v>0</v>
      </c>
      <c r="T154" s="136">
        <f t="shared" si="3"/>
        <v>0</v>
      </c>
      <c r="AR154" s="137" t="s">
        <v>205</v>
      </c>
      <c r="AT154" s="137" t="s">
        <v>284</v>
      </c>
      <c r="AU154" s="137" t="s">
        <v>148</v>
      </c>
      <c r="AY154" s="15" t="s">
        <v>131</v>
      </c>
      <c r="BE154" s="138">
        <f t="shared" si="4"/>
        <v>0</v>
      </c>
      <c r="BF154" s="138">
        <f t="shared" si="5"/>
        <v>0</v>
      </c>
      <c r="BG154" s="138">
        <f t="shared" si="6"/>
        <v>0</v>
      </c>
      <c r="BH154" s="138">
        <f t="shared" si="7"/>
        <v>0</v>
      </c>
      <c r="BI154" s="138">
        <f t="shared" si="8"/>
        <v>0</v>
      </c>
      <c r="BJ154" s="15" t="s">
        <v>81</v>
      </c>
      <c r="BK154" s="138">
        <f t="shared" si="9"/>
        <v>0</v>
      </c>
      <c r="BL154" s="15" t="s">
        <v>168</v>
      </c>
      <c r="BM154" s="137" t="s">
        <v>603</v>
      </c>
    </row>
    <row r="155" spans="2:65" s="1" customFormat="1" ht="16.5" customHeight="1">
      <c r="B155" s="125"/>
      <c r="C155" s="154" t="s">
        <v>389</v>
      </c>
      <c r="D155" s="154" t="s">
        <v>284</v>
      </c>
      <c r="E155" s="155" t="s">
        <v>1168</v>
      </c>
      <c r="F155" s="156" t="s">
        <v>1169</v>
      </c>
      <c r="G155" s="157" t="s">
        <v>1084</v>
      </c>
      <c r="H155" s="158">
        <v>8</v>
      </c>
      <c r="I155" s="159"/>
      <c r="J155" s="160">
        <f t="shared" si="0"/>
        <v>0</v>
      </c>
      <c r="K155" s="156" t="s">
        <v>138</v>
      </c>
      <c r="L155" s="161"/>
      <c r="M155" s="162" t="s">
        <v>3</v>
      </c>
      <c r="N155" s="163" t="s">
        <v>44</v>
      </c>
      <c r="P155" s="135">
        <f t="shared" si="1"/>
        <v>0</v>
      </c>
      <c r="Q155" s="135">
        <v>0</v>
      </c>
      <c r="R155" s="135">
        <f t="shared" si="2"/>
        <v>0</v>
      </c>
      <c r="S155" s="135">
        <v>0</v>
      </c>
      <c r="T155" s="136">
        <f t="shared" si="3"/>
        <v>0</v>
      </c>
      <c r="AR155" s="137" t="s">
        <v>205</v>
      </c>
      <c r="AT155" s="137" t="s">
        <v>284</v>
      </c>
      <c r="AU155" s="137" t="s">
        <v>148</v>
      </c>
      <c r="AY155" s="15" t="s">
        <v>131</v>
      </c>
      <c r="BE155" s="138">
        <f t="shared" si="4"/>
        <v>0</v>
      </c>
      <c r="BF155" s="138">
        <f t="shared" si="5"/>
        <v>0</v>
      </c>
      <c r="BG155" s="138">
        <f t="shared" si="6"/>
        <v>0</v>
      </c>
      <c r="BH155" s="138">
        <f t="shared" si="7"/>
        <v>0</v>
      </c>
      <c r="BI155" s="138">
        <f t="shared" si="8"/>
        <v>0</v>
      </c>
      <c r="BJ155" s="15" t="s">
        <v>81</v>
      </c>
      <c r="BK155" s="138">
        <f t="shared" si="9"/>
        <v>0</v>
      </c>
      <c r="BL155" s="15" t="s">
        <v>168</v>
      </c>
      <c r="BM155" s="137" t="s">
        <v>615</v>
      </c>
    </row>
    <row r="156" spans="2:65" s="1" customFormat="1" ht="16.5" customHeight="1">
      <c r="B156" s="125"/>
      <c r="C156" s="154" t="s">
        <v>394</v>
      </c>
      <c r="D156" s="154" t="s">
        <v>284</v>
      </c>
      <c r="E156" s="155" t="s">
        <v>1170</v>
      </c>
      <c r="F156" s="156" t="s">
        <v>1171</v>
      </c>
      <c r="G156" s="157" t="s">
        <v>195</v>
      </c>
      <c r="H156" s="158">
        <v>144</v>
      </c>
      <c r="I156" s="159"/>
      <c r="J156" s="160">
        <f t="shared" si="0"/>
        <v>0</v>
      </c>
      <c r="K156" s="156" t="s">
        <v>138</v>
      </c>
      <c r="L156" s="161"/>
      <c r="M156" s="162" t="s">
        <v>3</v>
      </c>
      <c r="N156" s="163" t="s">
        <v>44</v>
      </c>
      <c r="P156" s="135">
        <f t="shared" si="1"/>
        <v>0</v>
      </c>
      <c r="Q156" s="135">
        <v>0</v>
      </c>
      <c r="R156" s="135">
        <f t="shared" si="2"/>
        <v>0</v>
      </c>
      <c r="S156" s="135">
        <v>0</v>
      </c>
      <c r="T156" s="136">
        <f t="shared" si="3"/>
        <v>0</v>
      </c>
      <c r="AR156" s="137" t="s">
        <v>205</v>
      </c>
      <c r="AT156" s="137" t="s">
        <v>284</v>
      </c>
      <c r="AU156" s="137" t="s">
        <v>148</v>
      </c>
      <c r="AY156" s="15" t="s">
        <v>131</v>
      </c>
      <c r="BE156" s="138">
        <f t="shared" si="4"/>
        <v>0</v>
      </c>
      <c r="BF156" s="138">
        <f t="shared" si="5"/>
        <v>0</v>
      </c>
      <c r="BG156" s="138">
        <f t="shared" si="6"/>
        <v>0</v>
      </c>
      <c r="BH156" s="138">
        <f t="shared" si="7"/>
        <v>0</v>
      </c>
      <c r="BI156" s="138">
        <f t="shared" si="8"/>
        <v>0</v>
      </c>
      <c r="BJ156" s="15" t="s">
        <v>81</v>
      </c>
      <c r="BK156" s="138">
        <f t="shared" si="9"/>
        <v>0</v>
      </c>
      <c r="BL156" s="15" t="s">
        <v>168</v>
      </c>
      <c r="BM156" s="137" t="s">
        <v>626</v>
      </c>
    </row>
    <row r="157" spans="2:65" s="1" customFormat="1" ht="16.5" customHeight="1">
      <c r="B157" s="125"/>
      <c r="C157" s="154" t="s">
        <v>399</v>
      </c>
      <c r="D157" s="154" t="s">
        <v>284</v>
      </c>
      <c r="E157" s="155" t="s">
        <v>1172</v>
      </c>
      <c r="F157" s="156" t="s">
        <v>1173</v>
      </c>
      <c r="G157" s="157" t="s">
        <v>195</v>
      </c>
      <c r="H157" s="158">
        <v>40</v>
      </c>
      <c r="I157" s="159"/>
      <c r="J157" s="160">
        <f t="shared" si="0"/>
        <v>0</v>
      </c>
      <c r="K157" s="156" t="s">
        <v>138</v>
      </c>
      <c r="L157" s="161"/>
      <c r="M157" s="162" t="s">
        <v>3</v>
      </c>
      <c r="N157" s="163" t="s">
        <v>44</v>
      </c>
      <c r="P157" s="135">
        <f t="shared" si="1"/>
        <v>0</v>
      </c>
      <c r="Q157" s="135">
        <v>0</v>
      </c>
      <c r="R157" s="135">
        <f t="shared" si="2"/>
        <v>0</v>
      </c>
      <c r="S157" s="135">
        <v>0</v>
      </c>
      <c r="T157" s="136">
        <f t="shared" si="3"/>
        <v>0</v>
      </c>
      <c r="AR157" s="137" t="s">
        <v>205</v>
      </c>
      <c r="AT157" s="137" t="s">
        <v>284</v>
      </c>
      <c r="AU157" s="137" t="s">
        <v>148</v>
      </c>
      <c r="AY157" s="15" t="s">
        <v>131</v>
      </c>
      <c r="BE157" s="138">
        <f t="shared" si="4"/>
        <v>0</v>
      </c>
      <c r="BF157" s="138">
        <f t="shared" si="5"/>
        <v>0</v>
      </c>
      <c r="BG157" s="138">
        <f t="shared" si="6"/>
        <v>0</v>
      </c>
      <c r="BH157" s="138">
        <f t="shared" si="7"/>
        <v>0</v>
      </c>
      <c r="BI157" s="138">
        <f t="shared" si="8"/>
        <v>0</v>
      </c>
      <c r="BJ157" s="15" t="s">
        <v>81</v>
      </c>
      <c r="BK157" s="138">
        <f t="shared" si="9"/>
        <v>0</v>
      </c>
      <c r="BL157" s="15" t="s">
        <v>168</v>
      </c>
      <c r="BM157" s="137" t="s">
        <v>1020</v>
      </c>
    </row>
    <row r="158" spans="2:65" s="1" customFormat="1" ht="16.5" customHeight="1">
      <c r="B158" s="125"/>
      <c r="C158" s="154" t="s">
        <v>405</v>
      </c>
      <c r="D158" s="154" t="s">
        <v>284</v>
      </c>
      <c r="E158" s="155" t="s">
        <v>1174</v>
      </c>
      <c r="F158" s="156" t="s">
        <v>1175</v>
      </c>
      <c r="G158" s="157" t="s">
        <v>1084</v>
      </c>
      <c r="H158" s="158">
        <v>4</v>
      </c>
      <c r="I158" s="159"/>
      <c r="J158" s="160">
        <f t="shared" si="0"/>
        <v>0</v>
      </c>
      <c r="K158" s="156" t="s">
        <v>3</v>
      </c>
      <c r="L158" s="161"/>
      <c r="M158" s="162" t="s">
        <v>3</v>
      </c>
      <c r="N158" s="163" t="s">
        <v>44</v>
      </c>
      <c r="P158" s="135">
        <f t="shared" si="1"/>
        <v>0</v>
      </c>
      <c r="Q158" s="135">
        <v>0</v>
      </c>
      <c r="R158" s="135">
        <f t="shared" si="2"/>
        <v>0</v>
      </c>
      <c r="S158" s="135">
        <v>0</v>
      </c>
      <c r="T158" s="136">
        <f t="shared" si="3"/>
        <v>0</v>
      </c>
      <c r="AR158" s="137" t="s">
        <v>205</v>
      </c>
      <c r="AT158" s="137" t="s">
        <v>284</v>
      </c>
      <c r="AU158" s="137" t="s">
        <v>148</v>
      </c>
      <c r="AY158" s="15" t="s">
        <v>131</v>
      </c>
      <c r="BE158" s="138">
        <f t="shared" si="4"/>
        <v>0</v>
      </c>
      <c r="BF158" s="138">
        <f t="shared" si="5"/>
        <v>0</v>
      </c>
      <c r="BG158" s="138">
        <f t="shared" si="6"/>
        <v>0</v>
      </c>
      <c r="BH158" s="138">
        <f t="shared" si="7"/>
        <v>0</v>
      </c>
      <c r="BI158" s="138">
        <f t="shared" si="8"/>
        <v>0</v>
      </c>
      <c r="BJ158" s="15" t="s">
        <v>81</v>
      </c>
      <c r="BK158" s="138">
        <f t="shared" si="9"/>
        <v>0</v>
      </c>
      <c r="BL158" s="15" t="s">
        <v>168</v>
      </c>
      <c r="BM158" s="137" t="s">
        <v>1031</v>
      </c>
    </row>
    <row r="159" spans="2:65" s="1" customFormat="1" ht="16.5" customHeight="1">
      <c r="B159" s="125"/>
      <c r="C159" s="154" t="s">
        <v>409</v>
      </c>
      <c r="D159" s="154" t="s">
        <v>284</v>
      </c>
      <c r="E159" s="155" t="s">
        <v>1176</v>
      </c>
      <c r="F159" s="156" t="s">
        <v>1177</v>
      </c>
      <c r="G159" s="157" t="s">
        <v>1084</v>
      </c>
      <c r="H159" s="158">
        <v>4</v>
      </c>
      <c r="I159" s="159"/>
      <c r="J159" s="160">
        <f t="shared" si="0"/>
        <v>0</v>
      </c>
      <c r="K159" s="156" t="s">
        <v>138</v>
      </c>
      <c r="L159" s="161"/>
      <c r="M159" s="162" t="s">
        <v>3</v>
      </c>
      <c r="N159" s="163" t="s">
        <v>44</v>
      </c>
      <c r="P159" s="135">
        <f t="shared" si="1"/>
        <v>0</v>
      </c>
      <c r="Q159" s="135">
        <v>0</v>
      </c>
      <c r="R159" s="135">
        <f t="shared" si="2"/>
        <v>0</v>
      </c>
      <c r="S159" s="135">
        <v>0</v>
      </c>
      <c r="T159" s="136">
        <f t="shared" si="3"/>
        <v>0</v>
      </c>
      <c r="AR159" s="137" t="s">
        <v>205</v>
      </c>
      <c r="AT159" s="137" t="s">
        <v>284</v>
      </c>
      <c r="AU159" s="137" t="s">
        <v>148</v>
      </c>
      <c r="AY159" s="15" t="s">
        <v>131</v>
      </c>
      <c r="BE159" s="138">
        <f t="shared" si="4"/>
        <v>0</v>
      </c>
      <c r="BF159" s="138">
        <f t="shared" si="5"/>
        <v>0</v>
      </c>
      <c r="BG159" s="138">
        <f t="shared" si="6"/>
        <v>0</v>
      </c>
      <c r="BH159" s="138">
        <f t="shared" si="7"/>
        <v>0</v>
      </c>
      <c r="BI159" s="138">
        <f t="shared" si="8"/>
        <v>0</v>
      </c>
      <c r="BJ159" s="15" t="s">
        <v>81</v>
      </c>
      <c r="BK159" s="138">
        <f t="shared" si="9"/>
        <v>0</v>
      </c>
      <c r="BL159" s="15" t="s">
        <v>168</v>
      </c>
      <c r="BM159" s="137" t="s">
        <v>1037</v>
      </c>
    </row>
    <row r="160" spans="2:65" s="1" customFormat="1" ht="16.5" customHeight="1">
      <c r="B160" s="125"/>
      <c r="C160" s="154" t="s">
        <v>415</v>
      </c>
      <c r="D160" s="154" t="s">
        <v>284</v>
      </c>
      <c r="E160" s="155" t="s">
        <v>1178</v>
      </c>
      <c r="F160" s="156" t="s">
        <v>1179</v>
      </c>
      <c r="G160" s="157" t="s">
        <v>1084</v>
      </c>
      <c r="H160" s="158">
        <v>4</v>
      </c>
      <c r="I160" s="159"/>
      <c r="J160" s="160">
        <f t="shared" si="0"/>
        <v>0</v>
      </c>
      <c r="K160" s="156" t="s">
        <v>3</v>
      </c>
      <c r="L160" s="161"/>
      <c r="M160" s="164" t="s">
        <v>3</v>
      </c>
      <c r="N160" s="165" t="s">
        <v>44</v>
      </c>
      <c r="O160" s="144"/>
      <c r="P160" s="166">
        <f t="shared" si="1"/>
        <v>0</v>
      </c>
      <c r="Q160" s="166">
        <v>0</v>
      </c>
      <c r="R160" s="166">
        <f t="shared" si="2"/>
        <v>0</v>
      </c>
      <c r="S160" s="166">
        <v>0</v>
      </c>
      <c r="T160" s="167">
        <f t="shared" si="3"/>
        <v>0</v>
      </c>
      <c r="AR160" s="137" t="s">
        <v>205</v>
      </c>
      <c r="AT160" s="137" t="s">
        <v>284</v>
      </c>
      <c r="AU160" s="137" t="s">
        <v>148</v>
      </c>
      <c r="AY160" s="15" t="s">
        <v>131</v>
      </c>
      <c r="BE160" s="138">
        <f t="shared" si="4"/>
        <v>0</v>
      </c>
      <c r="BF160" s="138">
        <f t="shared" si="5"/>
        <v>0</v>
      </c>
      <c r="BG160" s="138">
        <f t="shared" si="6"/>
        <v>0</v>
      </c>
      <c r="BH160" s="138">
        <f t="shared" si="7"/>
        <v>0</v>
      </c>
      <c r="BI160" s="138">
        <f t="shared" si="8"/>
        <v>0</v>
      </c>
      <c r="BJ160" s="15" t="s">
        <v>81</v>
      </c>
      <c r="BK160" s="138">
        <f t="shared" si="9"/>
        <v>0</v>
      </c>
      <c r="BL160" s="15" t="s">
        <v>168</v>
      </c>
      <c r="BM160" s="137" t="s">
        <v>1040</v>
      </c>
    </row>
    <row r="161" spans="2:12" s="1" customFormat="1" ht="6.95" customHeight="1">
      <c r="B161" s="39"/>
      <c r="C161" s="40"/>
      <c r="D161" s="40"/>
      <c r="E161" s="40"/>
      <c r="F161" s="40"/>
      <c r="G161" s="40"/>
      <c r="H161" s="40"/>
      <c r="I161" s="40"/>
      <c r="J161" s="40"/>
      <c r="K161" s="40"/>
      <c r="L161" s="30"/>
    </row>
  </sheetData>
  <autoFilter ref="C83:K160" xr:uid="{00000000-0009-0000-0000-000007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700-000000000000}"/>
    <hyperlink ref="F90" r:id="rId2" xr:uid="{00000000-0004-0000-0700-000001000000}"/>
    <hyperlink ref="F92" r:id="rId3" xr:uid="{00000000-0004-0000-0700-000002000000}"/>
    <hyperlink ref="F94" r:id="rId4" xr:uid="{00000000-0004-0000-0700-000003000000}"/>
    <hyperlink ref="F96" r:id="rId5" xr:uid="{00000000-0004-0000-0700-000004000000}"/>
    <hyperlink ref="F98" r:id="rId6" xr:uid="{00000000-0004-0000-0700-000005000000}"/>
    <hyperlink ref="F102" r:id="rId7" xr:uid="{00000000-0004-0000-0700-000006000000}"/>
    <hyperlink ref="F104" r:id="rId8" xr:uid="{00000000-0004-0000-0700-000007000000}"/>
    <hyperlink ref="F106" r:id="rId9" xr:uid="{00000000-0004-0000-0700-000008000000}"/>
    <hyperlink ref="F108" r:id="rId10" xr:uid="{00000000-0004-0000-0700-000009000000}"/>
    <hyperlink ref="F110" r:id="rId11" xr:uid="{00000000-0004-0000-0700-00000A000000}"/>
    <hyperlink ref="F112" r:id="rId12" xr:uid="{00000000-0004-0000-0700-00000B000000}"/>
    <hyperlink ref="F114" r:id="rId13" xr:uid="{00000000-0004-0000-0700-00000C000000}"/>
    <hyperlink ref="F116" r:id="rId14" xr:uid="{00000000-0004-0000-0700-00000D000000}"/>
    <hyperlink ref="F118" r:id="rId15" xr:uid="{00000000-0004-0000-0700-00000E000000}"/>
    <hyperlink ref="F120" r:id="rId16" xr:uid="{00000000-0004-0000-0700-00000F000000}"/>
    <hyperlink ref="F122" r:id="rId17" xr:uid="{00000000-0004-0000-0700-000010000000}"/>
    <hyperlink ref="F124" r:id="rId18" xr:uid="{00000000-0004-0000-0700-000011000000}"/>
    <hyperlink ref="F126" r:id="rId19" xr:uid="{00000000-0004-0000-0700-000012000000}"/>
    <hyperlink ref="F128" r:id="rId20" xr:uid="{00000000-0004-0000-0700-000013000000}"/>
    <hyperlink ref="F130" r:id="rId21" xr:uid="{00000000-0004-0000-0700-000014000000}"/>
    <hyperlink ref="F132" r:id="rId22" xr:uid="{00000000-0004-0000-0700-000015000000}"/>
    <hyperlink ref="F134" r:id="rId23" xr:uid="{00000000-0004-0000-0700-000016000000}"/>
    <hyperlink ref="F136" r:id="rId24" xr:uid="{00000000-0004-0000-0700-000017000000}"/>
    <hyperlink ref="F138" r:id="rId25" xr:uid="{00000000-0004-0000-0700-000018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26"/>
  <headerFooter>
    <oddFooter>&amp;CStrana &amp;P z &amp;N</oddFooter>
  </headerFooter>
  <rowBreaks count="1" manualBreakCount="1">
    <brk id="140" min="2" max="10" man="1"/>
  </rowBreaks>
  <drawing r:id="rId2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14"/>
  <sheetViews>
    <sheetView showGridLines="0" zoomScaleNormal="100" zoomScaleSheetLayoutView="98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3" t="s">
        <v>6</v>
      </c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5" t="s">
        <v>103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83</v>
      </c>
    </row>
    <row r="4" spans="2:46" ht="24.95" customHeight="1">
      <c r="B4" s="18"/>
      <c r="D4" s="19" t="s">
        <v>104</v>
      </c>
      <c r="L4" s="18"/>
      <c r="M4" s="83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16.5" customHeight="1">
      <c r="B7" s="18"/>
      <c r="E7" s="292" t="str">
        <f>'Rekapitulace stavby'!K6</f>
        <v>Opatření pro zlepšení podmínek chodců a MHD, Dubeček</v>
      </c>
      <c r="F7" s="293"/>
      <c r="G7" s="293"/>
      <c r="H7" s="293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282" t="s">
        <v>1180</v>
      </c>
      <c r="F9" s="291"/>
      <c r="G9" s="291"/>
      <c r="H9" s="291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18</v>
      </c>
      <c r="F11" s="23" t="s">
        <v>3</v>
      </c>
      <c r="I11" s="25" t="s">
        <v>19</v>
      </c>
      <c r="J11" s="23" t="s">
        <v>3</v>
      </c>
      <c r="L11" s="30"/>
    </row>
    <row r="12" spans="2:46" s="1" customFormat="1" ht="12" customHeight="1">
      <c r="B12" s="30"/>
      <c r="D12" s="25" t="s">
        <v>20</v>
      </c>
      <c r="F12" s="23" t="s">
        <v>1048</v>
      </c>
      <c r="I12" s="25" t="s">
        <v>22</v>
      </c>
      <c r="J12" s="47" t="str">
        <f>'Rekapitulace stavby'!AN8</f>
        <v>23. 4. 2024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24</v>
      </c>
      <c r="I14" s="25" t="s">
        <v>25</v>
      </c>
      <c r="J14" s="23" t="str">
        <f>IF('Rekapitulace stavby'!AN10="","",'Rekapitulace stavby'!AN10)</f>
        <v>00240184</v>
      </c>
      <c r="L14" s="30"/>
    </row>
    <row r="15" spans="2:46" s="1" customFormat="1" ht="18" customHeight="1">
      <c r="B15" s="30"/>
      <c r="E15" s="23" t="str">
        <f>IF('Rekapitulace stavby'!E11="","",'Rekapitulace stavby'!E11)</f>
        <v xml:space="preserve">MČ Praha - Dubeč, Starodubečská 401/36, Dubeč </v>
      </c>
      <c r="I15" s="25" t="s">
        <v>28</v>
      </c>
      <c r="J15" s="23" t="str">
        <f>IF('Rekapitulace stavby'!AN11="","",'Rekapitulace stavby'!AN11)</f>
        <v/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25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94" t="str">
        <f>'Rekapitulace stavby'!E14</f>
        <v>Vyplň údaj</v>
      </c>
      <c r="F18" s="265"/>
      <c r="G18" s="265"/>
      <c r="H18" s="265"/>
      <c r="I18" s="25" t="s">
        <v>28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25</v>
      </c>
      <c r="J20" s="23" t="str">
        <f>IF('Rekapitulace stavby'!AN16="","",'Rekapitulace stavby'!AN16)</f>
        <v>04594932</v>
      </c>
      <c r="L20" s="30"/>
    </row>
    <row r="21" spans="2:12" s="1" customFormat="1" ht="18" customHeight="1">
      <c r="B21" s="30"/>
      <c r="E21" s="23" t="str">
        <f>IF('Rekapitulace stavby'!E17="","",'Rekapitulace stavby'!E17)</f>
        <v>Ing.T.Holenda,V.Křepinský PRINKOM spol.s r.o.</v>
      </c>
      <c r="I21" s="25" t="s">
        <v>28</v>
      </c>
      <c r="J21" s="23" t="str">
        <f>IF('Rekapitulace stavby'!AN17="","",'Rekapitulace stavby'!AN17)</f>
        <v/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35</v>
      </c>
      <c r="I23" s="25" t="s">
        <v>25</v>
      </c>
      <c r="J23" s="23" t="str">
        <f>IF('Rekapitulace stavby'!AN19="","",'Rekapitulace stavby'!AN19)</f>
        <v>04594932</v>
      </c>
      <c r="L23" s="30"/>
    </row>
    <row r="24" spans="2:12" s="1" customFormat="1" ht="18" customHeight="1">
      <c r="B24" s="30"/>
      <c r="E24" s="23" t="str">
        <f>IF('Rekapitulace stavby'!E20="","",'Rekapitulace stavby'!E20)</f>
        <v>Ing.Jiří Křepinský - PRINKOM spol. s r.o.</v>
      </c>
      <c r="I24" s="25" t="s">
        <v>28</v>
      </c>
      <c r="J24" s="23" t="str">
        <f>IF('Rekapitulace stavby'!AN20="","",'Rekapitulace stavby'!AN20)</f>
        <v/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37</v>
      </c>
      <c r="L26" s="30"/>
    </row>
    <row r="27" spans="2:12" s="7" customFormat="1" ht="16.5" customHeight="1">
      <c r="B27" s="84"/>
      <c r="E27" s="269" t="s">
        <v>3</v>
      </c>
      <c r="F27" s="269"/>
      <c r="G27" s="269"/>
      <c r="H27" s="269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customHeight="1">
      <c r="B30" s="30"/>
      <c r="D30" s="85" t="s">
        <v>39</v>
      </c>
      <c r="J30" s="61">
        <f>ROUND(J84, 2)</f>
        <v>0</v>
      </c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5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5" customHeight="1">
      <c r="B33" s="30"/>
      <c r="D33" s="50" t="s">
        <v>43</v>
      </c>
      <c r="E33" s="25" t="s">
        <v>44</v>
      </c>
      <c r="F33" s="86">
        <f>ROUND((SUM(BE84:BE113)),  2)</f>
        <v>0</v>
      </c>
      <c r="I33" s="87">
        <v>0.21</v>
      </c>
      <c r="J33" s="86">
        <f>ROUND(((SUM(BE84:BE113))*I33),  2)</f>
        <v>0</v>
      </c>
      <c r="L33" s="30"/>
    </row>
    <row r="34" spans="2:12" s="1" customFormat="1" ht="14.45" customHeight="1">
      <c r="B34" s="30"/>
      <c r="E34" s="25" t="s">
        <v>45</v>
      </c>
      <c r="F34" s="86">
        <f>ROUND((SUM(BF84:BF113)),  2)</f>
        <v>0</v>
      </c>
      <c r="I34" s="87">
        <v>0.15</v>
      </c>
      <c r="J34" s="86">
        <f>ROUND(((SUM(BF84:BF113))*I34),  2)</f>
        <v>0</v>
      </c>
      <c r="L34" s="30"/>
    </row>
    <row r="35" spans="2:12" s="1" customFormat="1" ht="14.45" hidden="1" customHeight="1">
      <c r="B35" s="30"/>
      <c r="E35" s="25" t="s">
        <v>46</v>
      </c>
      <c r="F35" s="86">
        <f>ROUND((SUM(BG84:BG113)),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5" t="s">
        <v>47</v>
      </c>
      <c r="F36" s="86">
        <f>ROUND((SUM(BH84:BH113)),  2)</f>
        <v>0</v>
      </c>
      <c r="I36" s="87">
        <v>0.15</v>
      </c>
      <c r="J36" s="86">
        <f>0</f>
        <v>0</v>
      </c>
      <c r="L36" s="30"/>
    </row>
    <row r="37" spans="2:12" s="1" customFormat="1" ht="14.45" hidden="1" customHeight="1">
      <c r="B37" s="30"/>
      <c r="E37" s="25" t="s">
        <v>48</v>
      </c>
      <c r="F37" s="86">
        <f>ROUND((SUM(BI84:BI113)),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49</v>
      </c>
      <c r="E39" s="52"/>
      <c r="F39" s="52"/>
      <c r="G39" s="90" t="s">
        <v>50</v>
      </c>
      <c r="H39" s="91" t="s">
        <v>51</v>
      </c>
      <c r="I39" s="52"/>
      <c r="J39" s="92">
        <f>SUM(J30:J37)</f>
        <v>0</v>
      </c>
      <c r="K39" s="93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5" customHeight="1">
      <c r="B45" s="30"/>
      <c r="C45" s="19" t="s">
        <v>108</v>
      </c>
      <c r="L45" s="30"/>
    </row>
    <row r="46" spans="2:12" s="1" customFormat="1" ht="6.95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16.5" customHeight="1">
      <c r="B48" s="30"/>
      <c r="E48" s="292" t="str">
        <f>E7</f>
        <v>Opatření pro zlepšení podmínek chodců a MHD, Dubeček</v>
      </c>
      <c r="F48" s="293"/>
      <c r="G48" s="293"/>
      <c r="H48" s="293"/>
      <c r="L48" s="30"/>
    </row>
    <row r="49" spans="2:47" s="1" customFormat="1" ht="12" customHeight="1">
      <c r="B49" s="30"/>
      <c r="C49" s="25" t="s">
        <v>105</v>
      </c>
      <c r="L49" s="30"/>
    </row>
    <row r="50" spans="2:47" s="1" customFormat="1" ht="16.5" customHeight="1">
      <c r="B50" s="30"/>
      <c r="E50" s="282" t="str">
        <f>E9</f>
        <v>SO 401 - Opatření č.7 - Dopravní zrcadla</v>
      </c>
      <c r="F50" s="291"/>
      <c r="G50" s="291"/>
      <c r="H50" s="291"/>
      <c r="L50" s="30"/>
    </row>
    <row r="51" spans="2:47" s="1" customFormat="1" ht="6.95" customHeight="1">
      <c r="B51" s="30"/>
      <c r="L51" s="30"/>
    </row>
    <row r="52" spans="2:47" s="1" customFormat="1" ht="12" customHeight="1">
      <c r="B52" s="30"/>
      <c r="C52" s="25" t="s">
        <v>20</v>
      </c>
      <c r="F52" s="23" t="str">
        <f>F12</f>
        <v xml:space="preserve"> </v>
      </c>
      <c r="I52" s="25" t="s">
        <v>22</v>
      </c>
      <c r="J52" s="47" t="str">
        <f>IF(J12="","",J12)</f>
        <v>23. 4. 2024</v>
      </c>
      <c r="L52" s="30"/>
    </row>
    <row r="53" spans="2:47" s="1" customFormat="1" ht="6.95" customHeight="1">
      <c r="B53" s="30"/>
      <c r="L53" s="30"/>
    </row>
    <row r="54" spans="2:47" s="1" customFormat="1" ht="40.15" customHeight="1">
      <c r="B54" s="30"/>
      <c r="C54" s="25" t="s">
        <v>24</v>
      </c>
      <c r="F54" s="23" t="str">
        <f>E15</f>
        <v xml:space="preserve">MČ Praha - Dubeč, Starodubečská 401/36, Dubeč </v>
      </c>
      <c r="I54" s="25" t="s">
        <v>31</v>
      </c>
      <c r="J54" s="28" t="str">
        <f>E21</f>
        <v>Ing.T.Holenda,V.Křepinský PRINKOM spol.s r.o.</v>
      </c>
      <c r="L54" s="30"/>
    </row>
    <row r="55" spans="2:47" s="1" customFormat="1" ht="25.7" customHeight="1">
      <c r="B55" s="30"/>
      <c r="C55" s="25" t="s">
        <v>29</v>
      </c>
      <c r="F55" s="23" t="str">
        <f>IF(E18="","",E18)</f>
        <v>Vyplň údaj</v>
      </c>
      <c r="I55" s="25" t="s">
        <v>35</v>
      </c>
      <c r="J55" s="28" t="str">
        <f>E24</f>
        <v>Ing.Jiří Křepinský - PRINKOM spol. s r.o.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4" t="s">
        <v>109</v>
      </c>
      <c r="D57" s="88"/>
      <c r="E57" s="88"/>
      <c r="F57" s="88"/>
      <c r="G57" s="88"/>
      <c r="H57" s="88"/>
      <c r="I57" s="88"/>
      <c r="J57" s="95" t="s">
        <v>110</v>
      </c>
      <c r="K57" s="88"/>
      <c r="L57" s="30"/>
    </row>
    <row r="58" spans="2:47" s="1" customFormat="1" ht="10.35" customHeight="1">
      <c r="B58" s="30"/>
      <c r="L58" s="30"/>
    </row>
    <row r="59" spans="2:47" s="1" customFormat="1" ht="22.9" customHeight="1">
      <c r="B59" s="30"/>
      <c r="C59" s="96" t="s">
        <v>71</v>
      </c>
      <c r="J59" s="61">
        <f>J84</f>
        <v>0</v>
      </c>
      <c r="L59" s="30"/>
      <c r="AU59" s="15" t="s">
        <v>111</v>
      </c>
    </row>
    <row r="60" spans="2:47" s="8" customFormat="1" ht="24.95" customHeight="1">
      <c r="B60" s="97"/>
      <c r="D60" s="98" t="s">
        <v>1049</v>
      </c>
      <c r="E60" s="99"/>
      <c r="F60" s="99"/>
      <c r="G60" s="99"/>
      <c r="H60" s="99"/>
      <c r="I60" s="99"/>
      <c r="J60" s="100">
        <f>J85</f>
        <v>0</v>
      </c>
      <c r="L60" s="97"/>
    </row>
    <row r="61" spans="2:47" s="9" customFormat="1" ht="19.899999999999999" customHeight="1">
      <c r="B61" s="101"/>
      <c r="D61" s="102" t="s">
        <v>161</v>
      </c>
      <c r="E61" s="103"/>
      <c r="F61" s="103"/>
      <c r="G61" s="103"/>
      <c r="H61" s="103"/>
      <c r="I61" s="103"/>
      <c r="J61" s="104">
        <f>J86</f>
        <v>0</v>
      </c>
      <c r="L61" s="101"/>
    </row>
    <row r="62" spans="2:47" s="9" customFormat="1" ht="19.899999999999999" customHeight="1">
      <c r="B62" s="101"/>
      <c r="D62" s="102" t="s">
        <v>1050</v>
      </c>
      <c r="E62" s="103"/>
      <c r="F62" s="103"/>
      <c r="G62" s="103"/>
      <c r="H62" s="103"/>
      <c r="I62" s="103"/>
      <c r="J62" s="104">
        <f>J97</f>
        <v>0</v>
      </c>
      <c r="L62" s="101"/>
    </row>
    <row r="63" spans="2:47" s="9" customFormat="1" ht="14.85" customHeight="1">
      <c r="B63" s="101"/>
      <c r="D63" s="102" t="s">
        <v>1051</v>
      </c>
      <c r="E63" s="103"/>
      <c r="F63" s="103"/>
      <c r="G63" s="103"/>
      <c r="H63" s="103"/>
      <c r="I63" s="103"/>
      <c r="J63" s="104">
        <f>J98</f>
        <v>0</v>
      </c>
      <c r="L63" s="101"/>
    </row>
    <row r="64" spans="2:47" s="9" customFormat="1" ht="14.85" customHeight="1">
      <c r="B64" s="101"/>
      <c r="D64" s="102" t="s">
        <v>1052</v>
      </c>
      <c r="E64" s="103"/>
      <c r="F64" s="103"/>
      <c r="G64" s="103"/>
      <c r="H64" s="103"/>
      <c r="I64" s="103"/>
      <c r="J64" s="104">
        <f>J107</f>
        <v>0</v>
      </c>
      <c r="L64" s="101"/>
    </row>
    <row r="65" spans="2:12" s="1" customFormat="1" ht="21.75" customHeight="1">
      <c r="B65" s="30"/>
      <c r="L65" s="30"/>
    </row>
    <row r="66" spans="2:12" s="1" customFormat="1" ht="6.95" customHeight="1"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30"/>
    </row>
    <row r="70" spans="2:12" s="1" customFormat="1" ht="6.9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0"/>
    </row>
    <row r="71" spans="2:12" s="1" customFormat="1" ht="24.95" customHeight="1">
      <c r="B71" s="30"/>
      <c r="C71" s="19" t="s">
        <v>115</v>
      </c>
      <c r="L71" s="30"/>
    </row>
    <row r="72" spans="2:12" s="1" customFormat="1" ht="6.95" customHeight="1">
      <c r="B72" s="30"/>
      <c r="L72" s="30"/>
    </row>
    <row r="73" spans="2:12" s="1" customFormat="1" ht="12" customHeight="1">
      <c r="B73" s="30"/>
      <c r="C73" s="25" t="s">
        <v>16</v>
      </c>
      <c r="L73" s="30"/>
    </row>
    <row r="74" spans="2:12" s="1" customFormat="1" ht="16.5" customHeight="1">
      <c r="B74" s="30"/>
      <c r="E74" s="292" t="str">
        <f>E7</f>
        <v>Opatření pro zlepšení podmínek chodců a MHD, Dubeček</v>
      </c>
      <c r="F74" s="293"/>
      <c r="G74" s="293"/>
      <c r="H74" s="293"/>
      <c r="L74" s="30"/>
    </row>
    <row r="75" spans="2:12" s="1" customFormat="1" ht="12" customHeight="1">
      <c r="B75" s="30"/>
      <c r="C75" s="25" t="s">
        <v>105</v>
      </c>
      <c r="L75" s="30"/>
    </row>
    <row r="76" spans="2:12" s="1" customFormat="1" ht="16.5" customHeight="1">
      <c r="B76" s="30"/>
      <c r="E76" s="282" t="str">
        <f>E9</f>
        <v>SO 401 - Opatření č.7 - Dopravní zrcadla</v>
      </c>
      <c r="F76" s="291"/>
      <c r="G76" s="291"/>
      <c r="H76" s="291"/>
      <c r="L76" s="30"/>
    </row>
    <row r="77" spans="2:12" s="1" customFormat="1" ht="6.95" customHeight="1">
      <c r="B77" s="30"/>
      <c r="L77" s="30"/>
    </row>
    <row r="78" spans="2:12" s="1" customFormat="1" ht="12" customHeight="1">
      <c r="B78" s="30"/>
      <c r="C78" s="25" t="s">
        <v>20</v>
      </c>
      <c r="F78" s="23" t="str">
        <f>F12</f>
        <v xml:space="preserve"> </v>
      </c>
      <c r="I78" s="25" t="s">
        <v>22</v>
      </c>
      <c r="J78" s="47" t="str">
        <f>IF(J12="","",J12)</f>
        <v>23. 4. 2024</v>
      </c>
      <c r="L78" s="30"/>
    </row>
    <row r="79" spans="2:12" s="1" customFormat="1" ht="6.95" customHeight="1">
      <c r="B79" s="30"/>
      <c r="L79" s="30"/>
    </row>
    <row r="80" spans="2:12" s="1" customFormat="1" ht="40.15" customHeight="1">
      <c r="B80" s="30"/>
      <c r="C80" s="25" t="s">
        <v>24</v>
      </c>
      <c r="F80" s="23" t="str">
        <f>E15</f>
        <v xml:space="preserve">MČ Praha - Dubeč, Starodubečská 401/36, Dubeč </v>
      </c>
      <c r="I80" s="25" t="s">
        <v>31</v>
      </c>
      <c r="J80" s="28" t="str">
        <f>E21</f>
        <v>Ing.T.Holenda,V.Křepinský PRINKOM spol.s r.o.</v>
      </c>
      <c r="L80" s="30"/>
    </row>
    <row r="81" spans="2:65" s="1" customFormat="1" ht="25.7" customHeight="1">
      <c r="B81" s="30"/>
      <c r="C81" s="25" t="s">
        <v>29</v>
      </c>
      <c r="F81" s="23" t="str">
        <f>IF(E18="","",E18)</f>
        <v>Vyplň údaj</v>
      </c>
      <c r="I81" s="25" t="s">
        <v>35</v>
      </c>
      <c r="J81" s="28" t="str">
        <f>E24</f>
        <v>Ing.Jiří Křepinský - PRINKOM spol. s r.o.</v>
      </c>
      <c r="L81" s="30"/>
    </row>
    <row r="82" spans="2:65" s="1" customFormat="1" ht="10.35" customHeight="1">
      <c r="B82" s="30"/>
      <c r="L82" s="30"/>
    </row>
    <row r="83" spans="2:65" s="10" customFormat="1" ht="29.25" customHeight="1">
      <c r="B83" s="105"/>
      <c r="C83" s="106" t="s">
        <v>116</v>
      </c>
      <c r="D83" s="107" t="s">
        <v>58</v>
      </c>
      <c r="E83" s="107" t="s">
        <v>54</v>
      </c>
      <c r="F83" s="107" t="s">
        <v>55</v>
      </c>
      <c r="G83" s="107" t="s">
        <v>117</v>
      </c>
      <c r="H83" s="107" t="s">
        <v>118</v>
      </c>
      <c r="I83" s="107" t="s">
        <v>119</v>
      </c>
      <c r="J83" s="107" t="s">
        <v>110</v>
      </c>
      <c r="K83" s="108" t="s">
        <v>120</v>
      </c>
      <c r="L83" s="105"/>
      <c r="M83" s="54" t="s">
        <v>3</v>
      </c>
      <c r="N83" s="55" t="s">
        <v>43</v>
      </c>
      <c r="O83" s="55" t="s">
        <v>121</v>
      </c>
      <c r="P83" s="55" t="s">
        <v>122</v>
      </c>
      <c r="Q83" s="55" t="s">
        <v>123</v>
      </c>
      <c r="R83" s="55" t="s">
        <v>124</v>
      </c>
      <c r="S83" s="55" t="s">
        <v>125</v>
      </c>
      <c r="T83" s="56" t="s">
        <v>126</v>
      </c>
    </row>
    <row r="84" spans="2:65" s="1" customFormat="1" ht="22.9" customHeight="1">
      <c r="B84" s="30"/>
      <c r="C84" s="59" t="s">
        <v>127</v>
      </c>
      <c r="J84" s="109">
        <f>BK84</f>
        <v>0</v>
      </c>
      <c r="L84" s="30"/>
      <c r="M84" s="57"/>
      <c r="N84" s="48"/>
      <c r="O84" s="48"/>
      <c r="P84" s="110">
        <f>P85</f>
        <v>0</v>
      </c>
      <c r="Q84" s="48"/>
      <c r="R84" s="110">
        <f>R85</f>
        <v>0</v>
      </c>
      <c r="S84" s="48"/>
      <c r="T84" s="111">
        <f>T85</f>
        <v>0</v>
      </c>
      <c r="AT84" s="15" t="s">
        <v>72</v>
      </c>
      <c r="AU84" s="15" t="s">
        <v>111</v>
      </c>
      <c r="BK84" s="112">
        <f>BK85</f>
        <v>0</v>
      </c>
    </row>
    <row r="85" spans="2:65" s="11" customFormat="1" ht="25.9" customHeight="1">
      <c r="B85" s="113"/>
      <c r="D85" s="114" t="s">
        <v>72</v>
      </c>
      <c r="E85" s="115" t="s">
        <v>72</v>
      </c>
      <c r="F85" s="115" t="s">
        <v>570</v>
      </c>
      <c r="I85" s="116"/>
      <c r="J85" s="117">
        <f>BK85</f>
        <v>0</v>
      </c>
      <c r="L85" s="113"/>
      <c r="M85" s="118"/>
      <c r="P85" s="119">
        <f>P86+P97</f>
        <v>0</v>
      </c>
      <c r="R85" s="119">
        <f>R86+R97</f>
        <v>0</v>
      </c>
      <c r="T85" s="120">
        <f>T86+T97</f>
        <v>0</v>
      </c>
      <c r="AR85" s="114" t="s">
        <v>81</v>
      </c>
      <c r="AT85" s="121" t="s">
        <v>72</v>
      </c>
      <c r="AU85" s="121" t="s">
        <v>73</v>
      </c>
      <c r="AY85" s="114" t="s">
        <v>131</v>
      </c>
      <c r="BK85" s="122">
        <f>BK86+BK97</f>
        <v>0</v>
      </c>
    </row>
    <row r="86" spans="2:65" s="11" customFormat="1" ht="22.9" customHeight="1">
      <c r="B86" s="113"/>
      <c r="D86" s="114" t="s">
        <v>72</v>
      </c>
      <c r="E86" s="123" t="s">
        <v>571</v>
      </c>
      <c r="F86" s="123" t="s">
        <v>572</v>
      </c>
      <c r="I86" s="116"/>
      <c r="J86" s="124">
        <f>BK86</f>
        <v>0</v>
      </c>
      <c r="L86" s="113"/>
      <c r="M86" s="118"/>
      <c r="P86" s="119">
        <f>SUM(P87:P96)</f>
        <v>0</v>
      </c>
      <c r="R86" s="119">
        <f>SUM(R87:R96)</f>
        <v>0</v>
      </c>
      <c r="T86" s="120">
        <f>SUM(T87:T96)</f>
        <v>0</v>
      </c>
      <c r="AR86" s="114" t="s">
        <v>148</v>
      </c>
      <c r="AT86" s="121" t="s">
        <v>72</v>
      </c>
      <c r="AU86" s="121" t="s">
        <v>81</v>
      </c>
      <c r="AY86" s="114" t="s">
        <v>131</v>
      </c>
      <c r="BK86" s="122">
        <f>SUM(BK87:BK96)</f>
        <v>0</v>
      </c>
    </row>
    <row r="87" spans="2:65" s="1" customFormat="1" ht="37.9" customHeight="1">
      <c r="B87" s="125"/>
      <c r="C87" s="126" t="s">
        <v>81</v>
      </c>
      <c r="D87" s="126" t="s">
        <v>134</v>
      </c>
      <c r="E87" s="127" t="s">
        <v>1053</v>
      </c>
      <c r="F87" s="128" t="s">
        <v>1054</v>
      </c>
      <c r="G87" s="129" t="s">
        <v>195</v>
      </c>
      <c r="H87" s="130">
        <v>25</v>
      </c>
      <c r="I87" s="131"/>
      <c r="J87" s="132">
        <f>ROUND(I87*H87,2)</f>
        <v>0</v>
      </c>
      <c r="K87" s="128" t="s">
        <v>138</v>
      </c>
      <c r="L87" s="30"/>
      <c r="M87" s="133" t="s">
        <v>3</v>
      </c>
      <c r="N87" s="134" t="s">
        <v>44</v>
      </c>
      <c r="P87" s="135">
        <f>O87*H87</f>
        <v>0</v>
      </c>
      <c r="Q87" s="135">
        <v>0</v>
      </c>
      <c r="R87" s="135">
        <f>Q87*H87</f>
        <v>0</v>
      </c>
      <c r="S87" s="135">
        <v>0</v>
      </c>
      <c r="T87" s="136">
        <f>S87*H87</f>
        <v>0</v>
      </c>
      <c r="AR87" s="137" t="s">
        <v>503</v>
      </c>
      <c r="AT87" s="137" t="s">
        <v>134</v>
      </c>
      <c r="AU87" s="137" t="s">
        <v>83</v>
      </c>
      <c r="AY87" s="15" t="s">
        <v>131</v>
      </c>
      <c r="BE87" s="138">
        <f>IF(N87="základní",J87,0)</f>
        <v>0</v>
      </c>
      <c r="BF87" s="138">
        <f>IF(N87="snížená",J87,0)</f>
        <v>0</v>
      </c>
      <c r="BG87" s="138">
        <f>IF(N87="zákl. přenesená",J87,0)</f>
        <v>0</v>
      </c>
      <c r="BH87" s="138">
        <f>IF(N87="sníž. přenesená",J87,0)</f>
        <v>0</v>
      </c>
      <c r="BI87" s="138">
        <f>IF(N87="nulová",J87,0)</f>
        <v>0</v>
      </c>
      <c r="BJ87" s="15" t="s">
        <v>81</v>
      </c>
      <c r="BK87" s="138">
        <f>ROUND(I87*H87,2)</f>
        <v>0</v>
      </c>
      <c r="BL87" s="15" t="s">
        <v>503</v>
      </c>
      <c r="BM87" s="137" t="s">
        <v>83</v>
      </c>
    </row>
    <row r="88" spans="2:65" s="1" customFormat="1">
      <c r="B88" s="30"/>
      <c r="D88" s="139" t="s">
        <v>141</v>
      </c>
      <c r="F88" s="140" t="s">
        <v>1055</v>
      </c>
      <c r="I88" s="141"/>
      <c r="L88" s="30"/>
      <c r="M88" s="142"/>
      <c r="T88" s="51"/>
      <c r="AT88" s="15" t="s">
        <v>141</v>
      </c>
      <c r="AU88" s="15" t="s">
        <v>83</v>
      </c>
    </row>
    <row r="89" spans="2:65" s="1" customFormat="1" ht="24.2" customHeight="1">
      <c r="B89" s="125"/>
      <c r="C89" s="126" t="s">
        <v>83</v>
      </c>
      <c r="D89" s="126" t="s">
        <v>134</v>
      </c>
      <c r="E89" s="127" t="s">
        <v>1056</v>
      </c>
      <c r="F89" s="128" t="s">
        <v>1057</v>
      </c>
      <c r="G89" s="129" t="s">
        <v>195</v>
      </c>
      <c r="H89" s="130">
        <v>25</v>
      </c>
      <c r="I89" s="131"/>
      <c r="J89" s="132">
        <f>ROUND(I89*H89,2)</f>
        <v>0</v>
      </c>
      <c r="K89" s="128" t="s">
        <v>138</v>
      </c>
      <c r="L89" s="30"/>
      <c r="M89" s="133" t="s">
        <v>3</v>
      </c>
      <c r="N89" s="134" t="s">
        <v>44</v>
      </c>
      <c r="P89" s="135">
        <f>O89*H89</f>
        <v>0</v>
      </c>
      <c r="Q89" s="135">
        <v>0</v>
      </c>
      <c r="R89" s="135">
        <f>Q89*H89</f>
        <v>0</v>
      </c>
      <c r="S89" s="135">
        <v>0</v>
      </c>
      <c r="T89" s="136">
        <f>S89*H89</f>
        <v>0</v>
      </c>
      <c r="AR89" s="137" t="s">
        <v>503</v>
      </c>
      <c r="AT89" s="137" t="s">
        <v>134</v>
      </c>
      <c r="AU89" s="137" t="s">
        <v>83</v>
      </c>
      <c r="AY89" s="15" t="s">
        <v>131</v>
      </c>
      <c r="BE89" s="138">
        <f>IF(N89="základní",J89,0)</f>
        <v>0</v>
      </c>
      <c r="BF89" s="138">
        <f>IF(N89="snížená",J89,0)</f>
        <v>0</v>
      </c>
      <c r="BG89" s="138">
        <f>IF(N89="zákl. přenesená",J89,0)</f>
        <v>0</v>
      </c>
      <c r="BH89" s="138">
        <f>IF(N89="sníž. přenesená",J89,0)</f>
        <v>0</v>
      </c>
      <c r="BI89" s="138">
        <f>IF(N89="nulová",J89,0)</f>
        <v>0</v>
      </c>
      <c r="BJ89" s="15" t="s">
        <v>81</v>
      </c>
      <c r="BK89" s="138">
        <f>ROUND(I89*H89,2)</f>
        <v>0</v>
      </c>
      <c r="BL89" s="15" t="s">
        <v>503</v>
      </c>
      <c r="BM89" s="137" t="s">
        <v>168</v>
      </c>
    </row>
    <row r="90" spans="2:65" s="1" customFormat="1">
      <c r="B90" s="30"/>
      <c r="D90" s="139" t="s">
        <v>141</v>
      </c>
      <c r="F90" s="140" t="s">
        <v>1058</v>
      </c>
      <c r="I90" s="141"/>
      <c r="L90" s="30"/>
      <c r="M90" s="142"/>
      <c r="T90" s="51"/>
      <c r="AT90" s="15" t="s">
        <v>141</v>
      </c>
      <c r="AU90" s="15" t="s">
        <v>83</v>
      </c>
    </row>
    <row r="91" spans="2:65" s="1" customFormat="1" ht="33" customHeight="1">
      <c r="B91" s="125"/>
      <c r="C91" s="126" t="s">
        <v>148</v>
      </c>
      <c r="D91" s="126" t="s">
        <v>134</v>
      </c>
      <c r="E91" s="127" t="s">
        <v>1059</v>
      </c>
      <c r="F91" s="128" t="s">
        <v>1060</v>
      </c>
      <c r="G91" s="129" t="s">
        <v>195</v>
      </c>
      <c r="H91" s="130">
        <v>12</v>
      </c>
      <c r="I91" s="131"/>
      <c r="J91" s="132">
        <f>ROUND(I91*H91,2)</f>
        <v>0</v>
      </c>
      <c r="K91" s="128" t="s">
        <v>138</v>
      </c>
      <c r="L91" s="30"/>
      <c r="M91" s="133" t="s">
        <v>3</v>
      </c>
      <c r="N91" s="134" t="s">
        <v>44</v>
      </c>
      <c r="P91" s="135">
        <f>O91*H91</f>
        <v>0</v>
      </c>
      <c r="Q91" s="135">
        <v>0</v>
      </c>
      <c r="R91" s="135">
        <f>Q91*H91</f>
        <v>0</v>
      </c>
      <c r="S91" s="135">
        <v>0</v>
      </c>
      <c r="T91" s="136">
        <f>S91*H91</f>
        <v>0</v>
      </c>
      <c r="AR91" s="137" t="s">
        <v>503</v>
      </c>
      <c r="AT91" s="137" t="s">
        <v>134</v>
      </c>
      <c r="AU91" s="137" t="s">
        <v>83</v>
      </c>
      <c r="AY91" s="15" t="s">
        <v>131</v>
      </c>
      <c r="BE91" s="138">
        <f>IF(N91="základní",J91,0)</f>
        <v>0</v>
      </c>
      <c r="BF91" s="138">
        <f>IF(N91="snížená",J91,0)</f>
        <v>0</v>
      </c>
      <c r="BG91" s="138">
        <f>IF(N91="zákl. přenesená",J91,0)</f>
        <v>0</v>
      </c>
      <c r="BH91" s="138">
        <f>IF(N91="sníž. přenesená",J91,0)</f>
        <v>0</v>
      </c>
      <c r="BI91" s="138">
        <f>IF(N91="nulová",J91,0)</f>
        <v>0</v>
      </c>
      <c r="BJ91" s="15" t="s">
        <v>81</v>
      </c>
      <c r="BK91" s="138">
        <f>ROUND(I91*H91,2)</f>
        <v>0</v>
      </c>
      <c r="BL91" s="15" t="s">
        <v>503</v>
      </c>
      <c r="BM91" s="137" t="s">
        <v>192</v>
      </c>
    </row>
    <row r="92" spans="2:65" s="1" customFormat="1">
      <c r="B92" s="30"/>
      <c r="D92" s="139" t="s">
        <v>141</v>
      </c>
      <c r="F92" s="140" t="s">
        <v>1061</v>
      </c>
      <c r="I92" s="141"/>
      <c r="L92" s="30"/>
      <c r="M92" s="142"/>
      <c r="T92" s="51"/>
      <c r="AT92" s="15" t="s">
        <v>141</v>
      </c>
      <c r="AU92" s="15" t="s">
        <v>83</v>
      </c>
    </row>
    <row r="93" spans="2:65" s="1" customFormat="1" ht="24.2" customHeight="1">
      <c r="B93" s="125"/>
      <c r="C93" s="126" t="s">
        <v>168</v>
      </c>
      <c r="D93" s="126" t="s">
        <v>134</v>
      </c>
      <c r="E93" s="127" t="s">
        <v>1065</v>
      </c>
      <c r="F93" s="128" t="s">
        <v>1066</v>
      </c>
      <c r="G93" s="129" t="s">
        <v>208</v>
      </c>
      <c r="H93" s="130">
        <v>1</v>
      </c>
      <c r="I93" s="131"/>
      <c r="J93" s="132">
        <f>ROUND(I93*H93,2)</f>
        <v>0</v>
      </c>
      <c r="K93" s="128" t="s">
        <v>138</v>
      </c>
      <c r="L93" s="30"/>
      <c r="M93" s="133" t="s">
        <v>3</v>
      </c>
      <c r="N93" s="134" t="s">
        <v>44</v>
      </c>
      <c r="P93" s="135">
        <f>O93*H93</f>
        <v>0</v>
      </c>
      <c r="Q93" s="135">
        <v>0</v>
      </c>
      <c r="R93" s="135">
        <f>Q93*H93</f>
        <v>0</v>
      </c>
      <c r="S93" s="135">
        <v>0</v>
      </c>
      <c r="T93" s="136">
        <f>S93*H93</f>
        <v>0</v>
      </c>
      <c r="AR93" s="137" t="s">
        <v>503</v>
      </c>
      <c r="AT93" s="137" t="s">
        <v>134</v>
      </c>
      <c r="AU93" s="137" t="s">
        <v>83</v>
      </c>
      <c r="AY93" s="15" t="s">
        <v>131</v>
      </c>
      <c r="BE93" s="138">
        <f>IF(N93="základní",J93,0)</f>
        <v>0</v>
      </c>
      <c r="BF93" s="138">
        <f>IF(N93="snížená",J93,0)</f>
        <v>0</v>
      </c>
      <c r="BG93" s="138">
        <f>IF(N93="zákl. přenesená",J93,0)</f>
        <v>0</v>
      </c>
      <c r="BH93" s="138">
        <f>IF(N93="sníž. přenesená",J93,0)</f>
        <v>0</v>
      </c>
      <c r="BI93" s="138">
        <f>IF(N93="nulová",J93,0)</f>
        <v>0</v>
      </c>
      <c r="BJ93" s="15" t="s">
        <v>81</v>
      </c>
      <c r="BK93" s="138">
        <f>ROUND(I93*H93,2)</f>
        <v>0</v>
      </c>
      <c r="BL93" s="15" t="s">
        <v>503</v>
      </c>
      <c r="BM93" s="137" t="s">
        <v>217</v>
      </c>
    </row>
    <row r="94" spans="2:65" s="1" customFormat="1">
      <c r="B94" s="30"/>
      <c r="D94" s="139" t="s">
        <v>141</v>
      </c>
      <c r="F94" s="140" t="s">
        <v>1067</v>
      </c>
      <c r="I94" s="141"/>
      <c r="L94" s="30"/>
      <c r="M94" s="142"/>
      <c r="T94" s="51"/>
      <c r="AT94" s="15" t="s">
        <v>141</v>
      </c>
      <c r="AU94" s="15" t="s">
        <v>83</v>
      </c>
    </row>
    <row r="95" spans="2:65" s="1" customFormat="1" ht="24.2" customHeight="1">
      <c r="B95" s="125"/>
      <c r="C95" s="126" t="s">
        <v>130</v>
      </c>
      <c r="D95" s="126" t="s">
        <v>134</v>
      </c>
      <c r="E95" s="127" t="s">
        <v>1068</v>
      </c>
      <c r="F95" s="128" t="s">
        <v>1069</v>
      </c>
      <c r="G95" s="129" t="s">
        <v>208</v>
      </c>
      <c r="H95" s="130">
        <v>11</v>
      </c>
      <c r="I95" s="131"/>
      <c r="J95" s="132">
        <f>ROUND(I95*H95,2)</f>
        <v>0</v>
      </c>
      <c r="K95" s="128" t="s">
        <v>138</v>
      </c>
      <c r="L95" s="30"/>
      <c r="M95" s="133" t="s">
        <v>3</v>
      </c>
      <c r="N95" s="134" t="s">
        <v>44</v>
      </c>
      <c r="P95" s="135">
        <f>O95*H95</f>
        <v>0</v>
      </c>
      <c r="Q95" s="135">
        <v>0</v>
      </c>
      <c r="R95" s="135">
        <f>Q95*H95</f>
        <v>0</v>
      </c>
      <c r="S95" s="135">
        <v>0</v>
      </c>
      <c r="T95" s="136">
        <f>S95*H95</f>
        <v>0</v>
      </c>
      <c r="AR95" s="137" t="s">
        <v>503</v>
      </c>
      <c r="AT95" s="137" t="s">
        <v>134</v>
      </c>
      <c r="AU95" s="137" t="s">
        <v>83</v>
      </c>
      <c r="AY95" s="15" t="s">
        <v>131</v>
      </c>
      <c r="BE95" s="138">
        <f>IF(N95="základní",J95,0)</f>
        <v>0</v>
      </c>
      <c r="BF95" s="138">
        <f>IF(N95="snížená",J95,0)</f>
        <v>0</v>
      </c>
      <c r="BG95" s="138">
        <f>IF(N95="zákl. přenesená",J95,0)</f>
        <v>0</v>
      </c>
      <c r="BH95" s="138">
        <f>IF(N95="sníž. přenesená",J95,0)</f>
        <v>0</v>
      </c>
      <c r="BI95" s="138">
        <f>IF(N95="nulová",J95,0)</f>
        <v>0</v>
      </c>
      <c r="BJ95" s="15" t="s">
        <v>81</v>
      </c>
      <c r="BK95" s="138">
        <f>ROUND(I95*H95,2)</f>
        <v>0</v>
      </c>
      <c r="BL95" s="15" t="s">
        <v>503</v>
      </c>
      <c r="BM95" s="137" t="s">
        <v>228</v>
      </c>
    </row>
    <row r="96" spans="2:65" s="1" customFormat="1">
      <c r="B96" s="30"/>
      <c r="D96" s="139" t="s">
        <v>141</v>
      </c>
      <c r="F96" s="140" t="s">
        <v>1070</v>
      </c>
      <c r="I96" s="141"/>
      <c r="L96" s="30"/>
      <c r="M96" s="142"/>
      <c r="T96" s="51"/>
      <c r="AT96" s="15" t="s">
        <v>141</v>
      </c>
      <c r="AU96" s="15" t="s">
        <v>83</v>
      </c>
    </row>
    <row r="97" spans="2:65" s="11" customFormat="1" ht="22.9" customHeight="1">
      <c r="B97" s="113"/>
      <c r="D97" s="114" t="s">
        <v>72</v>
      </c>
      <c r="E97" s="123" t="s">
        <v>1071</v>
      </c>
      <c r="F97" s="123" t="s">
        <v>1072</v>
      </c>
      <c r="I97" s="116"/>
      <c r="J97" s="124">
        <f>BK97</f>
        <v>0</v>
      </c>
      <c r="L97" s="113"/>
      <c r="M97" s="118"/>
      <c r="P97" s="119">
        <f>P98+P107</f>
        <v>0</v>
      </c>
      <c r="R97" s="119">
        <f>R98+R107</f>
        <v>0</v>
      </c>
      <c r="T97" s="120">
        <f>T98+T107</f>
        <v>0</v>
      </c>
      <c r="AR97" s="114" t="s">
        <v>148</v>
      </c>
      <c r="AT97" s="121" t="s">
        <v>72</v>
      </c>
      <c r="AU97" s="121" t="s">
        <v>81</v>
      </c>
      <c r="AY97" s="114" t="s">
        <v>131</v>
      </c>
      <c r="BK97" s="122">
        <f>BK98+BK107</f>
        <v>0</v>
      </c>
    </row>
    <row r="98" spans="2:65" s="11" customFormat="1" ht="20.85" customHeight="1">
      <c r="B98" s="113"/>
      <c r="D98" s="114" t="s">
        <v>72</v>
      </c>
      <c r="E98" s="123" t="s">
        <v>1073</v>
      </c>
      <c r="F98" s="123" t="s">
        <v>1074</v>
      </c>
      <c r="I98" s="116"/>
      <c r="J98" s="124">
        <f>BK98</f>
        <v>0</v>
      </c>
      <c r="L98" s="113"/>
      <c r="M98" s="118"/>
      <c r="P98" s="119">
        <f>SUM(P99:P106)</f>
        <v>0</v>
      </c>
      <c r="R98" s="119">
        <f>SUM(R99:R106)</f>
        <v>0</v>
      </c>
      <c r="T98" s="120">
        <f>SUM(T99:T106)</f>
        <v>0</v>
      </c>
      <c r="AR98" s="114" t="s">
        <v>83</v>
      </c>
      <c r="AT98" s="121" t="s">
        <v>72</v>
      </c>
      <c r="AU98" s="121" t="s">
        <v>83</v>
      </c>
      <c r="AY98" s="114" t="s">
        <v>131</v>
      </c>
      <c r="BK98" s="122">
        <f>SUM(BK99:BK106)</f>
        <v>0</v>
      </c>
    </row>
    <row r="99" spans="2:65" s="1" customFormat="1" ht="16.5" customHeight="1">
      <c r="B99" s="125"/>
      <c r="C99" s="126" t="s">
        <v>192</v>
      </c>
      <c r="D99" s="126" t="s">
        <v>134</v>
      </c>
      <c r="E99" s="127" t="s">
        <v>1075</v>
      </c>
      <c r="F99" s="128" t="s">
        <v>1076</v>
      </c>
      <c r="G99" s="129" t="s">
        <v>1077</v>
      </c>
      <c r="H99" s="130">
        <v>0.01</v>
      </c>
      <c r="I99" s="131"/>
      <c r="J99" s="132">
        <f>ROUND(I99*H99,2)</f>
        <v>0</v>
      </c>
      <c r="K99" s="128" t="s">
        <v>138</v>
      </c>
      <c r="L99" s="30"/>
      <c r="M99" s="133" t="s">
        <v>3</v>
      </c>
      <c r="N99" s="134" t="s">
        <v>44</v>
      </c>
      <c r="P99" s="135">
        <f>O99*H99</f>
        <v>0</v>
      </c>
      <c r="Q99" s="135">
        <v>0</v>
      </c>
      <c r="R99" s="135">
        <f>Q99*H99</f>
        <v>0</v>
      </c>
      <c r="S99" s="135">
        <v>0</v>
      </c>
      <c r="T99" s="136">
        <f>S99*H99</f>
        <v>0</v>
      </c>
      <c r="AR99" s="137" t="s">
        <v>248</v>
      </c>
      <c r="AT99" s="137" t="s">
        <v>134</v>
      </c>
      <c r="AU99" s="137" t="s">
        <v>148</v>
      </c>
      <c r="AY99" s="15" t="s">
        <v>131</v>
      </c>
      <c r="BE99" s="138">
        <f>IF(N99="základní",J99,0)</f>
        <v>0</v>
      </c>
      <c r="BF99" s="138">
        <f>IF(N99="snížená",J99,0)</f>
        <v>0</v>
      </c>
      <c r="BG99" s="138">
        <f>IF(N99="zákl. přenesená",J99,0)</f>
        <v>0</v>
      </c>
      <c r="BH99" s="138">
        <f>IF(N99="sníž. přenesená",J99,0)</f>
        <v>0</v>
      </c>
      <c r="BI99" s="138">
        <f>IF(N99="nulová",J99,0)</f>
        <v>0</v>
      </c>
      <c r="BJ99" s="15" t="s">
        <v>81</v>
      </c>
      <c r="BK99" s="138">
        <f>ROUND(I99*H99,2)</f>
        <v>0</v>
      </c>
      <c r="BL99" s="15" t="s">
        <v>248</v>
      </c>
      <c r="BM99" s="137" t="s">
        <v>238</v>
      </c>
    </row>
    <row r="100" spans="2:65" s="1" customFormat="1">
      <c r="B100" s="30"/>
      <c r="D100" s="139" t="s">
        <v>141</v>
      </c>
      <c r="F100" s="140" t="s">
        <v>1078</v>
      </c>
      <c r="I100" s="141"/>
      <c r="L100" s="30"/>
      <c r="M100" s="142"/>
      <c r="T100" s="51"/>
      <c r="AT100" s="15" t="s">
        <v>141</v>
      </c>
      <c r="AU100" s="15" t="s">
        <v>148</v>
      </c>
    </row>
    <row r="101" spans="2:65" s="1" customFormat="1" ht="16.5" customHeight="1">
      <c r="B101" s="125"/>
      <c r="C101" s="126" t="s">
        <v>199</v>
      </c>
      <c r="D101" s="126" t="s">
        <v>134</v>
      </c>
      <c r="E101" s="127" t="s">
        <v>1101</v>
      </c>
      <c r="F101" s="128" t="s">
        <v>1102</v>
      </c>
      <c r="G101" s="129" t="s">
        <v>1084</v>
      </c>
      <c r="H101" s="130">
        <v>1</v>
      </c>
      <c r="I101" s="131"/>
      <c r="J101" s="132">
        <f>ROUND(I101*H101,2)</f>
        <v>0</v>
      </c>
      <c r="K101" s="128" t="s">
        <v>138</v>
      </c>
      <c r="L101" s="30"/>
      <c r="M101" s="133" t="s">
        <v>3</v>
      </c>
      <c r="N101" s="134" t="s">
        <v>44</v>
      </c>
      <c r="P101" s="135">
        <f>O101*H101</f>
        <v>0</v>
      </c>
      <c r="Q101" s="135">
        <v>0</v>
      </c>
      <c r="R101" s="135">
        <f>Q101*H101</f>
        <v>0</v>
      </c>
      <c r="S101" s="135">
        <v>0</v>
      </c>
      <c r="T101" s="136">
        <f>S101*H101</f>
        <v>0</v>
      </c>
      <c r="AR101" s="137" t="s">
        <v>248</v>
      </c>
      <c r="AT101" s="137" t="s">
        <v>134</v>
      </c>
      <c r="AU101" s="137" t="s">
        <v>148</v>
      </c>
      <c r="AY101" s="15" t="s">
        <v>131</v>
      </c>
      <c r="BE101" s="138">
        <f>IF(N101="základní",J101,0)</f>
        <v>0</v>
      </c>
      <c r="BF101" s="138">
        <f>IF(N101="snížená",J101,0)</f>
        <v>0</v>
      </c>
      <c r="BG101" s="138">
        <f>IF(N101="zákl. přenesená",J101,0)</f>
        <v>0</v>
      </c>
      <c r="BH101" s="138">
        <f>IF(N101="sníž. přenesená",J101,0)</f>
        <v>0</v>
      </c>
      <c r="BI101" s="138">
        <f>IF(N101="nulová",J101,0)</f>
        <v>0</v>
      </c>
      <c r="BJ101" s="15" t="s">
        <v>81</v>
      </c>
      <c r="BK101" s="138">
        <f>ROUND(I101*H101,2)</f>
        <v>0</v>
      </c>
      <c r="BL101" s="15" t="s">
        <v>248</v>
      </c>
      <c r="BM101" s="137" t="s">
        <v>248</v>
      </c>
    </row>
    <row r="102" spans="2:65" s="1" customFormat="1">
      <c r="B102" s="30"/>
      <c r="D102" s="139" t="s">
        <v>141</v>
      </c>
      <c r="F102" s="140" t="s">
        <v>1103</v>
      </c>
      <c r="I102" s="141"/>
      <c r="L102" s="30"/>
      <c r="M102" s="142"/>
      <c r="T102" s="51"/>
      <c r="AT102" s="15" t="s">
        <v>141</v>
      </c>
      <c r="AU102" s="15" t="s">
        <v>148</v>
      </c>
    </row>
    <row r="103" spans="2:65" s="1" customFormat="1" ht="16.5" customHeight="1">
      <c r="B103" s="125"/>
      <c r="C103" s="126" t="s">
        <v>205</v>
      </c>
      <c r="D103" s="126" t="s">
        <v>134</v>
      </c>
      <c r="E103" s="127" t="s">
        <v>1181</v>
      </c>
      <c r="F103" s="128" t="s">
        <v>1182</v>
      </c>
      <c r="G103" s="129" t="s">
        <v>1084</v>
      </c>
      <c r="H103" s="130">
        <v>2</v>
      </c>
      <c r="I103" s="131"/>
      <c r="J103" s="132">
        <f>ROUND(I103*H103,2)</f>
        <v>0</v>
      </c>
      <c r="K103" s="128" t="s">
        <v>138</v>
      </c>
      <c r="L103" s="30"/>
      <c r="M103" s="133" t="s">
        <v>3</v>
      </c>
      <c r="N103" s="134" t="s">
        <v>44</v>
      </c>
      <c r="P103" s="135">
        <f>O103*H103</f>
        <v>0</v>
      </c>
      <c r="Q103" s="135">
        <v>0</v>
      </c>
      <c r="R103" s="135">
        <f>Q103*H103</f>
        <v>0</v>
      </c>
      <c r="S103" s="135">
        <v>0</v>
      </c>
      <c r="T103" s="136">
        <f>S103*H103</f>
        <v>0</v>
      </c>
      <c r="AR103" s="137" t="s">
        <v>248</v>
      </c>
      <c r="AT103" s="137" t="s">
        <v>134</v>
      </c>
      <c r="AU103" s="137" t="s">
        <v>148</v>
      </c>
      <c r="AY103" s="15" t="s">
        <v>131</v>
      </c>
      <c r="BE103" s="138">
        <f>IF(N103="základní",J103,0)</f>
        <v>0</v>
      </c>
      <c r="BF103" s="138">
        <f>IF(N103="snížená",J103,0)</f>
        <v>0</v>
      </c>
      <c r="BG103" s="138">
        <f>IF(N103="zákl. přenesená",J103,0)</f>
        <v>0</v>
      </c>
      <c r="BH103" s="138">
        <f>IF(N103="sníž. přenesená",J103,0)</f>
        <v>0</v>
      </c>
      <c r="BI103" s="138">
        <f>IF(N103="nulová",J103,0)</f>
        <v>0</v>
      </c>
      <c r="BJ103" s="15" t="s">
        <v>81</v>
      </c>
      <c r="BK103" s="138">
        <f>ROUND(I103*H103,2)</f>
        <v>0</v>
      </c>
      <c r="BL103" s="15" t="s">
        <v>248</v>
      </c>
      <c r="BM103" s="137" t="s">
        <v>260</v>
      </c>
    </row>
    <row r="104" spans="2:65" s="1" customFormat="1">
      <c r="B104" s="30"/>
      <c r="D104" s="139" t="s">
        <v>141</v>
      </c>
      <c r="F104" s="140" t="s">
        <v>1183</v>
      </c>
      <c r="I104" s="141"/>
      <c r="L104" s="30"/>
      <c r="M104" s="142"/>
      <c r="T104" s="51"/>
      <c r="AT104" s="15" t="s">
        <v>141</v>
      </c>
      <c r="AU104" s="15" t="s">
        <v>148</v>
      </c>
    </row>
    <row r="105" spans="2:65" s="1" customFormat="1" ht="16.5" customHeight="1">
      <c r="B105" s="125"/>
      <c r="C105" s="126" t="s">
        <v>211</v>
      </c>
      <c r="D105" s="126" t="s">
        <v>134</v>
      </c>
      <c r="E105" s="127" t="s">
        <v>1134</v>
      </c>
      <c r="F105" s="128" t="s">
        <v>1135</v>
      </c>
      <c r="G105" s="129" t="s">
        <v>1136</v>
      </c>
      <c r="H105" s="130">
        <v>10</v>
      </c>
      <c r="I105" s="131"/>
      <c r="J105" s="132">
        <f>ROUND(I105*H105,2)</f>
        <v>0</v>
      </c>
      <c r="K105" s="128" t="s">
        <v>3</v>
      </c>
      <c r="L105" s="30"/>
      <c r="M105" s="133" t="s">
        <v>3</v>
      </c>
      <c r="N105" s="134" t="s">
        <v>44</v>
      </c>
      <c r="P105" s="135">
        <f>O105*H105</f>
        <v>0</v>
      </c>
      <c r="Q105" s="135">
        <v>0</v>
      </c>
      <c r="R105" s="135">
        <f>Q105*H105</f>
        <v>0</v>
      </c>
      <c r="S105" s="135">
        <v>0</v>
      </c>
      <c r="T105" s="136">
        <f>S105*H105</f>
        <v>0</v>
      </c>
      <c r="AR105" s="137" t="s">
        <v>248</v>
      </c>
      <c r="AT105" s="137" t="s">
        <v>134</v>
      </c>
      <c r="AU105" s="137" t="s">
        <v>148</v>
      </c>
      <c r="AY105" s="15" t="s">
        <v>131</v>
      </c>
      <c r="BE105" s="138">
        <f>IF(N105="základní",J105,0)</f>
        <v>0</v>
      </c>
      <c r="BF105" s="138">
        <f>IF(N105="snížená",J105,0)</f>
        <v>0</v>
      </c>
      <c r="BG105" s="138">
        <f>IF(N105="zákl. přenesená",J105,0)</f>
        <v>0</v>
      </c>
      <c r="BH105" s="138">
        <f>IF(N105="sníž. přenesená",J105,0)</f>
        <v>0</v>
      </c>
      <c r="BI105" s="138">
        <f>IF(N105="nulová",J105,0)</f>
        <v>0</v>
      </c>
      <c r="BJ105" s="15" t="s">
        <v>81</v>
      </c>
      <c r="BK105" s="138">
        <f>ROUND(I105*H105,2)</f>
        <v>0</v>
      </c>
      <c r="BL105" s="15" t="s">
        <v>248</v>
      </c>
      <c r="BM105" s="137" t="s">
        <v>273</v>
      </c>
    </row>
    <row r="106" spans="2:65" s="1" customFormat="1" ht="16.5" customHeight="1">
      <c r="B106" s="125"/>
      <c r="C106" s="126" t="s">
        <v>217</v>
      </c>
      <c r="D106" s="126" t="s">
        <v>134</v>
      </c>
      <c r="E106" s="127" t="s">
        <v>1137</v>
      </c>
      <c r="F106" s="128" t="s">
        <v>1138</v>
      </c>
      <c r="G106" s="129" t="s">
        <v>1084</v>
      </c>
      <c r="H106" s="130">
        <v>1</v>
      </c>
      <c r="I106" s="131"/>
      <c r="J106" s="132">
        <f>ROUND(I106*H106,2)</f>
        <v>0</v>
      </c>
      <c r="K106" s="128" t="s">
        <v>3</v>
      </c>
      <c r="L106" s="30"/>
      <c r="M106" s="133" t="s">
        <v>3</v>
      </c>
      <c r="N106" s="134" t="s">
        <v>44</v>
      </c>
      <c r="P106" s="135">
        <f>O106*H106</f>
        <v>0</v>
      </c>
      <c r="Q106" s="135">
        <v>0</v>
      </c>
      <c r="R106" s="135">
        <f>Q106*H106</f>
        <v>0</v>
      </c>
      <c r="S106" s="135">
        <v>0</v>
      </c>
      <c r="T106" s="136">
        <f>S106*H106</f>
        <v>0</v>
      </c>
      <c r="AR106" s="137" t="s">
        <v>248</v>
      </c>
      <c r="AT106" s="137" t="s">
        <v>134</v>
      </c>
      <c r="AU106" s="137" t="s">
        <v>148</v>
      </c>
      <c r="AY106" s="15" t="s">
        <v>131</v>
      </c>
      <c r="BE106" s="138">
        <f>IF(N106="základní",J106,0)</f>
        <v>0</v>
      </c>
      <c r="BF106" s="138">
        <f>IF(N106="snížená",J106,0)</f>
        <v>0</v>
      </c>
      <c r="BG106" s="138">
        <f>IF(N106="zákl. přenesená",J106,0)</f>
        <v>0</v>
      </c>
      <c r="BH106" s="138">
        <f>IF(N106="sníž. přenesená",J106,0)</f>
        <v>0</v>
      </c>
      <c r="BI106" s="138">
        <f>IF(N106="nulová",J106,0)</f>
        <v>0</v>
      </c>
      <c r="BJ106" s="15" t="s">
        <v>81</v>
      </c>
      <c r="BK106" s="138">
        <f>ROUND(I106*H106,2)</f>
        <v>0</v>
      </c>
      <c r="BL106" s="15" t="s">
        <v>248</v>
      </c>
      <c r="BM106" s="137" t="s">
        <v>283</v>
      </c>
    </row>
    <row r="107" spans="2:65" s="11" customFormat="1" ht="20.85" customHeight="1">
      <c r="B107" s="113"/>
      <c r="D107" s="114" t="s">
        <v>72</v>
      </c>
      <c r="E107" s="123" t="s">
        <v>1139</v>
      </c>
      <c r="F107" s="123" t="s">
        <v>1140</v>
      </c>
      <c r="I107" s="116"/>
      <c r="J107" s="124">
        <f>BK107</f>
        <v>0</v>
      </c>
      <c r="L107" s="113"/>
      <c r="M107" s="118"/>
      <c r="P107" s="119">
        <f>SUM(P108:P113)</f>
        <v>0</v>
      </c>
      <c r="R107" s="119">
        <f>SUM(R108:R113)</f>
        <v>0</v>
      </c>
      <c r="T107" s="120">
        <f>SUM(T108:T113)</f>
        <v>0</v>
      </c>
      <c r="AR107" s="114" t="s">
        <v>81</v>
      </c>
      <c r="AT107" s="121" t="s">
        <v>72</v>
      </c>
      <c r="AU107" s="121" t="s">
        <v>83</v>
      </c>
      <c r="AY107" s="114" t="s">
        <v>131</v>
      </c>
      <c r="BK107" s="122">
        <f>SUM(BK108:BK113)</f>
        <v>0</v>
      </c>
    </row>
    <row r="108" spans="2:65" s="1" customFormat="1" ht="16.5" customHeight="1">
      <c r="B108" s="125"/>
      <c r="C108" s="154" t="s">
        <v>223</v>
      </c>
      <c r="D108" s="154" t="s">
        <v>284</v>
      </c>
      <c r="E108" s="155" t="s">
        <v>1184</v>
      </c>
      <c r="F108" s="156" t="s">
        <v>1185</v>
      </c>
      <c r="G108" s="157" t="s">
        <v>195</v>
      </c>
      <c r="H108" s="158">
        <v>30</v>
      </c>
      <c r="I108" s="159"/>
      <c r="J108" s="160">
        <f t="shared" ref="J108:J113" si="0">ROUND(I108*H108,2)</f>
        <v>0</v>
      </c>
      <c r="K108" s="156" t="s">
        <v>138</v>
      </c>
      <c r="L108" s="161"/>
      <c r="M108" s="162" t="s">
        <v>3</v>
      </c>
      <c r="N108" s="163" t="s">
        <v>44</v>
      </c>
      <c r="P108" s="135">
        <f t="shared" ref="P108:P113" si="1">O108*H108</f>
        <v>0</v>
      </c>
      <c r="Q108" s="135">
        <v>0</v>
      </c>
      <c r="R108" s="135">
        <f t="shared" ref="R108:R113" si="2">Q108*H108</f>
        <v>0</v>
      </c>
      <c r="S108" s="135">
        <v>0</v>
      </c>
      <c r="T108" s="136">
        <f t="shared" ref="T108:T113" si="3">S108*H108</f>
        <v>0</v>
      </c>
      <c r="AR108" s="137" t="s">
        <v>205</v>
      </c>
      <c r="AT108" s="137" t="s">
        <v>284</v>
      </c>
      <c r="AU108" s="137" t="s">
        <v>148</v>
      </c>
      <c r="AY108" s="15" t="s">
        <v>131</v>
      </c>
      <c r="BE108" s="138">
        <f t="shared" ref="BE108:BE113" si="4">IF(N108="základní",J108,0)</f>
        <v>0</v>
      </c>
      <c r="BF108" s="138">
        <f t="shared" ref="BF108:BF113" si="5">IF(N108="snížená",J108,0)</f>
        <v>0</v>
      </c>
      <c r="BG108" s="138">
        <f t="shared" ref="BG108:BG113" si="6">IF(N108="zákl. přenesená",J108,0)</f>
        <v>0</v>
      </c>
      <c r="BH108" s="138">
        <f t="shared" ref="BH108:BH113" si="7">IF(N108="sníž. přenesená",J108,0)</f>
        <v>0</v>
      </c>
      <c r="BI108" s="138">
        <f t="shared" ref="BI108:BI113" si="8">IF(N108="nulová",J108,0)</f>
        <v>0</v>
      </c>
      <c r="BJ108" s="15" t="s">
        <v>81</v>
      </c>
      <c r="BK108" s="138">
        <f t="shared" ref="BK108:BK113" si="9">ROUND(I108*H108,2)</f>
        <v>0</v>
      </c>
      <c r="BL108" s="15" t="s">
        <v>168</v>
      </c>
      <c r="BM108" s="137" t="s">
        <v>294</v>
      </c>
    </row>
    <row r="109" spans="2:65" s="1" customFormat="1" ht="16.5" customHeight="1">
      <c r="B109" s="125"/>
      <c r="C109" s="154" t="s">
        <v>228</v>
      </c>
      <c r="D109" s="154" t="s">
        <v>284</v>
      </c>
      <c r="E109" s="155" t="s">
        <v>1145</v>
      </c>
      <c r="F109" s="156" t="s">
        <v>1186</v>
      </c>
      <c r="G109" s="157" t="s">
        <v>1084</v>
      </c>
      <c r="H109" s="158">
        <v>2</v>
      </c>
      <c r="I109" s="159"/>
      <c r="J109" s="160">
        <f t="shared" si="0"/>
        <v>0</v>
      </c>
      <c r="K109" s="156" t="s">
        <v>3</v>
      </c>
      <c r="L109" s="161"/>
      <c r="M109" s="162" t="s">
        <v>3</v>
      </c>
      <c r="N109" s="163" t="s">
        <v>44</v>
      </c>
      <c r="P109" s="135">
        <f t="shared" si="1"/>
        <v>0</v>
      </c>
      <c r="Q109" s="135">
        <v>0</v>
      </c>
      <c r="R109" s="135">
        <f t="shared" si="2"/>
        <v>0</v>
      </c>
      <c r="S109" s="135">
        <v>0</v>
      </c>
      <c r="T109" s="136">
        <f t="shared" si="3"/>
        <v>0</v>
      </c>
      <c r="AR109" s="137" t="s">
        <v>205</v>
      </c>
      <c r="AT109" s="137" t="s">
        <v>284</v>
      </c>
      <c r="AU109" s="137" t="s">
        <v>148</v>
      </c>
      <c r="AY109" s="15" t="s">
        <v>131</v>
      </c>
      <c r="BE109" s="138">
        <f t="shared" si="4"/>
        <v>0</v>
      </c>
      <c r="BF109" s="138">
        <f t="shared" si="5"/>
        <v>0</v>
      </c>
      <c r="BG109" s="138">
        <f t="shared" si="6"/>
        <v>0</v>
      </c>
      <c r="BH109" s="138">
        <f t="shared" si="7"/>
        <v>0</v>
      </c>
      <c r="BI109" s="138">
        <f t="shared" si="8"/>
        <v>0</v>
      </c>
      <c r="BJ109" s="15" t="s">
        <v>81</v>
      </c>
      <c r="BK109" s="138">
        <f t="shared" si="9"/>
        <v>0</v>
      </c>
      <c r="BL109" s="15" t="s">
        <v>168</v>
      </c>
      <c r="BM109" s="137" t="s">
        <v>304</v>
      </c>
    </row>
    <row r="110" spans="2:65" s="1" customFormat="1" ht="16.5" customHeight="1">
      <c r="B110" s="125"/>
      <c r="C110" s="154" t="s">
        <v>233</v>
      </c>
      <c r="D110" s="154" t="s">
        <v>284</v>
      </c>
      <c r="E110" s="155" t="s">
        <v>1187</v>
      </c>
      <c r="F110" s="156" t="s">
        <v>1188</v>
      </c>
      <c r="G110" s="157" t="s">
        <v>1084</v>
      </c>
      <c r="H110" s="158">
        <v>1</v>
      </c>
      <c r="I110" s="159"/>
      <c r="J110" s="160">
        <f t="shared" si="0"/>
        <v>0</v>
      </c>
      <c r="K110" s="156" t="s">
        <v>138</v>
      </c>
      <c r="L110" s="161"/>
      <c r="M110" s="162" t="s">
        <v>3</v>
      </c>
      <c r="N110" s="163" t="s">
        <v>44</v>
      </c>
      <c r="P110" s="135">
        <f t="shared" si="1"/>
        <v>0</v>
      </c>
      <c r="Q110" s="135">
        <v>0</v>
      </c>
      <c r="R110" s="135">
        <f t="shared" si="2"/>
        <v>0</v>
      </c>
      <c r="S110" s="135">
        <v>0</v>
      </c>
      <c r="T110" s="136">
        <f t="shared" si="3"/>
        <v>0</v>
      </c>
      <c r="AR110" s="137" t="s">
        <v>205</v>
      </c>
      <c r="AT110" s="137" t="s">
        <v>284</v>
      </c>
      <c r="AU110" s="137" t="s">
        <v>148</v>
      </c>
      <c r="AY110" s="15" t="s">
        <v>131</v>
      </c>
      <c r="BE110" s="138">
        <f t="shared" si="4"/>
        <v>0</v>
      </c>
      <c r="BF110" s="138">
        <f t="shared" si="5"/>
        <v>0</v>
      </c>
      <c r="BG110" s="138">
        <f t="shared" si="6"/>
        <v>0</v>
      </c>
      <c r="BH110" s="138">
        <f t="shared" si="7"/>
        <v>0</v>
      </c>
      <c r="BI110" s="138">
        <f t="shared" si="8"/>
        <v>0</v>
      </c>
      <c r="BJ110" s="15" t="s">
        <v>81</v>
      </c>
      <c r="BK110" s="138">
        <f t="shared" si="9"/>
        <v>0</v>
      </c>
      <c r="BL110" s="15" t="s">
        <v>168</v>
      </c>
      <c r="BM110" s="137" t="s">
        <v>314</v>
      </c>
    </row>
    <row r="111" spans="2:65" s="1" customFormat="1" ht="16.5" customHeight="1">
      <c r="B111" s="125"/>
      <c r="C111" s="154" t="s">
        <v>238</v>
      </c>
      <c r="D111" s="154" t="s">
        <v>284</v>
      </c>
      <c r="E111" s="155" t="s">
        <v>1189</v>
      </c>
      <c r="F111" s="156" t="s">
        <v>1190</v>
      </c>
      <c r="G111" s="157" t="s">
        <v>1084</v>
      </c>
      <c r="H111" s="158">
        <v>1</v>
      </c>
      <c r="I111" s="159"/>
      <c r="J111" s="160">
        <f t="shared" si="0"/>
        <v>0</v>
      </c>
      <c r="K111" s="156" t="s">
        <v>138</v>
      </c>
      <c r="L111" s="161"/>
      <c r="M111" s="162" t="s">
        <v>3</v>
      </c>
      <c r="N111" s="163" t="s">
        <v>44</v>
      </c>
      <c r="P111" s="135">
        <f t="shared" si="1"/>
        <v>0</v>
      </c>
      <c r="Q111" s="135">
        <v>0</v>
      </c>
      <c r="R111" s="135">
        <f t="shared" si="2"/>
        <v>0</v>
      </c>
      <c r="S111" s="135">
        <v>0</v>
      </c>
      <c r="T111" s="136">
        <f t="shared" si="3"/>
        <v>0</v>
      </c>
      <c r="AR111" s="137" t="s">
        <v>205</v>
      </c>
      <c r="AT111" s="137" t="s">
        <v>284</v>
      </c>
      <c r="AU111" s="137" t="s">
        <v>148</v>
      </c>
      <c r="AY111" s="15" t="s">
        <v>131</v>
      </c>
      <c r="BE111" s="138">
        <f t="shared" si="4"/>
        <v>0</v>
      </c>
      <c r="BF111" s="138">
        <f t="shared" si="5"/>
        <v>0</v>
      </c>
      <c r="BG111" s="138">
        <f t="shared" si="6"/>
        <v>0</v>
      </c>
      <c r="BH111" s="138">
        <f t="shared" si="7"/>
        <v>0</v>
      </c>
      <c r="BI111" s="138">
        <f t="shared" si="8"/>
        <v>0</v>
      </c>
      <c r="BJ111" s="15" t="s">
        <v>81</v>
      </c>
      <c r="BK111" s="138">
        <f t="shared" si="9"/>
        <v>0</v>
      </c>
      <c r="BL111" s="15" t="s">
        <v>168</v>
      </c>
      <c r="BM111" s="137" t="s">
        <v>325</v>
      </c>
    </row>
    <row r="112" spans="2:65" s="1" customFormat="1" ht="16.5" customHeight="1">
      <c r="B112" s="125"/>
      <c r="C112" s="154" t="s">
        <v>9</v>
      </c>
      <c r="D112" s="154" t="s">
        <v>284</v>
      </c>
      <c r="E112" s="155" t="s">
        <v>1191</v>
      </c>
      <c r="F112" s="156" t="s">
        <v>1192</v>
      </c>
      <c r="G112" s="157" t="s">
        <v>1084</v>
      </c>
      <c r="H112" s="158">
        <v>1</v>
      </c>
      <c r="I112" s="159"/>
      <c r="J112" s="160">
        <f t="shared" si="0"/>
        <v>0</v>
      </c>
      <c r="K112" s="156" t="s">
        <v>138</v>
      </c>
      <c r="L112" s="161"/>
      <c r="M112" s="162" t="s">
        <v>3</v>
      </c>
      <c r="N112" s="163" t="s">
        <v>44</v>
      </c>
      <c r="P112" s="135">
        <f t="shared" si="1"/>
        <v>0</v>
      </c>
      <c r="Q112" s="135">
        <v>0</v>
      </c>
      <c r="R112" s="135">
        <f t="shared" si="2"/>
        <v>0</v>
      </c>
      <c r="S112" s="135">
        <v>0</v>
      </c>
      <c r="T112" s="136">
        <f t="shared" si="3"/>
        <v>0</v>
      </c>
      <c r="AR112" s="137" t="s">
        <v>205</v>
      </c>
      <c r="AT112" s="137" t="s">
        <v>284</v>
      </c>
      <c r="AU112" s="137" t="s">
        <v>148</v>
      </c>
      <c r="AY112" s="15" t="s">
        <v>131</v>
      </c>
      <c r="BE112" s="138">
        <f t="shared" si="4"/>
        <v>0</v>
      </c>
      <c r="BF112" s="138">
        <f t="shared" si="5"/>
        <v>0</v>
      </c>
      <c r="BG112" s="138">
        <f t="shared" si="6"/>
        <v>0</v>
      </c>
      <c r="BH112" s="138">
        <f t="shared" si="7"/>
        <v>0</v>
      </c>
      <c r="BI112" s="138">
        <f t="shared" si="8"/>
        <v>0</v>
      </c>
      <c r="BJ112" s="15" t="s">
        <v>81</v>
      </c>
      <c r="BK112" s="138">
        <f t="shared" si="9"/>
        <v>0</v>
      </c>
      <c r="BL112" s="15" t="s">
        <v>168</v>
      </c>
      <c r="BM112" s="137" t="s">
        <v>336</v>
      </c>
    </row>
    <row r="113" spans="2:65" s="1" customFormat="1" ht="16.5" customHeight="1">
      <c r="B113" s="125"/>
      <c r="C113" s="154" t="s">
        <v>248</v>
      </c>
      <c r="D113" s="154" t="s">
        <v>284</v>
      </c>
      <c r="E113" s="155" t="s">
        <v>1193</v>
      </c>
      <c r="F113" s="156" t="s">
        <v>1194</v>
      </c>
      <c r="G113" s="157" t="s">
        <v>1084</v>
      </c>
      <c r="H113" s="158">
        <v>2</v>
      </c>
      <c r="I113" s="159"/>
      <c r="J113" s="160">
        <f t="shared" si="0"/>
        <v>0</v>
      </c>
      <c r="K113" s="156" t="s">
        <v>138</v>
      </c>
      <c r="L113" s="161"/>
      <c r="M113" s="164" t="s">
        <v>3</v>
      </c>
      <c r="N113" s="165" t="s">
        <v>44</v>
      </c>
      <c r="O113" s="144"/>
      <c r="P113" s="166">
        <f t="shared" si="1"/>
        <v>0</v>
      </c>
      <c r="Q113" s="166">
        <v>0</v>
      </c>
      <c r="R113" s="166">
        <f t="shared" si="2"/>
        <v>0</v>
      </c>
      <c r="S113" s="166">
        <v>0</v>
      </c>
      <c r="T113" s="167">
        <f t="shared" si="3"/>
        <v>0</v>
      </c>
      <c r="AR113" s="137" t="s">
        <v>205</v>
      </c>
      <c r="AT113" s="137" t="s">
        <v>284</v>
      </c>
      <c r="AU113" s="137" t="s">
        <v>148</v>
      </c>
      <c r="AY113" s="15" t="s">
        <v>131</v>
      </c>
      <c r="BE113" s="138">
        <f t="shared" si="4"/>
        <v>0</v>
      </c>
      <c r="BF113" s="138">
        <f t="shared" si="5"/>
        <v>0</v>
      </c>
      <c r="BG113" s="138">
        <f t="shared" si="6"/>
        <v>0</v>
      </c>
      <c r="BH113" s="138">
        <f t="shared" si="7"/>
        <v>0</v>
      </c>
      <c r="BI113" s="138">
        <f t="shared" si="8"/>
        <v>0</v>
      </c>
      <c r="BJ113" s="15" t="s">
        <v>81</v>
      </c>
      <c r="BK113" s="138">
        <f t="shared" si="9"/>
        <v>0</v>
      </c>
      <c r="BL113" s="15" t="s">
        <v>168</v>
      </c>
      <c r="BM113" s="137" t="s">
        <v>350</v>
      </c>
    </row>
    <row r="114" spans="2:65" s="1" customFormat="1" ht="6.95" customHeight="1"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30"/>
    </row>
  </sheetData>
  <autoFilter ref="C83:K113" xr:uid="{00000000-0009-0000-0000-000008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800-000000000000}"/>
    <hyperlink ref="F90" r:id="rId2" xr:uid="{00000000-0004-0000-0800-000001000000}"/>
    <hyperlink ref="F92" r:id="rId3" xr:uid="{00000000-0004-0000-0800-000002000000}"/>
    <hyperlink ref="F94" r:id="rId4" xr:uid="{00000000-0004-0000-0800-000003000000}"/>
    <hyperlink ref="F96" r:id="rId5" xr:uid="{00000000-0004-0000-0800-000004000000}"/>
    <hyperlink ref="F100" r:id="rId6" xr:uid="{00000000-0004-0000-0800-000005000000}"/>
    <hyperlink ref="F102" r:id="rId7" xr:uid="{00000000-0004-0000-0800-000006000000}"/>
    <hyperlink ref="F104" r:id="rId8" xr:uid="{00000000-0004-0000-0800-000007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9"/>
  <headerFooter>
    <oddFooter>&amp;CStrana &amp;P z &amp;N</oddFooter>
  </headerFooter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21A2CC0A60474E8ED0A5A7A5EF8BDF" ma:contentTypeVersion="14" ma:contentTypeDescription="Vytvoří nový dokument" ma:contentTypeScope="" ma:versionID="13d0bcbd46360023c3171e2d949fb74b">
  <xsd:schema xmlns:xsd="http://www.w3.org/2001/XMLSchema" xmlns:xs="http://www.w3.org/2001/XMLSchema" xmlns:p="http://schemas.microsoft.com/office/2006/metadata/properties" xmlns:ns2="19640856-62da-4895-b3fe-7459e5292a28" xmlns:ns3="22a55e55-cd86-4e26-8996-2e68b8032850" targetNamespace="http://schemas.microsoft.com/office/2006/metadata/properties" ma:root="true" ma:fieldsID="6522b435b505594a1e8431b370c21b42" ns2:_="" ns3:_="">
    <xsd:import namespace="19640856-62da-4895-b3fe-7459e5292a28"/>
    <xsd:import namespace="22a55e55-cd86-4e26-8996-2e68b8032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40856-62da-4895-b3fe-7459e5292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fb1d8d9c-022b-48dc-8bf7-044cd70dc9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5e55-cd86-4e26-8996-2e68b803285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640856-62da-4895-b3fe-7459e5292a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D58E4D-326A-4EBA-ABD0-D5A30FA57A4C}"/>
</file>

<file path=customXml/itemProps2.xml><?xml version="1.0" encoding="utf-8"?>
<ds:datastoreItem xmlns:ds="http://schemas.openxmlformats.org/officeDocument/2006/customXml" ds:itemID="{26556738-5311-4B0D-9A19-AE894AF6DEF2}"/>
</file>

<file path=customXml/itemProps3.xml><?xml version="1.0" encoding="utf-8"?>
<ds:datastoreItem xmlns:ds="http://schemas.openxmlformats.org/officeDocument/2006/customXml" ds:itemID="{3A4124CB-98B6-4CBF-A646-4D52CAE5EE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Rekapitulace stavby</vt:lpstr>
      <vt:lpstr>SO 000 - Zařízení staveniště</vt:lpstr>
      <vt:lpstr>SO 100 - Opatření č.1 - D...</vt:lpstr>
      <vt:lpstr>SO 101 - Opatření č.2 - A...</vt:lpstr>
      <vt:lpstr>SO 102 - Opatření č.3 - Ü...</vt:lpstr>
      <vt:lpstr>SO 103 - Opatření č.4 - Ü...</vt:lpstr>
      <vt:lpstr>SO 104 - Opatření č.5 - Ü...</vt:lpstr>
      <vt:lpstr>SO 400 - Opatření č.6 - V...</vt:lpstr>
      <vt:lpstr>SO 401 - Opatření č.7 - D...</vt:lpstr>
      <vt:lpstr>Pokyny pro vyplnění</vt:lpstr>
      <vt:lpstr>'Rekapitulace stavby'!Názvy_tisku</vt:lpstr>
      <vt:lpstr>'SO 000 - Zařízení staveniště'!Názvy_tisku</vt:lpstr>
      <vt:lpstr>'SO 100 - Opatření č.1 - D...'!Názvy_tisku</vt:lpstr>
      <vt:lpstr>'SO 101 - Opatření č.2 - A...'!Názvy_tisku</vt:lpstr>
      <vt:lpstr>'SO 102 - Opatření č.3 - Ü...'!Názvy_tisku</vt:lpstr>
      <vt:lpstr>'SO 103 - Opatření č.4 - Ü...'!Názvy_tisku</vt:lpstr>
      <vt:lpstr>'SO 104 - Opatření č.5 - Ü...'!Názvy_tisku</vt:lpstr>
      <vt:lpstr>'SO 400 - Opatření č.6 - V...'!Názvy_tisku</vt:lpstr>
      <vt:lpstr>'SO 401 - Opatření č.7 - D...'!Názvy_tisku</vt:lpstr>
      <vt:lpstr>'Pokyny pro vyplnění'!Oblast_tisku</vt:lpstr>
      <vt:lpstr>'Rekapitulace stavby'!Oblast_tisku</vt:lpstr>
      <vt:lpstr>'SO 000 - Zařízení staveniště'!Oblast_tisku</vt:lpstr>
      <vt:lpstr>'SO 100 - Opatření č.1 - D...'!Oblast_tisku</vt:lpstr>
      <vt:lpstr>'SO 101 - Opatření č.2 - A...'!Oblast_tisku</vt:lpstr>
      <vt:lpstr>'SO 102 - Opatření č.3 - Ü...'!Oblast_tisku</vt:lpstr>
      <vt:lpstr>'SO 103 - Opatření č.4 - Ü...'!Oblast_tisku</vt:lpstr>
      <vt:lpstr>'SO 104 - Opatření č.5 - Ü...'!Oblast_tisku</vt:lpstr>
      <vt:lpstr>'SO 400 - Opatření č.6 - V...'!Oblast_tisku</vt:lpstr>
      <vt:lpstr>'SO 401 - Opatření č.7 - D...'!Oblast_tisku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Křepinský</dc:creator>
  <cp:lastModifiedBy>Jiří Vohlídal</cp:lastModifiedBy>
  <cp:lastPrinted>2024-04-23T17:57:35Z</cp:lastPrinted>
  <dcterms:created xsi:type="dcterms:W3CDTF">2024-04-23T17:26:04Z</dcterms:created>
  <dcterms:modified xsi:type="dcterms:W3CDTF">2024-07-16T22:43:29Z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0x0101006A21A2CC0A60474E8ED0A5A7A5EF8BDF</vt:lpwstr>
  </property>
</Properties>
</file>