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2022-1-1 - VEDLEJŠÍ ROZPO..." sheetId="2" r:id="rId2"/>
    <sheet name="2022-1-2 - STAVEBNÍ KONST...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'2022-1-1 - VEDLEJŠÍ ROZPO...'!$C$84:$K$103</definedName>
    <definedName name="_xlnm.Print_Area" localSheetId="1">'2022-1-1 - VEDLEJŠÍ ROZPO...'!$C$4:$J$39,'2022-1-1 - VEDLEJŠÍ ROZPO...'!$C$45:$J$66,'2022-1-1 - VEDLEJŠÍ ROZPO...'!$C$72:$K$103</definedName>
    <definedName name="_xlnm.Print_Titles" localSheetId="1">'2022-1-1 - VEDLEJŠÍ ROZPO...'!$84:$84</definedName>
    <definedName name="_xlnm._FilterDatabase" localSheetId="2" hidden="1">'2022-1-2 - STAVEBNÍ KONST...'!$C$91:$K$397</definedName>
    <definedName name="_xlnm.Print_Area" localSheetId="2">'2022-1-2 - STAVEBNÍ KONST...'!$C$4:$J$39,'2022-1-2 - STAVEBNÍ KONST...'!$C$45:$J$73,'2022-1-2 - STAVEBNÍ KONST...'!$C$79:$K$397</definedName>
    <definedName name="_xlnm.Print_Titles" localSheetId="2">'2022-1-2 - STAVEBNÍ KONST...'!$91:$91</definedName>
    <definedName name="_xlnm.Print_Area" localSheetId="3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387"/>
  <c r="BH387"/>
  <c r="BG387"/>
  <c r="BF387"/>
  <c r="T387"/>
  <c r="R387"/>
  <c r="P387"/>
  <c r="BI382"/>
  <c r="BH382"/>
  <c r="BG382"/>
  <c r="BF382"/>
  <c r="T382"/>
  <c r="R382"/>
  <c r="P382"/>
  <c r="BI369"/>
  <c r="BH369"/>
  <c r="BG369"/>
  <c r="BF369"/>
  <c r="T369"/>
  <c r="R369"/>
  <c r="P369"/>
  <c r="BI365"/>
  <c r="BH365"/>
  <c r="BG365"/>
  <c r="BF365"/>
  <c r="T365"/>
  <c r="R365"/>
  <c r="P365"/>
  <c r="BI360"/>
  <c r="BH360"/>
  <c r="BG360"/>
  <c r="BF360"/>
  <c r="T360"/>
  <c r="R360"/>
  <c r="P360"/>
  <c r="BI357"/>
  <c r="BH357"/>
  <c r="BG357"/>
  <c r="BF357"/>
  <c r="T357"/>
  <c r="R357"/>
  <c r="P357"/>
  <c r="BI352"/>
  <c r="BH352"/>
  <c r="BG352"/>
  <c r="BF352"/>
  <c r="T352"/>
  <c r="R352"/>
  <c r="P352"/>
  <c r="BI347"/>
  <c r="BH347"/>
  <c r="BG347"/>
  <c r="BF347"/>
  <c r="T347"/>
  <c r="R347"/>
  <c r="P347"/>
  <c r="BI340"/>
  <c r="BH340"/>
  <c r="BG340"/>
  <c r="BF340"/>
  <c r="T340"/>
  <c r="R340"/>
  <c r="P340"/>
  <c r="BI333"/>
  <c r="BH333"/>
  <c r="BG333"/>
  <c r="BF333"/>
  <c r="T333"/>
  <c r="R333"/>
  <c r="P333"/>
  <c r="BI326"/>
  <c r="BH326"/>
  <c r="BG326"/>
  <c r="BF326"/>
  <c r="T326"/>
  <c r="R326"/>
  <c r="P326"/>
  <c r="BI319"/>
  <c r="BH319"/>
  <c r="BG319"/>
  <c r="BF319"/>
  <c r="T319"/>
  <c r="R319"/>
  <c r="P319"/>
  <c r="BI315"/>
  <c r="BH315"/>
  <c r="BG315"/>
  <c r="BF315"/>
  <c r="T315"/>
  <c r="R315"/>
  <c r="P315"/>
  <c r="BI309"/>
  <c r="BH309"/>
  <c r="BG309"/>
  <c r="BF309"/>
  <c r="T309"/>
  <c r="R309"/>
  <c r="P309"/>
  <c r="BI305"/>
  <c r="BH305"/>
  <c r="BG305"/>
  <c r="BF305"/>
  <c r="T305"/>
  <c r="R305"/>
  <c r="P305"/>
  <c r="BI302"/>
  <c r="BH302"/>
  <c r="BG302"/>
  <c r="BF302"/>
  <c r="T302"/>
  <c r="R302"/>
  <c r="P302"/>
  <c r="BI301"/>
  <c r="BH301"/>
  <c r="BG301"/>
  <c r="BF301"/>
  <c r="T301"/>
  <c r="R301"/>
  <c r="P301"/>
  <c r="BI297"/>
  <c r="BH297"/>
  <c r="BG297"/>
  <c r="BF297"/>
  <c r="T297"/>
  <c r="R297"/>
  <c r="P297"/>
  <c r="BI293"/>
  <c r="BH293"/>
  <c r="BG293"/>
  <c r="BF293"/>
  <c r="T293"/>
  <c r="R293"/>
  <c r="P293"/>
  <c r="BI290"/>
  <c r="BH290"/>
  <c r="BG290"/>
  <c r="BF290"/>
  <c r="T290"/>
  <c r="R290"/>
  <c r="P290"/>
  <c r="BI286"/>
  <c r="BH286"/>
  <c r="BG286"/>
  <c r="BF286"/>
  <c r="T286"/>
  <c r="R286"/>
  <c r="P286"/>
  <c r="BI282"/>
  <c r="BH282"/>
  <c r="BG282"/>
  <c r="BF282"/>
  <c r="T282"/>
  <c r="R282"/>
  <c r="P282"/>
  <c r="BI275"/>
  <c r="BH275"/>
  <c r="BG275"/>
  <c r="BF275"/>
  <c r="T275"/>
  <c r="R275"/>
  <c r="P275"/>
  <c r="BI271"/>
  <c r="BH271"/>
  <c r="BG271"/>
  <c r="BF271"/>
  <c r="T271"/>
  <c r="R271"/>
  <c r="P271"/>
  <c r="BI267"/>
  <c r="BH267"/>
  <c r="BG267"/>
  <c r="BF267"/>
  <c r="T267"/>
  <c r="R267"/>
  <c r="P267"/>
  <c r="BI261"/>
  <c r="BH261"/>
  <c r="BG261"/>
  <c r="BF261"/>
  <c r="T261"/>
  <c r="R261"/>
  <c r="P261"/>
  <c r="BI256"/>
  <c r="BH256"/>
  <c r="BG256"/>
  <c r="BF256"/>
  <c r="T256"/>
  <c r="R256"/>
  <c r="P256"/>
  <c r="BI242"/>
  <c r="BH242"/>
  <c r="BG242"/>
  <c r="BF242"/>
  <c r="T242"/>
  <c r="R242"/>
  <c r="P242"/>
  <c r="BI235"/>
  <c r="BH235"/>
  <c r="BG235"/>
  <c r="BF235"/>
  <c r="T235"/>
  <c r="R235"/>
  <c r="P235"/>
  <c r="BI227"/>
  <c r="BH227"/>
  <c r="BG227"/>
  <c r="BF227"/>
  <c r="T227"/>
  <c r="R227"/>
  <c r="P227"/>
  <c r="BI223"/>
  <c r="BH223"/>
  <c r="BG223"/>
  <c r="BF223"/>
  <c r="T223"/>
  <c r="T222"/>
  <c r="R223"/>
  <c r="R222"/>
  <c r="P223"/>
  <c r="P222"/>
  <c r="BI218"/>
  <c r="BH218"/>
  <c r="BG218"/>
  <c r="BF218"/>
  <c r="T218"/>
  <c r="R218"/>
  <c r="P218"/>
  <c r="BI214"/>
  <c r="BH214"/>
  <c r="BG214"/>
  <c r="BF214"/>
  <c r="T214"/>
  <c r="R214"/>
  <c r="P214"/>
  <c r="BI210"/>
  <c r="BH210"/>
  <c r="BG210"/>
  <c r="BF210"/>
  <c r="T210"/>
  <c r="R210"/>
  <c r="P210"/>
  <c r="BI207"/>
  <c r="BH207"/>
  <c r="BG207"/>
  <c r="BF207"/>
  <c r="T207"/>
  <c r="R207"/>
  <c r="P207"/>
  <c r="BI202"/>
  <c r="BH202"/>
  <c r="BG202"/>
  <c r="BF202"/>
  <c r="T202"/>
  <c r="R202"/>
  <c r="P202"/>
  <c r="BI198"/>
  <c r="BH198"/>
  <c r="BG198"/>
  <c r="BF198"/>
  <c r="T198"/>
  <c r="R198"/>
  <c r="P198"/>
  <c r="BI194"/>
  <c r="BH194"/>
  <c r="BG194"/>
  <c r="BF194"/>
  <c r="T194"/>
  <c r="R194"/>
  <c r="P194"/>
  <c r="BI190"/>
  <c r="BH190"/>
  <c r="BG190"/>
  <c r="BF190"/>
  <c r="T190"/>
  <c r="R190"/>
  <c r="P190"/>
  <c r="BI186"/>
  <c r="BH186"/>
  <c r="BG186"/>
  <c r="BF186"/>
  <c r="T186"/>
  <c r="R186"/>
  <c r="P186"/>
  <c r="BI182"/>
  <c r="BH182"/>
  <c r="BG182"/>
  <c r="BF182"/>
  <c r="T182"/>
  <c r="R182"/>
  <c r="P182"/>
  <c r="BI178"/>
  <c r="BH178"/>
  <c r="BG178"/>
  <c r="BF178"/>
  <c r="T178"/>
  <c r="R178"/>
  <c r="P178"/>
  <c r="BI174"/>
  <c r="BH174"/>
  <c r="BG174"/>
  <c r="BF174"/>
  <c r="T174"/>
  <c r="R174"/>
  <c r="P174"/>
  <c r="BI169"/>
  <c r="BH169"/>
  <c r="BG169"/>
  <c r="BF169"/>
  <c r="T169"/>
  <c r="R169"/>
  <c r="P169"/>
  <c r="BI164"/>
  <c r="BH164"/>
  <c r="BG164"/>
  <c r="BF164"/>
  <c r="T164"/>
  <c r="R164"/>
  <c r="P164"/>
  <c r="BI161"/>
  <c r="BH161"/>
  <c r="BG161"/>
  <c r="BF161"/>
  <c r="T161"/>
  <c r="R161"/>
  <c r="P161"/>
  <c r="BI157"/>
  <c r="BH157"/>
  <c r="BG157"/>
  <c r="BF157"/>
  <c r="T157"/>
  <c r="R157"/>
  <c r="P157"/>
  <c r="BI153"/>
  <c r="BH153"/>
  <c r="BG153"/>
  <c r="BF153"/>
  <c r="T153"/>
  <c r="R153"/>
  <c r="P153"/>
  <c r="BI148"/>
  <c r="BH148"/>
  <c r="BG148"/>
  <c r="BF148"/>
  <c r="T148"/>
  <c r="R148"/>
  <c r="P148"/>
  <c r="BI144"/>
  <c r="BH144"/>
  <c r="BG144"/>
  <c r="BF144"/>
  <c r="T144"/>
  <c r="R144"/>
  <c r="P144"/>
  <c r="BI141"/>
  <c r="BH141"/>
  <c r="BG141"/>
  <c r="BF141"/>
  <c r="T141"/>
  <c r="R141"/>
  <c r="P141"/>
  <c r="BI137"/>
  <c r="BH137"/>
  <c r="BG137"/>
  <c r="BF137"/>
  <c r="T137"/>
  <c r="R137"/>
  <c r="P137"/>
  <c r="BI132"/>
  <c r="BH132"/>
  <c r="BG132"/>
  <c r="BF132"/>
  <c r="T132"/>
  <c r="R132"/>
  <c r="P132"/>
  <c r="BI128"/>
  <c r="BH128"/>
  <c r="BG128"/>
  <c r="BF128"/>
  <c r="T128"/>
  <c r="R128"/>
  <c r="P128"/>
  <c r="BI124"/>
  <c r="BH124"/>
  <c r="BG124"/>
  <c r="BF124"/>
  <c r="T124"/>
  <c r="R124"/>
  <c r="P124"/>
  <c r="BI119"/>
  <c r="BH119"/>
  <c r="BG119"/>
  <c r="BF119"/>
  <c r="T119"/>
  <c r="R119"/>
  <c r="P119"/>
  <c r="BI115"/>
  <c r="BH115"/>
  <c r="BG115"/>
  <c r="BF115"/>
  <c r="T115"/>
  <c r="R115"/>
  <c r="P115"/>
  <c r="BI111"/>
  <c r="BH111"/>
  <c r="BG111"/>
  <c r="BF111"/>
  <c r="T111"/>
  <c r="R111"/>
  <c r="P111"/>
  <c r="BI107"/>
  <c r="BH107"/>
  <c r="BG107"/>
  <c r="BF107"/>
  <c r="T107"/>
  <c r="R107"/>
  <c r="P107"/>
  <c r="BI103"/>
  <c r="BH103"/>
  <c r="BG103"/>
  <c r="BF103"/>
  <c r="T103"/>
  <c r="R103"/>
  <c r="P103"/>
  <c r="BI99"/>
  <c r="BH99"/>
  <c r="BG99"/>
  <c r="BF99"/>
  <c r="T99"/>
  <c r="R99"/>
  <c r="P99"/>
  <c r="BI95"/>
  <c r="BH95"/>
  <c r="BG95"/>
  <c r="BF95"/>
  <c r="T95"/>
  <c r="R95"/>
  <c r="P95"/>
  <c r="J89"/>
  <c r="F88"/>
  <c r="F86"/>
  <c r="E84"/>
  <c r="J55"/>
  <c r="F54"/>
  <c r="F52"/>
  <c r="E50"/>
  <c r="J21"/>
  <c r="E21"/>
  <c r="J54"/>
  <c r="J20"/>
  <c r="J18"/>
  <c r="E18"/>
  <c r="F55"/>
  <c r="J17"/>
  <c r="J12"/>
  <c r="J86"/>
  <c r="E7"/>
  <c r="E48"/>
  <c i="2" r="J37"/>
  <c r="J36"/>
  <c i="1" r="AY55"/>
  <c i="2" r="J35"/>
  <c i="1" r="AX55"/>
  <c i="2" r="BI102"/>
  <c r="BH102"/>
  <c r="BG102"/>
  <c r="BF102"/>
  <c r="T102"/>
  <c r="T101"/>
  <c r="R102"/>
  <c r="R101"/>
  <c r="P102"/>
  <c r="P101"/>
  <c r="BI99"/>
  <c r="BH99"/>
  <c r="BG99"/>
  <c r="BF99"/>
  <c r="T99"/>
  <c r="R99"/>
  <c r="P99"/>
  <c r="BI97"/>
  <c r="BH97"/>
  <c r="BG97"/>
  <c r="BF97"/>
  <c r="T97"/>
  <c r="R97"/>
  <c r="P97"/>
  <c r="BI94"/>
  <c r="BH94"/>
  <c r="BG94"/>
  <c r="BF94"/>
  <c r="T94"/>
  <c r="T93"/>
  <c r="R94"/>
  <c r="R93"/>
  <c r="P94"/>
  <c r="P93"/>
  <c r="BI91"/>
  <c r="BH91"/>
  <c r="BG91"/>
  <c r="BF91"/>
  <c r="T91"/>
  <c r="T90"/>
  <c r="R91"/>
  <c r="R90"/>
  <c r="P91"/>
  <c r="P90"/>
  <c r="BI88"/>
  <c r="BH88"/>
  <c r="BG88"/>
  <c r="BF88"/>
  <c r="T88"/>
  <c r="T87"/>
  <c r="R88"/>
  <c r="R87"/>
  <c r="P88"/>
  <c r="P87"/>
  <c r="J82"/>
  <c r="F81"/>
  <c r="F79"/>
  <c r="E77"/>
  <c r="J55"/>
  <c r="F54"/>
  <c r="F52"/>
  <c r="E50"/>
  <c r="J21"/>
  <c r="E21"/>
  <c r="J81"/>
  <c r="J20"/>
  <c r="J18"/>
  <c r="E18"/>
  <c r="F82"/>
  <c r="J17"/>
  <c r="J12"/>
  <c r="J52"/>
  <c r="E7"/>
  <c r="E75"/>
  <c i="1" r="L50"/>
  <c r="AM50"/>
  <c r="AM49"/>
  <c r="L49"/>
  <c r="AM47"/>
  <c r="L47"/>
  <c r="L45"/>
  <c r="L44"/>
  <c i="3" r="BK382"/>
  <c r="J297"/>
  <c i="2" r="J102"/>
  <c i="3" r="BK271"/>
  <c r="BK115"/>
  <c r="BK302"/>
  <c r="J365"/>
  <c r="BK107"/>
  <c r="J227"/>
  <c r="BK326"/>
  <c r="J235"/>
  <c r="J360"/>
  <c r="J194"/>
  <c r="BK365"/>
  <c r="BK333"/>
  <c r="BK218"/>
  <c r="J223"/>
  <c r="BK357"/>
  <c r="J309"/>
  <c r="J99"/>
  <c r="BK169"/>
  <c r="J242"/>
  <c r="J95"/>
  <c r="J210"/>
  <c r="BK198"/>
  <c r="BK261"/>
  <c r="J153"/>
  <c r="BK119"/>
  <c i="2" r="J88"/>
  <c i="3" r="BK128"/>
  <c r="BK178"/>
  <c r="BK242"/>
  <c r="J157"/>
  <c r="J347"/>
  <c r="J256"/>
  <c r="J178"/>
  <c r="J333"/>
  <c i="2" r="J94"/>
  <c i="3" r="BK319"/>
  <c r="J267"/>
  <c r="J186"/>
  <c r="J164"/>
  <c r="J319"/>
  <c i="2" r="J97"/>
  <c i="3" r="J290"/>
  <c r="J174"/>
  <c r="BK235"/>
  <c r="J144"/>
  <c r="BK132"/>
  <c r="J382"/>
  <c r="BK194"/>
  <c r="BK267"/>
  <c r="BK227"/>
  <c r="BK111"/>
  <c r="J132"/>
  <c r="J326"/>
  <c i="2" r="BK91"/>
  <c i="3" r="J124"/>
  <c i="2" r="BK102"/>
  <c i="3" r="BK164"/>
  <c r="BK202"/>
  <c r="BK214"/>
  <c r="J198"/>
  <c r="J293"/>
  <c r="BK137"/>
  <c r="BK95"/>
  <c r="BK256"/>
  <c r="BK210"/>
  <c r="J128"/>
  <c r="J119"/>
  <c r="J357"/>
  <c r="J302"/>
  <c r="BK282"/>
  <c r="J107"/>
  <c r="BK103"/>
  <c r="J275"/>
  <c r="BK148"/>
  <c r="BK347"/>
  <c r="BK387"/>
  <c r="BK275"/>
  <c r="BK309"/>
  <c i="2" r="BK97"/>
  <c i="3" r="J286"/>
  <c r="J305"/>
  <c r="J340"/>
  <c r="BK290"/>
  <c r="J137"/>
  <c r="J387"/>
  <c r="BK207"/>
  <c r="BK182"/>
  <c r="J202"/>
  <c r="BK293"/>
  <c r="BK352"/>
  <c r="J271"/>
  <c r="J141"/>
  <c r="J369"/>
  <c r="BK174"/>
  <c r="J352"/>
  <c r="BK186"/>
  <c r="J207"/>
  <c r="BK190"/>
  <c r="BK157"/>
  <c r="BK161"/>
  <c i="2" r="J99"/>
  <c i="3" r="BK301"/>
  <c r="J111"/>
  <c r="BK315"/>
  <c r="J103"/>
  <c r="J161"/>
  <c r="BK144"/>
  <c r="BK286"/>
  <c r="BK99"/>
  <c r="J282"/>
  <c i="2" r="J91"/>
  <c i="3" r="J190"/>
  <c r="J315"/>
  <c r="BK124"/>
  <c r="BK305"/>
  <c r="BK369"/>
  <c r="BK297"/>
  <c r="J115"/>
  <c r="BK223"/>
  <c r="J218"/>
  <c i="2" r="BK88"/>
  <c i="3" r="J301"/>
  <c i="2" r="BK94"/>
  <c i="3" r="J169"/>
  <c r="J214"/>
  <c r="BK153"/>
  <c i="2" r="BK99"/>
  <c i="3" r="BK340"/>
  <c r="J182"/>
  <c r="J261"/>
  <c r="BK141"/>
  <c r="BK360"/>
  <c r="J148"/>
  <c i="1" r="AS54"/>
  <c i="2" l="1" r="BK96"/>
  <c r="J96"/>
  <c r="J64"/>
  <c i="3" r="R127"/>
  <c r="P163"/>
  <c r="P206"/>
  <c i="2" r="T96"/>
  <c r="T86"/>
  <c r="T85"/>
  <c i="3" r="T127"/>
  <c r="BK152"/>
  <c r="J152"/>
  <c r="J64"/>
  <c r="T226"/>
  <c r="P94"/>
  <c r="P136"/>
  <c r="P152"/>
  <c r="P226"/>
  <c r="R304"/>
  <c r="R94"/>
  <c r="T136"/>
  <c r="T152"/>
  <c r="BK226"/>
  <c r="J226"/>
  <c r="J69"/>
  <c r="T304"/>
  <c r="BK136"/>
  <c r="J136"/>
  <c r="J63"/>
  <c r="T163"/>
  <c r="T206"/>
  <c r="BK304"/>
  <c r="J304"/>
  <c r="J71"/>
  <c r="BK359"/>
  <c r="J359"/>
  <c r="J72"/>
  <c r="BK94"/>
  <c r="P127"/>
  <c r="R163"/>
  <c r="R206"/>
  <c r="BK292"/>
  <c r="J292"/>
  <c r="J70"/>
  <c r="T292"/>
  <c r="P359"/>
  <c i="2" r="P96"/>
  <c r="P86"/>
  <c r="P85"/>
  <c i="1" r="AU55"/>
  <c i="3" r="T94"/>
  <c r="T93"/>
  <c r="R136"/>
  <c r="R152"/>
  <c r="R226"/>
  <c r="R225"/>
  <c r="P292"/>
  <c r="R292"/>
  <c r="R359"/>
  <c i="2" r="R96"/>
  <c r="R86"/>
  <c r="R85"/>
  <c i="3" r="BK127"/>
  <c r="J127"/>
  <c r="J62"/>
  <c r="BK163"/>
  <c r="J163"/>
  <c r="J65"/>
  <c r="BK206"/>
  <c r="J206"/>
  <c r="J66"/>
  <c r="P304"/>
  <c r="T359"/>
  <c i="2" r="BK90"/>
  <c r="J90"/>
  <c r="J62"/>
  <c r="BK87"/>
  <c r="J87"/>
  <c r="J61"/>
  <c r="BK101"/>
  <c r="J101"/>
  <c r="J65"/>
  <c r="BK93"/>
  <c r="J93"/>
  <c r="J63"/>
  <c i="3" r="BK222"/>
  <c r="J222"/>
  <c r="J67"/>
  <c r="J88"/>
  <c r="BE128"/>
  <c r="BE132"/>
  <c r="BE210"/>
  <c r="BE293"/>
  <c r="BE297"/>
  <c r="BE301"/>
  <c r="BE319"/>
  <c r="BE333"/>
  <c r="BE357"/>
  <c r="E82"/>
  <c r="BE103"/>
  <c r="BE115"/>
  <c r="BE124"/>
  <c r="BE169"/>
  <c r="BE174"/>
  <c r="BE198"/>
  <c r="BE271"/>
  <c r="BE137"/>
  <c r="BE141"/>
  <c r="BE148"/>
  <c r="BE161"/>
  <c r="BE164"/>
  <c r="BE178"/>
  <c r="BE190"/>
  <c r="BE194"/>
  <c r="BE207"/>
  <c r="BE218"/>
  <c r="BE227"/>
  <c r="BE267"/>
  <c r="BE275"/>
  <c r="BE282"/>
  <c r="BE340"/>
  <c r="BE360"/>
  <c r="BE369"/>
  <c r="BE382"/>
  <c r="BE387"/>
  <c r="F89"/>
  <c r="BE261"/>
  <c r="BE302"/>
  <c r="BE305"/>
  <c r="BE326"/>
  <c r="BE347"/>
  <c r="J52"/>
  <c r="BE107"/>
  <c r="BE111"/>
  <c r="BE144"/>
  <c r="BE157"/>
  <c r="BE202"/>
  <c r="BE214"/>
  <c r="BE235"/>
  <c r="BE242"/>
  <c r="BE256"/>
  <c r="BE365"/>
  <c r="BE95"/>
  <c r="BE99"/>
  <c r="BE182"/>
  <c r="BE186"/>
  <c r="BE223"/>
  <c r="BE119"/>
  <c r="BE153"/>
  <c r="BE286"/>
  <c r="BE290"/>
  <c r="BE309"/>
  <c r="BE315"/>
  <c r="BE352"/>
  <c i="2" r="BE97"/>
  <c r="E48"/>
  <c r="J54"/>
  <c r="BE99"/>
  <c r="BE102"/>
  <c r="BE94"/>
  <c r="J79"/>
  <c r="BE88"/>
  <c r="F55"/>
  <c r="BE91"/>
  <c i="3" r="F35"/>
  <c i="1" r="BB56"/>
  <c i="2" r="F37"/>
  <c i="1" r="BD55"/>
  <c i="3" r="J34"/>
  <c i="1" r="AW56"/>
  <c i="2" r="F35"/>
  <c i="1" r="BB55"/>
  <c i="2" r="F34"/>
  <c i="1" r="BA55"/>
  <c i="3" r="F37"/>
  <c i="1" r="BD56"/>
  <c i="3" r="F36"/>
  <c i="1" r="BC56"/>
  <c i="3" r="F34"/>
  <c i="1" r="BA56"/>
  <c i="2" r="J34"/>
  <c i="1" r="AW55"/>
  <c i="2" r="F36"/>
  <c i="1" r="BC55"/>
  <c i="3" l="1" r="R93"/>
  <c r="R92"/>
  <c r="P225"/>
  <c r="T225"/>
  <c r="T92"/>
  <c r="P93"/>
  <c r="P92"/>
  <c i="1" r="AU56"/>
  <c i="3" r="BK93"/>
  <c r="J93"/>
  <c r="J60"/>
  <c r="J94"/>
  <c r="J61"/>
  <c r="BK225"/>
  <c r="J225"/>
  <c r="J68"/>
  <c i="2" r="BK86"/>
  <c r="J86"/>
  <c r="J60"/>
  <c i="1" r="BB54"/>
  <c r="W31"/>
  <c i="2" r="J33"/>
  <c i="1" r="AV55"/>
  <c r="AT55"/>
  <c i="3" r="J33"/>
  <c i="1" r="AV56"/>
  <c r="AT56"/>
  <c i="2" r="F33"/>
  <c i="1" r="AZ55"/>
  <c r="BD54"/>
  <c r="W33"/>
  <c r="BA54"/>
  <c r="W30"/>
  <c r="AU54"/>
  <c r="BC54"/>
  <c r="AY54"/>
  <c i="3" r="F33"/>
  <c i="1" r="AZ56"/>
  <c i="2" l="1" r="BK85"/>
  <c r="J85"/>
  <c i="3" r="BK92"/>
  <c r="J92"/>
  <c i="2" r="J30"/>
  <c i="1" r="AG55"/>
  <c r="AW54"/>
  <c r="AK30"/>
  <c r="AX54"/>
  <c r="AZ54"/>
  <c r="W29"/>
  <c i="3" r="J30"/>
  <c i="1" r="AG56"/>
  <c r="W32"/>
  <c i="2" l="1" r="J39"/>
  <c i="3" r="J39"/>
  <c r="J59"/>
  <c i="2" r="J59"/>
  <c i="1" r="AN55"/>
  <c r="AN56"/>
  <c r="AG54"/>
  <c r="AK26"/>
  <c r="AV54"/>
  <c r="AK29"/>
  <c r="AK35"/>
  <c l="1"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<sst xmlns="http://schemas.openxmlformats.org/spreadsheetml/2006/main">
  <si>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</si>
  <si>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</si>
  <si>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</si>
  <si>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</si>
  <si>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</si>
  <si>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{84eb5afb-f8fe-4425-8d50-432e8a99f003}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</si>
  <si>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</si>
  <si>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</si>
  <si>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</si>
  <si>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</si>
  <si>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</si>
  <si>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</si>
  <si>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</si>
  <si>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</si>
  <si>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2022-1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</si>
  <si>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</si>
  <si>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</si>
  <si>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NOVOSTAVBA OTEVŘENÉHO PŘÍSTŘEŠKU JEVIŠTĚ K.Ú.KATUSICE, Č.PARC.1/2</t>
  </si>
  <si>
    <t>KSO:</t>
  </si>
  <si>
    <t>801 41 71</t>
  </si>
  <si>
    <t>CC-CZ:</t>
  </si>
  <si>
    <t/>
  </si>
  <si>
    <t>Místo:</t>
  </si>
  <si>
    <t>Katusice</t>
  </si>
  <si>
    <t>Datum:</t>
  </si>
  <si>
    <t>10. 1. 2022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</si>
  <si>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</si>
  <si>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</si>
  <si>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</si>
  <si>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</si>
  <si>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</si>
  <si>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</si>
  <si>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</si>
  <si>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 xml:space="preserve">Ing.Zdeňka Doušová </t>
  </si>
  <si>
    <t>True</t>
  </si>
  <si>
    <t>Zpracovatel:</t>
  </si>
  <si>
    <t>67422942</t>
  </si>
  <si>
    <t>Petr Navrátil</t>
  </si>
  <si>
    <t>CZ7801150951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</si>
  <si>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</si>
  <si>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</si>
  <si>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</si>
  <si>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</si>
  <si>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</si>
  <si>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</si>
  <si>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</si>
  <si>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</si>
  <si>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</si>
  <si>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</si>
  <si>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</si>
  <si>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</si>
  <si>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</si>
  <si>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</si>
  <si>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</si>
  <si>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</si>
  <si>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</si>
  <si>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</si>
  <si>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</si>
  <si>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</si>
  <si>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</si>
  <si>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</si>
  <si>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</si>
  <si>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</si>
  <si>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</si>
  <si>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</si>
  <si>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</si>
  <si>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</si>
  <si>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</si>
  <si>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</si>
  <si>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</si>
  <si>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</si>
  <si>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</si>
  <si>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</si>
  <si>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</si>
  <si>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</si>
  <si>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</si>
  <si>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</si>
  <si>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</si>
  <si>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</si>
  <si>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</si>
  <si>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2022-1-1</t>
  </si>
  <si>
    <t>VEDLEJŠÍ ROZPOČTOVÉ NÁKLADY</t>
  </si>
  <si>
    <t>STA</t>
  </si>
  <si>
    <t>1</t>
  </si>
  <si>
    <t>{a6a4e35c-bc6a-4ff1-90e5-9ba151d00d28}</t>
  </si>
  <si>
    <t>2</t>
  </si>
  <si>
    <t>2022-1-2</t>
  </si>
  <si>
    <t>STAVEBNÍ KONSTRUKCE</t>
  </si>
  <si>
    <t>{860a98f8-3e53-4614-a878-8b0b83c3eef6}</t>
  </si>
  <si>
    <t>KRYCÍ LIST SOUPISU PRACÍ</t>
  </si>
  <si>
    <t>Objekt:</t>
  </si>
  <si>
    <t>2022-1-1 - VEDLEJŠÍ ROZPOČTOVÉ NÁKLADY</t>
  </si>
  <si>
    <t>REKAPITULACE ČLENĚNÍ SOUPISU PRACÍ</t>
  </si>
  <si>
    <t>Kód dílu - Popis</t>
  </si>
  <si>
    <t>Cena celkem [CZK]</t>
  </si>
  <si>
    <t>-1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</si>
  <si>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</si>
  <si>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</si>
  <si>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</si>
  <si>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</si>
  <si>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</si>
  <si>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</si>
  <si>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</si>
  <si>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</si>
  <si>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</si>
  <si>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</si>
  <si>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</si>
  <si>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</si>
  <si>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</si>
  <si>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</si>
  <si>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</si>
  <si>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</si>
  <si>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</si>
  <si>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</si>
  <si>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</si>
  <si>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</si>
  <si>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</si>
  <si>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</si>
  <si>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</si>
  <si>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VRN1</t>
  </si>
  <si>
    <t>Průzkumné, geodetické a projektové práce</t>
  </si>
  <si>
    <t>3</t>
  </si>
  <si>
    <t>K</t>
  </si>
  <si>
    <t>012002000</t>
  </si>
  <si>
    <t>Geodetické práce</t>
  </si>
  <si>
    <t>kus</t>
  </si>
  <si>
    <t>CS ÚRS 2022 01</t>
  </si>
  <si>
    <t>1024</t>
  </si>
  <si>
    <t>75906414</t>
  </si>
  <si>
    <t>Online PSC</t>
  </si>
  <si>
    <t>https://podminky.urs.cz/item/CS_URS_2022_01/012002000</t>
  </si>
  <si>
    <t>VRN2</t>
  </si>
  <si>
    <t>Příprava staveniště</t>
  </si>
  <si>
    <t>020001000</t>
  </si>
  <si>
    <t>hod</t>
  </si>
  <si>
    <t>-915282106</t>
  </si>
  <si>
    <t>https://podminky.urs.cz/item/CS_URS_2022_01/020001000</t>
  </si>
  <si>
    <t>VRN3</t>
  </si>
  <si>
    <t>Zařízení staveniště</t>
  </si>
  <si>
    <t>030001000</t>
  </si>
  <si>
    <t>-1275961596</t>
  </si>
  <si>
    <t>https://podminky.urs.cz/item/CS_URS_2022_01/030001000</t>
  </si>
  <si>
    <t>VRN4</t>
  </si>
  <si>
    <t>Inženýrská činnost</t>
  </si>
  <si>
    <t>6</t>
  </si>
  <si>
    <t>045203000</t>
  </si>
  <si>
    <t>Kompletační činnost</t>
  </si>
  <si>
    <t>820997575</t>
  </si>
  <si>
    <t>https://podminky.urs.cz/item/CS_URS_2022_01/045203000</t>
  </si>
  <si>
    <t>7</t>
  </si>
  <si>
    <t>045303000</t>
  </si>
  <si>
    <t>Koordinační činnost</t>
  </si>
  <si>
    <t>-910931242</t>
  </si>
  <si>
    <t>https://podminky.urs.cz/item/CS_URS_2022_01/045303000</t>
  </si>
  <si>
    <t>VRN9</t>
  </si>
  <si>
    <t>Ostatní náklady</t>
  </si>
  <si>
    <t>8</t>
  </si>
  <si>
    <t>091504000</t>
  </si>
  <si>
    <t>Náklady související s publikační činností</t>
  </si>
  <si>
    <t>167530749</t>
  </si>
  <si>
    <t>https://podminky.urs.cz/item/CS_URS_2022_01/091504000</t>
  </si>
  <si>
    <t>2022-1-2 - STAVEBNÍ KONSTRUKCE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</si>
  <si>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</si>
  <si>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</si>
  <si>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</si>
  <si>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</si>
  <si>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</si>
  <si>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</si>
  <si>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</si>
  <si>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998 - Přesun hmot</t>
  </si>
  <si>
    <t>PSV - Práce a dodávky PSV</t>
  </si>
  <si>
    <t xml:space="preserve">    762 - Konstrukce tesařské</t>
  </si>
  <si>
    <t xml:space="preserve">    764 - Konstrukce klempířské</t>
  </si>
  <si>
    <t xml:space="preserve">    767 - Konstrukce zámečnické</t>
  </si>
  <si>
    <t xml:space="preserve">    783 - Dokončovací práce - nátěry</t>
  </si>
  <si>
    <t>HSV</t>
  </si>
  <si>
    <t>Práce a dodávky HSV</t>
  </si>
  <si>
    <t>Zemní práce</t>
  </si>
  <si>
    <t>121151104</t>
  </si>
  <si>
    <t>Sejmutí ornice strojně při souvislé ploše do 100 m2, tl. vrstvy přes 200 do 250 mm</t>
  </si>
  <si>
    <t>m2</t>
  </si>
  <si>
    <t>4</t>
  </si>
  <si>
    <t>-1870034774</t>
  </si>
  <si>
    <t>https://podminky.urs.cz/item/CS_URS_2022_01/121151104</t>
  </si>
  <si>
    <t>VV</t>
  </si>
  <si>
    <t>76,43</t>
  </si>
  <si>
    <t>Součet</t>
  </si>
  <si>
    <t>132251101</t>
  </si>
  <si>
    <t>Hloubení nezapažených rýh šířky do 800 mm strojně s urovnáním dna do předepsaného profilu a spádu v hornině třídy těžitelnosti I skupiny 3 do 20 m3</t>
  </si>
  <si>
    <t>m3</t>
  </si>
  <si>
    <t>282649129</t>
  </si>
  <si>
    <t>https://podminky.urs.cz/item/CS_URS_2022_01/132251101</t>
  </si>
  <si>
    <t>15,66*(0,65-0,24)</t>
  </si>
  <si>
    <t>60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</si>
  <si>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</si>
  <si>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</si>
  <si>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1593027886</t>
  </si>
  <si>
    <t>https://podminky.urs.cz/item/CS_URS_2022_01/162751117</t>
  </si>
  <si>
    <t>6,421</t>
  </si>
  <si>
    <t>61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</si>
  <si>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</si>
  <si>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</si>
  <si>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-1199723208</t>
  </si>
  <si>
    <t>https://podminky.urs.cz/item/CS_URS_2022_01/162751119</t>
  </si>
  <si>
    <t>6,421*12</t>
  </si>
  <si>
    <t>63</t>
  </si>
  <si>
    <t>171201221</t>
  </si>
  <si>
    <t>Poplatek za uložení stavebního odpadu na skládce (skládkovné) zeminy a kamení zatříděného do Katalogu odpadů pod kódem 17 05 04</t>
  </si>
  <si>
    <t>t</t>
  </si>
  <si>
    <t>1897426778</t>
  </si>
  <si>
    <t>https://podminky.urs.cz/item/CS_URS_2022_01/171201221</t>
  </si>
  <si>
    <t>6,421*2,1</t>
  </si>
  <si>
    <t>62</t>
  </si>
  <si>
    <t>171251201</t>
  </si>
  <si>
    <t>Uložení sypaniny na skládky nebo meziskládky bez hutnění s upravením uložené sypaniny do předepsaného tvaru</t>
  </si>
  <si>
    <t>-1574739284</t>
  </si>
  <si>
    <t>https://podminky.urs.cz/item/CS_URS_2022_01/171251201</t>
  </si>
  <si>
    <t>32</t>
  </si>
  <si>
    <t>174151101</t>
  </si>
  <si>
    <t>Zásyp sypaninou z jakékoliv horniny strojně s uložením výkopku ve vrstvách se zhutněním jam, šachet, rýh nebo kolem objektů v těchto vykopávkách</t>
  </si>
  <si>
    <t>-1819062109</t>
  </si>
  <si>
    <t>https://podminky.urs.cz/item/CS_URS_2022_01/174151101</t>
  </si>
  <si>
    <t>zásyp podlaha altán</t>
  </si>
  <si>
    <t>0,49*22,45</t>
  </si>
  <si>
    <t>33</t>
  </si>
  <si>
    <t>M</t>
  </si>
  <si>
    <t>58331200</t>
  </si>
  <si>
    <t>štěrkopísek netříděný</t>
  </si>
  <si>
    <t>-1902708963</t>
  </si>
  <si>
    <t>11,001*1,9</t>
  </si>
  <si>
    <t>Zakládání</t>
  </si>
  <si>
    <t>274313611</t>
  </si>
  <si>
    <t>Základy z betonu prostého pasy betonu kamenem neprokládaného tř. C 16/20</t>
  </si>
  <si>
    <t>1985011736</t>
  </si>
  <si>
    <t>https://podminky.urs.cz/item/CS_URS_2022_01/274313611</t>
  </si>
  <si>
    <t>15,66*0,5</t>
  </si>
  <si>
    <t>59</t>
  </si>
  <si>
    <t>278361101</t>
  </si>
  <si>
    <t>Výztuž základu (podezdívky) betonového z betonářské oceli 10 505 (R) nebo BSt 500</t>
  </si>
  <si>
    <t>1665237580</t>
  </si>
  <si>
    <t>https://podminky.urs.cz/item/CS_URS_2022_01/278361101</t>
  </si>
  <si>
    <t>(35,5+18,5)*1,05*0,001</t>
  </si>
  <si>
    <t>Svislé a kompletní konstrukce</t>
  </si>
  <si>
    <t>66</t>
  </si>
  <si>
    <t>311361821</t>
  </si>
  <si>
    <t>Výztuž nadzákladových zdí nosných svislých nebo odkloněných od svislice, rovných nebo oblých z betonářské oceli 10 505 (R) nebo BSt 500</t>
  </si>
  <si>
    <t>1539150589</t>
  </si>
  <si>
    <t>https://podminky.urs.cz/item/CS_URS_2022_01/311361821</t>
  </si>
  <si>
    <t>(80+20)*1,05*0,001</t>
  </si>
  <si>
    <t>9</t>
  </si>
  <si>
    <t>R311000001</t>
  </si>
  <si>
    <t>Nosná zeď tl přes 300 do 400 mm z štípaných tvárnic ztraceného bednění včetně výplně z betonu tř. C 16/20</t>
  </si>
  <si>
    <t>Vlastní</t>
  </si>
  <si>
    <t>-362124654</t>
  </si>
  <si>
    <t>0,2*(2,487*8)</t>
  </si>
  <si>
    <t>311113135</t>
  </si>
  <si>
    <t>Nadzákladové zdi z tvárnic ztraceného bednění hladkých, včetně výplně z betonu třídy C 16/20, tloušťky zdiva přes 300 do 400 mm</t>
  </si>
  <si>
    <t>-116207459</t>
  </si>
  <si>
    <t>https://podminky.urs.cz/item/CS_URS_2022_01/311113135</t>
  </si>
  <si>
    <t>311113214</t>
  </si>
  <si>
    <t>Nadzákladové zdi z tvárnic ztraceného bednění štípaných, včetně výplně z betonu třídy C 16/20 přírodních, tloušťky zdiva 300 mm</t>
  </si>
  <si>
    <t>-538966705</t>
  </si>
  <si>
    <t>https://podminky.urs.cz/item/CS_URS_2022_01/311113214</t>
  </si>
  <si>
    <t>0,2*(2,736*8)</t>
  </si>
  <si>
    <t>Komunikace pozemní</t>
  </si>
  <si>
    <t>48</t>
  </si>
  <si>
    <t>564811011</t>
  </si>
  <si>
    <t>Podklad ze štěrkodrti ŠD s rozprostřením a zhutněním plochy jednotlivě do 100 m2, po zhutnění tl. 50 mm</t>
  </si>
  <si>
    <t>667160643</t>
  </si>
  <si>
    <t>https://podminky.urs.cz/item/CS_URS_2022_01/564811011</t>
  </si>
  <si>
    <t>40,29*2</t>
  </si>
  <si>
    <t>49</t>
  </si>
  <si>
    <t>564831011</t>
  </si>
  <si>
    <t>Podklad ze štěrkodrti ŠD s rozprostřením a zhutněním plochy jednotlivě do 100 m2, po zhutnění tl. 100 mm</t>
  </si>
  <si>
    <t>1338262477</t>
  </si>
  <si>
    <t>https://podminky.urs.cz/item/CS_URS_2022_01/564831011</t>
  </si>
  <si>
    <t>40,29</t>
  </si>
  <si>
    <t>58</t>
  </si>
  <si>
    <t>R571000001</t>
  </si>
  <si>
    <t>Posyp krytu s rozprostřením a zhutněním mlat, v množství přes 5 do 10 kg/m2</t>
  </si>
  <si>
    <t>-1028055162</t>
  </si>
  <si>
    <t>Úpravy povrchů, podlahy a osazování výplní</t>
  </si>
  <si>
    <t>631311114</t>
  </si>
  <si>
    <t>Mazanina z betonu prostého bez zvýšených nároků na prostředí tl. přes 50 do 80 mm tř. C 16/20</t>
  </si>
  <si>
    <t>971062783</t>
  </si>
  <si>
    <t>https://podminky.urs.cz/item/CS_URS_2022_01/631311114</t>
  </si>
  <si>
    <t>snížená část vyrovnávky v rozsahu ZB š.400mm</t>
  </si>
  <si>
    <t>8,28*0,06</t>
  </si>
  <si>
    <t>631311124</t>
  </si>
  <si>
    <t>Mazanina z betonu prostého bez zvýšených nároků na prostředí tl. přes 80 do 120 mm tř. C 16/20</t>
  </si>
  <si>
    <t>-361323865</t>
  </si>
  <si>
    <t>https://podminky.urs.cz/item/CS_URS_2022_01/631311124</t>
  </si>
  <si>
    <t>část vyrovnávky v rozsahu ZB š.300mm</t>
  </si>
  <si>
    <t>0,085*7,37</t>
  </si>
  <si>
    <t>42</t>
  </si>
  <si>
    <t>631311214</t>
  </si>
  <si>
    <t>Mazanina z betonu prostého se zvýšenými nároky na prostředí tl. přes 50 do 80 mm tř. C 25/30</t>
  </si>
  <si>
    <t>1756610881</t>
  </si>
  <si>
    <t>https://podminky.urs.cz/item/CS_URS_2022_01/631311214</t>
  </si>
  <si>
    <t>13,7*0,04</t>
  </si>
  <si>
    <t>41</t>
  </si>
  <si>
    <t>631311224</t>
  </si>
  <si>
    <t>Mazanina z betonu prostého se zvýšenými nároky na prostředí tl. přes 80 do 120 mm tř. C 25/30</t>
  </si>
  <si>
    <t>-1148568266</t>
  </si>
  <si>
    <t>https://podminky.urs.cz/item/CS_URS_2022_01/631311224</t>
  </si>
  <si>
    <t>22,45*0,1</t>
  </si>
  <si>
    <t>45</t>
  </si>
  <si>
    <t>631319011</t>
  </si>
  <si>
    <t>Příplatek k cenám mazanin za úpravu povrchu mazaniny přehlazením, mazanina tl. přes 50 do 80 mm</t>
  </si>
  <si>
    <t>-80401299</t>
  </si>
  <si>
    <t>https://podminky.urs.cz/item/CS_URS_2022_01/631319011</t>
  </si>
  <si>
    <t>0,548</t>
  </si>
  <si>
    <t>46</t>
  </si>
  <si>
    <t>631319012</t>
  </si>
  <si>
    <t>Příplatek k cenám mazanin za úpravu povrchu mazaniny přehlazením, mazanina tl. přes 80 do 120 mm</t>
  </si>
  <si>
    <t>-128691264</t>
  </si>
  <si>
    <t>https://podminky.urs.cz/item/CS_URS_2022_01/631319012</t>
  </si>
  <si>
    <t>2,245</t>
  </si>
  <si>
    <t>43</t>
  </si>
  <si>
    <t>631319171</t>
  </si>
  <si>
    <t>Příplatek k cenám mazanin za stržení povrchu spodní vrstvy mazaniny latí před vložením výztuže nebo pletiva pro tl. obou vrstev mazaniny přes 50 do 80 mm</t>
  </si>
  <si>
    <t>-829363232</t>
  </si>
  <si>
    <t>https://podminky.urs.cz/item/CS_URS_2022_01/631319171</t>
  </si>
  <si>
    <t>44</t>
  </si>
  <si>
    <t>631319173</t>
  </si>
  <si>
    <t>Příplatek k cenám mazanin za stržení povrchu spodní vrstvy mazaniny latí před vložením výztuže nebo pletiva pro tl. obou vrstev mazaniny přes 80 do 120 mm</t>
  </si>
  <si>
    <t>179089257</t>
  </si>
  <si>
    <t>https://podminky.urs.cz/item/CS_URS_2022_01/631319173</t>
  </si>
  <si>
    <t>47</t>
  </si>
  <si>
    <t>631362021</t>
  </si>
  <si>
    <t>Výztuž mazanin ze svařovaných sítí z drátů typu KARI</t>
  </si>
  <si>
    <t>-1539140963</t>
  </si>
  <si>
    <t>https://podminky.urs.cz/item/CS_URS_2022_01/631362021</t>
  </si>
  <si>
    <t>36,14*1,1*4,44*0,001</t>
  </si>
  <si>
    <t>68</t>
  </si>
  <si>
    <t>632481213</t>
  </si>
  <si>
    <t>Separační vrstva k oddělení podlahových vrstev z polyetylénové fólie</t>
  </si>
  <si>
    <t>-841656701</t>
  </si>
  <si>
    <t>https://podminky.urs.cz/item/CS_URS_2022_01/632481213</t>
  </si>
  <si>
    <t>22,45*1,1</t>
  </si>
  <si>
    <t>Ostatní konstrukce a práce, bourání</t>
  </si>
  <si>
    <t>51</t>
  </si>
  <si>
    <t>R916000001</t>
  </si>
  <si>
    <t>Osazení skrytého obrubníku z profilu L100x100x10mm zarytím včetně začištění</t>
  </si>
  <si>
    <t>m</t>
  </si>
  <si>
    <t>-1171041472</t>
  </si>
  <si>
    <t>3,98*8</t>
  </si>
  <si>
    <t>53</t>
  </si>
  <si>
    <t>Obrubník pásovina 100x4mm vč.žárového zinkování</t>
  </si>
  <si>
    <t>kg</t>
  </si>
  <si>
    <t>-452203089</t>
  </si>
  <si>
    <t>hmotnost plechu 1x2m 62,8kg</t>
  </si>
  <si>
    <t>31,84*(62,8/2*0,1)</t>
  </si>
  <si>
    <t>50</t>
  </si>
  <si>
    <t>919726122</t>
  </si>
  <si>
    <t>Geotextilie netkaná pro ochranu, separaci nebo filtraci měrná hmotnost přes 200 do 300 g/m2</t>
  </si>
  <si>
    <t>273977981</t>
  </si>
  <si>
    <t>https://podminky.urs.cz/item/CS_URS_2022_01/919726122</t>
  </si>
  <si>
    <t>40,29*1,1</t>
  </si>
  <si>
    <t>40</t>
  </si>
  <si>
    <t>953961213</t>
  </si>
  <si>
    <t>Kotvy chemické s vyvrtáním otvoru do betonu, železobetonu nebo tvrdého kamene chemická patrona, velikost M 12, hloubka 110 mm</t>
  </si>
  <si>
    <t>205020556</t>
  </si>
  <si>
    <t>https://podminky.urs.cz/item/CS_URS_2022_01/953961213</t>
  </si>
  <si>
    <t>4*8</t>
  </si>
  <si>
    <t>998</t>
  </si>
  <si>
    <t>Přesun hmot</t>
  </si>
  <si>
    <t>54</t>
  </si>
  <si>
    <t>998011001</t>
  </si>
  <si>
    <t>Přesun hmot pro budovy občanské výstavby, bydlení, výrobu a služby s nosnou svislou konstrukcí zděnou z cihel, tvárnic nebo kamene vodorovná dopravní vzdálenost do 100 m pro budovy výšky do 6 m</t>
  </si>
  <si>
    <t>1003785875</t>
  </si>
  <si>
    <t>https://podminky.urs.cz/item/CS_URS_2022_01/998011001</t>
  </si>
  <si>
    <t>PSV</t>
  </si>
  <si>
    <t>Práce a dodávky PSV</t>
  </si>
  <si>
    <t>762</t>
  </si>
  <si>
    <t>Konstrukce tesařské</t>
  </si>
  <si>
    <t>26</t>
  </si>
  <si>
    <t>762081410</t>
  </si>
  <si>
    <t>Hoblování hraněného řeziva zabudovaného do konstrukce vícestranné hranoly</t>
  </si>
  <si>
    <t>16</t>
  </si>
  <si>
    <t>377954489</t>
  </si>
  <si>
    <t>https://podminky.urs.cz/item/CS_URS_2022_01/762081410</t>
  </si>
  <si>
    <t>(0,1+0,14)*2*(4,4*8+0,85*8+4,1*8+0,75*8+0,5*8)</t>
  </si>
  <si>
    <t>(0,06+0,12)*2*(0,35*32)</t>
  </si>
  <si>
    <t>(0,13+0,1)*2*(2,4*8)</t>
  </si>
  <si>
    <t>(0,14*4)*1,2</t>
  </si>
  <si>
    <t>(0,06+0,16)*2*(3*2+3,6*2)</t>
  </si>
  <si>
    <t>762332531</t>
  </si>
  <si>
    <t>Montáž vázaných konstrukcí krovů střech pultových, sedlových, valbových, stanových čtvercového nebo obdélníkového půdorysu z řeziva hoblovaného průřezové plochy do 120 cm2</t>
  </si>
  <si>
    <t>1971730482</t>
  </si>
  <si>
    <t>https://podminky.urs.cz/item/CS_URS_2022_01/762332531</t>
  </si>
  <si>
    <t>svlaky u okapu 60x120mm</t>
  </si>
  <si>
    <t>0,35*32</t>
  </si>
  <si>
    <t>kleštiny 60x160mm</t>
  </si>
  <si>
    <t>3*2+3,6*2</t>
  </si>
  <si>
    <t>22</t>
  </si>
  <si>
    <t>762332532</t>
  </si>
  <si>
    <t>Montáž vázaných konstrukcí krovů střech pultových, sedlových, valbových, stanových čtvercového nebo obdélníkového půdorysu z řeziva hoblovaného průřezové plochy přes 120 do 224 cm2</t>
  </si>
  <si>
    <t>-1969135110</t>
  </si>
  <si>
    <t>https://podminky.urs.cz/item/CS_URS_2022_01/762332532</t>
  </si>
  <si>
    <t>nárožní krokev 100x140mm</t>
  </si>
  <si>
    <t>4,4*8+0,85*8</t>
  </si>
  <si>
    <t>krokev</t>
  </si>
  <si>
    <t>4,1*8+0,75*8</t>
  </si>
  <si>
    <t>rozpěra vrchol</t>
  </si>
  <si>
    <t>0,5*8</t>
  </si>
  <si>
    <t>Mezisoučet</t>
  </si>
  <si>
    <t>pozednice 100x130mm</t>
  </si>
  <si>
    <t>2,4*8</t>
  </si>
  <si>
    <t>sloup 140x140mm</t>
  </si>
  <si>
    <t>1,2</t>
  </si>
  <si>
    <t>23</t>
  </si>
  <si>
    <t>60512125</t>
  </si>
  <si>
    <t>hranol stavební řezivo průřezu do 120cm2 do dl 6m</t>
  </si>
  <si>
    <t>1525625854</t>
  </si>
  <si>
    <t>0,06*0,12*0,35*32</t>
  </si>
  <si>
    <t>0,06*0,16*(3*2+3,6*2)</t>
  </si>
  <si>
    <t>0,208*1,1 'Přepočtené koeficientem množství</t>
  </si>
  <si>
    <t>24</t>
  </si>
  <si>
    <t>60512130</t>
  </si>
  <si>
    <t>hranol stavební řezivo průřezu do 224cm2 do dl 6m</t>
  </si>
  <si>
    <t>548075328</t>
  </si>
  <si>
    <t>0,1*0,14*(4,4*8+0,85*8+4,1*8+0,75*8+0,5*8)</t>
  </si>
  <si>
    <t>0,13*0,1*2,4*8</t>
  </si>
  <si>
    <t>0,14*0,14*1,2</t>
  </si>
  <si>
    <t>1,461*1,1 'Přepočtené koeficientem množství</t>
  </si>
  <si>
    <t>69</t>
  </si>
  <si>
    <t>762342511</t>
  </si>
  <si>
    <t>Montáž laťování montáž kontralatí na podklad bez tepelné izolace</t>
  </si>
  <si>
    <t>974595471</t>
  </si>
  <si>
    <t>https://podminky.urs.cz/item/CS_URS_2022_01/762342511</t>
  </si>
  <si>
    <t>4,4*8</t>
  </si>
  <si>
    <t>25</t>
  </si>
  <si>
    <t>60514101</t>
  </si>
  <si>
    <t>řezivo jehličnaté lať 10-25cm2</t>
  </si>
  <si>
    <t>-1102046971</t>
  </si>
  <si>
    <t>0,04*0,06*4,4*8</t>
  </si>
  <si>
    <t>0,084*1,1 'Přepočtené koeficientem množství</t>
  </si>
  <si>
    <t>29</t>
  </si>
  <si>
    <t>762341260</t>
  </si>
  <si>
    <t>Montáž bednění střech rovných a šikmých sklonu do 60° s vyřezáním otvorů z palubek</t>
  </si>
  <si>
    <t>1149818909</t>
  </si>
  <si>
    <t>https://podminky.urs.cz/item/CS_URS_2022_01/762341260</t>
  </si>
  <si>
    <t>záklop střecha</t>
  </si>
  <si>
    <t>2,93*4,105/2*8</t>
  </si>
  <si>
    <t>obklad čela</t>
  </si>
  <si>
    <t>7,2</t>
  </si>
  <si>
    <t>30</t>
  </si>
  <si>
    <t>61189995</t>
  </si>
  <si>
    <t>palubky podlahové smrk tl 24mm A/B</t>
  </si>
  <si>
    <t>203723343</t>
  </si>
  <si>
    <t>55,311</t>
  </si>
  <si>
    <t>55,311*1,08 'Přepočtené koeficientem množství</t>
  </si>
  <si>
    <t>52</t>
  </si>
  <si>
    <t>762395000</t>
  </si>
  <si>
    <t>Spojovací prostředky krovů, bednění a laťování, nadstřešních konstrukcí svory, prkna, hřebíky, pásová ocel, vruty</t>
  </si>
  <si>
    <t>1246830935</t>
  </si>
  <si>
    <t>https://podminky.urs.cz/item/CS_URS_2022_01/762395000</t>
  </si>
  <si>
    <t>0,208+1,461+0,084+(55,311*0,025)</t>
  </si>
  <si>
    <t>55</t>
  </si>
  <si>
    <t>998762101</t>
  </si>
  <si>
    <t>Přesun hmot pro konstrukce tesařské stanovený z hmotnosti přesunovaného materiálu vodorovná dopravní vzdálenost do 50 m v objektech výšky do 6 m</t>
  </si>
  <si>
    <t>-1362688983</t>
  </si>
  <si>
    <t>https://podminky.urs.cz/item/CS_URS_2022_01/998762101</t>
  </si>
  <si>
    <t>764</t>
  </si>
  <si>
    <t>Konstrukce klempířské</t>
  </si>
  <si>
    <t>31</t>
  </si>
  <si>
    <t>764121431</t>
  </si>
  <si>
    <t>Krytina z hliníkového plechu s úpravou u okapů, prostupů a výčnělků střechy rovné drážkováním z tabulí, velikosti 1000 x 2000 mm, sklon střechy do 30°</t>
  </si>
  <si>
    <t>-1617365055</t>
  </si>
  <si>
    <t>https://podminky.urs.cz/item/CS_URS_2022_01/764121431</t>
  </si>
  <si>
    <t>65</t>
  </si>
  <si>
    <t>764221443</t>
  </si>
  <si>
    <t>Oplechování střešních prvků z hliníkového plechu nároží nevětraného s použitím nárožního plechu rš 250 mm</t>
  </si>
  <si>
    <t>-1260657984</t>
  </si>
  <si>
    <t>https://podminky.urs.cz/item/CS_URS_2022_01/764221443</t>
  </si>
  <si>
    <t>8*4,4</t>
  </si>
  <si>
    <t>64</t>
  </si>
  <si>
    <t>R764000001</t>
  </si>
  <si>
    <t>Montáž+dodávka ozdobné špice - střecha</t>
  </si>
  <si>
    <t>2039969928</t>
  </si>
  <si>
    <t>67</t>
  </si>
  <si>
    <t>998764201</t>
  </si>
  <si>
    <t>Přesun hmot pro konstrukce klempířské stanovený procentní sazbou (%) z ceny vodorovná dopravní vzdálenost do 50 m v objektech výšky do 6 m</t>
  </si>
  <si>
    <t>%</t>
  </si>
  <si>
    <t>326739979</t>
  </si>
  <si>
    <t>https://podminky.urs.cz/item/CS_URS_2022_01/998764201</t>
  </si>
  <si>
    <t>767</t>
  </si>
  <si>
    <t>Konstrukce zámečnické</t>
  </si>
  <si>
    <t>10</t>
  </si>
  <si>
    <t>767995112</t>
  </si>
  <si>
    <t>Montáž ostatních atypických zámečnických konstrukcí hmotnosti přes 5 do 10 kg</t>
  </si>
  <si>
    <t>553410692</t>
  </si>
  <si>
    <t>https://podminky.urs.cz/item/CS_URS_2022_01/767995112</t>
  </si>
  <si>
    <t>lemování podlahy a schodu L 40x40x4mm (2,42m/kg)</t>
  </si>
  <si>
    <t>2,42*(2,736*8+2,487*8)</t>
  </si>
  <si>
    <t>11</t>
  </si>
  <si>
    <t>13010414</t>
  </si>
  <si>
    <t>úhelník ocelový rovnostranný jakost S235JR (11 375) 40x40x4mm</t>
  </si>
  <si>
    <t>1179951222</t>
  </si>
  <si>
    <t>P</t>
  </si>
  <si>
    <t>Poznámka k položce:_x000d_
Hmotnost: 2,61 kg/m</t>
  </si>
  <si>
    <t>lemování schodu</t>
  </si>
  <si>
    <t>101,117*0,001</t>
  </si>
  <si>
    <t>0,101*1,05 'Přepočtené koeficientem množství</t>
  </si>
  <si>
    <t>34</t>
  </si>
  <si>
    <t>R767000001</t>
  </si>
  <si>
    <t>Zinkování materiálu</t>
  </si>
  <si>
    <t>1777061622</t>
  </si>
  <si>
    <t>obvodové úhelníky</t>
  </si>
  <si>
    <t>101,117</t>
  </si>
  <si>
    <t>12</t>
  </si>
  <si>
    <t>767995113</t>
  </si>
  <si>
    <t>Montáž ostatních atypických zámečnických konstrukcí hmotnosti přes 10 do 20 kg</t>
  </si>
  <si>
    <t>1703724624</t>
  </si>
  <si>
    <t>https://podminky.urs.cz/item/CS_URS_2022_01/767995113</t>
  </si>
  <si>
    <t>S2 8x</t>
  </si>
  <si>
    <t>13,628*8</t>
  </si>
  <si>
    <t>rozpěry</t>
  </si>
  <si>
    <t>97,68</t>
  </si>
  <si>
    <t>14</t>
  </si>
  <si>
    <t>767995115</t>
  </si>
  <si>
    <t>Montáž ostatních atypických zámečnických konstrukcí hmotnosti přes 50 do 100 kg</t>
  </si>
  <si>
    <t>1274182085</t>
  </si>
  <si>
    <t>https://podminky.urs.cz/item/CS_URS_2022_01/767995115</t>
  </si>
  <si>
    <t>sloupky horní část 8ks</t>
  </si>
  <si>
    <t>51,236*8</t>
  </si>
  <si>
    <t>horní jekly</t>
  </si>
  <si>
    <t>535,923</t>
  </si>
  <si>
    <t>17</t>
  </si>
  <si>
    <t>R130000001</t>
  </si>
  <si>
    <t>Sloupky trubka 140/5mm</t>
  </si>
  <si>
    <t>1786152879</t>
  </si>
  <si>
    <t>sloupek v podezdívce S2 (jeden sloupek=7.348+P10=3,14*2, celkem=13,628kg)</t>
  </si>
  <si>
    <t>16,7*(0,46-0,02)*8</t>
  </si>
  <si>
    <t>navazující sloupek (jeden sloupek=48,096+P10=3,14, celkem=51,236kg)</t>
  </si>
  <si>
    <t>16,7*(2,89-0,01)*8</t>
  </si>
  <si>
    <t>443,552*1,05 'Přepočtené koeficientem množství</t>
  </si>
  <si>
    <t>18</t>
  </si>
  <si>
    <t>R130000002</t>
  </si>
  <si>
    <t>Plotna P10</t>
  </si>
  <si>
    <t>-1300042124</t>
  </si>
  <si>
    <t>plotny sloupek s2</t>
  </si>
  <si>
    <t>(157/2)*0,2*0,2*8*2</t>
  </si>
  <si>
    <t>navazující sloupek plotna</t>
  </si>
  <si>
    <t>(157/2)*0,2*0,2*8</t>
  </si>
  <si>
    <t>75,36*1,05 'Přepočtené koeficientem množství</t>
  </si>
  <si>
    <t>19</t>
  </si>
  <si>
    <t>R130000003</t>
  </si>
  <si>
    <t>Rozpěra trubka 60,3x4mm</t>
  </si>
  <si>
    <t>1604170904</t>
  </si>
  <si>
    <t>rozpěry trubka (jedna rozpěrka=12,21kg)</t>
  </si>
  <si>
    <t>5,55*(2,2*8)</t>
  </si>
  <si>
    <t>97,68*1,05 'Přepočtené koeficientem množství</t>
  </si>
  <si>
    <t>20</t>
  </si>
  <si>
    <t>R130000004</t>
  </si>
  <si>
    <t>Průvlak Jäkl 150x150x6.3mm vč.kotevních trnů m16 dl.0,13m</t>
  </si>
  <si>
    <t>2109035175</t>
  </si>
  <si>
    <t>průvlak (1ks=66,99kg)</t>
  </si>
  <si>
    <t>28,1*(2,384*8)</t>
  </si>
  <si>
    <t>535,923*1,05 'Přepočtené koeficientem množství</t>
  </si>
  <si>
    <t>56</t>
  </si>
  <si>
    <t>998767201</t>
  </si>
  <si>
    <t>Přesun hmot pro zámečnické konstrukce stanovený procentní sazbou (%) z ceny vodorovná dopravní vzdálenost do 50 m v objektech výšky do 6 m</t>
  </si>
  <si>
    <t>-298916067</t>
  </si>
  <si>
    <t>https://podminky.urs.cz/item/CS_URS_2022_01/998767201</t>
  </si>
  <si>
    <t>783</t>
  </si>
  <si>
    <t>Dokončovací práce - nátěry</t>
  </si>
  <si>
    <t>27</t>
  </si>
  <si>
    <t>783213011</t>
  </si>
  <si>
    <t>Preventivní napouštěcí nátěr tesařských prvků proti dřevokazným houbám, hmyzu a plísním nezabudovaných do konstrukce jednonásobný syntetický</t>
  </si>
  <si>
    <t>487777706</t>
  </si>
  <si>
    <t>https://podminky.urs.cz/item/CS_URS_2022_01/783213011</t>
  </si>
  <si>
    <t>60,048+(0,04+0,06)*2*(4,4*8)</t>
  </si>
  <si>
    <t>55,311*2</t>
  </si>
  <si>
    <t>28</t>
  </si>
  <si>
    <t>783218111</t>
  </si>
  <si>
    <t>Lazurovací nátěr tesařských konstrukcí dvojnásobný syntetický</t>
  </si>
  <si>
    <t>-1926008966</t>
  </si>
  <si>
    <t>https://podminky.urs.cz/item/CS_URS_2022_01/783218111</t>
  </si>
  <si>
    <t>60,048+48,111+7,2*2</t>
  </si>
  <si>
    <t>35</t>
  </si>
  <si>
    <t>783301313</t>
  </si>
  <si>
    <t>Příprava podkladu zámečnických konstrukcí před provedením nátěru odmaštění odmašťovačem ředidlovým</t>
  </si>
  <si>
    <t>-926920603</t>
  </si>
  <si>
    <t>https://podminky.urs.cz/item/CS_URS_2022_01/783301313</t>
  </si>
  <si>
    <t>Sloupky</t>
  </si>
  <si>
    <t>3,14*0,14*(0,44*8)</t>
  </si>
  <si>
    <t>3,14*0,14*(2,88*8)</t>
  </si>
  <si>
    <t>plotny</t>
  </si>
  <si>
    <t>0,2*0,2*2*8*2</t>
  </si>
  <si>
    <t>0,2*0,2*2*8</t>
  </si>
  <si>
    <t>rozpěrky</t>
  </si>
  <si>
    <t>3,14*0,0603*(2,2*8)</t>
  </si>
  <si>
    <t>jekl</t>
  </si>
  <si>
    <t>0,15*4*(2,384*8)</t>
  </si>
  <si>
    <t>36</t>
  </si>
  <si>
    <t>783314101</t>
  </si>
  <si>
    <t>Základní nátěr zámečnických konstrukcí jednonásobný syntetický</t>
  </si>
  <si>
    <t>1042910372</t>
  </si>
  <si>
    <t>https://podminky.urs.cz/item/CS_URS_2022_01/783314101</t>
  </si>
  <si>
    <t>viz. příprava podkladu</t>
  </si>
  <si>
    <t>28,37</t>
  </si>
  <si>
    <t>37</t>
  </si>
  <si>
    <t>783317101</t>
  </si>
  <si>
    <t>Krycí nátěr (email) zámečnických konstrukcí jednonásobný syntetický standardní</t>
  </si>
  <si>
    <t>-1048164627</t>
  </si>
  <si>
    <t>https://podminky.urs.cz/item/CS_URS_2022_01/783317101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</si>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</sst>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7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30" fillId="0" borderId="15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166" fontId="30" fillId="0" borderId="21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167" fontId="23" fillId="2" borderId="23" xfId="0" applyNumberFormat="1" applyFont="1" applyFill="1" applyBorder="1" applyAlignment="1" applyProtection="1">
      <alignment vertical="center"/>
      <protection locked="0"/>
    </xf>
    <xf numFmtId="0" fontId="40" fillId="0" borderId="0" xfId="0" applyFont="1" applyAlignment="1" applyProtection="1">
      <alignment vertical="center" wrapText="1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2_01/012002000" TargetMode="External" /><Relationship Id="rId2" Type="http://schemas.openxmlformats.org/officeDocument/2006/relationships/hyperlink" Target="https://podminky.urs.cz/item/CS_URS_2022_01/020001000" TargetMode="External" /><Relationship Id="rId3" Type="http://schemas.openxmlformats.org/officeDocument/2006/relationships/hyperlink" Target="https://podminky.urs.cz/item/CS_URS_2022_01/030001000" TargetMode="External" /><Relationship Id="rId4" Type="http://schemas.openxmlformats.org/officeDocument/2006/relationships/hyperlink" Target="https://podminky.urs.cz/item/CS_URS_2022_01/045203000" TargetMode="External" /><Relationship Id="rId5" Type="http://schemas.openxmlformats.org/officeDocument/2006/relationships/hyperlink" Target="https://podminky.urs.cz/item/CS_URS_2022_01/045303000" TargetMode="External" /><Relationship Id="rId6" Type="http://schemas.openxmlformats.org/officeDocument/2006/relationships/hyperlink" Target="https://podminky.urs.cz/item/CS_URS_2022_01/091504000" TargetMode="External" /><Relationship Id="rId7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2_01/121151104" TargetMode="External" /><Relationship Id="rId2" Type="http://schemas.openxmlformats.org/officeDocument/2006/relationships/hyperlink" Target="https://podminky.urs.cz/item/CS_URS_2022_01/132251101" TargetMode="External" /><Relationship Id="rId3" Type="http://schemas.openxmlformats.org/officeDocument/2006/relationships/hyperlink" Target="https://podminky.urs.cz/item/CS_URS_2022_01/162751117" TargetMode="External" /><Relationship Id="rId4" Type="http://schemas.openxmlformats.org/officeDocument/2006/relationships/hyperlink" Target="https://podminky.urs.cz/item/CS_URS_2022_01/162751119" TargetMode="External" /><Relationship Id="rId5" Type="http://schemas.openxmlformats.org/officeDocument/2006/relationships/hyperlink" Target="https://podminky.urs.cz/item/CS_URS_2022_01/171201221" TargetMode="External" /><Relationship Id="rId6" Type="http://schemas.openxmlformats.org/officeDocument/2006/relationships/hyperlink" Target="https://podminky.urs.cz/item/CS_URS_2022_01/171251201" TargetMode="External" /><Relationship Id="rId7" Type="http://schemas.openxmlformats.org/officeDocument/2006/relationships/hyperlink" Target="https://podminky.urs.cz/item/CS_URS_2022_01/174151101" TargetMode="External" /><Relationship Id="rId8" Type="http://schemas.openxmlformats.org/officeDocument/2006/relationships/hyperlink" Target="https://podminky.urs.cz/item/CS_URS_2022_01/274313611" TargetMode="External" /><Relationship Id="rId9" Type="http://schemas.openxmlformats.org/officeDocument/2006/relationships/hyperlink" Target="https://podminky.urs.cz/item/CS_URS_2022_01/278361101" TargetMode="External" /><Relationship Id="rId10" Type="http://schemas.openxmlformats.org/officeDocument/2006/relationships/hyperlink" Target="https://podminky.urs.cz/item/CS_URS_2022_01/311361821" TargetMode="External" /><Relationship Id="rId11" Type="http://schemas.openxmlformats.org/officeDocument/2006/relationships/hyperlink" Target="https://podminky.urs.cz/item/CS_URS_2022_01/311113135" TargetMode="External" /><Relationship Id="rId12" Type="http://schemas.openxmlformats.org/officeDocument/2006/relationships/hyperlink" Target="https://podminky.urs.cz/item/CS_URS_2022_01/311113214" TargetMode="External" /><Relationship Id="rId13" Type="http://schemas.openxmlformats.org/officeDocument/2006/relationships/hyperlink" Target="https://podminky.urs.cz/item/CS_URS_2022_01/564811011" TargetMode="External" /><Relationship Id="rId14" Type="http://schemas.openxmlformats.org/officeDocument/2006/relationships/hyperlink" Target="https://podminky.urs.cz/item/CS_URS_2022_01/564831011" TargetMode="External" /><Relationship Id="rId15" Type="http://schemas.openxmlformats.org/officeDocument/2006/relationships/hyperlink" Target="https://podminky.urs.cz/item/CS_URS_2022_01/631311114" TargetMode="External" /><Relationship Id="rId16" Type="http://schemas.openxmlformats.org/officeDocument/2006/relationships/hyperlink" Target="https://podminky.urs.cz/item/CS_URS_2022_01/631311124" TargetMode="External" /><Relationship Id="rId17" Type="http://schemas.openxmlformats.org/officeDocument/2006/relationships/hyperlink" Target="https://podminky.urs.cz/item/CS_URS_2022_01/631311214" TargetMode="External" /><Relationship Id="rId18" Type="http://schemas.openxmlformats.org/officeDocument/2006/relationships/hyperlink" Target="https://podminky.urs.cz/item/CS_URS_2022_01/631311224" TargetMode="External" /><Relationship Id="rId19" Type="http://schemas.openxmlformats.org/officeDocument/2006/relationships/hyperlink" Target="https://podminky.urs.cz/item/CS_URS_2022_01/631319011" TargetMode="External" /><Relationship Id="rId20" Type="http://schemas.openxmlformats.org/officeDocument/2006/relationships/hyperlink" Target="https://podminky.urs.cz/item/CS_URS_2022_01/631319012" TargetMode="External" /><Relationship Id="rId21" Type="http://schemas.openxmlformats.org/officeDocument/2006/relationships/hyperlink" Target="https://podminky.urs.cz/item/CS_URS_2022_01/631319171" TargetMode="External" /><Relationship Id="rId22" Type="http://schemas.openxmlformats.org/officeDocument/2006/relationships/hyperlink" Target="https://podminky.urs.cz/item/CS_URS_2022_01/631319173" TargetMode="External" /><Relationship Id="rId23" Type="http://schemas.openxmlformats.org/officeDocument/2006/relationships/hyperlink" Target="https://podminky.urs.cz/item/CS_URS_2022_01/631362021" TargetMode="External" /><Relationship Id="rId24" Type="http://schemas.openxmlformats.org/officeDocument/2006/relationships/hyperlink" Target="https://podminky.urs.cz/item/CS_URS_2022_01/632481213" TargetMode="External" /><Relationship Id="rId25" Type="http://schemas.openxmlformats.org/officeDocument/2006/relationships/hyperlink" Target="https://podminky.urs.cz/item/CS_URS_2022_01/919726122" TargetMode="External" /><Relationship Id="rId26" Type="http://schemas.openxmlformats.org/officeDocument/2006/relationships/hyperlink" Target="https://podminky.urs.cz/item/CS_URS_2022_01/953961213" TargetMode="External" /><Relationship Id="rId27" Type="http://schemas.openxmlformats.org/officeDocument/2006/relationships/hyperlink" Target="https://podminky.urs.cz/item/CS_URS_2022_01/998011001" TargetMode="External" /><Relationship Id="rId28" Type="http://schemas.openxmlformats.org/officeDocument/2006/relationships/hyperlink" Target="https://podminky.urs.cz/item/CS_URS_2022_01/762081410" TargetMode="External" /><Relationship Id="rId29" Type="http://schemas.openxmlformats.org/officeDocument/2006/relationships/hyperlink" Target="https://podminky.urs.cz/item/CS_URS_2022_01/762332531" TargetMode="External" /><Relationship Id="rId30" Type="http://schemas.openxmlformats.org/officeDocument/2006/relationships/hyperlink" Target="https://podminky.urs.cz/item/CS_URS_2022_01/762332532" TargetMode="External" /><Relationship Id="rId31" Type="http://schemas.openxmlformats.org/officeDocument/2006/relationships/hyperlink" Target="https://podminky.urs.cz/item/CS_URS_2022_01/762342511" TargetMode="External" /><Relationship Id="rId32" Type="http://schemas.openxmlformats.org/officeDocument/2006/relationships/hyperlink" Target="https://podminky.urs.cz/item/CS_URS_2022_01/762341260" TargetMode="External" /><Relationship Id="rId33" Type="http://schemas.openxmlformats.org/officeDocument/2006/relationships/hyperlink" Target="https://podminky.urs.cz/item/CS_URS_2022_01/762395000" TargetMode="External" /><Relationship Id="rId34" Type="http://schemas.openxmlformats.org/officeDocument/2006/relationships/hyperlink" Target="https://podminky.urs.cz/item/CS_URS_2022_01/998762101" TargetMode="External" /><Relationship Id="rId35" Type="http://schemas.openxmlformats.org/officeDocument/2006/relationships/hyperlink" Target="https://podminky.urs.cz/item/CS_URS_2022_01/764121431" TargetMode="External" /><Relationship Id="rId36" Type="http://schemas.openxmlformats.org/officeDocument/2006/relationships/hyperlink" Target="https://podminky.urs.cz/item/CS_URS_2022_01/764221443" TargetMode="External" /><Relationship Id="rId37" Type="http://schemas.openxmlformats.org/officeDocument/2006/relationships/hyperlink" Target="https://podminky.urs.cz/item/CS_URS_2022_01/998764201" TargetMode="External" /><Relationship Id="rId38" Type="http://schemas.openxmlformats.org/officeDocument/2006/relationships/hyperlink" Target="https://podminky.urs.cz/item/CS_URS_2022_01/767995112" TargetMode="External" /><Relationship Id="rId39" Type="http://schemas.openxmlformats.org/officeDocument/2006/relationships/hyperlink" Target="https://podminky.urs.cz/item/CS_URS_2022_01/767995113" TargetMode="External" /><Relationship Id="rId40" Type="http://schemas.openxmlformats.org/officeDocument/2006/relationships/hyperlink" Target="https://podminky.urs.cz/item/CS_URS_2022_01/767995115" TargetMode="External" /><Relationship Id="rId41" Type="http://schemas.openxmlformats.org/officeDocument/2006/relationships/hyperlink" Target="https://podminky.urs.cz/item/CS_URS_2022_01/998767201" TargetMode="External" /><Relationship Id="rId42" Type="http://schemas.openxmlformats.org/officeDocument/2006/relationships/hyperlink" Target="https://podminky.urs.cz/item/CS_URS_2022_01/783213011" TargetMode="External" /><Relationship Id="rId43" Type="http://schemas.openxmlformats.org/officeDocument/2006/relationships/hyperlink" Target="https://podminky.urs.cz/item/CS_URS_2022_01/783218111" TargetMode="External" /><Relationship Id="rId44" Type="http://schemas.openxmlformats.org/officeDocument/2006/relationships/hyperlink" Target="https://podminky.urs.cz/item/CS_URS_2022_01/783301313" TargetMode="External" /><Relationship Id="rId45" Type="http://schemas.openxmlformats.org/officeDocument/2006/relationships/hyperlink" Target="https://podminky.urs.cz/item/CS_URS_2022_01/783314101" TargetMode="External" /><Relationship Id="rId46" Type="http://schemas.openxmlformats.org/officeDocument/2006/relationships/hyperlink" Target="https://podminky.urs.cz/item/CS_URS_2022_01/783317101" TargetMode="External" /><Relationship Id="rId47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21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22</v>
      </c>
      <c r="E8" s="24"/>
      <c r="F8" s="24"/>
      <c r="G8" s="24"/>
      <c r="H8" s="24"/>
      <c r="I8" s="24"/>
      <c r="J8" s="24"/>
      <c r="K8" s="29" t="s">
        <v>23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24</v>
      </c>
      <c r="AL8" s="24"/>
      <c r="AM8" s="24"/>
      <c r="AN8" s="35" t="s">
        <v>25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26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27</v>
      </c>
      <c r="AL10" s="24"/>
      <c r="AM10" s="24"/>
      <c r="AN10" s="29" t="s">
        <v>21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29</v>
      </c>
      <c r="AL11" s="24"/>
      <c r="AM11" s="24"/>
      <c r="AN11" s="29" t="s">
        <v>21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30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27</v>
      </c>
      <c r="AL13" s="24"/>
      <c r="AM13" s="24"/>
      <c r="AN13" s="36" t="s">
        <v>31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31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29</v>
      </c>
      <c r="AL14" s="24"/>
      <c r="AM14" s="24"/>
      <c r="AN14" s="36" t="s">
        <v>31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32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27</v>
      </c>
      <c r="AL16" s="24"/>
      <c r="AM16" s="24"/>
      <c r="AN16" s="29" t="s">
        <v>21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33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29</v>
      </c>
      <c r="AL17" s="24"/>
      <c r="AM17" s="24"/>
      <c r="AN17" s="29" t="s">
        <v>21</v>
      </c>
      <c r="AO17" s="24"/>
      <c r="AP17" s="24"/>
      <c r="AQ17" s="24"/>
      <c r="AR17" s="22"/>
      <c r="BE17" s="33"/>
      <c r="BS17" s="19" t="s">
        <v>34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35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27</v>
      </c>
      <c r="AL19" s="24"/>
      <c r="AM19" s="24"/>
      <c r="AN19" s="29" t="s">
        <v>36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37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29</v>
      </c>
      <c r="AL20" s="24"/>
      <c r="AM20" s="24"/>
      <c r="AN20" s="29" t="s">
        <v>38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39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40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41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42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43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44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45</v>
      </c>
      <c r="E29" s="49"/>
      <c r="F29" s="34" t="s">
        <v>46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47</v>
      </c>
      <c r="G30" s="49"/>
      <c r="H30" s="49"/>
      <c r="I30" s="49"/>
      <c r="J30" s="49"/>
      <c r="K30" s="49"/>
      <c r="L30" s="50">
        <v>0.14999999999999999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48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49</v>
      </c>
      <c r="G32" s="49"/>
      <c r="H32" s="49"/>
      <c r="I32" s="49"/>
      <c r="J32" s="49"/>
      <c r="K32" s="49"/>
      <c r="L32" s="50">
        <v>0.14999999999999999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50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51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52</v>
      </c>
      <c r="U35" s="56"/>
      <c r="V35" s="56"/>
      <c r="W35" s="56"/>
      <c r="X35" s="58" t="s">
        <v>53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54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2022-1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NOVOSTAVBA OTEVŘENÉHO PŘÍSTŘEŠKU JEVIŠTĚ K.Ú.KATUSICE, Č.PARC.1/2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22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Katusice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24</v>
      </c>
      <c r="AJ47" s="42"/>
      <c r="AK47" s="42"/>
      <c r="AL47" s="42"/>
      <c r="AM47" s="74" t="str">
        <f>IF(AN8= "","",AN8)</f>
        <v>10. 1. 2022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26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 xml:space="preserve"> 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32</v>
      </c>
      <c r="AJ49" s="42"/>
      <c r="AK49" s="42"/>
      <c r="AL49" s="42"/>
      <c r="AM49" s="75" t="str">
        <f>IF(E17="","",E17)</f>
        <v xml:space="preserve">Ing.Zdeňka Doušová </v>
      </c>
      <c r="AN49" s="66"/>
      <c r="AO49" s="66"/>
      <c r="AP49" s="66"/>
      <c r="AQ49" s="42"/>
      <c r="AR49" s="46"/>
      <c r="AS49" s="76" t="s">
        <v>55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30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35</v>
      </c>
      <c r="AJ50" s="42"/>
      <c r="AK50" s="42"/>
      <c r="AL50" s="42"/>
      <c r="AM50" s="75" t="str">
        <f>IF(E20="","",E20)</f>
        <v>Petr Navrátil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56</v>
      </c>
      <c r="D52" s="89"/>
      <c r="E52" s="89"/>
      <c r="F52" s="89"/>
      <c r="G52" s="89"/>
      <c r="H52" s="90"/>
      <c r="I52" s="91" t="s">
        <v>57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58</v>
      </c>
      <c r="AH52" s="89"/>
      <c r="AI52" s="89"/>
      <c r="AJ52" s="89"/>
      <c r="AK52" s="89"/>
      <c r="AL52" s="89"/>
      <c r="AM52" s="89"/>
      <c r="AN52" s="91" t="s">
        <v>59</v>
      </c>
      <c r="AO52" s="89"/>
      <c r="AP52" s="89"/>
      <c r="AQ52" s="93" t="s">
        <v>60</v>
      </c>
      <c r="AR52" s="46"/>
      <c r="AS52" s="94" t="s">
        <v>61</v>
      </c>
      <c r="AT52" s="95" t="s">
        <v>62</v>
      </c>
      <c r="AU52" s="95" t="s">
        <v>63</v>
      </c>
      <c r="AV52" s="95" t="s">
        <v>64</v>
      </c>
      <c r="AW52" s="95" t="s">
        <v>65</v>
      </c>
      <c r="AX52" s="95" t="s">
        <v>66</v>
      </c>
      <c r="AY52" s="95" t="s">
        <v>67</v>
      </c>
      <c r="AZ52" s="95" t="s">
        <v>68</v>
      </c>
      <c r="BA52" s="95" t="s">
        <v>69</v>
      </c>
      <c r="BB52" s="95" t="s">
        <v>70</v>
      </c>
      <c r="BC52" s="95" t="s">
        <v>71</v>
      </c>
      <c r="BD52" s="96" t="s">
        <v>72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73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ROUND(SUM(AG55:AG56),2)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21</v>
      </c>
      <c r="AR54" s="106"/>
      <c r="AS54" s="107">
        <f>ROUND(SUM(AS55:AS56),2)</f>
        <v>0</v>
      </c>
      <c r="AT54" s="108">
        <f>ROUND(SUM(AV54:AW54),2)</f>
        <v>0</v>
      </c>
      <c r="AU54" s="109">
        <f>ROUND(SUM(AU55:AU56),5)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ROUND(SUM(AZ55:AZ56),2)</f>
        <v>0</v>
      </c>
      <c r="BA54" s="108">
        <f>ROUND(SUM(BA55:BA56),2)</f>
        <v>0</v>
      </c>
      <c r="BB54" s="108">
        <f>ROUND(SUM(BB55:BB56),2)</f>
        <v>0</v>
      </c>
      <c r="BC54" s="108">
        <f>ROUND(SUM(BC55:BC56),2)</f>
        <v>0</v>
      </c>
      <c r="BD54" s="110">
        <f>ROUND(SUM(BD55:BD56),2)</f>
        <v>0</v>
      </c>
      <c r="BE54" s="6"/>
      <c r="BS54" s="111" t="s">
        <v>74</v>
      </c>
      <c r="BT54" s="111" t="s">
        <v>75</v>
      </c>
      <c r="BU54" s="112" t="s">
        <v>76</v>
      </c>
      <c r="BV54" s="111" t="s">
        <v>77</v>
      </c>
      <c r="BW54" s="111" t="s">
        <v>5</v>
      </c>
      <c r="BX54" s="111" t="s">
        <v>78</v>
      </c>
      <c r="CL54" s="111" t="s">
        <v>19</v>
      </c>
    </row>
    <row r="55" s="7" customFormat="1" ht="16.5" customHeight="1">
      <c r="A55" s="113" t="s">
        <v>79</v>
      </c>
      <c r="B55" s="114"/>
      <c r="C55" s="115"/>
      <c r="D55" s="116" t="s">
        <v>80</v>
      </c>
      <c r="E55" s="116"/>
      <c r="F55" s="116"/>
      <c r="G55" s="116"/>
      <c r="H55" s="116"/>
      <c r="I55" s="117"/>
      <c r="J55" s="116" t="s">
        <v>81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'2022-1-1 - VEDLEJŠÍ ROZPO...'!J30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82</v>
      </c>
      <c r="AR55" s="120"/>
      <c r="AS55" s="121">
        <v>0</v>
      </c>
      <c r="AT55" s="122">
        <f>ROUND(SUM(AV55:AW55),2)</f>
        <v>0</v>
      </c>
      <c r="AU55" s="123">
        <f>'2022-1-1 - VEDLEJŠÍ ROZPO...'!P85</f>
        <v>0</v>
      </c>
      <c r="AV55" s="122">
        <f>'2022-1-1 - VEDLEJŠÍ ROZPO...'!J33</f>
        <v>0</v>
      </c>
      <c r="AW55" s="122">
        <f>'2022-1-1 - VEDLEJŠÍ ROZPO...'!J34</f>
        <v>0</v>
      </c>
      <c r="AX55" s="122">
        <f>'2022-1-1 - VEDLEJŠÍ ROZPO...'!J35</f>
        <v>0</v>
      </c>
      <c r="AY55" s="122">
        <f>'2022-1-1 - VEDLEJŠÍ ROZPO...'!J36</f>
        <v>0</v>
      </c>
      <c r="AZ55" s="122">
        <f>'2022-1-1 - VEDLEJŠÍ ROZPO...'!F33</f>
        <v>0</v>
      </c>
      <c r="BA55" s="122">
        <f>'2022-1-1 - VEDLEJŠÍ ROZPO...'!F34</f>
        <v>0</v>
      </c>
      <c r="BB55" s="122">
        <f>'2022-1-1 - VEDLEJŠÍ ROZPO...'!F35</f>
        <v>0</v>
      </c>
      <c r="BC55" s="122">
        <f>'2022-1-1 - VEDLEJŠÍ ROZPO...'!F36</f>
        <v>0</v>
      </c>
      <c r="BD55" s="124">
        <f>'2022-1-1 - VEDLEJŠÍ ROZPO...'!F37</f>
        <v>0</v>
      </c>
      <c r="BE55" s="7"/>
      <c r="BT55" s="125" t="s">
        <v>83</v>
      </c>
      <c r="BV55" s="125" t="s">
        <v>77</v>
      </c>
      <c r="BW55" s="125" t="s">
        <v>84</v>
      </c>
      <c r="BX55" s="125" t="s">
        <v>5</v>
      </c>
      <c r="CL55" s="125" t="s">
        <v>19</v>
      </c>
      <c r="CM55" s="125" t="s">
        <v>85</v>
      </c>
    </row>
    <row r="56" s="7" customFormat="1" ht="16.5" customHeight="1">
      <c r="A56" s="113" t="s">
        <v>79</v>
      </c>
      <c r="B56" s="114"/>
      <c r="C56" s="115"/>
      <c r="D56" s="116" t="s">
        <v>86</v>
      </c>
      <c r="E56" s="116"/>
      <c r="F56" s="116"/>
      <c r="G56" s="116"/>
      <c r="H56" s="116"/>
      <c r="I56" s="117"/>
      <c r="J56" s="116" t="s">
        <v>87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'2022-1-2 - STAVEBNÍ KONST...'!J30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82</v>
      </c>
      <c r="AR56" s="120"/>
      <c r="AS56" s="126">
        <v>0</v>
      </c>
      <c r="AT56" s="127">
        <f>ROUND(SUM(AV56:AW56),2)</f>
        <v>0</v>
      </c>
      <c r="AU56" s="128">
        <f>'2022-1-2 - STAVEBNÍ KONST...'!P92</f>
        <v>0</v>
      </c>
      <c r="AV56" s="127">
        <f>'2022-1-2 - STAVEBNÍ KONST...'!J33</f>
        <v>0</v>
      </c>
      <c r="AW56" s="127">
        <f>'2022-1-2 - STAVEBNÍ KONST...'!J34</f>
        <v>0</v>
      </c>
      <c r="AX56" s="127">
        <f>'2022-1-2 - STAVEBNÍ KONST...'!J35</f>
        <v>0</v>
      </c>
      <c r="AY56" s="127">
        <f>'2022-1-2 - STAVEBNÍ KONST...'!J36</f>
        <v>0</v>
      </c>
      <c r="AZ56" s="127">
        <f>'2022-1-2 - STAVEBNÍ KONST...'!F33</f>
        <v>0</v>
      </c>
      <c r="BA56" s="127">
        <f>'2022-1-2 - STAVEBNÍ KONST...'!F34</f>
        <v>0</v>
      </c>
      <c r="BB56" s="127">
        <f>'2022-1-2 - STAVEBNÍ KONST...'!F35</f>
        <v>0</v>
      </c>
      <c r="BC56" s="127">
        <f>'2022-1-2 - STAVEBNÍ KONST...'!F36</f>
        <v>0</v>
      </c>
      <c r="BD56" s="129">
        <f>'2022-1-2 - STAVEBNÍ KONST...'!F37</f>
        <v>0</v>
      </c>
      <c r="BE56" s="7"/>
      <c r="BT56" s="125" t="s">
        <v>83</v>
      </c>
      <c r="BV56" s="125" t="s">
        <v>77</v>
      </c>
      <c r="BW56" s="125" t="s">
        <v>88</v>
      </c>
      <c r="BX56" s="125" t="s">
        <v>5</v>
      </c>
      <c r="CL56" s="125" t="s">
        <v>19</v>
      </c>
      <c r="CM56" s="125" t="s">
        <v>85</v>
      </c>
    </row>
    <row r="57" s="2" customFormat="1" ht="30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  <row r="58" s="2" customFormat="1" ht="6.96" customHeight="1">
      <c r="A58" s="40"/>
      <c r="B58" s="61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46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</sheetData>
  <sheetProtection sheet="1" formatColumns="0" formatRows="0" objects="1" scenarios="1" spinCount="100000" saltValue="m5dR6Ml6O/SEmkd8g/9sbhwf/3D6TlYIH+xHRqGIQ6fEaRPZ0/2cB3KEY8LUldcY+kKSg52DWY9lQo6DVWsv2g==" hashValue="rJq0k28oqXbjVjkDwI+tdUne7lIvkX457uY9+fC/HjaOlf/WGL7xYeYlLuvfBtfqE6B6jszci+GWFgFTkMYEEQ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2022-1-1 - VEDLEJŠÍ ROZPO...'!C2" display="/"/>
    <hyperlink ref="A56" location="'2022-1-2 - STAVEBNÍ KONST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84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85</v>
      </c>
    </row>
    <row r="4" s="1" customFormat="1" ht="24.96" customHeight="1">
      <c r="B4" s="22"/>
      <c r="D4" s="132" t="s">
        <v>89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NOVOSTAVBA OTEVŘENÉHO PŘÍSTŘEŠKU JEVIŠTĚ K.Ú.KATUSICE, Č.PARC.1/2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90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91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21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22</v>
      </c>
      <c r="E12" s="40"/>
      <c r="F12" s="138" t="s">
        <v>23</v>
      </c>
      <c r="G12" s="40"/>
      <c r="H12" s="40"/>
      <c r="I12" s="134" t="s">
        <v>24</v>
      </c>
      <c r="J12" s="139" t="str">
        <f>'Rekapitulace stavby'!AN8</f>
        <v>10. 1. 2022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26</v>
      </c>
      <c r="E14" s="40"/>
      <c r="F14" s="40"/>
      <c r="G14" s="40"/>
      <c r="H14" s="40"/>
      <c r="I14" s="134" t="s">
        <v>27</v>
      </c>
      <c r="J14" s="138" t="s">
        <v>21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33</v>
      </c>
      <c r="F15" s="40"/>
      <c r="G15" s="40"/>
      <c r="H15" s="40"/>
      <c r="I15" s="134" t="s">
        <v>29</v>
      </c>
      <c r="J15" s="138" t="s">
        <v>21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30</v>
      </c>
      <c r="E17" s="40"/>
      <c r="F17" s="40"/>
      <c r="G17" s="40"/>
      <c r="H17" s="40"/>
      <c r="I17" s="134" t="s">
        <v>27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32</v>
      </c>
      <c r="E20" s="40"/>
      <c r="F20" s="40"/>
      <c r="G20" s="40"/>
      <c r="H20" s="40"/>
      <c r="I20" s="134" t="s">
        <v>27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Ing.Zdeňka Doušová </v>
      </c>
      <c r="F21" s="40"/>
      <c r="G21" s="40"/>
      <c r="H21" s="40"/>
      <c r="I21" s="134" t="s">
        <v>29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35</v>
      </c>
      <c r="E23" s="40"/>
      <c r="F23" s="40"/>
      <c r="G23" s="40"/>
      <c r="H23" s="40"/>
      <c r="I23" s="134" t="s">
        <v>27</v>
      </c>
      <c r="J23" s="138" t="s">
        <v>36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37</v>
      </c>
      <c r="F24" s="40"/>
      <c r="G24" s="40"/>
      <c r="H24" s="40"/>
      <c r="I24" s="134" t="s">
        <v>29</v>
      </c>
      <c r="J24" s="138" t="s">
        <v>38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39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21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41</v>
      </c>
      <c r="E30" s="40"/>
      <c r="F30" s="40"/>
      <c r="G30" s="40"/>
      <c r="H30" s="40"/>
      <c r="I30" s="40"/>
      <c r="J30" s="146">
        <f>ROUND(J85,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43</v>
      </c>
      <c r="G32" s="40"/>
      <c r="H32" s="40"/>
      <c r="I32" s="147" t="s">
        <v>42</v>
      </c>
      <c r="J32" s="147" t="s">
        <v>44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45</v>
      </c>
      <c r="E33" s="134" t="s">
        <v>46</v>
      </c>
      <c r="F33" s="149">
        <f>ROUND((SUM(BE85:BE103)),  2)</f>
        <v>0</v>
      </c>
      <c r="G33" s="40"/>
      <c r="H33" s="40"/>
      <c r="I33" s="150">
        <v>0.20999999999999999</v>
      </c>
      <c r="J33" s="149">
        <f>ROUND(((SUM(BE85:BE103))*I33),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47</v>
      </c>
      <c r="F34" s="149">
        <f>ROUND((SUM(BF85:BF103)),  2)</f>
        <v>0</v>
      </c>
      <c r="G34" s="40"/>
      <c r="H34" s="40"/>
      <c r="I34" s="150">
        <v>0.14999999999999999</v>
      </c>
      <c r="J34" s="149">
        <f>ROUND(((SUM(BF85:BF103))*I34),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48</v>
      </c>
      <c r="F35" s="149">
        <f>ROUND((SUM(BG85:BG103)),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49</v>
      </c>
      <c r="F36" s="149">
        <f>ROUND((SUM(BH85:BH103)),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50</v>
      </c>
      <c r="F37" s="149">
        <f>ROUND((SUM(BI85:BI103)),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51</v>
      </c>
      <c r="E39" s="153"/>
      <c r="F39" s="153"/>
      <c r="G39" s="154" t="s">
        <v>52</v>
      </c>
      <c r="H39" s="155" t="s">
        <v>53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92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NOVOSTAVBA OTEVŘENÉHO PŘÍSTŘEŠKU JEVIŠTĚ K.Ú.KATUSICE, Č.PARC.1/2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90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2022-1-1 - VEDLEJŠÍ ROZPOČTOVÉ NÁKLADY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22</v>
      </c>
      <c r="D52" s="42"/>
      <c r="E52" s="42"/>
      <c r="F52" s="29" t="str">
        <f>F12</f>
        <v>Katusice</v>
      </c>
      <c r="G52" s="42"/>
      <c r="H52" s="42"/>
      <c r="I52" s="34" t="s">
        <v>24</v>
      </c>
      <c r="J52" s="74" t="str">
        <f>IF(J12="","",J12)</f>
        <v>10. 1. 2022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26</v>
      </c>
      <c r="D54" s="42"/>
      <c r="E54" s="42"/>
      <c r="F54" s="29" t="str">
        <f>E15</f>
        <v xml:space="preserve">Ing.Zdeňka Doušová </v>
      </c>
      <c r="G54" s="42"/>
      <c r="H54" s="42"/>
      <c r="I54" s="34" t="s">
        <v>32</v>
      </c>
      <c r="J54" s="38" t="str">
        <f>E21</f>
        <v xml:space="preserve">Ing.Zdeňka Doušová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30</v>
      </c>
      <c r="D55" s="42"/>
      <c r="E55" s="42"/>
      <c r="F55" s="29" t="str">
        <f>IF(E18="","",E18)</f>
        <v>Vyplň údaj</v>
      </c>
      <c r="G55" s="42"/>
      <c r="H55" s="42"/>
      <c r="I55" s="34" t="s">
        <v>35</v>
      </c>
      <c r="J55" s="38" t="str">
        <f>E24</f>
        <v>Petr Navrátil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93</v>
      </c>
      <c r="D57" s="164"/>
      <c r="E57" s="164"/>
      <c r="F57" s="164"/>
      <c r="G57" s="164"/>
      <c r="H57" s="164"/>
      <c r="I57" s="164"/>
      <c r="J57" s="165" t="s">
        <v>94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73</v>
      </c>
      <c r="D59" s="42"/>
      <c r="E59" s="42"/>
      <c r="F59" s="42"/>
      <c r="G59" s="42"/>
      <c r="H59" s="42"/>
      <c r="I59" s="42"/>
      <c r="J59" s="104">
        <f>J85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95</v>
      </c>
    </row>
    <row r="60" s="9" customFormat="1" ht="24.96" customHeight="1">
      <c r="A60" s="9"/>
      <c r="B60" s="167"/>
      <c r="C60" s="168"/>
      <c r="D60" s="169" t="s">
        <v>96</v>
      </c>
      <c r="E60" s="170"/>
      <c r="F60" s="170"/>
      <c r="G60" s="170"/>
      <c r="H60" s="170"/>
      <c r="I60" s="170"/>
      <c r="J60" s="171">
        <f>J86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97</v>
      </c>
      <c r="E61" s="176"/>
      <c r="F61" s="176"/>
      <c r="G61" s="176"/>
      <c r="H61" s="176"/>
      <c r="I61" s="176"/>
      <c r="J61" s="177">
        <f>J87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98</v>
      </c>
      <c r="E62" s="176"/>
      <c r="F62" s="176"/>
      <c r="G62" s="176"/>
      <c r="H62" s="176"/>
      <c r="I62" s="176"/>
      <c r="J62" s="177">
        <f>J90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99</v>
      </c>
      <c r="E63" s="176"/>
      <c r="F63" s="176"/>
      <c r="G63" s="176"/>
      <c r="H63" s="176"/>
      <c r="I63" s="176"/>
      <c r="J63" s="177">
        <f>J93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100</v>
      </c>
      <c r="E64" s="176"/>
      <c r="F64" s="176"/>
      <c r="G64" s="176"/>
      <c r="H64" s="176"/>
      <c r="I64" s="176"/>
      <c r="J64" s="177">
        <f>J96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101</v>
      </c>
      <c r="E65" s="176"/>
      <c r="F65" s="176"/>
      <c r="G65" s="176"/>
      <c r="H65" s="176"/>
      <c r="I65" s="176"/>
      <c r="J65" s="177">
        <f>J101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6.96" customHeight="1">
      <c r="A67" s="40"/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71" s="2" customFormat="1" ht="6.96" customHeight="1">
      <c r="A71" s="40"/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24.96" customHeight="1">
      <c r="A72" s="40"/>
      <c r="B72" s="41"/>
      <c r="C72" s="25" t="s">
        <v>102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16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162" t="str">
        <f>E7</f>
        <v>NOVOSTAVBA OTEVŘENÉHO PŘÍSTŘEŠKU JEVIŠTĚ K.Ú.KATUSICE, Č.PARC.1/2</v>
      </c>
      <c r="F75" s="34"/>
      <c r="G75" s="34"/>
      <c r="H75" s="34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90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71" t="str">
        <f>E9</f>
        <v>2022-1-1 - VEDLEJŠÍ ROZPOČTOVÉ NÁKLADY</v>
      </c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22</v>
      </c>
      <c r="D79" s="42"/>
      <c r="E79" s="42"/>
      <c r="F79" s="29" t="str">
        <f>F12</f>
        <v>Katusice</v>
      </c>
      <c r="G79" s="42"/>
      <c r="H79" s="42"/>
      <c r="I79" s="34" t="s">
        <v>24</v>
      </c>
      <c r="J79" s="74" t="str">
        <f>IF(J12="","",J12)</f>
        <v>10. 1. 2022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26</v>
      </c>
      <c r="D81" s="42"/>
      <c r="E81" s="42"/>
      <c r="F81" s="29" t="str">
        <f>E15</f>
        <v xml:space="preserve">Ing.Zdeňka Doušová </v>
      </c>
      <c r="G81" s="42"/>
      <c r="H81" s="42"/>
      <c r="I81" s="34" t="s">
        <v>32</v>
      </c>
      <c r="J81" s="38" t="str">
        <f>E21</f>
        <v xml:space="preserve">Ing.Zdeňka Doušová 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30</v>
      </c>
      <c r="D82" s="42"/>
      <c r="E82" s="42"/>
      <c r="F82" s="29" t="str">
        <f>IF(E18="","",E18)</f>
        <v>Vyplň údaj</v>
      </c>
      <c r="G82" s="42"/>
      <c r="H82" s="42"/>
      <c r="I82" s="34" t="s">
        <v>35</v>
      </c>
      <c r="J82" s="38" t="str">
        <f>E24</f>
        <v>Petr Navrátil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0.32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11" customFormat="1" ht="29.28" customHeight="1">
      <c r="A84" s="179"/>
      <c r="B84" s="180"/>
      <c r="C84" s="181" t="s">
        <v>103</v>
      </c>
      <c r="D84" s="182" t="s">
        <v>60</v>
      </c>
      <c r="E84" s="182" t="s">
        <v>56</v>
      </c>
      <c r="F84" s="182" t="s">
        <v>57</v>
      </c>
      <c r="G84" s="182" t="s">
        <v>104</v>
      </c>
      <c r="H84" s="182" t="s">
        <v>105</v>
      </c>
      <c r="I84" s="182" t="s">
        <v>106</v>
      </c>
      <c r="J84" s="182" t="s">
        <v>94</v>
      </c>
      <c r="K84" s="183" t="s">
        <v>107</v>
      </c>
      <c r="L84" s="184"/>
      <c r="M84" s="94" t="s">
        <v>21</v>
      </c>
      <c r="N84" s="95" t="s">
        <v>45</v>
      </c>
      <c r="O84" s="95" t="s">
        <v>108</v>
      </c>
      <c r="P84" s="95" t="s">
        <v>109</v>
      </c>
      <c r="Q84" s="95" t="s">
        <v>110</v>
      </c>
      <c r="R84" s="95" t="s">
        <v>111</v>
      </c>
      <c r="S84" s="95" t="s">
        <v>112</v>
      </c>
      <c r="T84" s="96" t="s">
        <v>113</v>
      </c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</row>
    <row r="85" s="2" customFormat="1" ht="22.8" customHeight="1">
      <c r="A85" s="40"/>
      <c r="B85" s="41"/>
      <c r="C85" s="101" t="s">
        <v>114</v>
      </c>
      <c r="D85" s="42"/>
      <c r="E85" s="42"/>
      <c r="F85" s="42"/>
      <c r="G85" s="42"/>
      <c r="H85" s="42"/>
      <c r="I85" s="42"/>
      <c r="J85" s="185">
        <f>BK85</f>
        <v>0</v>
      </c>
      <c r="K85" s="42"/>
      <c r="L85" s="46"/>
      <c r="M85" s="97"/>
      <c r="N85" s="186"/>
      <c r="O85" s="98"/>
      <c r="P85" s="187">
        <f>P86</f>
        <v>0</v>
      </c>
      <c r="Q85" s="98"/>
      <c r="R85" s="187">
        <f>R86</f>
        <v>0</v>
      </c>
      <c r="S85" s="98"/>
      <c r="T85" s="188">
        <f>T86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74</v>
      </c>
      <c r="AU85" s="19" t="s">
        <v>95</v>
      </c>
      <c r="BK85" s="189">
        <f>BK86</f>
        <v>0</v>
      </c>
    </row>
    <row r="86" s="12" customFormat="1" ht="25.92" customHeight="1">
      <c r="A86" s="12"/>
      <c r="B86" s="190"/>
      <c r="C86" s="191"/>
      <c r="D86" s="192" t="s">
        <v>74</v>
      </c>
      <c r="E86" s="193" t="s">
        <v>115</v>
      </c>
      <c r="F86" s="193" t="s">
        <v>116</v>
      </c>
      <c r="G86" s="191"/>
      <c r="H86" s="191"/>
      <c r="I86" s="194"/>
      <c r="J86" s="195">
        <f>BK86</f>
        <v>0</v>
      </c>
      <c r="K86" s="191"/>
      <c r="L86" s="196"/>
      <c r="M86" s="197"/>
      <c r="N86" s="198"/>
      <c r="O86" s="198"/>
      <c r="P86" s="199">
        <f>P87+P90+P93+P96+P101</f>
        <v>0</v>
      </c>
      <c r="Q86" s="198"/>
      <c r="R86" s="199">
        <f>R87+R90+R93+R96+R101</f>
        <v>0</v>
      </c>
      <c r="S86" s="198"/>
      <c r="T86" s="200">
        <f>T87+T90+T93+T96+T101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1" t="s">
        <v>117</v>
      </c>
      <c r="AT86" s="202" t="s">
        <v>74</v>
      </c>
      <c r="AU86" s="202" t="s">
        <v>75</v>
      </c>
      <c r="AY86" s="201" t="s">
        <v>118</v>
      </c>
      <c r="BK86" s="203">
        <f>BK87+BK90+BK93+BK96+BK101</f>
        <v>0</v>
      </c>
    </row>
    <row r="87" s="12" customFormat="1" ht="22.8" customHeight="1">
      <c r="A87" s="12"/>
      <c r="B87" s="190"/>
      <c r="C87" s="191"/>
      <c r="D87" s="192" t="s">
        <v>74</v>
      </c>
      <c r="E87" s="204" t="s">
        <v>119</v>
      </c>
      <c r="F87" s="204" t="s">
        <v>120</v>
      </c>
      <c r="G87" s="191"/>
      <c r="H87" s="191"/>
      <c r="I87" s="194"/>
      <c r="J87" s="205">
        <f>BK87</f>
        <v>0</v>
      </c>
      <c r="K87" s="191"/>
      <c r="L87" s="196"/>
      <c r="M87" s="197"/>
      <c r="N87" s="198"/>
      <c r="O87" s="198"/>
      <c r="P87" s="199">
        <f>SUM(P88:P89)</f>
        <v>0</v>
      </c>
      <c r="Q87" s="198"/>
      <c r="R87" s="199">
        <f>SUM(R88:R89)</f>
        <v>0</v>
      </c>
      <c r="S87" s="198"/>
      <c r="T87" s="200">
        <f>SUM(T88:T89)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117</v>
      </c>
      <c r="AT87" s="202" t="s">
        <v>74</v>
      </c>
      <c r="AU87" s="202" t="s">
        <v>83</v>
      </c>
      <c r="AY87" s="201" t="s">
        <v>118</v>
      </c>
      <c r="BK87" s="203">
        <f>SUM(BK88:BK89)</f>
        <v>0</v>
      </c>
    </row>
    <row r="88" s="2" customFormat="1" ht="16.5" customHeight="1">
      <c r="A88" s="40"/>
      <c r="B88" s="41"/>
      <c r="C88" s="206" t="s">
        <v>121</v>
      </c>
      <c r="D88" s="206" t="s">
        <v>122</v>
      </c>
      <c r="E88" s="207" t="s">
        <v>123</v>
      </c>
      <c r="F88" s="208" t="s">
        <v>124</v>
      </c>
      <c r="G88" s="209" t="s">
        <v>125</v>
      </c>
      <c r="H88" s="210">
        <v>1</v>
      </c>
      <c r="I88" s="211"/>
      <c r="J88" s="212">
        <f>ROUND(I88*H88,2)</f>
        <v>0</v>
      </c>
      <c r="K88" s="208" t="s">
        <v>126</v>
      </c>
      <c r="L88" s="46"/>
      <c r="M88" s="213" t="s">
        <v>21</v>
      </c>
      <c r="N88" s="214" t="s">
        <v>46</v>
      </c>
      <c r="O88" s="86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127</v>
      </c>
      <c r="AT88" s="217" t="s">
        <v>122</v>
      </c>
      <c r="AU88" s="217" t="s">
        <v>85</v>
      </c>
      <c r="AY88" s="19" t="s">
        <v>118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83</v>
      </c>
      <c r="BK88" s="218">
        <f>ROUND(I88*H88,2)</f>
        <v>0</v>
      </c>
      <c r="BL88" s="19" t="s">
        <v>127</v>
      </c>
      <c r="BM88" s="217" t="s">
        <v>128</v>
      </c>
    </row>
    <row r="89" s="2" customFormat="1">
      <c r="A89" s="40"/>
      <c r="B89" s="41"/>
      <c r="C89" s="42"/>
      <c r="D89" s="219" t="s">
        <v>129</v>
      </c>
      <c r="E89" s="42"/>
      <c r="F89" s="220" t="s">
        <v>130</v>
      </c>
      <c r="G89" s="42"/>
      <c r="H89" s="42"/>
      <c r="I89" s="221"/>
      <c r="J89" s="42"/>
      <c r="K89" s="42"/>
      <c r="L89" s="46"/>
      <c r="M89" s="222"/>
      <c r="N89" s="223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129</v>
      </c>
      <c r="AU89" s="19" t="s">
        <v>85</v>
      </c>
    </row>
    <row r="90" s="12" customFormat="1" ht="22.8" customHeight="1">
      <c r="A90" s="12"/>
      <c r="B90" s="190"/>
      <c r="C90" s="191"/>
      <c r="D90" s="192" t="s">
        <v>74</v>
      </c>
      <c r="E90" s="204" t="s">
        <v>131</v>
      </c>
      <c r="F90" s="204" t="s">
        <v>132</v>
      </c>
      <c r="G90" s="191"/>
      <c r="H90" s="191"/>
      <c r="I90" s="194"/>
      <c r="J90" s="205">
        <f>BK90</f>
        <v>0</v>
      </c>
      <c r="K90" s="191"/>
      <c r="L90" s="196"/>
      <c r="M90" s="197"/>
      <c r="N90" s="198"/>
      <c r="O90" s="198"/>
      <c r="P90" s="199">
        <f>SUM(P91:P92)</f>
        <v>0</v>
      </c>
      <c r="Q90" s="198"/>
      <c r="R90" s="199">
        <f>SUM(R91:R92)</f>
        <v>0</v>
      </c>
      <c r="S90" s="198"/>
      <c r="T90" s="200">
        <f>SUM(T91:T92)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1" t="s">
        <v>117</v>
      </c>
      <c r="AT90" s="202" t="s">
        <v>74</v>
      </c>
      <c r="AU90" s="202" t="s">
        <v>83</v>
      </c>
      <c r="AY90" s="201" t="s">
        <v>118</v>
      </c>
      <c r="BK90" s="203">
        <f>SUM(BK91:BK92)</f>
        <v>0</v>
      </c>
    </row>
    <row r="91" s="2" customFormat="1" ht="16.5" customHeight="1">
      <c r="A91" s="40"/>
      <c r="B91" s="41"/>
      <c r="C91" s="206" t="s">
        <v>85</v>
      </c>
      <c r="D91" s="206" t="s">
        <v>122</v>
      </c>
      <c r="E91" s="207" t="s">
        <v>133</v>
      </c>
      <c r="F91" s="208" t="s">
        <v>132</v>
      </c>
      <c r="G91" s="209" t="s">
        <v>134</v>
      </c>
      <c r="H91" s="210">
        <v>10</v>
      </c>
      <c r="I91" s="211"/>
      <c r="J91" s="212">
        <f>ROUND(I91*H91,2)</f>
        <v>0</v>
      </c>
      <c r="K91" s="208" t="s">
        <v>126</v>
      </c>
      <c r="L91" s="46"/>
      <c r="M91" s="213" t="s">
        <v>21</v>
      </c>
      <c r="N91" s="214" t="s">
        <v>46</v>
      </c>
      <c r="O91" s="86"/>
      <c r="P91" s="215">
        <f>O91*H91</f>
        <v>0</v>
      </c>
      <c r="Q91" s="215">
        <v>0</v>
      </c>
      <c r="R91" s="215">
        <f>Q91*H91</f>
        <v>0</v>
      </c>
      <c r="S91" s="215">
        <v>0</v>
      </c>
      <c r="T91" s="216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7" t="s">
        <v>127</v>
      </c>
      <c r="AT91" s="217" t="s">
        <v>122</v>
      </c>
      <c r="AU91" s="217" t="s">
        <v>85</v>
      </c>
      <c r="AY91" s="19" t="s">
        <v>118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9" t="s">
        <v>83</v>
      </c>
      <c r="BK91" s="218">
        <f>ROUND(I91*H91,2)</f>
        <v>0</v>
      </c>
      <c r="BL91" s="19" t="s">
        <v>127</v>
      </c>
      <c r="BM91" s="217" t="s">
        <v>135</v>
      </c>
    </row>
    <row r="92" s="2" customFormat="1">
      <c r="A92" s="40"/>
      <c r="B92" s="41"/>
      <c r="C92" s="42"/>
      <c r="D92" s="219" t="s">
        <v>129</v>
      </c>
      <c r="E92" s="42"/>
      <c r="F92" s="220" t="s">
        <v>136</v>
      </c>
      <c r="G92" s="42"/>
      <c r="H92" s="42"/>
      <c r="I92" s="221"/>
      <c r="J92" s="42"/>
      <c r="K92" s="42"/>
      <c r="L92" s="46"/>
      <c r="M92" s="222"/>
      <c r="N92" s="223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129</v>
      </c>
      <c r="AU92" s="19" t="s">
        <v>85</v>
      </c>
    </row>
    <row r="93" s="12" customFormat="1" ht="22.8" customHeight="1">
      <c r="A93" s="12"/>
      <c r="B93" s="190"/>
      <c r="C93" s="191"/>
      <c r="D93" s="192" t="s">
        <v>74</v>
      </c>
      <c r="E93" s="204" t="s">
        <v>137</v>
      </c>
      <c r="F93" s="204" t="s">
        <v>138</v>
      </c>
      <c r="G93" s="191"/>
      <c r="H93" s="191"/>
      <c r="I93" s="194"/>
      <c r="J93" s="205">
        <f>BK93</f>
        <v>0</v>
      </c>
      <c r="K93" s="191"/>
      <c r="L93" s="196"/>
      <c r="M93" s="197"/>
      <c r="N93" s="198"/>
      <c r="O93" s="198"/>
      <c r="P93" s="199">
        <f>SUM(P94:P95)</f>
        <v>0</v>
      </c>
      <c r="Q93" s="198"/>
      <c r="R93" s="199">
        <f>SUM(R94:R95)</f>
        <v>0</v>
      </c>
      <c r="S93" s="198"/>
      <c r="T93" s="200">
        <f>SUM(T94:T95)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1" t="s">
        <v>117</v>
      </c>
      <c r="AT93" s="202" t="s">
        <v>74</v>
      </c>
      <c r="AU93" s="202" t="s">
        <v>83</v>
      </c>
      <c r="AY93" s="201" t="s">
        <v>118</v>
      </c>
      <c r="BK93" s="203">
        <f>SUM(BK94:BK95)</f>
        <v>0</v>
      </c>
    </row>
    <row r="94" s="2" customFormat="1" ht="16.5" customHeight="1">
      <c r="A94" s="40"/>
      <c r="B94" s="41"/>
      <c r="C94" s="206" t="s">
        <v>83</v>
      </c>
      <c r="D94" s="206" t="s">
        <v>122</v>
      </c>
      <c r="E94" s="207" t="s">
        <v>139</v>
      </c>
      <c r="F94" s="208" t="s">
        <v>138</v>
      </c>
      <c r="G94" s="209" t="s">
        <v>125</v>
      </c>
      <c r="H94" s="210">
        <v>1</v>
      </c>
      <c r="I94" s="211"/>
      <c r="J94" s="212">
        <f>ROUND(I94*H94,2)</f>
        <v>0</v>
      </c>
      <c r="K94" s="208" t="s">
        <v>126</v>
      </c>
      <c r="L94" s="46"/>
      <c r="M94" s="213" t="s">
        <v>21</v>
      </c>
      <c r="N94" s="214" t="s">
        <v>46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127</v>
      </c>
      <c r="AT94" s="217" t="s">
        <v>122</v>
      </c>
      <c r="AU94" s="217" t="s">
        <v>85</v>
      </c>
      <c r="AY94" s="19" t="s">
        <v>118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83</v>
      </c>
      <c r="BK94" s="218">
        <f>ROUND(I94*H94,2)</f>
        <v>0</v>
      </c>
      <c r="BL94" s="19" t="s">
        <v>127</v>
      </c>
      <c r="BM94" s="217" t="s">
        <v>140</v>
      </c>
    </row>
    <row r="95" s="2" customFormat="1">
      <c r="A95" s="40"/>
      <c r="B95" s="41"/>
      <c r="C95" s="42"/>
      <c r="D95" s="219" t="s">
        <v>129</v>
      </c>
      <c r="E95" s="42"/>
      <c r="F95" s="220" t="s">
        <v>141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129</v>
      </c>
      <c r="AU95" s="19" t="s">
        <v>85</v>
      </c>
    </row>
    <row r="96" s="12" customFormat="1" ht="22.8" customHeight="1">
      <c r="A96" s="12"/>
      <c r="B96" s="190"/>
      <c r="C96" s="191"/>
      <c r="D96" s="192" t="s">
        <v>74</v>
      </c>
      <c r="E96" s="204" t="s">
        <v>142</v>
      </c>
      <c r="F96" s="204" t="s">
        <v>143</v>
      </c>
      <c r="G96" s="191"/>
      <c r="H96" s="191"/>
      <c r="I96" s="194"/>
      <c r="J96" s="205">
        <f>BK96</f>
        <v>0</v>
      </c>
      <c r="K96" s="191"/>
      <c r="L96" s="196"/>
      <c r="M96" s="197"/>
      <c r="N96" s="198"/>
      <c r="O96" s="198"/>
      <c r="P96" s="199">
        <f>SUM(P97:P100)</f>
        <v>0</v>
      </c>
      <c r="Q96" s="198"/>
      <c r="R96" s="199">
        <f>SUM(R97:R100)</f>
        <v>0</v>
      </c>
      <c r="S96" s="198"/>
      <c r="T96" s="200">
        <f>SUM(T97:T100)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1" t="s">
        <v>117</v>
      </c>
      <c r="AT96" s="202" t="s">
        <v>74</v>
      </c>
      <c r="AU96" s="202" t="s">
        <v>83</v>
      </c>
      <c r="AY96" s="201" t="s">
        <v>118</v>
      </c>
      <c r="BK96" s="203">
        <f>SUM(BK97:BK100)</f>
        <v>0</v>
      </c>
    </row>
    <row r="97" s="2" customFormat="1" ht="16.5" customHeight="1">
      <c r="A97" s="40"/>
      <c r="B97" s="41"/>
      <c r="C97" s="206" t="s">
        <v>144</v>
      </c>
      <c r="D97" s="206" t="s">
        <v>122</v>
      </c>
      <c r="E97" s="207" t="s">
        <v>145</v>
      </c>
      <c r="F97" s="208" t="s">
        <v>146</v>
      </c>
      <c r="G97" s="209" t="s">
        <v>134</v>
      </c>
      <c r="H97" s="210">
        <v>10</v>
      </c>
      <c r="I97" s="211"/>
      <c r="J97" s="212">
        <f>ROUND(I97*H97,2)</f>
        <v>0</v>
      </c>
      <c r="K97" s="208" t="s">
        <v>126</v>
      </c>
      <c r="L97" s="46"/>
      <c r="M97" s="213" t="s">
        <v>21</v>
      </c>
      <c r="N97" s="214" t="s">
        <v>46</v>
      </c>
      <c r="O97" s="86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127</v>
      </c>
      <c r="AT97" s="217" t="s">
        <v>122</v>
      </c>
      <c r="AU97" s="217" t="s">
        <v>85</v>
      </c>
      <c r="AY97" s="19" t="s">
        <v>118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83</v>
      </c>
      <c r="BK97" s="218">
        <f>ROUND(I97*H97,2)</f>
        <v>0</v>
      </c>
      <c r="BL97" s="19" t="s">
        <v>127</v>
      </c>
      <c r="BM97" s="217" t="s">
        <v>147</v>
      </c>
    </row>
    <row r="98" s="2" customFormat="1">
      <c r="A98" s="40"/>
      <c r="B98" s="41"/>
      <c r="C98" s="42"/>
      <c r="D98" s="219" t="s">
        <v>129</v>
      </c>
      <c r="E98" s="42"/>
      <c r="F98" s="220" t="s">
        <v>148</v>
      </c>
      <c r="G98" s="42"/>
      <c r="H98" s="42"/>
      <c r="I98" s="221"/>
      <c r="J98" s="42"/>
      <c r="K98" s="42"/>
      <c r="L98" s="46"/>
      <c r="M98" s="222"/>
      <c r="N98" s="223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129</v>
      </c>
      <c r="AU98" s="19" t="s">
        <v>85</v>
      </c>
    </row>
    <row r="99" s="2" customFormat="1" ht="16.5" customHeight="1">
      <c r="A99" s="40"/>
      <c r="B99" s="41"/>
      <c r="C99" s="206" t="s">
        <v>149</v>
      </c>
      <c r="D99" s="206" t="s">
        <v>122</v>
      </c>
      <c r="E99" s="207" t="s">
        <v>150</v>
      </c>
      <c r="F99" s="208" t="s">
        <v>151</v>
      </c>
      <c r="G99" s="209" t="s">
        <v>134</v>
      </c>
      <c r="H99" s="210">
        <v>10</v>
      </c>
      <c r="I99" s="211"/>
      <c r="J99" s="212">
        <f>ROUND(I99*H99,2)</f>
        <v>0</v>
      </c>
      <c r="K99" s="208" t="s">
        <v>126</v>
      </c>
      <c r="L99" s="46"/>
      <c r="M99" s="213" t="s">
        <v>21</v>
      </c>
      <c r="N99" s="214" t="s">
        <v>46</v>
      </c>
      <c r="O99" s="86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127</v>
      </c>
      <c r="AT99" s="217" t="s">
        <v>122</v>
      </c>
      <c r="AU99" s="217" t="s">
        <v>85</v>
      </c>
      <c r="AY99" s="19" t="s">
        <v>118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9" t="s">
        <v>83</v>
      </c>
      <c r="BK99" s="218">
        <f>ROUND(I99*H99,2)</f>
        <v>0</v>
      </c>
      <c r="BL99" s="19" t="s">
        <v>127</v>
      </c>
      <c r="BM99" s="217" t="s">
        <v>152</v>
      </c>
    </row>
    <row r="100" s="2" customFormat="1">
      <c r="A100" s="40"/>
      <c r="B100" s="41"/>
      <c r="C100" s="42"/>
      <c r="D100" s="219" t="s">
        <v>129</v>
      </c>
      <c r="E100" s="42"/>
      <c r="F100" s="220" t="s">
        <v>153</v>
      </c>
      <c r="G100" s="42"/>
      <c r="H100" s="42"/>
      <c r="I100" s="221"/>
      <c r="J100" s="42"/>
      <c r="K100" s="42"/>
      <c r="L100" s="46"/>
      <c r="M100" s="222"/>
      <c r="N100" s="223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129</v>
      </c>
      <c r="AU100" s="19" t="s">
        <v>85</v>
      </c>
    </row>
    <row r="101" s="12" customFormat="1" ht="22.8" customHeight="1">
      <c r="A101" s="12"/>
      <c r="B101" s="190"/>
      <c r="C101" s="191"/>
      <c r="D101" s="192" t="s">
        <v>74</v>
      </c>
      <c r="E101" s="204" t="s">
        <v>154</v>
      </c>
      <c r="F101" s="204" t="s">
        <v>155</v>
      </c>
      <c r="G101" s="191"/>
      <c r="H101" s="191"/>
      <c r="I101" s="194"/>
      <c r="J101" s="205">
        <f>BK101</f>
        <v>0</v>
      </c>
      <c r="K101" s="191"/>
      <c r="L101" s="196"/>
      <c r="M101" s="197"/>
      <c r="N101" s="198"/>
      <c r="O101" s="198"/>
      <c r="P101" s="199">
        <f>SUM(P102:P103)</f>
        <v>0</v>
      </c>
      <c r="Q101" s="198"/>
      <c r="R101" s="199">
        <f>SUM(R102:R103)</f>
        <v>0</v>
      </c>
      <c r="S101" s="198"/>
      <c r="T101" s="200">
        <f>SUM(T102:T103)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01" t="s">
        <v>117</v>
      </c>
      <c r="AT101" s="202" t="s">
        <v>74</v>
      </c>
      <c r="AU101" s="202" t="s">
        <v>83</v>
      </c>
      <c r="AY101" s="201" t="s">
        <v>118</v>
      </c>
      <c r="BK101" s="203">
        <f>SUM(BK102:BK103)</f>
        <v>0</v>
      </c>
    </row>
    <row r="102" s="2" customFormat="1" ht="16.5" customHeight="1">
      <c r="A102" s="40"/>
      <c r="B102" s="41"/>
      <c r="C102" s="206" t="s">
        <v>156</v>
      </c>
      <c r="D102" s="206" t="s">
        <v>122</v>
      </c>
      <c r="E102" s="207" t="s">
        <v>157</v>
      </c>
      <c r="F102" s="208" t="s">
        <v>158</v>
      </c>
      <c r="G102" s="209" t="s">
        <v>125</v>
      </c>
      <c r="H102" s="210">
        <v>1</v>
      </c>
      <c r="I102" s="211"/>
      <c r="J102" s="212">
        <f>ROUND(I102*H102,2)</f>
        <v>0</v>
      </c>
      <c r="K102" s="208" t="s">
        <v>126</v>
      </c>
      <c r="L102" s="46"/>
      <c r="M102" s="213" t="s">
        <v>21</v>
      </c>
      <c r="N102" s="214" t="s">
        <v>46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127</v>
      </c>
      <c r="AT102" s="217" t="s">
        <v>122</v>
      </c>
      <c r="AU102" s="217" t="s">
        <v>85</v>
      </c>
      <c r="AY102" s="19" t="s">
        <v>118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83</v>
      </c>
      <c r="BK102" s="218">
        <f>ROUND(I102*H102,2)</f>
        <v>0</v>
      </c>
      <c r="BL102" s="19" t="s">
        <v>127</v>
      </c>
      <c r="BM102" s="217" t="s">
        <v>159</v>
      </c>
    </row>
    <row r="103" s="2" customFormat="1">
      <c r="A103" s="40"/>
      <c r="B103" s="41"/>
      <c r="C103" s="42"/>
      <c r="D103" s="219" t="s">
        <v>129</v>
      </c>
      <c r="E103" s="42"/>
      <c r="F103" s="220" t="s">
        <v>160</v>
      </c>
      <c r="G103" s="42"/>
      <c r="H103" s="42"/>
      <c r="I103" s="221"/>
      <c r="J103" s="42"/>
      <c r="K103" s="42"/>
      <c r="L103" s="46"/>
      <c r="M103" s="224"/>
      <c r="N103" s="225"/>
      <c r="O103" s="226"/>
      <c r="P103" s="226"/>
      <c r="Q103" s="226"/>
      <c r="R103" s="226"/>
      <c r="S103" s="226"/>
      <c r="T103" s="22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129</v>
      </c>
      <c r="AU103" s="19" t="s">
        <v>85</v>
      </c>
    </row>
    <row r="104" s="2" customFormat="1" ht="6.96" customHeight="1">
      <c r="A104" s="40"/>
      <c r="B104" s="61"/>
      <c r="C104" s="62"/>
      <c r="D104" s="62"/>
      <c r="E104" s="62"/>
      <c r="F104" s="62"/>
      <c r="G104" s="62"/>
      <c r="H104" s="62"/>
      <c r="I104" s="62"/>
      <c r="J104" s="62"/>
      <c r="K104" s="62"/>
      <c r="L104" s="46"/>
      <c r="M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</row>
  </sheetData>
  <sheetProtection sheet="1" autoFilter="0" formatColumns="0" formatRows="0" objects="1" scenarios="1" spinCount="100000" saltValue="ARvSyNT3LGkeKtC0kemqbkJrXOSq9uQsPRwKlhp9AXBVnsMENt3cXwKEo950JrBD7lLBSi622/PFuIsj63WMIA==" hashValue="ri1GJ33xHHtvlzKefognNSubajmc7Oevkecg58/D5Pi94WWV7oWbYWcL6tQEtYDpN9dh7opTsTLPpQCt0ZaWFA==" algorithmName="SHA-512" password="CC35"/>
  <autoFilter ref="C84:K103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89" r:id="rId1" display="https://podminky.urs.cz/item/CS_URS_2022_01/012002000"/>
    <hyperlink ref="F92" r:id="rId2" display="https://podminky.urs.cz/item/CS_URS_2022_01/020001000"/>
    <hyperlink ref="F95" r:id="rId3" display="https://podminky.urs.cz/item/CS_URS_2022_01/030001000"/>
    <hyperlink ref="F98" r:id="rId4" display="https://podminky.urs.cz/item/CS_URS_2022_01/045203000"/>
    <hyperlink ref="F100" r:id="rId5" display="https://podminky.urs.cz/item/CS_URS_2022_01/045303000"/>
    <hyperlink ref="F103" r:id="rId6" display="https://podminky.urs.cz/item/CS_URS_2022_01/091504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7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88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85</v>
      </c>
    </row>
    <row r="4" s="1" customFormat="1" ht="24.96" customHeight="1">
      <c r="B4" s="22"/>
      <c r="D4" s="132" t="s">
        <v>89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NOVOSTAVBA OTEVŘENÉHO PŘÍSTŘEŠKU JEVIŠTĚ K.Ú.KATUSICE, Č.PARC.1/2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90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161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21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22</v>
      </c>
      <c r="E12" s="40"/>
      <c r="F12" s="138" t="s">
        <v>23</v>
      </c>
      <c r="G12" s="40"/>
      <c r="H12" s="40"/>
      <c r="I12" s="134" t="s">
        <v>24</v>
      </c>
      <c r="J12" s="139" t="str">
        <f>'Rekapitulace stavby'!AN8</f>
        <v>10. 1. 2022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26</v>
      </c>
      <c r="E14" s="40"/>
      <c r="F14" s="40"/>
      <c r="G14" s="40"/>
      <c r="H14" s="40"/>
      <c r="I14" s="134" t="s">
        <v>27</v>
      </c>
      <c r="J14" s="138" t="s">
        <v>21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33</v>
      </c>
      <c r="F15" s="40"/>
      <c r="G15" s="40"/>
      <c r="H15" s="40"/>
      <c r="I15" s="134" t="s">
        <v>29</v>
      </c>
      <c r="J15" s="138" t="s">
        <v>21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30</v>
      </c>
      <c r="E17" s="40"/>
      <c r="F17" s="40"/>
      <c r="G17" s="40"/>
      <c r="H17" s="40"/>
      <c r="I17" s="134" t="s">
        <v>27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32</v>
      </c>
      <c r="E20" s="40"/>
      <c r="F20" s="40"/>
      <c r="G20" s="40"/>
      <c r="H20" s="40"/>
      <c r="I20" s="134" t="s">
        <v>27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Ing.Zdeňka Doušová </v>
      </c>
      <c r="F21" s="40"/>
      <c r="G21" s="40"/>
      <c r="H21" s="40"/>
      <c r="I21" s="134" t="s">
        <v>29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35</v>
      </c>
      <c r="E23" s="40"/>
      <c r="F23" s="40"/>
      <c r="G23" s="40"/>
      <c r="H23" s="40"/>
      <c r="I23" s="134" t="s">
        <v>27</v>
      </c>
      <c r="J23" s="138" t="s">
        <v>36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37</v>
      </c>
      <c r="F24" s="40"/>
      <c r="G24" s="40"/>
      <c r="H24" s="40"/>
      <c r="I24" s="134" t="s">
        <v>29</v>
      </c>
      <c r="J24" s="138" t="s">
        <v>38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39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21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41</v>
      </c>
      <c r="E30" s="40"/>
      <c r="F30" s="40"/>
      <c r="G30" s="40"/>
      <c r="H30" s="40"/>
      <c r="I30" s="40"/>
      <c r="J30" s="146">
        <f>ROUND(J92,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43</v>
      </c>
      <c r="G32" s="40"/>
      <c r="H32" s="40"/>
      <c r="I32" s="147" t="s">
        <v>42</v>
      </c>
      <c r="J32" s="147" t="s">
        <v>44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45</v>
      </c>
      <c r="E33" s="134" t="s">
        <v>46</v>
      </c>
      <c r="F33" s="149">
        <f>ROUND((SUM(BE92:BE397)),  2)</f>
        <v>0</v>
      </c>
      <c r="G33" s="40"/>
      <c r="H33" s="40"/>
      <c r="I33" s="150">
        <v>0.20999999999999999</v>
      </c>
      <c r="J33" s="149">
        <f>ROUND(((SUM(BE92:BE397))*I33),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47</v>
      </c>
      <c r="F34" s="149">
        <f>ROUND((SUM(BF92:BF397)),  2)</f>
        <v>0</v>
      </c>
      <c r="G34" s="40"/>
      <c r="H34" s="40"/>
      <c r="I34" s="150">
        <v>0.14999999999999999</v>
      </c>
      <c r="J34" s="149">
        <f>ROUND(((SUM(BF92:BF397))*I34),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48</v>
      </c>
      <c r="F35" s="149">
        <f>ROUND((SUM(BG92:BG397)),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49</v>
      </c>
      <c r="F36" s="149">
        <f>ROUND((SUM(BH92:BH397)),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50</v>
      </c>
      <c r="F37" s="149">
        <f>ROUND((SUM(BI92:BI397)),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51</v>
      </c>
      <c r="E39" s="153"/>
      <c r="F39" s="153"/>
      <c r="G39" s="154" t="s">
        <v>52</v>
      </c>
      <c r="H39" s="155" t="s">
        <v>53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92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NOVOSTAVBA OTEVŘENÉHO PŘÍSTŘEŠKU JEVIŠTĚ K.Ú.KATUSICE, Č.PARC.1/2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90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2022-1-2 - STAVEBNÍ KONSTRUKCE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22</v>
      </c>
      <c r="D52" s="42"/>
      <c r="E52" s="42"/>
      <c r="F52" s="29" t="str">
        <f>F12</f>
        <v>Katusice</v>
      </c>
      <c r="G52" s="42"/>
      <c r="H52" s="42"/>
      <c r="I52" s="34" t="s">
        <v>24</v>
      </c>
      <c r="J52" s="74" t="str">
        <f>IF(J12="","",J12)</f>
        <v>10. 1. 2022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26</v>
      </c>
      <c r="D54" s="42"/>
      <c r="E54" s="42"/>
      <c r="F54" s="29" t="str">
        <f>E15</f>
        <v xml:space="preserve">Ing.Zdeňka Doušová </v>
      </c>
      <c r="G54" s="42"/>
      <c r="H54" s="42"/>
      <c r="I54" s="34" t="s">
        <v>32</v>
      </c>
      <c r="J54" s="38" t="str">
        <f>E21</f>
        <v xml:space="preserve">Ing.Zdeňka Doušová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30</v>
      </c>
      <c r="D55" s="42"/>
      <c r="E55" s="42"/>
      <c r="F55" s="29" t="str">
        <f>IF(E18="","",E18)</f>
        <v>Vyplň údaj</v>
      </c>
      <c r="G55" s="42"/>
      <c r="H55" s="42"/>
      <c r="I55" s="34" t="s">
        <v>35</v>
      </c>
      <c r="J55" s="38" t="str">
        <f>E24</f>
        <v>Petr Navrátil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93</v>
      </c>
      <c r="D57" s="164"/>
      <c r="E57" s="164"/>
      <c r="F57" s="164"/>
      <c r="G57" s="164"/>
      <c r="H57" s="164"/>
      <c r="I57" s="164"/>
      <c r="J57" s="165" t="s">
        <v>94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73</v>
      </c>
      <c r="D59" s="42"/>
      <c r="E59" s="42"/>
      <c r="F59" s="42"/>
      <c r="G59" s="42"/>
      <c r="H59" s="42"/>
      <c r="I59" s="42"/>
      <c r="J59" s="104">
        <f>J92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95</v>
      </c>
    </row>
    <row r="60" s="9" customFormat="1" ht="24.96" customHeight="1">
      <c r="A60" s="9"/>
      <c r="B60" s="167"/>
      <c r="C60" s="168"/>
      <c r="D60" s="169" t="s">
        <v>162</v>
      </c>
      <c r="E60" s="170"/>
      <c r="F60" s="170"/>
      <c r="G60" s="170"/>
      <c r="H60" s="170"/>
      <c r="I60" s="170"/>
      <c r="J60" s="171">
        <f>J93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163</v>
      </c>
      <c r="E61" s="176"/>
      <c r="F61" s="176"/>
      <c r="G61" s="176"/>
      <c r="H61" s="176"/>
      <c r="I61" s="176"/>
      <c r="J61" s="177">
        <f>J94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164</v>
      </c>
      <c r="E62" s="176"/>
      <c r="F62" s="176"/>
      <c r="G62" s="176"/>
      <c r="H62" s="176"/>
      <c r="I62" s="176"/>
      <c r="J62" s="177">
        <f>J127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165</v>
      </c>
      <c r="E63" s="176"/>
      <c r="F63" s="176"/>
      <c r="G63" s="176"/>
      <c r="H63" s="176"/>
      <c r="I63" s="176"/>
      <c r="J63" s="177">
        <f>J136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166</v>
      </c>
      <c r="E64" s="176"/>
      <c r="F64" s="176"/>
      <c r="G64" s="176"/>
      <c r="H64" s="176"/>
      <c r="I64" s="176"/>
      <c r="J64" s="177">
        <f>J152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167</v>
      </c>
      <c r="E65" s="176"/>
      <c r="F65" s="176"/>
      <c r="G65" s="176"/>
      <c r="H65" s="176"/>
      <c r="I65" s="176"/>
      <c r="J65" s="177">
        <f>J163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168</v>
      </c>
      <c r="E66" s="176"/>
      <c r="F66" s="176"/>
      <c r="G66" s="176"/>
      <c r="H66" s="176"/>
      <c r="I66" s="176"/>
      <c r="J66" s="177">
        <f>J206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169</v>
      </c>
      <c r="E67" s="176"/>
      <c r="F67" s="176"/>
      <c r="G67" s="176"/>
      <c r="H67" s="176"/>
      <c r="I67" s="176"/>
      <c r="J67" s="177">
        <f>J222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67"/>
      <c r="C68" s="168"/>
      <c r="D68" s="169" t="s">
        <v>170</v>
      </c>
      <c r="E68" s="170"/>
      <c r="F68" s="170"/>
      <c r="G68" s="170"/>
      <c r="H68" s="170"/>
      <c r="I68" s="170"/>
      <c r="J68" s="171">
        <f>J225</f>
        <v>0</v>
      </c>
      <c r="K68" s="168"/>
      <c r="L68" s="172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73"/>
      <c r="C69" s="174"/>
      <c r="D69" s="175" t="s">
        <v>171</v>
      </c>
      <c r="E69" s="176"/>
      <c r="F69" s="176"/>
      <c r="G69" s="176"/>
      <c r="H69" s="176"/>
      <c r="I69" s="176"/>
      <c r="J69" s="177">
        <f>J226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172</v>
      </c>
      <c r="E70" s="176"/>
      <c r="F70" s="176"/>
      <c r="G70" s="176"/>
      <c r="H70" s="176"/>
      <c r="I70" s="176"/>
      <c r="J70" s="177">
        <f>J292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3"/>
      <c r="C71" s="174"/>
      <c r="D71" s="175" t="s">
        <v>173</v>
      </c>
      <c r="E71" s="176"/>
      <c r="F71" s="176"/>
      <c r="G71" s="176"/>
      <c r="H71" s="176"/>
      <c r="I71" s="176"/>
      <c r="J71" s="177">
        <f>J304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3"/>
      <c r="C72" s="174"/>
      <c r="D72" s="175" t="s">
        <v>174</v>
      </c>
      <c r="E72" s="176"/>
      <c r="F72" s="176"/>
      <c r="G72" s="176"/>
      <c r="H72" s="176"/>
      <c r="I72" s="176"/>
      <c r="J72" s="177">
        <f>J359</f>
        <v>0</v>
      </c>
      <c r="K72" s="174"/>
      <c r="L72" s="17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2" customFormat="1" ht="21.84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61"/>
      <c r="C74" s="62"/>
      <c r="D74" s="62"/>
      <c r="E74" s="62"/>
      <c r="F74" s="62"/>
      <c r="G74" s="62"/>
      <c r="H74" s="62"/>
      <c r="I74" s="62"/>
      <c r="J74" s="62"/>
      <c r="K74" s="6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8" s="2" customFormat="1" ht="6.96" customHeight="1">
      <c r="A78" s="40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24.96" customHeight="1">
      <c r="A79" s="40"/>
      <c r="B79" s="41"/>
      <c r="C79" s="25" t="s">
        <v>102</v>
      </c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16</v>
      </c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6.5" customHeight="1">
      <c r="A82" s="40"/>
      <c r="B82" s="41"/>
      <c r="C82" s="42"/>
      <c r="D82" s="42"/>
      <c r="E82" s="162" t="str">
        <f>E7</f>
        <v>NOVOSTAVBA OTEVŘENÉHO PŘÍSTŘEŠKU JEVIŠTĚ K.Ú.KATUSICE, Č.PARC.1/2</v>
      </c>
      <c r="F82" s="34"/>
      <c r="G82" s="34"/>
      <c r="H82" s="34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90</v>
      </c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6.5" customHeight="1">
      <c r="A84" s="40"/>
      <c r="B84" s="41"/>
      <c r="C84" s="42"/>
      <c r="D84" s="42"/>
      <c r="E84" s="71" t="str">
        <f>E9</f>
        <v>2022-1-2 - STAVEBNÍ KONSTRUKCE</v>
      </c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4" t="s">
        <v>22</v>
      </c>
      <c r="D86" s="42"/>
      <c r="E86" s="42"/>
      <c r="F86" s="29" t="str">
        <f>F12</f>
        <v>Katusice</v>
      </c>
      <c r="G86" s="42"/>
      <c r="H86" s="42"/>
      <c r="I86" s="34" t="s">
        <v>24</v>
      </c>
      <c r="J86" s="74" t="str">
        <f>IF(J12="","",J12)</f>
        <v>10. 1. 2022</v>
      </c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5.15" customHeight="1">
      <c r="A88" s="40"/>
      <c r="B88" s="41"/>
      <c r="C88" s="34" t="s">
        <v>26</v>
      </c>
      <c r="D88" s="42"/>
      <c r="E88" s="42"/>
      <c r="F88" s="29" t="str">
        <f>E15</f>
        <v xml:space="preserve">Ing.Zdeňka Doušová </v>
      </c>
      <c r="G88" s="42"/>
      <c r="H88" s="42"/>
      <c r="I88" s="34" t="s">
        <v>32</v>
      </c>
      <c r="J88" s="38" t="str">
        <f>E21</f>
        <v xml:space="preserve">Ing.Zdeňka Doušová </v>
      </c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5.15" customHeight="1">
      <c r="A89" s="40"/>
      <c r="B89" s="41"/>
      <c r="C89" s="34" t="s">
        <v>30</v>
      </c>
      <c r="D89" s="42"/>
      <c r="E89" s="42"/>
      <c r="F89" s="29" t="str">
        <f>IF(E18="","",E18)</f>
        <v>Vyplň údaj</v>
      </c>
      <c r="G89" s="42"/>
      <c r="H89" s="42"/>
      <c r="I89" s="34" t="s">
        <v>35</v>
      </c>
      <c r="J89" s="38" t="str">
        <f>E24</f>
        <v>Petr Navrátil</v>
      </c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0.32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11" customFormat="1" ht="29.28" customHeight="1">
      <c r="A91" s="179"/>
      <c r="B91" s="180"/>
      <c r="C91" s="181" t="s">
        <v>103</v>
      </c>
      <c r="D91" s="182" t="s">
        <v>60</v>
      </c>
      <c r="E91" s="182" t="s">
        <v>56</v>
      </c>
      <c r="F91" s="182" t="s">
        <v>57</v>
      </c>
      <c r="G91" s="182" t="s">
        <v>104</v>
      </c>
      <c r="H91" s="182" t="s">
        <v>105</v>
      </c>
      <c r="I91" s="182" t="s">
        <v>106</v>
      </c>
      <c r="J91" s="182" t="s">
        <v>94</v>
      </c>
      <c r="K91" s="183" t="s">
        <v>107</v>
      </c>
      <c r="L91" s="184"/>
      <c r="M91" s="94" t="s">
        <v>21</v>
      </c>
      <c r="N91" s="95" t="s">
        <v>45</v>
      </c>
      <c r="O91" s="95" t="s">
        <v>108</v>
      </c>
      <c r="P91" s="95" t="s">
        <v>109</v>
      </c>
      <c r="Q91" s="95" t="s">
        <v>110</v>
      </c>
      <c r="R91" s="95" t="s">
        <v>111</v>
      </c>
      <c r="S91" s="95" t="s">
        <v>112</v>
      </c>
      <c r="T91" s="96" t="s">
        <v>113</v>
      </c>
      <c r="U91" s="179"/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</row>
    <row r="92" s="2" customFormat="1" ht="22.8" customHeight="1">
      <c r="A92" s="40"/>
      <c r="B92" s="41"/>
      <c r="C92" s="101" t="s">
        <v>114</v>
      </c>
      <c r="D92" s="42"/>
      <c r="E92" s="42"/>
      <c r="F92" s="42"/>
      <c r="G92" s="42"/>
      <c r="H92" s="42"/>
      <c r="I92" s="42"/>
      <c r="J92" s="185">
        <f>BK92</f>
        <v>0</v>
      </c>
      <c r="K92" s="42"/>
      <c r="L92" s="46"/>
      <c r="M92" s="97"/>
      <c r="N92" s="186"/>
      <c r="O92" s="98"/>
      <c r="P92" s="187">
        <f>P93+P225</f>
        <v>0</v>
      </c>
      <c r="Q92" s="98"/>
      <c r="R92" s="187">
        <f>R93+R225</f>
        <v>80.586921360000005</v>
      </c>
      <c r="S92" s="98"/>
      <c r="T92" s="188">
        <f>T93+T225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74</v>
      </c>
      <c r="AU92" s="19" t="s">
        <v>95</v>
      </c>
      <c r="BK92" s="189">
        <f>BK93+BK225</f>
        <v>0</v>
      </c>
    </row>
    <row r="93" s="12" customFormat="1" ht="25.92" customHeight="1">
      <c r="A93" s="12"/>
      <c r="B93" s="190"/>
      <c r="C93" s="191"/>
      <c r="D93" s="192" t="s">
        <v>74</v>
      </c>
      <c r="E93" s="193" t="s">
        <v>175</v>
      </c>
      <c r="F93" s="193" t="s">
        <v>176</v>
      </c>
      <c r="G93" s="191"/>
      <c r="H93" s="191"/>
      <c r="I93" s="194"/>
      <c r="J93" s="195">
        <f>BK93</f>
        <v>0</v>
      </c>
      <c r="K93" s="191"/>
      <c r="L93" s="196"/>
      <c r="M93" s="197"/>
      <c r="N93" s="198"/>
      <c r="O93" s="198"/>
      <c r="P93" s="199">
        <f>P94+P127+P136+P152+P163+P206+P222</f>
        <v>0</v>
      </c>
      <c r="Q93" s="198"/>
      <c r="R93" s="199">
        <f>R94+R127+R136+R152+R163+R206+R222</f>
        <v>78.436863940000009</v>
      </c>
      <c r="S93" s="198"/>
      <c r="T93" s="200">
        <f>T94+T127+T136+T152+T163+T206+T222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1" t="s">
        <v>83</v>
      </c>
      <c r="AT93" s="202" t="s">
        <v>74</v>
      </c>
      <c r="AU93" s="202" t="s">
        <v>75</v>
      </c>
      <c r="AY93" s="201" t="s">
        <v>118</v>
      </c>
      <c r="BK93" s="203">
        <f>BK94+BK127+BK136+BK152+BK163+BK206+BK222</f>
        <v>0</v>
      </c>
    </row>
    <row r="94" s="12" customFormat="1" ht="22.8" customHeight="1">
      <c r="A94" s="12"/>
      <c r="B94" s="190"/>
      <c r="C94" s="191"/>
      <c r="D94" s="192" t="s">
        <v>74</v>
      </c>
      <c r="E94" s="204" t="s">
        <v>83</v>
      </c>
      <c r="F94" s="204" t="s">
        <v>177</v>
      </c>
      <c r="G94" s="191"/>
      <c r="H94" s="191"/>
      <c r="I94" s="194"/>
      <c r="J94" s="205">
        <f>BK94</f>
        <v>0</v>
      </c>
      <c r="K94" s="191"/>
      <c r="L94" s="196"/>
      <c r="M94" s="197"/>
      <c r="N94" s="198"/>
      <c r="O94" s="198"/>
      <c r="P94" s="199">
        <f>SUM(P95:P126)</f>
        <v>0</v>
      </c>
      <c r="Q94" s="198"/>
      <c r="R94" s="199">
        <f>SUM(R95:R126)</f>
        <v>20.902000000000001</v>
      </c>
      <c r="S94" s="198"/>
      <c r="T94" s="200">
        <f>SUM(T95:T126)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1" t="s">
        <v>83</v>
      </c>
      <c r="AT94" s="202" t="s">
        <v>74</v>
      </c>
      <c r="AU94" s="202" t="s">
        <v>83</v>
      </c>
      <c r="AY94" s="201" t="s">
        <v>118</v>
      </c>
      <c r="BK94" s="203">
        <f>SUM(BK95:BK126)</f>
        <v>0</v>
      </c>
    </row>
    <row r="95" s="2" customFormat="1" ht="16.5" customHeight="1">
      <c r="A95" s="40"/>
      <c r="B95" s="41"/>
      <c r="C95" s="206" t="s">
        <v>83</v>
      </c>
      <c r="D95" s="206" t="s">
        <v>122</v>
      </c>
      <c r="E95" s="207" t="s">
        <v>178</v>
      </c>
      <c r="F95" s="208" t="s">
        <v>179</v>
      </c>
      <c r="G95" s="209" t="s">
        <v>180</v>
      </c>
      <c r="H95" s="210">
        <v>76.430000000000007</v>
      </c>
      <c r="I95" s="211"/>
      <c r="J95" s="212">
        <f>ROUND(I95*H95,2)</f>
        <v>0</v>
      </c>
      <c r="K95" s="208" t="s">
        <v>126</v>
      </c>
      <c r="L95" s="46"/>
      <c r="M95" s="213" t="s">
        <v>21</v>
      </c>
      <c r="N95" s="214" t="s">
        <v>46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181</v>
      </c>
      <c r="AT95" s="217" t="s">
        <v>122</v>
      </c>
      <c r="AU95" s="217" t="s">
        <v>85</v>
      </c>
      <c r="AY95" s="19" t="s">
        <v>118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83</v>
      </c>
      <c r="BK95" s="218">
        <f>ROUND(I95*H95,2)</f>
        <v>0</v>
      </c>
      <c r="BL95" s="19" t="s">
        <v>181</v>
      </c>
      <c r="BM95" s="217" t="s">
        <v>182</v>
      </c>
    </row>
    <row r="96" s="2" customFormat="1">
      <c r="A96" s="40"/>
      <c r="B96" s="41"/>
      <c r="C96" s="42"/>
      <c r="D96" s="219" t="s">
        <v>129</v>
      </c>
      <c r="E96" s="42"/>
      <c r="F96" s="220" t="s">
        <v>183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129</v>
      </c>
      <c r="AU96" s="19" t="s">
        <v>85</v>
      </c>
    </row>
    <row r="97" s="13" customFormat="1">
      <c r="A97" s="13"/>
      <c r="B97" s="228"/>
      <c r="C97" s="229"/>
      <c r="D97" s="230" t="s">
        <v>184</v>
      </c>
      <c r="E97" s="231" t="s">
        <v>21</v>
      </c>
      <c r="F97" s="232" t="s">
        <v>185</v>
      </c>
      <c r="G97" s="229"/>
      <c r="H97" s="233">
        <v>76.430000000000007</v>
      </c>
      <c r="I97" s="234"/>
      <c r="J97" s="229"/>
      <c r="K97" s="229"/>
      <c r="L97" s="235"/>
      <c r="M97" s="236"/>
      <c r="N97" s="237"/>
      <c r="O97" s="237"/>
      <c r="P97" s="237"/>
      <c r="Q97" s="237"/>
      <c r="R97" s="237"/>
      <c r="S97" s="237"/>
      <c r="T97" s="238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9" t="s">
        <v>184</v>
      </c>
      <c r="AU97" s="239" t="s">
        <v>85</v>
      </c>
      <c r="AV97" s="13" t="s">
        <v>85</v>
      </c>
      <c r="AW97" s="13" t="s">
        <v>34</v>
      </c>
      <c r="AX97" s="13" t="s">
        <v>75</v>
      </c>
      <c r="AY97" s="239" t="s">
        <v>118</v>
      </c>
    </row>
    <row r="98" s="14" customFormat="1">
      <c r="A98" s="14"/>
      <c r="B98" s="240"/>
      <c r="C98" s="241"/>
      <c r="D98" s="230" t="s">
        <v>184</v>
      </c>
      <c r="E98" s="242" t="s">
        <v>21</v>
      </c>
      <c r="F98" s="243" t="s">
        <v>186</v>
      </c>
      <c r="G98" s="241"/>
      <c r="H98" s="244">
        <v>76.430000000000007</v>
      </c>
      <c r="I98" s="245"/>
      <c r="J98" s="241"/>
      <c r="K98" s="241"/>
      <c r="L98" s="246"/>
      <c r="M98" s="247"/>
      <c r="N98" s="248"/>
      <c r="O98" s="248"/>
      <c r="P98" s="248"/>
      <c r="Q98" s="248"/>
      <c r="R98" s="248"/>
      <c r="S98" s="248"/>
      <c r="T98" s="249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50" t="s">
        <v>184</v>
      </c>
      <c r="AU98" s="250" t="s">
        <v>85</v>
      </c>
      <c r="AV98" s="14" t="s">
        <v>181</v>
      </c>
      <c r="AW98" s="14" t="s">
        <v>34</v>
      </c>
      <c r="AX98" s="14" t="s">
        <v>83</v>
      </c>
      <c r="AY98" s="250" t="s">
        <v>118</v>
      </c>
    </row>
    <row r="99" s="2" customFormat="1" ht="24.15" customHeight="1">
      <c r="A99" s="40"/>
      <c r="B99" s="41"/>
      <c r="C99" s="206" t="s">
        <v>85</v>
      </c>
      <c r="D99" s="206" t="s">
        <v>122</v>
      </c>
      <c r="E99" s="207" t="s">
        <v>187</v>
      </c>
      <c r="F99" s="208" t="s">
        <v>188</v>
      </c>
      <c r="G99" s="209" t="s">
        <v>189</v>
      </c>
      <c r="H99" s="210">
        <v>6.4210000000000003</v>
      </c>
      <c r="I99" s="211"/>
      <c r="J99" s="212">
        <f>ROUND(I99*H99,2)</f>
        <v>0</v>
      </c>
      <c r="K99" s="208" t="s">
        <v>126</v>
      </c>
      <c r="L99" s="46"/>
      <c r="M99" s="213" t="s">
        <v>21</v>
      </c>
      <c r="N99" s="214" t="s">
        <v>46</v>
      </c>
      <c r="O99" s="86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181</v>
      </c>
      <c r="AT99" s="217" t="s">
        <v>122</v>
      </c>
      <c r="AU99" s="217" t="s">
        <v>85</v>
      </c>
      <c r="AY99" s="19" t="s">
        <v>118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9" t="s">
        <v>83</v>
      </c>
      <c r="BK99" s="218">
        <f>ROUND(I99*H99,2)</f>
        <v>0</v>
      </c>
      <c r="BL99" s="19" t="s">
        <v>181</v>
      </c>
      <c r="BM99" s="217" t="s">
        <v>190</v>
      </c>
    </row>
    <row r="100" s="2" customFormat="1">
      <c r="A100" s="40"/>
      <c r="B100" s="41"/>
      <c r="C100" s="42"/>
      <c r="D100" s="219" t="s">
        <v>129</v>
      </c>
      <c r="E100" s="42"/>
      <c r="F100" s="220" t="s">
        <v>191</v>
      </c>
      <c r="G100" s="42"/>
      <c r="H100" s="42"/>
      <c r="I100" s="221"/>
      <c r="J100" s="42"/>
      <c r="K100" s="42"/>
      <c r="L100" s="46"/>
      <c r="M100" s="222"/>
      <c r="N100" s="223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129</v>
      </c>
      <c r="AU100" s="19" t="s">
        <v>85</v>
      </c>
    </row>
    <row r="101" s="13" customFormat="1">
      <c r="A101" s="13"/>
      <c r="B101" s="228"/>
      <c r="C101" s="229"/>
      <c r="D101" s="230" t="s">
        <v>184</v>
      </c>
      <c r="E101" s="231" t="s">
        <v>21</v>
      </c>
      <c r="F101" s="232" t="s">
        <v>192</v>
      </c>
      <c r="G101" s="229"/>
      <c r="H101" s="233">
        <v>6.4210000000000003</v>
      </c>
      <c r="I101" s="234"/>
      <c r="J101" s="229"/>
      <c r="K101" s="229"/>
      <c r="L101" s="235"/>
      <c r="M101" s="236"/>
      <c r="N101" s="237"/>
      <c r="O101" s="237"/>
      <c r="P101" s="237"/>
      <c r="Q101" s="237"/>
      <c r="R101" s="237"/>
      <c r="S101" s="237"/>
      <c r="T101" s="238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9" t="s">
        <v>184</v>
      </c>
      <c r="AU101" s="239" t="s">
        <v>85</v>
      </c>
      <c r="AV101" s="13" t="s">
        <v>85</v>
      </c>
      <c r="AW101" s="13" t="s">
        <v>34</v>
      </c>
      <c r="AX101" s="13" t="s">
        <v>75</v>
      </c>
      <c r="AY101" s="239" t="s">
        <v>118</v>
      </c>
    </row>
    <row r="102" s="14" customFormat="1">
      <c r="A102" s="14"/>
      <c r="B102" s="240"/>
      <c r="C102" s="241"/>
      <c r="D102" s="230" t="s">
        <v>184</v>
      </c>
      <c r="E102" s="242" t="s">
        <v>21</v>
      </c>
      <c r="F102" s="243" t="s">
        <v>186</v>
      </c>
      <c r="G102" s="241"/>
      <c r="H102" s="244">
        <v>6.4210000000000003</v>
      </c>
      <c r="I102" s="245"/>
      <c r="J102" s="241"/>
      <c r="K102" s="241"/>
      <c r="L102" s="246"/>
      <c r="M102" s="247"/>
      <c r="N102" s="248"/>
      <c r="O102" s="248"/>
      <c r="P102" s="248"/>
      <c r="Q102" s="248"/>
      <c r="R102" s="248"/>
      <c r="S102" s="248"/>
      <c r="T102" s="249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50" t="s">
        <v>184</v>
      </c>
      <c r="AU102" s="250" t="s">
        <v>85</v>
      </c>
      <c r="AV102" s="14" t="s">
        <v>181</v>
      </c>
      <c r="AW102" s="14" t="s">
        <v>34</v>
      </c>
      <c r="AX102" s="14" t="s">
        <v>83</v>
      </c>
      <c r="AY102" s="250" t="s">
        <v>118</v>
      </c>
    </row>
    <row r="103" s="2" customFormat="1" ht="37.8" customHeight="1">
      <c r="A103" s="40"/>
      <c r="B103" s="41"/>
      <c r="C103" s="206" t="s">
        <v>193</v>
      </c>
      <c r="D103" s="206" t="s">
        <v>122</v>
      </c>
      <c r="E103" s="207" t="s">
        <v>194</v>
      </c>
      <c r="F103" s="208" t="s">
        <v>195</v>
      </c>
      <c r="G103" s="209" t="s">
        <v>189</v>
      </c>
      <c r="H103" s="210">
        <v>6.4210000000000003</v>
      </c>
      <c r="I103" s="211"/>
      <c r="J103" s="212">
        <f>ROUND(I103*H103,2)</f>
        <v>0</v>
      </c>
      <c r="K103" s="208" t="s">
        <v>126</v>
      </c>
      <c r="L103" s="46"/>
      <c r="M103" s="213" t="s">
        <v>21</v>
      </c>
      <c r="N103" s="214" t="s">
        <v>46</v>
      </c>
      <c r="O103" s="86"/>
      <c r="P103" s="215">
        <f>O103*H103</f>
        <v>0</v>
      </c>
      <c r="Q103" s="215">
        <v>0</v>
      </c>
      <c r="R103" s="215">
        <f>Q103*H103</f>
        <v>0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181</v>
      </c>
      <c r="AT103" s="217" t="s">
        <v>122</v>
      </c>
      <c r="AU103" s="217" t="s">
        <v>85</v>
      </c>
      <c r="AY103" s="19" t="s">
        <v>118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9" t="s">
        <v>83</v>
      </c>
      <c r="BK103" s="218">
        <f>ROUND(I103*H103,2)</f>
        <v>0</v>
      </c>
      <c r="BL103" s="19" t="s">
        <v>181</v>
      </c>
      <c r="BM103" s="217" t="s">
        <v>196</v>
      </c>
    </row>
    <row r="104" s="2" customFormat="1">
      <c r="A104" s="40"/>
      <c r="B104" s="41"/>
      <c r="C104" s="42"/>
      <c r="D104" s="219" t="s">
        <v>129</v>
      </c>
      <c r="E104" s="42"/>
      <c r="F104" s="220" t="s">
        <v>197</v>
      </c>
      <c r="G104" s="42"/>
      <c r="H104" s="42"/>
      <c r="I104" s="221"/>
      <c r="J104" s="42"/>
      <c r="K104" s="42"/>
      <c r="L104" s="46"/>
      <c r="M104" s="222"/>
      <c r="N104" s="223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129</v>
      </c>
      <c r="AU104" s="19" t="s">
        <v>85</v>
      </c>
    </row>
    <row r="105" s="13" customFormat="1">
      <c r="A105" s="13"/>
      <c r="B105" s="228"/>
      <c r="C105" s="229"/>
      <c r="D105" s="230" t="s">
        <v>184</v>
      </c>
      <c r="E105" s="231" t="s">
        <v>21</v>
      </c>
      <c r="F105" s="232" t="s">
        <v>198</v>
      </c>
      <c r="G105" s="229"/>
      <c r="H105" s="233">
        <v>6.4210000000000003</v>
      </c>
      <c r="I105" s="234"/>
      <c r="J105" s="229"/>
      <c r="K105" s="229"/>
      <c r="L105" s="235"/>
      <c r="M105" s="236"/>
      <c r="N105" s="237"/>
      <c r="O105" s="237"/>
      <c r="P105" s="237"/>
      <c r="Q105" s="237"/>
      <c r="R105" s="237"/>
      <c r="S105" s="237"/>
      <c r="T105" s="238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9" t="s">
        <v>184</v>
      </c>
      <c r="AU105" s="239" t="s">
        <v>85</v>
      </c>
      <c r="AV105" s="13" t="s">
        <v>85</v>
      </c>
      <c r="AW105" s="13" t="s">
        <v>34</v>
      </c>
      <c r="AX105" s="13" t="s">
        <v>75</v>
      </c>
      <c r="AY105" s="239" t="s">
        <v>118</v>
      </c>
    </row>
    <row r="106" s="14" customFormat="1">
      <c r="A106" s="14"/>
      <c r="B106" s="240"/>
      <c r="C106" s="241"/>
      <c r="D106" s="230" t="s">
        <v>184</v>
      </c>
      <c r="E106" s="242" t="s">
        <v>21</v>
      </c>
      <c r="F106" s="243" t="s">
        <v>186</v>
      </c>
      <c r="G106" s="241"/>
      <c r="H106" s="244">
        <v>6.4210000000000003</v>
      </c>
      <c r="I106" s="245"/>
      <c r="J106" s="241"/>
      <c r="K106" s="241"/>
      <c r="L106" s="246"/>
      <c r="M106" s="247"/>
      <c r="N106" s="248"/>
      <c r="O106" s="248"/>
      <c r="P106" s="248"/>
      <c r="Q106" s="248"/>
      <c r="R106" s="248"/>
      <c r="S106" s="248"/>
      <c r="T106" s="249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50" t="s">
        <v>184</v>
      </c>
      <c r="AU106" s="250" t="s">
        <v>85</v>
      </c>
      <c r="AV106" s="14" t="s">
        <v>181</v>
      </c>
      <c r="AW106" s="14" t="s">
        <v>34</v>
      </c>
      <c r="AX106" s="14" t="s">
        <v>83</v>
      </c>
      <c r="AY106" s="250" t="s">
        <v>118</v>
      </c>
    </row>
    <row r="107" s="2" customFormat="1" ht="37.8" customHeight="1">
      <c r="A107" s="40"/>
      <c r="B107" s="41"/>
      <c r="C107" s="206" t="s">
        <v>199</v>
      </c>
      <c r="D107" s="206" t="s">
        <v>122</v>
      </c>
      <c r="E107" s="207" t="s">
        <v>200</v>
      </c>
      <c r="F107" s="208" t="s">
        <v>201</v>
      </c>
      <c r="G107" s="209" t="s">
        <v>189</v>
      </c>
      <c r="H107" s="210">
        <v>77.052000000000007</v>
      </c>
      <c r="I107" s="211"/>
      <c r="J107" s="212">
        <f>ROUND(I107*H107,2)</f>
        <v>0</v>
      </c>
      <c r="K107" s="208" t="s">
        <v>126</v>
      </c>
      <c r="L107" s="46"/>
      <c r="M107" s="213" t="s">
        <v>21</v>
      </c>
      <c r="N107" s="214" t="s">
        <v>46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181</v>
      </c>
      <c r="AT107" s="217" t="s">
        <v>122</v>
      </c>
      <c r="AU107" s="217" t="s">
        <v>85</v>
      </c>
      <c r="AY107" s="19" t="s">
        <v>118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83</v>
      </c>
      <c r="BK107" s="218">
        <f>ROUND(I107*H107,2)</f>
        <v>0</v>
      </c>
      <c r="BL107" s="19" t="s">
        <v>181</v>
      </c>
      <c r="BM107" s="217" t="s">
        <v>202</v>
      </c>
    </row>
    <row r="108" s="2" customFormat="1">
      <c r="A108" s="40"/>
      <c r="B108" s="41"/>
      <c r="C108" s="42"/>
      <c r="D108" s="219" t="s">
        <v>129</v>
      </c>
      <c r="E108" s="42"/>
      <c r="F108" s="220" t="s">
        <v>203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129</v>
      </c>
      <c r="AU108" s="19" t="s">
        <v>85</v>
      </c>
    </row>
    <row r="109" s="13" customFormat="1">
      <c r="A109" s="13"/>
      <c r="B109" s="228"/>
      <c r="C109" s="229"/>
      <c r="D109" s="230" t="s">
        <v>184</v>
      </c>
      <c r="E109" s="231" t="s">
        <v>21</v>
      </c>
      <c r="F109" s="232" t="s">
        <v>204</v>
      </c>
      <c r="G109" s="229"/>
      <c r="H109" s="233">
        <v>77.052000000000007</v>
      </c>
      <c r="I109" s="234"/>
      <c r="J109" s="229"/>
      <c r="K109" s="229"/>
      <c r="L109" s="235"/>
      <c r="M109" s="236"/>
      <c r="N109" s="237"/>
      <c r="O109" s="237"/>
      <c r="P109" s="237"/>
      <c r="Q109" s="237"/>
      <c r="R109" s="237"/>
      <c r="S109" s="237"/>
      <c r="T109" s="238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9" t="s">
        <v>184</v>
      </c>
      <c r="AU109" s="239" t="s">
        <v>85</v>
      </c>
      <c r="AV109" s="13" t="s">
        <v>85</v>
      </c>
      <c r="AW109" s="13" t="s">
        <v>34</v>
      </c>
      <c r="AX109" s="13" t="s">
        <v>75</v>
      </c>
      <c r="AY109" s="239" t="s">
        <v>118</v>
      </c>
    </row>
    <row r="110" s="14" customFormat="1">
      <c r="A110" s="14"/>
      <c r="B110" s="240"/>
      <c r="C110" s="241"/>
      <c r="D110" s="230" t="s">
        <v>184</v>
      </c>
      <c r="E110" s="242" t="s">
        <v>21</v>
      </c>
      <c r="F110" s="243" t="s">
        <v>186</v>
      </c>
      <c r="G110" s="241"/>
      <c r="H110" s="244">
        <v>77.052000000000007</v>
      </c>
      <c r="I110" s="245"/>
      <c r="J110" s="241"/>
      <c r="K110" s="241"/>
      <c r="L110" s="246"/>
      <c r="M110" s="247"/>
      <c r="N110" s="248"/>
      <c r="O110" s="248"/>
      <c r="P110" s="248"/>
      <c r="Q110" s="248"/>
      <c r="R110" s="248"/>
      <c r="S110" s="248"/>
      <c r="T110" s="249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50" t="s">
        <v>184</v>
      </c>
      <c r="AU110" s="250" t="s">
        <v>85</v>
      </c>
      <c r="AV110" s="14" t="s">
        <v>181</v>
      </c>
      <c r="AW110" s="14" t="s">
        <v>34</v>
      </c>
      <c r="AX110" s="14" t="s">
        <v>83</v>
      </c>
      <c r="AY110" s="250" t="s">
        <v>118</v>
      </c>
    </row>
    <row r="111" s="2" customFormat="1" ht="24.15" customHeight="1">
      <c r="A111" s="40"/>
      <c r="B111" s="41"/>
      <c r="C111" s="206" t="s">
        <v>205</v>
      </c>
      <c r="D111" s="206" t="s">
        <v>122</v>
      </c>
      <c r="E111" s="207" t="s">
        <v>206</v>
      </c>
      <c r="F111" s="208" t="s">
        <v>207</v>
      </c>
      <c r="G111" s="209" t="s">
        <v>208</v>
      </c>
      <c r="H111" s="210">
        <v>13.484</v>
      </c>
      <c r="I111" s="211"/>
      <c r="J111" s="212">
        <f>ROUND(I111*H111,2)</f>
        <v>0</v>
      </c>
      <c r="K111" s="208" t="s">
        <v>126</v>
      </c>
      <c r="L111" s="46"/>
      <c r="M111" s="213" t="s">
        <v>21</v>
      </c>
      <c r="N111" s="214" t="s">
        <v>46</v>
      </c>
      <c r="O111" s="86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181</v>
      </c>
      <c r="AT111" s="217" t="s">
        <v>122</v>
      </c>
      <c r="AU111" s="217" t="s">
        <v>85</v>
      </c>
      <c r="AY111" s="19" t="s">
        <v>118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83</v>
      </c>
      <c r="BK111" s="218">
        <f>ROUND(I111*H111,2)</f>
        <v>0</v>
      </c>
      <c r="BL111" s="19" t="s">
        <v>181</v>
      </c>
      <c r="BM111" s="217" t="s">
        <v>209</v>
      </c>
    </row>
    <row r="112" s="2" customFormat="1">
      <c r="A112" s="40"/>
      <c r="B112" s="41"/>
      <c r="C112" s="42"/>
      <c r="D112" s="219" t="s">
        <v>129</v>
      </c>
      <c r="E112" s="42"/>
      <c r="F112" s="220" t="s">
        <v>210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129</v>
      </c>
      <c r="AU112" s="19" t="s">
        <v>85</v>
      </c>
    </row>
    <row r="113" s="13" customFormat="1">
      <c r="A113" s="13"/>
      <c r="B113" s="228"/>
      <c r="C113" s="229"/>
      <c r="D113" s="230" t="s">
        <v>184</v>
      </c>
      <c r="E113" s="231" t="s">
        <v>21</v>
      </c>
      <c r="F113" s="232" t="s">
        <v>211</v>
      </c>
      <c r="G113" s="229"/>
      <c r="H113" s="233">
        <v>13.484</v>
      </c>
      <c r="I113" s="234"/>
      <c r="J113" s="229"/>
      <c r="K113" s="229"/>
      <c r="L113" s="235"/>
      <c r="M113" s="236"/>
      <c r="N113" s="237"/>
      <c r="O113" s="237"/>
      <c r="P113" s="237"/>
      <c r="Q113" s="237"/>
      <c r="R113" s="237"/>
      <c r="S113" s="237"/>
      <c r="T113" s="238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9" t="s">
        <v>184</v>
      </c>
      <c r="AU113" s="239" t="s">
        <v>85</v>
      </c>
      <c r="AV113" s="13" t="s">
        <v>85</v>
      </c>
      <c r="AW113" s="13" t="s">
        <v>34</v>
      </c>
      <c r="AX113" s="13" t="s">
        <v>75</v>
      </c>
      <c r="AY113" s="239" t="s">
        <v>118</v>
      </c>
    </row>
    <row r="114" s="14" customFormat="1">
      <c r="A114" s="14"/>
      <c r="B114" s="240"/>
      <c r="C114" s="241"/>
      <c r="D114" s="230" t="s">
        <v>184</v>
      </c>
      <c r="E114" s="242" t="s">
        <v>21</v>
      </c>
      <c r="F114" s="243" t="s">
        <v>186</v>
      </c>
      <c r="G114" s="241"/>
      <c r="H114" s="244">
        <v>13.484</v>
      </c>
      <c r="I114" s="245"/>
      <c r="J114" s="241"/>
      <c r="K114" s="241"/>
      <c r="L114" s="246"/>
      <c r="M114" s="247"/>
      <c r="N114" s="248"/>
      <c r="O114" s="248"/>
      <c r="P114" s="248"/>
      <c r="Q114" s="248"/>
      <c r="R114" s="248"/>
      <c r="S114" s="248"/>
      <c r="T114" s="249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50" t="s">
        <v>184</v>
      </c>
      <c r="AU114" s="250" t="s">
        <v>85</v>
      </c>
      <c r="AV114" s="14" t="s">
        <v>181</v>
      </c>
      <c r="AW114" s="14" t="s">
        <v>34</v>
      </c>
      <c r="AX114" s="14" t="s">
        <v>83</v>
      </c>
      <c r="AY114" s="250" t="s">
        <v>118</v>
      </c>
    </row>
    <row r="115" s="2" customFormat="1" ht="24.15" customHeight="1">
      <c r="A115" s="40"/>
      <c r="B115" s="41"/>
      <c r="C115" s="206" t="s">
        <v>212</v>
      </c>
      <c r="D115" s="206" t="s">
        <v>122</v>
      </c>
      <c r="E115" s="207" t="s">
        <v>213</v>
      </c>
      <c r="F115" s="208" t="s">
        <v>214</v>
      </c>
      <c r="G115" s="209" t="s">
        <v>189</v>
      </c>
      <c r="H115" s="210">
        <v>6.4210000000000003</v>
      </c>
      <c r="I115" s="211"/>
      <c r="J115" s="212">
        <f>ROUND(I115*H115,2)</f>
        <v>0</v>
      </c>
      <c r="K115" s="208" t="s">
        <v>126</v>
      </c>
      <c r="L115" s="46"/>
      <c r="M115" s="213" t="s">
        <v>21</v>
      </c>
      <c r="N115" s="214" t="s">
        <v>46</v>
      </c>
      <c r="O115" s="86"/>
      <c r="P115" s="215">
        <f>O115*H115</f>
        <v>0</v>
      </c>
      <c r="Q115" s="215">
        <v>0</v>
      </c>
      <c r="R115" s="215">
        <f>Q115*H115</f>
        <v>0</v>
      </c>
      <c r="S115" s="215">
        <v>0</v>
      </c>
      <c r="T115" s="216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7" t="s">
        <v>181</v>
      </c>
      <c r="AT115" s="217" t="s">
        <v>122</v>
      </c>
      <c r="AU115" s="217" t="s">
        <v>85</v>
      </c>
      <c r="AY115" s="19" t="s">
        <v>118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9" t="s">
        <v>83</v>
      </c>
      <c r="BK115" s="218">
        <f>ROUND(I115*H115,2)</f>
        <v>0</v>
      </c>
      <c r="BL115" s="19" t="s">
        <v>181</v>
      </c>
      <c r="BM115" s="217" t="s">
        <v>215</v>
      </c>
    </row>
    <row r="116" s="2" customFormat="1">
      <c r="A116" s="40"/>
      <c r="B116" s="41"/>
      <c r="C116" s="42"/>
      <c r="D116" s="219" t="s">
        <v>129</v>
      </c>
      <c r="E116" s="42"/>
      <c r="F116" s="220" t="s">
        <v>216</v>
      </c>
      <c r="G116" s="42"/>
      <c r="H116" s="42"/>
      <c r="I116" s="221"/>
      <c r="J116" s="42"/>
      <c r="K116" s="42"/>
      <c r="L116" s="46"/>
      <c r="M116" s="222"/>
      <c r="N116" s="223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129</v>
      </c>
      <c r="AU116" s="19" t="s">
        <v>85</v>
      </c>
    </row>
    <row r="117" s="13" customFormat="1">
      <c r="A117" s="13"/>
      <c r="B117" s="228"/>
      <c r="C117" s="229"/>
      <c r="D117" s="230" t="s">
        <v>184</v>
      </c>
      <c r="E117" s="231" t="s">
        <v>21</v>
      </c>
      <c r="F117" s="232" t="s">
        <v>198</v>
      </c>
      <c r="G117" s="229"/>
      <c r="H117" s="233">
        <v>6.4210000000000003</v>
      </c>
      <c r="I117" s="234"/>
      <c r="J117" s="229"/>
      <c r="K117" s="229"/>
      <c r="L117" s="235"/>
      <c r="M117" s="236"/>
      <c r="N117" s="237"/>
      <c r="O117" s="237"/>
      <c r="P117" s="237"/>
      <c r="Q117" s="237"/>
      <c r="R117" s="237"/>
      <c r="S117" s="237"/>
      <c r="T117" s="238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9" t="s">
        <v>184</v>
      </c>
      <c r="AU117" s="239" t="s">
        <v>85</v>
      </c>
      <c r="AV117" s="13" t="s">
        <v>85</v>
      </c>
      <c r="AW117" s="13" t="s">
        <v>34</v>
      </c>
      <c r="AX117" s="13" t="s">
        <v>75</v>
      </c>
      <c r="AY117" s="239" t="s">
        <v>118</v>
      </c>
    </row>
    <row r="118" s="14" customFormat="1">
      <c r="A118" s="14"/>
      <c r="B118" s="240"/>
      <c r="C118" s="241"/>
      <c r="D118" s="230" t="s">
        <v>184</v>
      </c>
      <c r="E118" s="242" t="s">
        <v>21</v>
      </c>
      <c r="F118" s="243" t="s">
        <v>186</v>
      </c>
      <c r="G118" s="241"/>
      <c r="H118" s="244">
        <v>6.4210000000000003</v>
      </c>
      <c r="I118" s="245"/>
      <c r="J118" s="241"/>
      <c r="K118" s="241"/>
      <c r="L118" s="246"/>
      <c r="M118" s="247"/>
      <c r="N118" s="248"/>
      <c r="O118" s="248"/>
      <c r="P118" s="248"/>
      <c r="Q118" s="248"/>
      <c r="R118" s="248"/>
      <c r="S118" s="248"/>
      <c r="T118" s="249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0" t="s">
        <v>184</v>
      </c>
      <c r="AU118" s="250" t="s">
        <v>85</v>
      </c>
      <c r="AV118" s="14" t="s">
        <v>181</v>
      </c>
      <c r="AW118" s="14" t="s">
        <v>34</v>
      </c>
      <c r="AX118" s="14" t="s">
        <v>83</v>
      </c>
      <c r="AY118" s="250" t="s">
        <v>118</v>
      </c>
    </row>
    <row r="119" s="2" customFormat="1" ht="24.15" customHeight="1">
      <c r="A119" s="40"/>
      <c r="B119" s="41"/>
      <c r="C119" s="206" t="s">
        <v>217</v>
      </c>
      <c r="D119" s="206" t="s">
        <v>122</v>
      </c>
      <c r="E119" s="207" t="s">
        <v>218</v>
      </c>
      <c r="F119" s="208" t="s">
        <v>219</v>
      </c>
      <c r="G119" s="209" t="s">
        <v>189</v>
      </c>
      <c r="H119" s="210">
        <v>11.000999999999999</v>
      </c>
      <c r="I119" s="211"/>
      <c r="J119" s="212">
        <f>ROUND(I119*H119,2)</f>
        <v>0</v>
      </c>
      <c r="K119" s="208" t="s">
        <v>126</v>
      </c>
      <c r="L119" s="46"/>
      <c r="M119" s="213" t="s">
        <v>21</v>
      </c>
      <c r="N119" s="214" t="s">
        <v>46</v>
      </c>
      <c r="O119" s="86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181</v>
      </c>
      <c r="AT119" s="217" t="s">
        <v>122</v>
      </c>
      <c r="AU119" s="217" t="s">
        <v>85</v>
      </c>
      <c r="AY119" s="19" t="s">
        <v>118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83</v>
      </c>
      <c r="BK119" s="218">
        <f>ROUND(I119*H119,2)</f>
        <v>0</v>
      </c>
      <c r="BL119" s="19" t="s">
        <v>181</v>
      </c>
      <c r="BM119" s="217" t="s">
        <v>220</v>
      </c>
    </row>
    <row r="120" s="2" customFormat="1">
      <c r="A120" s="40"/>
      <c r="B120" s="41"/>
      <c r="C120" s="42"/>
      <c r="D120" s="219" t="s">
        <v>129</v>
      </c>
      <c r="E120" s="42"/>
      <c r="F120" s="220" t="s">
        <v>221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129</v>
      </c>
      <c r="AU120" s="19" t="s">
        <v>85</v>
      </c>
    </row>
    <row r="121" s="15" customFormat="1">
      <c r="A121" s="15"/>
      <c r="B121" s="251"/>
      <c r="C121" s="252"/>
      <c r="D121" s="230" t="s">
        <v>184</v>
      </c>
      <c r="E121" s="253" t="s">
        <v>21</v>
      </c>
      <c r="F121" s="254" t="s">
        <v>222</v>
      </c>
      <c r="G121" s="252"/>
      <c r="H121" s="253" t="s">
        <v>21</v>
      </c>
      <c r="I121" s="255"/>
      <c r="J121" s="252"/>
      <c r="K121" s="252"/>
      <c r="L121" s="256"/>
      <c r="M121" s="257"/>
      <c r="N121" s="258"/>
      <c r="O121" s="258"/>
      <c r="P121" s="258"/>
      <c r="Q121" s="258"/>
      <c r="R121" s="258"/>
      <c r="S121" s="258"/>
      <c r="T121" s="259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T121" s="260" t="s">
        <v>184</v>
      </c>
      <c r="AU121" s="260" t="s">
        <v>85</v>
      </c>
      <c r="AV121" s="15" t="s">
        <v>83</v>
      </c>
      <c r="AW121" s="15" t="s">
        <v>34</v>
      </c>
      <c r="AX121" s="15" t="s">
        <v>75</v>
      </c>
      <c r="AY121" s="260" t="s">
        <v>118</v>
      </c>
    </row>
    <row r="122" s="13" customFormat="1">
      <c r="A122" s="13"/>
      <c r="B122" s="228"/>
      <c r="C122" s="229"/>
      <c r="D122" s="230" t="s">
        <v>184</v>
      </c>
      <c r="E122" s="231" t="s">
        <v>21</v>
      </c>
      <c r="F122" s="232" t="s">
        <v>223</v>
      </c>
      <c r="G122" s="229"/>
      <c r="H122" s="233">
        <v>11.000999999999999</v>
      </c>
      <c r="I122" s="234"/>
      <c r="J122" s="229"/>
      <c r="K122" s="229"/>
      <c r="L122" s="235"/>
      <c r="M122" s="236"/>
      <c r="N122" s="237"/>
      <c r="O122" s="237"/>
      <c r="P122" s="237"/>
      <c r="Q122" s="237"/>
      <c r="R122" s="237"/>
      <c r="S122" s="237"/>
      <c r="T122" s="238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9" t="s">
        <v>184</v>
      </c>
      <c r="AU122" s="239" t="s">
        <v>85</v>
      </c>
      <c r="AV122" s="13" t="s">
        <v>85</v>
      </c>
      <c r="AW122" s="13" t="s">
        <v>34</v>
      </c>
      <c r="AX122" s="13" t="s">
        <v>75</v>
      </c>
      <c r="AY122" s="239" t="s">
        <v>118</v>
      </c>
    </row>
    <row r="123" s="14" customFormat="1">
      <c r="A123" s="14"/>
      <c r="B123" s="240"/>
      <c r="C123" s="241"/>
      <c r="D123" s="230" t="s">
        <v>184</v>
      </c>
      <c r="E123" s="242" t="s">
        <v>21</v>
      </c>
      <c r="F123" s="243" t="s">
        <v>186</v>
      </c>
      <c r="G123" s="241"/>
      <c r="H123" s="244">
        <v>11.000999999999999</v>
      </c>
      <c r="I123" s="245"/>
      <c r="J123" s="241"/>
      <c r="K123" s="241"/>
      <c r="L123" s="246"/>
      <c r="M123" s="247"/>
      <c r="N123" s="248"/>
      <c r="O123" s="248"/>
      <c r="P123" s="248"/>
      <c r="Q123" s="248"/>
      <c r="R123" s="248"/>
      <c r="S123" s="248"/>
      <c r="T123" s="249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50" t="s">
        <v>184</v>
      </c>
      <c r="AU123" s="250" t="s">
        <v>85</v>
      </c>
      <c r="AV123" s="14" t="s">
        <v>181</v>
      </c>
      <c r="AW123" s="14" t="s">
        <v>34</v>
      </c>
      <c r="AX123" s="14" t="s">
        <v>83</v>
      </c>
      <c r="AY123" s="250" t="s">
        <v>118</v>
      </c>
    </row>
    <row r="124" s="2" customFormat="1" ht="16.5" customHeight="1">
      <c r="A124" s="40"/>
      <c r="B124" s="41"/>
      <c r="C124" s="261" t="s">
        <v>224</v>
      </c>
      <c r="D124" s="261" t="s">
        <v>225</v>
      </c>
      <c r="E124" s="262" t="s">
        <v>226</v>
      </c>
      <c r="F124" s="263" t="s">
        <v>227</v>
      </c>
      <c r="G124" s="264" t="s">
        <v>208</v>
      </c>
      <c r="H124" s="265">
        <v>20.902000000000001</v>
      </c>
      <c r="I124" s="266"/>
      <c r="J124" s="267">
        <f>ROUND(I124*H124,2)</f>
        <v>0</v>
      </c>
      <c r="K124" s="263" t="s">
        <v>126</v>
      </c>
      <c r="L124" s="268"/>
      <c r="M124" s="269" t="s">
        <v>21</v>
      </c>
      <c r="N124" s="270" t="s">
        <v>46</v>
      </c>
      <c r="O124" s="86"/>
      <c r="P124" s="215">
        <f>O124*H124</f>
        <v>0</v>
      </c>
      <c r="Q124" s="215">
        <v>1</v>
      </c>
      <c r="R124" s="215">
        <f>Q124*H124</f>
        <v>20.902000000000001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156</v>
      </c>
      <c r="AT124" s="217" t="s">
        <v>225</v>
      </c>
      <c r="AU124" s="217" t="s">
        <v>85</v>
      </c>
      <c r="AY124" s="19" t="s">
        <v>118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83</v>
      </c>
      <c r="BK124" s="218">
        <f>ROUND(I124*H124,2)</f>
        <v>0</v>
      </c>
      <c r="BL124" s="19" t="s">
        <v>181</v>
      </c>
      <c r="BM124" s="217" t="s">
        <v>228</v>
      </c>
    </row>
    <row r="125" s="13" customFormat="1">
      <c r="A125" s="13"/>
      <c r="B125" s="228"/>
      <c r="C125" s="229"/>
      <c r="D125" s="230" t="s">
        <v>184</v>
      </c>
      <c r="E125" s="231" t="s">
        <v>21</v>
      </c>
      <c r="F125" s="232" t="s">
        <v>229</v>
      </c>
      <c r="G125" s="229"/>
      <c r="H125" s="233">
        <v>20.902000000000001</v>
      </c>
      <c r="I125" s="234"/>
      <c r="J125" s="229"/>
      <c r="K125" s="229"/>
      <c r="L125" s="235"/>
      <c r="M125" s="236"/>
      <c r="N125" s="237"/>
      <c r="O125" s="237"/>
      <c r="P125" s="237"/>
      <c r="Q125" s="237"/>
      <c r="R125" s="237"/>
      <c r="S125" s="237"/>
      <c r="T125" s="238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9" t="s">
        <v>184</v>
      </c>
      <c r="AU125" s="239" t="s">
        <v>85</v>
      </c>
      <c r="AV125" s="13" t="s">
        <v>85</v>
      </c>
      <c r="AW125" s="13" t="s">
        <v>34</v>
      </c>
      <c r="AX125" s="13" t="s">
        <v>75</v>
      </c>
      <c r="AY125" s="239" t="s">
        <v>118</v>
      </c>
    </row>
    <row r="126" s="14" customFormat="1">
      <c r="A126" s="14"/>
      <c r="B126" s="240"/>
      <c r="C126" s="241"/>
      <c r="D126" s="230" t="s">
        <v>184</v>
      </c>
      <c r="E126" s="242" t="s">
        <v>21</v>
      </c>
      <c r="F126" s="243" t="s">
        <v>186</v>
      </c>
      <c r="G126" s="241"/>
      <c r="H126" s="244">
        <v>20.902000000000001</v>
      </c>
      <c r="I126" s="245"/>
      <c r="J126" s="241"/>
      <c r="K126" s="241"/>
      <c r="L126" s="246"/>
      <c r="M126" s="247"/>
      <c r="N126" s="248"/>
      <c r="O126" s="248"/>
      <c r="P126" s="248"/>
      <c r="Q126" s="248"/>
      <c r="R126" s="248"/>
      <c r="S126" s="248"/>
      <c r="T126" s="249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0" t="s">
        <v>184</v>
      </c>
      <c r="AU126" s="250" t="s">
        <v>85</v>
      </c>
      <c r="AV126" s="14" t="s">
        <v>181</v>
      </c>
      <c r="AW126" s="14" t="s">
        <v>34</v>
      </c>
      <c r="AX126" s="14" t="s">
        <v>83</v>
      </c>
      <c r="AY126" s="250" t="s">
        <v>118</v>
      </c>
    </row>
    <row r="127" s="12" customFormat="1" ht="22.8" customHeight="1">
      <c r="A127" s="12"/>
      <c r="B127" s="190"/>
      <c r="C127" s="191"/>
      <c r="D127" s="192" t="s">
        <v>74</v>
      </c>
      <c r="E127" s="204" t="s">
        <v>85</v>
      </c>
      <c r="F127" s="204" t="s">
        <v>230</v>
      </c>
      <c r="G127" s="191"/>
      <c r="H127" s="191"/>
      <c r="I127" s="194"/>
      <c r="J127" s="205">
        <f>BK127</f>
        <v>0</v>
      </c>
      <c r="K127" s="191"/>
      <c r="L127" s="196"/>
      <c r="M127" s="197"/>
      <c r="N127" s="198"/>
      <c r="O127" s="198"/>
      <c r="P127" s="199">
        <f>SUM(P128:P135)</f>
        <v>0</v>
      </c>
      <c r="Q127" s="198"/>
      <c r="R127" s="199">
        <f>SUM(R128:R135)</f>
        <v>18.07744194</v>
      </c>
      <c r="S127" s="198"/>
      <c r="T127" s="200">
        <f>SUM(T128:T135)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1" t="s">
        <v>83</v>
      </c>
      <c r="AT127" s="202" t="s">
        <v>74</v>
      </c>
      <c r="AU127" s="202" t="s">
        <v>83</v>
      </c>
      <c r="AY127" s="201" t="s">
        <v>118</v>
      </c>
      <c r="BK127" s="203">
        <f>SUM(BK128:BK135)</f>
        <v>0</v>
      </c>
    </row>
    <row r="128" s="2" customFormat="1" ht="16.5" customHeight="1">
      <c r="A128" s="40"/>
      <c r="B128" s="41"/>
      <c r="C128" s="206" t="s">
        <v>121</v>
      </c>
      <c r="D128" s="206" t="s">
        <v>122</v>
      </c>
      <c r="E128" s="207" t="s">
        <v>231</v>
      </c>
      <c r="F128" s="208" t="s">
        <v>232</v>
      </c>
      <c r="G128" s="209" t="s">
        <v>189</v>
      </c>
      <c r="H128" s="210">
        <v>7.8300000000000001</v>
      </c>
      <c r="I128" s="211"/>
      <c r="J128" s="212">
        <f>ROUND(I128*H128,2)</f>
        <v>0</v>
      </c>
      <c r="K128" s="208" t="s">
        <v>126</v>
      </c>
      <c r="L128" s="46"/>
      <c r="M128" s="213" t="s">
        <v>21</v>
      </c>
      <c r="N128" s="214" t="s">
        <v>46</v>
      </c>
      <c r="O128" s="86"/>
      <c r="P128" s="215">
        <f>O128*H128</f>
        <v>0</v>
      </c>
      <c r="Q128" s="215">
        <v>2.3010199999999998</v>
      </c>
      <c r="R128" s="215">
        <f>Q128*H128</f>
        <v>18.016986599999999</v>
      </c>
      <c r="S128" s="215">
        <v>0</v>
      </c>
      <c r="T128" s="21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181</v>
      </c>
      <c r="AT128" s="217" t="s">
        <v>122</v>
      </c>
      <c r="AU128" s="217" t="s">
        <v>85</v>
      </c>
      <c r="AY128" s="19" t="s">
        <v>118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9" t="s">
        <v>83</v>
      </c>
      <c r="BK128" s="218">
        <f>ROUND(I128*H128,2)</f>
        <v>0</v>
      </c>
      <c r="BL128" s="19" t="s">
        <v>181</v>
      </c>
      <c r="BM128" s="217" t="s">
        <v>233</v>
      </c>
    </row>
    <row r="129" s="2" customFormat="1">
      <c r="A129" s="40"/>
      <c r="B129" s="41"/>
      <c r="C129" s="42"/>
      <c r="D129" s="219" t="s">
        <v>129</v>
      </c>
      <c r="E129" s="42"/>
      <c r="F129" s="220" t="s">
        <v>234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129</v>
      </c>
      <c r="AU129" s="19" t="s">
        <v>85</v>
      </c>
    </row>
    <row r="130" s="13" customFormat="1">
      <c r="A130" s="13"/>
      <c r="B130" s="228"/>
      <c r="C130" s="229"/>
      <c r="D130" s="230" t="s">
        <v>184</v>
      </c>
      <c r="E130" s="231" t="s">
        <v>21</v>
      </c>
      <c r="F130" s="232" t="s">
        <v>235</v>
      </c>
      <c r="G130" s="229"/>
      <c r="H130" s="233">
        <v>7.8300000000000001</v>
      </c>
      <c r="I130" s="234"/>
      <c r="J130" s="229"/>
      <c r="K130" s="229"/>
      <c r="L130" s="235"/>
      <c r="M130" s="236"/>
      <c r="N130" s="237"/>
      <c r="O130" s="237"/>
      <c r="P130" s="237"/>
      <c r="Q130" s="237"/>
      <c r="R130" s="237"/>
      <c r="S130" s="237"/>
      <c r="T130" s="238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9" t="s">
        <v>184</v>
      </c>
      <c r="AU130" s="239" t="s">
        <v>85</v>
      </c>
      <c r="AV130" s="13" t="s">
        <v>85</v>
      </c>
      <c r="AW130" s="13" t="s">
        <v>34</v>
      </c>
      <c r="AX130" s="13" t="s">
        <v>75</v>
      </c>
      <c r="AY130" s="239" t="s">
        <v>118</v>
      </c>
    </row>
    <row r="131" s="14" customFormat="1">
      <c r="A131" s="14"/>
      <c r="B131" s="240"/>
      <c r="C131" s="241"/>
      <c r="D131" s="230" t="s">
        <v>184</v>
      </c>
      <c r="E131" s="242" t="s">
        <v>21</v>
      </c>
      <c r="F131" s="243" t="s">
        <v>186</v>
      </c>
      <c r="G131" s="241"/>
      <c r="H131" s="244">
        <v>7.8300000000000001</v>
      </c>
      <c r="I131" s="245"/>
      <c r="J131" s="241"/>
      <c r="K131" s="241"/>
      <c r="L131" s="246"/>
      <c r="M131" s="247"/>
      <c r="N131" s="248"/>
      <c r="O131" s="248"/>
      <c r="P131" s="248"/>
      <c r="Q131" s="248"/>
      <c r="R131" s="248"/>
      <c r="S131" s="248"/>
      <c r="T131" s="249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0" t="s">
        <v>184</v>
      </c>
      <c r="AU131" s="250" t="s">
        <v>85</v>
      </c>
      <c r="AV131" s="14" t="s">
        <v>181</v>
      </c>
      <c r="AW131" s="14" t="s">
        <v>34</v>
      </c>
      <c r="AX131" s="14" t="s">
        <v>83</v>
      </c>
      <c r="AY131" s="250" t="s">
        <v>118</v>
      </c>
    </row>
    <row r="132" s="2" customFormat="1" ht="16.5" customHeight="1">
      <c r="A132" s="40"/>
      <c r="B132" s="41"/>
      <c r="C132" s="206" t="s">
        <v>236</v>
      </c>
      <c r="D132" s="206" t="s">
        <v>122</v>
      </c>
      <c r="E132" s="207" t="s">
        <v>237</v>
      </c>
      <c r="F132" s="208" t="s">
        <v>238</v>
      </c>
      <c r="G132" s="209" t="s">
        <v>208</v>
      </c>
      <c r="H132" s="210">
        <v>0.057000000000000002</v>
      </c>
      <c r="I132" s="211"/>
      <c r="J132" s="212">
        <f>ROUND(I132*H132,2)</f>
        <v>0</v>
      </c>
      <c r="K132" s="208" t="s">
        <v>126</v>
      </c>
      <c r="L132" s="46"/>
      <c r="M132" s="213" t="s">
        <v>21</v>
      </c>
      <c r="N132" s="214" t="s">
        <v>46</v>
      </c>
      <c r="O132" s="86"/>
      <c r="P132" s="215">
        <f>O132*H132</f>
        <v>0</v>
      </c>
      <c r="Q132" s="215">
        <v>1.0606199999999999</v>
      </c>
      <c r="R132" s="215">
        <f>Q132*H132</f>
        <v>0.060455339999999996</v>
      </c>
      <c r="S132" s="215">
        <v>0</v>
      </c>
      <c r="T132" s="216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7" t="s">
        <v>181</v>
      </c>
      <c r="AT132" s="217" t="s">
        <v>122</v>
      </c>
      <c r="AU132" s="217" t="s">
        <v>85</v>
      </c>
      <c r="AY132" s="19" t="s">
        <v>118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9" t="s">
        <v>83</v>
      </c>
      <c r="BK132" s="218">
        <f>ROUND(I132*H132,2)</f>
        <v>0</v>
      </c>
      <c r="BL132" s="19" t="s">
        <v>181</v>
      </c>
      <c r="BM132" s="217" t="s">
        <v>239</v>
      </c>
    </row>
    <row r="133" s="2" customFormat="1">
      <c r="A133" s="40"/>
      <c r="B133" s="41"/>
      <c r="C133" s="42"/>
      <c r="D133" s="219" t="s">
        <v>129</v>
      </c>
      <c r="E133" s="42"/>
      <c r="F133" s="220" t="s">
        <v>240</v>
      </c>
      <c r="G133" s="42"/>
      <c r="H133" s="42"/>
      <c r="I133" s="221"/>
      <c r="J133" s="42"/>
      <c r="K133" s="42"/>
      <c r="L133" s="46"/>
      <c r="M133" s="222"/>
      <c r="N133" s="223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129</v>
      </c>
      <c r="AU133" s="19" t="s">
        <v>85</v>
      </c>
    </row>
    <row r="134" s="13" customFormat="1">
      <c r="A134" s="13"/>
      <c r="B134" s="228"/>
      <c r="C134" s="229"/>
      <c r="D134" s="230" t="s">
        <v>184</v>
      </c>
      <c r="E134" s="231" t="s">
        <v>21</v>
      </c>
      <c r="F134" s="232" t="s">
        <v>241</v>
      </c>
      <c r="G134" s="229"/>
      <c r="H134" s="233">
        <v>0.057000000000000002</v>
      </c>
      <c r="I134" s="234"/>
      <c r="J134" s="229"/>
      <c r="K134" s="229"/>
      <c r="L134" s="235"/>
      <c r="M134" s="236"/>
      <c r="N134" s="237"/>
      <c r="O134" s="237"/>
      <c r="P134" s="237"/>
      <c r="Q134" s="237"/>
      <c r="R134" s="237"/>
      <c r="S134" s="237"/>
      <c r="T134" s="238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9" t="s">
        <v>184</v>
      </c>
      <c r="AU134" s="239" t="s">
        <v>85</v>
      </c>
      <c r="AV134" s="13" t="s">
        <v>85</v>
      </c>
      <c r="AW134" s="13" t="s">
        <v>34</v>
      </c>
      <c r="AX134" s="13" t="s">
        <v>75</v>
      </c>
      <c r="AY134" s="239" t="s">
        <v>118</v>
      </c>
    </row>
    <row r="135" s="14" customFormat="1">
      <c r="A135" s="14"/>
      <c r="B135" s="240"/>
      <c r="C135" s="241"/>
      <c r="D135" s="230" t="s">
        <v>184</v>
      </c>
      <c r="E135" s="242" t="s">
        <v>21</v>
      </c>
      <c r="F135" s="243" t="s">
        <v>186</v>
      </c>
      <c r="G135" s="241"/>
      <c r="H135" s="244">
        <v>0.057000000000000002</v>
      </c>
      <c r="I135" s="245"/>
      <c r="J135" s="241"/>
      <c r="K135" s="241"/>
      <c r="L135" s="246"/>
      <c r="M135" s="247"/>
      <c r="N135" s="248"/>
      <c r="O135" s="248"/>
      <c r="P135" s="248"/>
      <c r="Q135" s="248"/>
      <c r="R135" s="248"/>
      <c r="S135" s="248"/>
      <c r="T135" s="249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0" t="s">
        <v>184</v>
      </c>
      <c r="AU135" s="250" t="s">
        <v>85</v>
      </c>
      <c r="AV135" s="14" t="s">
        <v>181</v>
      </c>
      <c r="AW135" s="14" t="s">
        <v>34</v>
      </c>
      <c r="AX135" s="14" t="s">
        <v>83</v>
      </c>
      <c r="AY135" s="250" t="s">
        <v>118</v>
      </c>
    </row>
    <row r="136" s="12" customFormat="1" ht="22.8" customHeight="1">
      <c r="A136" s="12"/>
      <c r="B136" s="190"/>
      <c r="C136" s="191"/>
      <c r="D136" s="192" t="s">
        <v>74</v>
      </c>
      <c r="E136" s="204" t="s">
        <v>121</v>
      </c>
      <c r="F136" s="204" t="s">
        <v>242</v>
      </c>
      <c r="G136" s="191"/>
      <c r="H136" s="191"/>
      <c r="I136" s="194"/>
      <c r="J136" s="205">
        <f>BK136</f>
        <v>0</v>
      </c>
      <c r="K136" s="191"/>
      <c r="L136" s="196"/>
      <c r="M136" s="197"/>
      <c r="N136" s="198"/>
      <c r="O136" s="198"/>
      <c r="P136" s="199">
        <f>SUM(P137:P151)</f>
        <v>0</v>
      </c>
      <c r="Q136" s="198"/>
      <c r="R136" s="199">
        <f>SUM(R137:R151)</f>
        <v>10.710943260000001</v>
      </c>
      <c r="S136" s="198"/>
      <c r="T136" s="200">
        <f>SUM(T137:T151)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01" t="s">
        <v>83</v>
      </c>
      <c r="AT136" s="202" t="s">
        <v>74</v>
      </c>
      <c r="AU136" s="202" t="s">
        <v>83</v>
      </c>
      <c r="AY136" s="201" t="s">
        <v>118</v>
      </c>
      <c r="BK136" s="203">
        <f>SUM(BK137:BK151)</f>
        <v>0</v>
      </c>
    </row>
    <row r="137" s="2" customFormat="1" ht="24.15" customHeight="1">
      <c r="A137" s="40"/>
      <c r="B137" s="41"/>
      <c r="C137" s="206" t="s">
        <v>243</v>
      </c>
      <c r="D137" s="206" t="s">
        <v>122</v>
      </c>
      <c r="E137" s="207" t="s">
        <v>244</v>
      </c>
      <c r="F137" s="208" t="s">
        <v>245</v>
      </c>
      <c r="G137" s="209" t="s">
        <v>208</v>
      </c>
      <c r="H137" s="210">
        <v>0.105</v>
      </c>
      <c r="I137" s="211"/>
      <c r="J137" s="212">
        <f>ROUND(I137*H137,2)</f>
        <v>0</v>
      </c>
      <c r="K137" s="208" t="s">
        <v>126</v>
      </c>
      <c r="L137" s="46"/>
      <c r="M137" s="213" t="s">
        <v>21</v>
      </c>
      <c r="N137" s="214" t="s">
        <v>46</v>
      </c>
      <c r="O137" s="86"/>
      <c r="P137" s="215">
        <f>O137*H137</f>
        <v>0</v>
      </c>
      <c r="Q137" s="215">
        <v>1.04922</v>
      </c>
      <c r="R137" s="215">
        <f>Q137*H137</f>
        <v>0.11016810000000001</v>
      </c>
      <c r="S137" s="215">
        <v>0</v>
      </c>
      <c r="T137" s="216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7" t="s">
        <v>181</v>
      </c>
      <c r="AT137" s="217" t="s">
        <v>122</v>
      </c>
      <c r="AU137" s="217" t="s">
        <v>85</v>
      </c>
      <c r="AY137" s="19" t="s">
        <v>118</v>
      </c>
      <c r="BE137" s="218">
        <f>IF(N137="základní",J137,0)</f>
        <v>0</v>
      </c>
      <c r="BF137" s="218">
        <f>IF(N137="snížená",J137,0)</f>
        <v>0</v>
      </c>
      <c r="BG137" s="218">
        <f>IF(N137="zákl. přenesená",J137,0)</f>
        <v>0</v>
      </c>
      <c r="BH137" s="218">
        <f>IF(N137="sníž. přenesená",J137,0)</f>
        <v>0</v>
      </c>
      <c r="BI137" s="218">
        <f>IF(N137="nulová",J137,0)</f>
        <v>0</v>
      </c>
      <c r="BJ137" s="19" t="s">
        <v>83</v>
      </c>
      <c r="BK137" s="218">
        <f>ROUND(I137*H137,2)</f>
        <v>0</v>
      </c>
      <c r="BL137" s="19" t="s">
        <v>181</v>
      </c>
      <c r="BM137" s="217" t="s">
        <v>246</v>
      </c>
    </row>
    <row r="138" s="2" customFormat="1">
      <c r="A138" s="40"/>
      <c r="B138" s="41"/>
      <c r="C138" s="42"/>
      <c r="D138" s="219" t="s">
        <v>129</v>
      </c>
      <c r="E138" s="42"/>
      <c r="F138" s="220" t="s">
        <v>247</v>
      </c>
      <c r="G138" s="42"/>
      <c r="H138" s="42"/>
      <c r="I138" s="221"/>
      <c r="J138" s="42"/>
      <c r="K138" s="42"/>
      <c r="L138" s="46"/>
      <c r="M138" s="222"/>
      <c r="N138" s="223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129</v>
      </c>
      <c r="AU138" s="19" t="s">
        <v>85</v>
      </c>
    </row>
    <row r="139" s="13" customFormat="1">
      <c r="A139" s="13"/>
      <c r="B139" s="228"/>
      <c r="C139" s="229"/>
      <c r="D139" s="230" t="s">
        <v>184</v>
      </c>
      <c r="E139" s="231" t="s">
        <v>21</v>
      </c>
      <c r="F139" s="232" t="s">
        <v>248</v>
      </c>
      <c r="G139" s="229"/>
      <c r="H139" s="233">
        <v>0.105</v>
      </c>
      <c r="I139" s="234"/>
      <c r="J139" s="229"/>
      <c r="K139" s="229"/>
      <c r="L139" s="235"/>
      <c r="M139" s="236"/>
      <c r="N139" s="237"/>
      <c r="O139" s="237"/>
      <c r="P139" s="237"/>
      <c r="Q139" s="237"/>
      <c r="R139" s="237"/>
      <c r="S139" s="237"/>
      <c r="T139" s="238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9" t="s">
        <v>184</v>
      </c>
      <c r="AU139" s="239" t="s">
        <v>85</v>
      </c>
      <c r="AV139" s="13" t="s">
        <v>85</v>
      </c>
      <c r="AW139" s="13" t="s">
        <v>34</v>
      </c>
      <c r="AX139" s="13" t="s">
        <v>75</v>
      </c>
      <c r="AY139" s="239" t="s">
        <v>118</v>
      </c>
    </row>
    <row r="140" s="14" customFormat="1">
      <c r="A140" s="14"/>
      <c r="B140" s="240"/>
      <c r="C140" s="241"/>
      <c r="D140" s="230" t="s">
        <v>184</v>
      </c>
      <c r="E140" s="242" t="s">
        <v>21</v>
      </c>
      <c r="F140" s="243" t="s">
        <v>186</v>
      </c>
      <c r="G140" s="241"/>
      <c r="H140" s="244">
        <v>0.105</v>
      </c>
      <c r="I140" s="245"/>
      <c r="J140" s="241"/>
      <c r="K140" s="241"/>
      <c r="L140" s="246"/>
      <c r="M140" s="247"/>
      <c r="N140" s="248"/>
      <c r="O140" s="248"/>
      <c r="P140" s="248"/>
      <c r="Q140" s="248"/>
      <c r="R140" s="248"/>
      <c r="S140" s="248"/>
      <c r="T140" s="249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0" t="s">
        <v>184</v>
      </c>
      <c r="AU140" s="250" t="s">
        <v>85</v>
      </c>
      <c r="AV140" s="14" t="s">
        <v>181</v>
      </c>
      <c r="AW140" s="14" t="s">
        <v>34</v>
      </c>
      <c r="AX140" s="14" t="s">
        <v>83</v>
      </c>
      <c r="AY140" s="250" t="s">
        <v>118</v>
      </c>
    </row>
    <row r="141" s="2" customFormat="1" ht="21.75" customHeight="1">
      <c r="A141" s="40"/>
      <c r="B141" s="41"/>
      <c r="C141" s="206" t="s">
        <v>249</v>
      </c>
      <c r="D141" s="206" t="s">
        <v>122</v>
      </c>
      <c r="E141" s="207" t="s">
        <v>250</v>
      </c>
      <c r="F141" s="208" t="s">
        <v>251</v>
      </c>
      <c r="G141" s="209" t="s">
        <v>180</v>
      </c>
      <c r="H141" s="210">
        <v>3.9790000000000001</v>
      </c>
      <c r="I141" s="211"/>
      <c r="J141" s="212">
        <f>ROUND(I141*H141,2)</f>
        <v>0</v>
      </c>
      <c r="K141" s="208" t="s">
        <v>252</v>
      </c>
      <c r="L141" s="46"/>
      <c r="M141" s="213" t="s">
        <v>21</v>
      </c>
      <c r="N141" s="214" t="s">
        <v>46</v>
      </c>
      <c r="O141" s="86"/>
      <c r="P141" s="215">
        <f>O141*H141</f>
        <v>0</v>
      </c>
      <c r="Q141" s="215">
        <v>0.95650000000000002</v>
      </c>
      <c r="R141" s="215">
        <f>Q141*H141</f>
        <v>3.8059134999999999</v>
      </c>
      <c r="S141" s="215">
        <v>0</v>
      </c>
      <c r="T141" s="216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7" t="s">
        <v>181</v>
      </c>
      <c r="AT141" s="217" t="s">
        <v>122</v>
      </c>
      <c r="AU141" s="217" t="s">
        <v>85</v>
      </c>
      <c r="AY141" s="19" t="s">
        <v>118</v>
      </c>
      <c r="BE141" s="218">
        <f>IF(N141="základní",J141,0)</f>
        <v>0</v>
      </c>
      <c r="BF141" s="218">
        <f>IF(N141="snížená",J141,0)</f>
        <v>0</v>
      </c>
      <c r="BG141" s="218">
        <f>IF(N141="zákl. přenesená",J141,0)</f>
        <v>0</v>
      </c>
      <c r="BH141" s="218">
        <f>IF(N141="sníž. přenesená",J141,0)</f>
        <v>0</v>
      </c>
      <c r="BI141" s="218">
        <f>IF(N141="nulová",J141,0)</f>
        <v>0</v>
      </c>
      <c r="BJ141" s="19" t="s">
        <v>83</v>
      </c>
      <c r="BK141" s="218">
        <f>ROUND(I141*H141,2)</f>
        <v>0</v>
      </c>
      <c r="BL141" s="19" t="s">
        <v>181</v>
      </c>
      <c r="BM141" s="217" t="s">
        <v>253</v>
      </c>
    </row>
    <row r="142" s="13" customFormat="1">
      <c r="A142" s="13"/>
      <c r="B142" s="228"/>
      <c r="C142" s="229"/>
      <c r="D142" s="230" t="s">
        <v>184</v>
      </c>
      <c r="E142" s="231" t="s">
        <v>21</v>
      </c>
      <c r="F142" s="232" t="s">
        <v>254</v>
      </c>
      <c r="G142" s="229"/>
      <c r="H142" s="233">
        <v>3.9790000000000001</v>
      </c>
      <c r="I142" s="234"/>
      <c r="J142" s="229"/>
      <c r="K142" s="229"/>
      <c r="L142" s="235"/>
      <c r="M142" s="236"/>
      <c r="N142" s="237"/>
      <c r="O142" s="237"/>
      <c r="P142" s="237"/>
      <c r="Q142" s="237"/>
      <c r="R142" s="237"/>
      <c r="S142" s="237"/>
      <c r="T142" s="238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9" t="s">
        <v>184</v>
      </c>
      <c r="AU142" s="239" t="s">
        <v>85</v>
      </c>
      <c r="AV142" s="13" t="s">
        <v>85</v>
      </c>
      <c r="AW142" s="13" t="s">
        <v>34</v>
      </c>
      <c r="AX142" s="13" t="s">
        <v>75</v>
      </c>
      <c r="AY142" s="239" t="s">
        <v>118</v>
      </c>
    </row>
    <row r="143" s="14" customFormat="1">
      <c r="A143" s="14"/>
      <c r="B143" s="240"/>
      <c r="C143" s="241"/>
      <c r="D143" s="230" t="s">
        <v>184</v>
      </c>
      <c r="E143" s="242" t="s">
        <v>21</v>
      </c>
      <c r="F143" s="243" t="s">
        <v>186</v>
      </c>
      <c r="G143" s="241"/>
      <c r="H143" s="244">
        <v>3.9790000000000001</v>
      </c>
      <c r="I143" s="245"/>
      <c r="J143" s="241"/>
      <c r="K143" s="241"/>
      <c r="L143" s="246"/>
      <c r="M143" s="247"/>
      <c r="N143" s="248"/>
      <c r="O143" s="248"/>
      <c r="P143" s="248"/>
      <c r="Q143" s="248"/>
      <c r="R143" s="248"/>
      <c r="S143" s="248"/>
      <c r="T143" s="249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0" t="s">
        <v>184</v>
      </c>
      <c r="AU143" s="250" t="s">
        <v>85</v>
      </c>
      <c r="AV143" s="14" t="s">
        <v>181</v>
      </c>
      <c r="AW143" s="14" t="s">
        <v>34</v>
      </c>
      <c r="AX143" s="14" t="s">
        <v>83</v>
      </c>
      <c r="AY143" s="250" t="s">
        <v>118</v>
      </c>
    </row>
    <row r="144" s="2" customFormat="1" ht="24.15" customHeight="1">
      <c r="A144" s="40"/>
      <c r="B144" s="41"/>
      <c r="C144" s="206" t="s">
        <v>149</v>
      </c>
      <c r="D144" s="206" t="s">
        <v>122</v>
      </c>
      <c r="E144" s="207" t="s">
        <v>255</v>
      </c>
      <c r="F144" s="208" t="s">
        <v>256</v>
      </c>
      <c r="G144" s="209" t="s">
        <v>180</v>
      </c>
      <c r="H144" s="210">
        <v>3.9790000000000001</v>
      </c>
      <c r="I144" s="211"/>
      <c r="J144" s="212">
        <f>ROUND(I144*H144,2)</f>
        <v>0</v>
      </c>
      <c r="K144" s="208" t="s">
        <v>126</v>
      </c>
      <c r="L144" s="46"/>
      <c r="M144" s="213" t="s">
        <v>21</v>
      </c>
      <c r="N144" s="214" t="s">
        <v>46</v>
      </c>
      <c r="O144" s="86"/>
      <c r="P144" s="215">
        <f>O144*H144</f>
        <v>0</v>
      </c>
      <c r="Q144" s="215">
        <v>0.95650000000000002</v>
      </c>
      <c r="R144" s="215">
        <f>Q144*H144</f>
        <v>3.8059134999999999</v>
      </c>
      <c r="S144" s="215">
        <v>0</v>
      </c>
      <c r="T144" s="216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7" t="s">
        <v>181</v>
      </c>
      <c r="AT144" s="217" t="s">
        <v>122</v>
      </c>
      <c r="AU144" s="217" t="s">
        <v>85</v>
      </c>
      <c r="AY144" s="19" t="s">
        <v>118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9" t="s">
        <v>83</v>
      </c>
      <c r="BK144" s="218">
        <f>ROUND(I144*H144,2)</f>
        <v>0</v>
      </c>
      <c r="BL144" s="19" t="s">
        <v>181</v>
      </c>
      <c r="BM144" s="217" t="s">
        <v>257</v>
      </c>
    </row>
    <row r="145" s="2" customFormat="1">
      <c r="A145" s="40"/>
      <c r="B145" s="41"/>
      <c r="C145" s="42"/>
      <c r="D145" s="219" t="s">
        <v>129</v>
      </c>
      <c r="E145" s="42"/>
      <c r="F145" s="220" t="s">
        <v>258</v>
      </c>
      <c r="G145" s="42"/>
      <c r="H145" s="42"/>
      <c r="I145" s="221"/>
      <c r="J145" s="42"/>
      <c r="K145" s="42"/>
      <c r="L145" s="46"/>
      <c r="M145" s="222"/>
      <c r="N145" s="223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129</v>
      </c>
      <c r="AU145" s="19" t="s">
        <v>85</v>
      </c>
    </row>
    <row r="146" s="13" customFormat="1">
      <c r="A146" s="13"/>
      <c r="B146" s="228"/>
      <c r="C146" s="229"/>
      <c r="D146" s="230" t="s">
        <v>184</v>
      </c>
      <c r="E146" s="231" t="s">
        <v>21</v>
      </c>
      <c r="F146" s="232" t="s">
        <v>254</v>
      </c>
      <c r="G146" s="229"/>
      <c r="H146" s="233">
        <v>3.9790000000000001</v>
      </c>
      <c r="I146" s="234"/>
      <c r="J146" s="229"/>
      <c r="K146" s="229"/>
      <c r="L146" s="235"/>
      <c r="M146" s="236"/>
      <c r="N146" s="237"/>
      <c r="O146" s="237"/>
      <c r="P146" s="237"/>
      <c r="Q146" s="237"/>
      <c r="R146" s="237"/>
      <c r="S146" s="237"/>
      <c r="T146" s="238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9" t="s">
        <v>184</v>
      </c>
      <c r="AU146" s="239" t="s">
        <v>85</v>
      </c>
      <c r="AV146" s="13" t="s">
        <v>85</v>
      </c>
      <c r="AW146" s="13" t="s">
        <v>34</v>
      </c>
      <c r="AX146" s="13" t="s">
        <v>75</v>
      </c>
      <c r="AY146" s="239" t="s">
        <v>118</v>
      </c>
    </row>
    <row r="147" s="14" customFormat="1">
      <c r="A147" s="14"/>
      <c r="B147" s="240"/>
      <c r="C147" s="241"/>
      <c r="D147" s="230" t="s">
        <v>184</v>
      </c>
      <c r="E147" s="242" t="s">
        <v>21</v>
      </c>
      <c r="F147" s="243" t="s">
        <v>186</v>
      </c>
      <c r="G147" s="241"/>
      <c r="H147" s="244">
        <v>3.9790000000000001</v>
      </c>
      <c r="I147" s="245"/>
      <c r="J147" s="241"/>
      <c r="K147" s="241"/>
      <c r="L147" s="246"/>
      <c r="M147" s="247"/>
      <c r="N147" s="248"/>
      <c r="O147" s="248"/>
      <c r="P147" s="248"/>
      <c r="Q147" s="248"/>
      <c r="R147" s="248"/>
      <c r="S147" s="248"/>
      <c r="T147" s="249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0" t="s">
        <v>184</v>
      </c>
      <c r="AU147" s="250" t="s">
        <v>85</v>
      </c>
      <c r="AV147" s="14" t="s">
        <v>181</v>
      </c>
      <c r="AW147" s="14" t="s">
        <v>34</v>
      </c>
      <c r="AX147" s="14" t="s">
        <v>83</v>
      </c>
      <c r="AY147" s="250" t="s">
        <v>118</v>
      </c>
    </row>
    <row r="148" s="2" customFormat="1" ht="24.15" customHeight="1">
      <c r="A148" s="40"/>
      <c r="B148" s="41"/>
      <c r="C148" s="206" t="s">
        <v>156</v>
      </c>
      <c r="D148" s="206" t="s">
        <v>122</v>
      </c>
      <c r="E148" s="207" t="s">
        <v>259</v>
      </c>
      <c r="F148" s="208" t="s">
        <v>260</v>
      </c>
      <c r="G148" s="209" t="s">
        <v>180</v>
      </c>
      <c r="H148" s="210">
        <v>4.3780000000000001</v>
      </c>
      <c r="I148" s="211"/>
      <c r="J148" s="212">
        <f>ROUND(I148*H148,2)</f>
        <v>0</v>
      </c>
      <c r="K148" s="208" t="s">
        <v>126</v>
      </c>
      <c r="L148" s="46"/>
      <c r="M148" s="213" t="s">
        <v>21</v>
      </c>
      <c r="N148" s="214" t="s">
        <v>46</v>
      </c>
      <c r="O148" s="86"/>
      <c r="P148" s="215">
        <f>O148*H148</f>
        <v>0</v>
      </c>
      <c r="Q148" s="215">
        <v>0.68271999999999999</v>
      </c>
      <c r="R148" s="215">
        <f>Q148*H148</f>
        <v>2.9889481600000001</v>
      </c>
      <c r="S148" s="215">
        <v>0</v>
      </c>
      <c r="T148" s="216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7" t="s">
        <v>181</v>
      </c>
      <c r="AT148" s="217" t="s">
        <v>122</v>
      </c>
      <c r="AU148" s="217" t="s">
        <v>85</v>
      </c>
      <c r="AY148" s="19" t="s">
        <v>118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9" t="s">
        <v>83</v>
      </c>
      <c r="BK148" s="218">
        <f>ROUND(I148*H148,2)</f>
        <v>0</v>
      </c>
      <c r="BL148" s="19" t="s">
        <v>181</v>
      </c>
      <c r="BM148" s="217" t="s">
        <v>261</v>
      </c>
    </row>
    <row r="149" s="2" customFormat="1">
      <c r="A149" s="40"/>
      <c r="B149" s="41"/>
      <c r="C149" s="42"/>
      <c r="D149" s="219" t="s">
        <v>129</v>
      </c>
      <c r="E149" s="42"/>
      <c r="F149" s="220" t="s">
        <v>262</v>
      </c>
      <c r="G149" s="42"/>
      <c r="H149" s="42"/>
      <c r="I149" s="221"/>
      <c r="J149" s="42"/>
      <c r="K149" s="42"/>
      <c r="L149" s="46"/>
      <c r="M149" s="222"/>
      <c r="N149" s="223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129</v>
      </c>
      <c r="AU149" s="19" t="s">
        <v>85</v>
      </c>
    </row>
    <row r="150" s="13" customFormat="1">
      <c r="A150" s="13"/>
      <c r="B150" s="228"/>
      <c r="C150" s="229"/>
      <c r="D150" s="230" t="s">
        <v>184</v>
      </c>
      <c r="E150" s="231" t="s">
        <v>21</v>
      </c>
      <c r="F150" s="232" t="s">
        <v>263</v>
      </c>
      <c r="G150" s="229"/>
      <c r="H150" s="233">
        <v>4.3780000000000001</v>
      </c>
      <c r="I150" s="234"/>
      <c r="J150" s="229"/>
      <c r="K150" s="229"/>
      <c r="L150" s="235"/>
      <c r="M150" s="236"/>
      <c r="N150" s="237"/>
      <c r="O150" s="237"/>
      <c r="P150" s="237"/>
      <c r="Q150" s="237"/>
      <c r="R150" s="237"/>
      <c r="S150" s="237"/>
      <c r="T150" s="238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9" t="s">
        <v>184</v>
      </c>
      <c r="AU150" s="239" t="s">
        <v>85</v>
      </c>
      <c r="AV150" s="13" t="s">
        <v>85</v>
      </c>
      <c r="AW150" s="13" t="s">
        <v>34</v>
      </c>
      <c r="AX150" s="13" t="s">
        <v>75</v>
      </c>
      <c r="AY150" s="239" t="s">
        <v>118</v>
      </c>
    </row>
    <row r="151" s="14" customFormat="1">
      <c r="A151" s="14"/>
      <c r="B151" s="240"/>
      <c r="C151" s="241"/>
      <c r="D151" s="230" t="s">
        <v>184</v>
      </c>
      <c r="E151" s="242" t="s">
        <v>21</v>
      </c>
      <c r="F151" s="243" t="s">
        <v>186</v>
      </c>
      <c r="G151" s="241"/>
      <c r="H151" s="244">
        <v>4.3780000000000001</v>
      </c>
      <c r="I151" s="245"/>
      <c r="J151" s="241"/>
      <c r="K151" s="241"/>
      <c r="L151" s="246"/>
      <c r="M151" s="247"/>
      <c r="N151" s="248"/>
      <c r="O151" s="248"/>
      <c r="P151" s="248"/>
      <c r="Q151" s="248"/>
      <c r="R151" s="248"/>
      <c r="S151" s="248"/>
      <c r="T151" s="249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0" t="s">
        <v>184</v>
      </c>
      <c r="AU151" s="250" t="s">
        <v>85</v>
      </c>
      <c r="AV151" s="14" t="s">
        <v>181</v>
      </c>
      <c r="AW151" s="14" t="s">
        <v>34</v>
      </c>
      <c r="AX151" s="14" t="s">
        <v>83</v>
      </c>
      <c r="AY151" s="250" t="s">
        <v>118</v>
      </c>
    </row>
    <row r="152" s="12" customFormat="1" ht="22.8" customHeight="1">
      <c r="A152" s="12"/>
      <c r="B152" s="190"/>
      <c r="C152" s="191"/>
      <c r="D152" s="192" t="s">
        <v>74</v>
      </c>
      <c r="E152" s="204" t="s">
        <v>117</v>
      </c>
      <c r="F152" s="204" t="s">
        <v>264</v>
      </c>
      <c r="G152" s="191"/>
      <c r="H152" s="191"/>
      <c r="I152" s="194"/>
      <c r="J152" s="205">
        <f>BK152</f>
        <v>0</v>
      </c>
      <c r="K152" s="191"/>
      <c r="L152" s="196"/>
      <c r="M152" s="197"/>
      <c r="N152" s="198"/>
      <c r="O152" s="198"/>
      <c r="P152" s="199">
        <f>SUM(P153:P162)</f>
        <v>0</v>
      </c>
      <c r="Q152" s="198"/>
      <c r="R152" s="199">
        <f>SUM(R153:R162)</f>
        <v>18.9612798</v>
      </c>
      <c r="S152" s="198"/>
      <c r="T152" s="200">
        <f>SUM(T153:T162)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01" t="s">
        <v>83</v>
      </c>
      <c r="AT152" s="202" t="s">
        <v>74</v>
      </c>
      <c r="AU152" s="202" t="s">
        <v>83</v>
      </c>
      <c r="AY152" s="201" t="s">
        <v>118</v>
      </c>
      <c r="BK152" s="203">
        <f>SUM(BK153:BK162)</f>
        <v>0</v>
      </c>
    </row>
    <row r="153" s="2" customFormat="1" ht="21.75" customHeight="1">
      <c r="A153" s="40"/>
      <c r="B153" s="41"/>
      <c r="C153" s="206" t="s">
        <v>265</v>
      </c>
      <c r="D153" s="206" t="s">
        <v>122</v>
      </c>
      <c r="E153" s="207" t="s">
        <v>266</v>
      </c>
      <c r="F153" s="208" t="s">
        <v>267</v>
      </c>
      <c r="G153" s="209" t="s">
        <v>180</v>
      </c>
      <c r="H153" s="210">
        <v>80.579999999999998</v>
      </c>
      <c r="I153" s="211"/>
      <c r="J153" s="212">
        <f>ROUND(I153*H153,2)</f>
        <v>0</v>
      </c>
      <c r="K153" s="208" t="s">
        <v>126</v>
      </c>
      <c r="L153" s="46"/>
      <c r="M153" s="213" t="s">
        <v>21</v>
      </c>
      <c r="N153" s="214" t="s">
        <v>46</v>
      </c>
      <c r="O153" s="86"/>
      <c r="P153" s="215">
        <f>O153*H153</f>
        <v>0</v>
      </c>
      <c r="Q153" s="215">
        <v>0.11500000000000001</v>
      </c>
      <c r="R153" s="215">
        <f>Q153*H153</f>
        <v>9.2667000000000002</v>
      </c>
      <c r="S153" s="215">
        <v>0</v>
      </c>
      <c r="T153" s="216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7" t="s">
        <v>181</v>
      </c>
      <c r="AT153" s="217" t="s">
        <v>122</v>
      </c>
      <c r="AU153" s="217" t="s">
        <v>85</v>
      </c>
      <c r="AY153" s="19" t="s">
        <v>118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9" t="s">
        <v>83</v>
      </c>
      <c r="BK153" s="218">
        <f>ROUND(I153*H153,2)</f>
        <v>0</v>
      </c>
      <c r="BL153" s="19" t="s">
        <v>181</v>
      </c>
      <c r="BM153" s="217" t="s">
        <v>268</v>
      </c>
    </row>
    <row r="154" s="2" customFormat="1">
      <c r="A154" s="40"/>
      <c r="B154" s="41"/>
      <c r="C154" s="42"/>
      <c r="D154" s="219" t="s">
        <v>129</v>
      </c>
      <c r="E154" s="42"/>
      <c r="F154" s="220" t="s">
        <v>269</v>
      </c>
      <c r="G154" s="42"/>
      <c r="H154" s="42"/>
      <c r="I154" s="221"/>
      <c r="J154" s="42"/>
      <c r="K154" s="42"/>
      <c r="L154" s="46"/>
      <c r="M154" s="222"/>
      <c r="N154" s="223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129</v>
      </c>
      <c r="AU154" s="19" t="s">
        <v>85</v>
      </c>
    </row>
    <row r="155" s="13" customFormat="1">
      <c r="A155" s="13"/>
      <c r="B155" s="228"/>
      <c r="C155" s="229"/>
      <c r="D155" s="230" t="s">
        <v>184</v>
      </c>
      <c r="E155" s="231" t="s">
        <v>21</v>
      </c>
      <c r="F155" s="232" t="s">
        <v>270</v>
      </c>
      <c r="G155" s="229"/>
      <c r="H155" s="233">
        <v>80.579999999999998</v>
      </c>
      <c r="I155" s="234"/>
      <c r="J155" s="229"/>
      <c r="K155" s="229"/>
      <c r="L155" s="235"/>
      <c r="M155" s="236"/>
      <c r="N155" s="237"/>
      <c r="O155" s="237"/>
      <c r="P155" s="237"/>
      <c r="Q155" s="237"/>
      <c r="R155" s="237"/>
      <c r="S155" s="237"/>
      <c r="T155" s="238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9" t="s">
        <v>184</v>
      </c>
      <c r="AU155" s="239" t="s">
        <v>85</v>
      </c>
      <c r="AV155" s="13" t="s">
        <v>85</v>
      </c>
      <c r="AW155" s="13" t="s">
        <v>34</v>
      </c>
      <c r="AX155" s="13" t="s">
        <v>75</v>
      </c>
      <c r="AY155" s="239" t="s">
        <v>118</v>
      </c>
    </row>
    <row r="156" s="14" customFormat="1">
      <c r="A156" s="14"/>
      <c r="B156" s="240"/>
      <c r="C156" s="241"/>
      <c r="D156" s="230" t="s">
        <v>184</v>
      </c>
      <c r="E156" s="242" t="s">
        <v>21</v>
      </c>
      <c r="F156" s="243" t="s">
        <v>186</v>
      </c>
      <c r="G156" s="241"/>
      <c r="H156" s="244">
        <v>80.579999999999998</v>
      </c>
      <c r="I156" s="245"/>
      <c r="J156" s="241"/>
      <c r="K156" s="241"/>
      <c r="L156" s="246"/>
      <c r="M156" s="247"/>
      <c r="N156" s="248"/>
      <c r="O156" s="248"/>
      <c r="P156" s="248"/>
      <c r="Q156" s="248"/>
      <c r="R156" s="248"/>
      <c r="S156" s="248"/>
      <c r="T156" s="249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0" t="s">
        <v>184</v>
      </c>
      <c r="AU156" s="250" t="s">
        <v>85</v>
      </c>
      <c r="AV156" s="14" t="s">
        <v>181</v>
      </c>
      <c r="AW156" s="14" t="s">
        <v>34</v>
      </c>
      <c r="AX156" s="14" t="s">
        <v>83</v>
      </c>
      <c r="AY156" s="250" t="s">
        <v>118</v>
      </c>
    </row>
    <row r="157" s="2" customFormat="1" ht="21.75" customHeight="1">
      <c r="A157" s="40"/>
      <c r="B157" s="41"/>
      <c r="C157" s="206" t="s">
        <v>271</v>
      </c>
      <c r="D157" s="206" t="s">
        <v>122</v>
      </c>
      <c r="E157" s="207" t="s">
        <v>272</v>
      </c>
      <c r="F157" s="208" t="s">
        <v>273</v>
      </c>
      <c r="G157" s="209" t="s">
        <v>180</v>
      </c>
      <c r="H157" s="210">
        <v>40.289999999999999</v>
      </c>
      <c r="I157" s="211"/>
      <c r="J157" s="212">
        <f>ROUND(I157*H157,2)</f>
        <v>0</v>
      </c>
      <c r="K157" s="208" t="s">
        <v>126</v>
      </c>
      <c r="L157" s="46"/>
      <c r="M157" s="213" t="s">
        <v>21</v>
      </c>
      <c r="N157" s="214" t="s">
        <v>46</v>
      </c>
      <c r="O157" s="86"/>
      <c r="P157" s="215">
        <f>O157*H157</f>
        <v>0</v>
      </c>
      <c r="Q157" s="215">
        <v>0.23000000000000001</v>
      </c>
      <c r="R157" s="215">
        <f>Q157*H157</f>
        <v>9.2667000000000002</v>
      </c>
      <c r="S157" s="215">
        <v>0</v>
      </c>
      <c r="T157" s="216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7" t="s">
        <v>181</v>
      </c>
      <c r="AT157" s="217" t="s">
        <v>122</v>
      </c>
      <c r="AU157" s="217" t="s">
        <v>85</v>
      </c>
      <c r="AY157" s="19" t="s">
        <v>118</v>
      </c>
      <c r="BE157" s="218">
        <f>IF(N157="základní",J157,0)</f>
        <v>0</v>
      </c>
      <c r="BF157" s="218">
        <f>IF(N157="snížená",J157,0)</f>
        <v>0</v>
      </c>
      <c r="BG157" s="218">
        <f>IF(N157="zákl. přenesená",J157,0)</f>
        <v>0</v>
      </c>
      <c r="BH157" s="218">
        <f>IF(N157="sníž. přenesená",J157,0)</f>
        <v>0</v>
      </c>
      <c r="BI157" s="218">
        <f>IF(N157="nulová",J157,0)</f>
        <v>0</v>
      </c>
      <c r="BJ157" s="19" t="s">
        <v>83</v>
      </c>
      <c r="BK157" s="218">
        <f>ROUND(I157*H157,2)</f>
        <v>0</v>
      </c>
      <c r="BL157" s="19" t="s">
        <v>181</v>
      </c>
      <c r="BM157" s="217" t="s">
        <v>274</v>
      </c>
    </row>
    <row r="158" s="2" customFormat="1">
      <c r="A158" s="40"/>
      <c r="B158" s="41"/>
      <c r="C158" s="42"/>
      <c r="D158" s="219" t="s">
        <v>129</v>
      </c>
      <c r="E158" s="42"/>
      <c r="F158" s="220" t="s">
        <v>275</v>
      </c>
      <c r="G158" s="42"/>
      <c r="H158" s="42"/>
      <c r="I158" s="221"/>
      <c r="J158" s="42"/>
      <c r="K158" s="42"/>
      <c r="L158" s="46"/>
      <c r="M158" s="222"/>
      <c r="N158" s="223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129</v>
      </c>
      <c r="AU158" s="19" t="s">
        <v>85</v>
      </c>
    </row>
    <row r="159" s="13" customFormat="1">
      <c r="A159" s="13"/>
      <c r="B159" s="228"/>
      <c r="C159" s="229"/>
      <c r="D159" s="230" t="s">
        <v>184</v>
      </c>
      <c r="E159" s="231" t="s">
        <v>21</v>
      </c>
      <c r="F159" s="232" t="s">
        <v>276</v>
      </c>
      <c r="G159" s="229"/>
      <c r="H159" s="233">
        <v>40.289999999999999</v>
      </c>
      <c r="I159" s="234"/>
      <c r="J159" s="229"/>
      <c r="K159" s="229"/>
      <c r="L159" s="235"/>
      <c r="M159" s="236"/>
      <c r="N159" s="237"/>
      <c r="O159" s="237"/>
      <c r="P159" s="237"/>
      <c r="Q159" s="237"/>
      <c r="R159" s="237"/>
      <c r="S159" s="237"/>
      <c r="T159" s="238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9" t="s">
        <v>184</v>
      </c>
      <c r="AU159" s="239" t="s">
        <v>85</v>
      </c>
      <c r="AV159" s="13" t="s">
        <v>85</v>
      </c>
      <c r="AW159" s="13" t="s">
        <v>34</v>
      </c>
      <c r="AX159" s="13" t="s">
        <v>75</v>
      </c>
      <c r="AY159" s="239" t="s">
        <v>118</v>
      </c>
    </row>
    <row r="160" s="14" customFormat="1">
      <c r="A160" s="14"/>
      <c r="B160" s="240"/>
      <c r="C160" s="241"/>
      <c r="D160" s="230" t="s">
        <v>184</v>
      </c>
      <c r="E160" s="242" t="s">
        <v>21</v>
      </c>
      <c r="F160" s="243" t="s">
        <v>186</v>
      </c>
      <c r="G160" s="241"/>
      <c r="H160" s="244">
        <v>40.289999999999999</v>
      </c>
      <c r="I160" s="245"/>
      <c r="J160" s="241"/>
      <c r="K160" s="241"/>
      <c r="L160" s="246"/>
      <c r="M160" s="247"/>
      <c r="N160" s="248"/>
      <c r="O160" s="248"/>
      <c r="P160" s="248"/>
      <c r="Q160" s="248"/>
      <c r="R160" s="248"/>
      <c r="S160" s="248"/>
      <c r="T160" s="249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0" t="s">
        <v>184</v>
      </c>
      <c r="AU160" s="250" t="s">
        <v>85</v>
      </c>
      <c r="AV160" s="14" t="s">
        <v>181</v>
      </c>
      <c r="AW160" s="14" t="s">
        <v>34</v>
      </c>
      <c r="AX160" s="14" t="s">
        <v>83</v>
      </c>
      <c r="AY160" s="250" t="s">
        <v>118</v>
      </c>
    </row>
    <row r="161" s="2" customFormat="1" ht="16.5" customHeight="1">
      <c r="A161" s="40"/>
      <c r="B161" s="41"/>
      <c r="C161" s="206" t="s">
        <v>277</v>
      </c>
      <c r="D161" s="206" t="s">
        <v>122</v>
      </c>
      <c r="E161" s="207" t="s">
        <v>278</v>
      </c>
      <c r="F161" s="208" t="s">
        <v>279</v>
      </c>
      <c r="G161" s="209" t="s">
        <v>180</v>
      </c>
      <c r="H161" s="210">
        <v>40.289999999999999</v>
      </c>
      <c r="I161" s="211"/>
      <c r="J161" s="212">
        <f>ROUND(I161*H161,2)</f>
        <v>0</v>
      </c>
      <c r="K161" s="208" t="s">
        <v>252</v>
      </c>
      <c r="L161" s="46"/>
      <c r="M161" s="213" t="s">
        <v>21</v>
      </c>
      <c r="N161" s="214" t="s">
        <v>46</v>
      </c>
      <c r="O161" s="86"/>
      <c r="P161" s="215">
        <f>O161*H161</f>
        <v>0</v>
      </c>
      <c r="Q161" s="215">
        <v>0.010619999999999999</v>
      </c>
      <c r="R161" s="215">
        <f>Q161*H161</f>
        <v>0.42787979999999998</v>
      </c>
      <c r="S161" s="215">
        <v>0</v>
      </c>
      <c r="T161" s="216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7" t="s">
        <v>181</v>
      </c>
      <c r="AT161" s="217" t="s">
        <v>122</v>
      </c>
      <c r="AU161" s="217" t="s">
        <v>85</v>
      </c>
      <c r="AY161" s="19" t="s">
        <v>118</v>
      </c>
      <c r="BE161" s="218">
        <f>IF(N161="základní",J161,0)</f>
        <v>0</v>
      </c>
      <c r="BF161" s="218">
        <f>IF(N161="snížená",J161,0)</f>
        <v>0</v>
      </c>
      <c r="BG161" s="218">
        <f>IF(N161="zákl. přenesená",J161,0)</f>
        <v>0</v>
      </c>
      <c r="BH161" s="218">
        <f>IF(N161="sníž. přenesená",J161,0)</f>
        <v>0</v>
      </c>
      <c r="BI161" s="218">
        <f>IF(N161="nulová",J161,0)</f>
        <v>0</v>
      </c>
      <c r="BJ161" s="19" t="s">
        <v>83</v>
      </c>
      <c r="BK161" s="218">
        <f>ROUND(I161*H161,2)</f>
        <v>0</v>
      </c>
      <c r="BL161" s="19" t="s">
        <v>181</v>
      </c>
      <c r="BM161" s="217" t="s">
        <v>280</v>
      </c>
    </row>
    <row r="162" s="13" customFormat="1">
      <c r="A162" s="13"/>
      <c r="B162" s="228"/>
      <c r="C162" s="229"/>
      <c r="D162" s="230" t="s">
        <v>184</v>
      </c>
      <c r="E162" s="231" t="s">
        <v>21</v>
      </c>
      <c r="F162" s="232" t="s">
        <v>276</v>
      </c>
      <c r="G162" s="229"/>
      <c r="H162" s="233">
        <v>40.289999999999999</v>
      </c>
      <c r="I162" s="234"/>
      <c r="J162" s="229"/>
      <c r="K162" s="229"/>
      <c r="L162" s="235"/>
      <c r="M162" s="236"/>
      <c r="N162" s="237"/>
      <c r="O162" s="237"/>
      <c r="P162" s="237"/>
      <c r="Q162" s="237"/>
      <c r="R162" s="237"/>
      <c r="S162" s="237"/>
      <c r="T162" s="238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9" t="s">
        <v>184</v>
      </c>
      <c r="AU162" s="239" t="s">
        <v>85</v>
      </c>
      <c r="AV162" s="13" t="s">
        <v>85</v>
      </c>
      <c r="AW162" s="13" t="s">
        <v>34</v>
      </c>
      <c r="AX162" s="13" t="s">
        <v>83</v>
      </c>
      <c r="AY162" s="239" t="s">
        <v>118</v>
      </c>
    </row>
    <row r="163" s="12" customFormat="1" ht="22.8" customHeight="1">
      <c r="A163" s="12"/>
      <c r="B163" s="190"/>
      <c r="C163" s="191"/>
      <c r="D163" s="192" t="s">
        <v>74</v>
      </c>
      <c r="E163" s="204" t="s">
        <v>144</v>
      </c>
      <c r="F163" s="204" t="s">
        <v>281</v>
      </c>
      <c r="G163" s="191"/>
      <c r="H163" s="191"/>
      <c r="I163" s="194"/>
      <c r="J163" s="205">
        <f>BK163</f>
        <v>0</v>
      </c>
      <c r="K163" s="191"/>
      <c r="L163" s="196"/>
      <c r="M163" s="197"/>
      <c r="N163" s="198"/>
      <c r="O163" s="198"/>
      <c r="P163" s="199">
        <f>SUM(P164:P205)</f>
        <v>0</v>
      </c>
      <c r="Q163" s="198"/>
      <c r="R163" s="199">
        <f>SUM(R164:R205)</f>
        <v>9.7630890099999981</v>
      </c>
      <c r="S163" s="198"/>
      <c r="T163" s="200">
        <f>SUM(T164:T205)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01" t="s">
        <v>83</v>
      </c>
      <c r="AT163" s="202" t="s">
        <v>74</v>
      </c>
      <c r="AU163" s="202" t="s">
        <v>83</v>
      </c>
      <c r="AY163" s="201" t="s">
        <v>118</v>
      </c>
      <c r="BK163" s="203">
        <f>SUM(BK164:BK205)</f>
        <v>0</v>
      </c>
    </row>
    <row r="164" s="2" customFormat="1" ht="21.75" customHeight="1">
      <c r="A164" s="40"/>
      <c r="B164" s="41"/>
      <c r="C164" s="206" t="s">
        <v>181</v>
      </c>
      <c r="D164" s="206" t="s">
        <v>122</v>
      </c>
      <c r="E164" s="207" t="s">
        <v>282</v>
      </c>
      <c r="F164" s="208" t="s">
        <v>283</v>
      </c>
      <c r="G164" s="209" t="s">
        <v>189</v>
      </c>
      <c r="H164" s="210">
        <v>0.497</v>
      </c>
      <c r="I164" s="211"/>
      <c r="J164" s="212">
        <f>ROUND(I164*H164,2)</f>
        <v>0</v>
      </c>
      <c r="K164" s="208" t="s">
        <v>126</v>
      </c>
      <c r="L164" s="46"/>
      <c r="M164" s="213" t="s">
        <v>21</v>
      </c>
      <c r="N164" s="214" t="s">
        <v>46</v>
      </c>
      <c r="O164" s="86"/>
      <c r="P164" s="215">
        <f>O164*H164</f>
        <v>0</v>
      </c>
      <c r="Q164" s="215">
        <v>2.3010199999999998</v>
      </c>
      <c r="R164" s="215">
        <f>Q164*H164</f>
        <v>1.14360694</v>
      </c>
      <c r="S164" s="215">
        <v>0</v>
      </c>
      <c r="T164" s="216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7" t="s">
        <v>181</v>
      </c>
      <c r="AT164" s="217" t="s">
        <v>122</v>
      </c>
      <c r="AU164" s="217" t="s">
        <v>85</v>
      </c>
      <c r="AY164" s="19" t="s">
        <v>118</v>
      </c>
      <c r="BE164" s="218">
        <f>IF(N164="základní",J164,0)</f>
        <v>0</v>
      </c>
      <c r="BF164" s="218">
        <f>IF(N164="snížená",J164,0)</f>
        <v>0</v>
      </c>
      <c r="BG164" s="218">
        <f>IF(N164="zákl. přenesená",J164,0)</f>
        <v>0</v>
      </c>
      <c r="BH164" s="218">
        <f>IF(N164="sníž. přenesená",J164,0)</f>
        <v>0</v>
      </c>
      <c r="BI164" s="218">
        <f>IF(N164="nulová",J164,0)</f>
        <v>0</v>
      </c>
      <c r="BJ164" s="19" t="s">
        <v>83</v>
      </c>
      <c r="BK164" s="218">
        <f>ROUND(I164*H164,2)</f>
        <v>0</v>
      </c>
      <c r="BL164" s="19" t="s">
        <v>181</v>
      </c>
      <c r="BM164" s="217" t="s">
        <v>284</v>
      </c>
    </row>
    <row r="165" s="2" customFormat="1">
      <c r="A165" s="40"/>
      <c r="B165" s="41"/>
      <c r="C165" s="42"/>
      <c r="D165" s="219" t="s">
        <v>129</v>
      </c>
      <c r="E165" s="42"/>
      <c r="F165" s="220" t="s">
        <v>285</v>
      </c>
      <c r="G165" s="42"/>
      <c r="H165" s="42"/>
      <c r="I165" s="221"/>
      <c r="J165" s="42"/>
      <c r="K165" s="42"/>
      <c r="L165" s="46"/>
      <c r="M165" s="222"/>
      <c r="N165" s="223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129</v>
      </c>
      <c r="AU165" s="19" t="s">
        <v>85</v>
      </c>
    </row>
    <row r="166" s="15" customFormat="1">
      <c r="A166" s="15"/>
      <c r="B166" s="251"/>
      <c r="C166" s="252"/>
      <c r="D166" s="230" t="s">
        <v>184</v>
      </c>
      <c r="E166" s="253" t="s">
        <v>21</v>
      </c>
      <c r="F166" s="254" t="s">
        <v>286</v>
      </c>
      <c r="G166" s="252"/>
      <c r="H166" s="253" t="s">
        <v>21</v>
      </c>
      <c r="I166" s="255"/>
      <c r="J166" s="252"/>
      <c r="K166" s="252"/>
      <c r="L166" s="256"/>
      <c r="M166" s="257"/>
      <c r="N166" s="258"/>
      <c r="O166" s="258"/>
      <c r="P166" s="258"/>
      <c r="Q166" s="258"/>
      <c r="R166" s="258"/>
      <c r="S166" s="258"/>
      <c r="T166" s="259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60" t="s">
        <v>184</v>
      </c>
      <c r="AU166" s="260" t="s">
        <v>85</v>
      </c>
      <c r="AV166" s="15" t="s">
        <v>83</v>
      </c>
      <c r="AW166" s="15" t="s">
        <v>34</v>
      </c>
      <c r="AX166" s="15" t="s">
        <v>75</v>
      </c>
      <c r="AY166" s="260" t="s">
        <v>118</v>
      </c>
    </row>
    <row r="167" s="13" customFormat="1">
      <c r="A167" s="13"/>
      <c r="B167" s="228"/>
      <c r="C167" s="229"/>
      <c r="D167" s="230" t="s">
        <v>184</v>
      </c>
      <c r="E167" s="231" t="s">
        <v>21</v>
      </c>
      <c r="F167" s="232" t="s">
        <v>287</v>
      </c>
      <c r="G167" s="229"/>
      <c r="H167" s="233">
        <v>0.497</v>
      </c>
      <c r="I167" s="234"/>
      <c r="J167" s="229"/>
      <c r="K167" s="229"/>
      <c r="L167" s="235"/>
      <c r="M167" s="236"/>
      <c r="N167" s="237"/>
      <c r="O167" s="237"/>
      <c r="P167" s="237"/>
      <c r="Q167" s="237"/>
      <c r="R167" s="237"/>
      <c r="S167" s="237"/>
      <c r="T167" s="238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9" t="s">
        <v>184</v>
      </c>
      <c r="AU167" s="239" t="s">
        <v>85</v>
      </c>
      <c r="AV167" s="13" t="s">
        <v>85</v>
      </c>
      <c r="AW167" s="13" t="s">
        <v>34</v>
      </c>
      <c r="AX167" s="13" t="s">
        <v>75</v>
      </c>
      <c r="AY167" s="239" t="s">
        <v>118</v>
      </c>
    </row>
    <row r="168" s="14" customFormat="1">
      <c r="A168" s="14"/>
      <c r="B168" s="240"/>
      <c r="C168" s="241"/>
      <c r="D168" s="230" t="s">
        <v>184</v>
      </c>
      <c r="E168" s="242" t="s">
        <v>21</v>
      </c>
      <c r="F168" s="243" t="s">
        <v>186</v>
      </c>
      <c r="G168" s="241"/>
      <c r="H168" s="244">
        <v>0.497</v>
      </c>
      <c r="I168" s="245"/>
      <c r="J168" s="241"/>
      <c r="K168" s="241"/>
      <c r="L168" s="246"/>
      <c r="M168" s="247"/>
      <c r="N168" s="248"/>
      <c r="O168" s="248"/>
      <c r="P168" s="248"/>
      <c r="Q168" s="248"/>
      <c r="R168" s="248"/>
      <c r="S168" s="248"/>
      <c r="T168" s="249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0" t="s">
        <v>184</v>
      </c>
      <c r="AU168" s="250" t="s">
        <v>85</v>
      </c>
      <c r="AV168" s="14" t="s">
        <v>181</v>
      </c>
      <c r="AW168" s="14" t="s">
        <v>34</v>
      </c>
      <c r="AX168" s="14" t="s">
        <v>83</v>
      </c>
      <c r="AY168" s="250" t="s">
        <v>118</v>
      </c>
    </row>
    <row r="169" s="2" customFormat="1" ht="21.75" customHeight="1">
      <c r="A169" s="40"/>
      <c r="B169" s="41"/>
      <c r="C169" s="206" t="s">
        <v>117</v>
      </c>
      <c r="D169" s="206" t="s">
        <v>122</v>
      </c>
      <c r="E169" s="207" t="s">
        <v>288</v>
      </c>
      <c r="F169" s="208" t="s">
        <v>289</v>
      </c>
      <c r="G169" s="209" t="s">
        <v>189</v>
      </c>
      <c r="H169" s="210">
        <v>0.626</v>
      </c>
      <c r="I169" s="211"/>
      <c r="J169" s="212">
        <f>ROUND(I169*H169,2)</f>
        <v>0</v>
      </c>
      <c r="K169" s="208" t="s">
        <v>126</v>
      </c>
      <c r="L169" s="46"/>
      <c r="M169" s="213" t="s">
        <v>21</v>
      </c>
      <c r="N169" s="214" t="s">
        <v>46</v>
      </c>
      <c r="O169" s="86"/>
      <c r="P169" s="215">
        <f>O169*H169</f>
        <v>0</v>
      </c>
      <c r="Q169" s="215">
        <v>2.3010199999999998</v>
      </c>
      <c r="R169" s="215">
        <f>Q169*H169</f>
        <v>1.4404385199999998</v>
      </c>
      <c r="S169" s="215">
        <v>0</v>
      </c>
      <c r="T169" s="216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7" t="s">
        <v>181</v>
      </c>
      <c r="AT169" s="217" t="s">
        <v>122</v>
      </c>
      <c r="AU169" s="217" t="s">
        <v>85</v>
      </c>
      <c r="AY169" s="19" t="s">
        <v>118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9" t="s">
        <v>83</v>
      </c>
      <c r="BK169" s="218">
        <f>ROUND(I169*H169,2)</f>
        <v>0</v>
      </c>
      <c r="BL169" s="19" t="s">
        <v>181</v>
      </c>
      <c r="BM169" s="217" t="s">
        <v>290</v>
      </c>
    </row>
    <row r="170" s="2" customFormat="1">
      <c r="A170" s="40"/>
      <c r="B170" s="41"/>
      <c r="C170" s="42"/>
      <c r="D170" s="219" t="s">
        <v>129</v>
      </c>
      <c r="E170" s="42"/>
      <c r="F170" s="220" t="s">
        <v>291</v>
      </c>
      <c r="G170" s="42"/>
      <c r="H170" s="42"/>
      <c r="I170" s="221"/>
      <c r="J170" s="42"/>
      <c r="K170" s="42"/>
      <c r="L170" s="46"/>
      <c r="M170" s="222"/>
      <c r="N170" s="223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129</v>
      </c>
      <c r="AU170" s="19" t="s">
        <v>85</v>
      </c>
    </row>
    <row r="171" s="15" customFormat="1">
      <c r="A171" s="15"/>
      <c r="B171" s="251"/>
      <c r="C171" s="252"/>
      <c r="D171" s="230" t="s">
        <v>184</v>
      </c>
      <c r="E171" s="253" t="s">
        <v>21</v>
      </c>
      <c r="F171" s="254" t="s">
        <v>292</v>
      </c>
      <c r="G171" s="252"/>
      <c r="H171" s="253" t="s">
        <v>21</v>
      </c>
      <c r="I171" s="255"/>
      <c r="J171" s="252"/>
      <c r="K171" s="252"/>
      <c r="L171" s="256"/>
      <c r="M171" s="257"/>
      <c r="N171" s="258"/>
      <c r="O171" s="258"/>
      <c r="P171" s="258"/>
      <c r="Q171" s="258"/>
      <c r="R171" s="258"/>
      <c r="S171" s="258"/>
      <c r="T171" s="259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60" t="s">
        <v>184</v>
      </c>
      <c r="AU171" s="260" t="s">
        <v>85</v>
      </c>
      <c r="AV171" s="15" t="s">
        <v>83</v>
      </c>
      <c r="AW171" s="15" t="s">
        <v>34</v>
      </c>
      <c r="AX171" s="15" t="s">
        <v>75</v>
      </c>
      <c r="AY171" s="260" t="s">
        <v>118</v>
      </c>
    </row>
    <row r="172" s="13" customFormat="1">
      <c r="A172" s="13"/>
      <c r="B172" s="228"/>
      <c r="C172" s="229"/>
      <c r="D172" s="230" t="s">
        <v>184</v>
      </c>
      <c r="E172" s="231" t="s">
        <v>21</v>
      </c>
      <c r="F172" s="232" t="s">
        <v>293</v>
      </c>
      <c r="G172" s="229"/>
      <c r="H172" s="233">
        <v>0.626</v>
      </c>
      <c r="I172" s="234"/>
      <c r="J172" s="229"/>
      <c r="K172" s="229"/>
      <c r="L172" s="235"/>
      <c r="M172" s="236"/>
      <c r="N172" s="237"/>
      <c r="O172" s="237"/>
      <c r="P172" s="237"/>
      <c r="Q172" s="237"/>
      <c r="R172" s="237"/>
      <c r="S172" s="237"/>
      <c r="T172" s="238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9" t="s">
        <v>184</v>
      </c>
      <c r="AU172" s="239" t="s">
        <v>85</v>
      </c>
      <c r="AV172" s="13" t="s">
        <v>85</v>
      </c>
      <c r="AW172" s="13" t="s">
        <v>34</v>
      </c>
      <c r="AX172" s="13" t="s">
        <v>75</v>
      </c>
      <c r="AY172" s="239" t="s">
        <v>118</v>
      </c>
    </row>
    <row r="173" s="14" customFormat="1">
      <c r="A173" s="14"/>
      <c r="B173" s="240"/>
      <c r="C173" s="241"/>
      <c r="D173" s="230" t="s">
        <v>184</v>
      </c>
      <c r="E173" s="242" t="s">
        <v>21</v>
      </c>
      <c r="F173" s="243" t="s">
        <v>186</v>
      </c>
      <c r="G173" s="241"/>
      <c r="H173" s="244">
        <v>0.626</v>
      </c>
      <c r="I173" s="245"/>
      <c r="J173" s="241"/>
      <c r="K173" s="241"/>
      <c r="L173" s="246"/>
      <c r="M173" s="247"/>
      <c r="N173" s="248"/>
      <c r="O173" s="248"/>
      <c r="P173" s="248"/>
      <c r="Q173" s="248"/>
      <c r="R173" s="248"/>
      <c r="S173" s="248"/>
      <c r="T173" s="249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0" t="s">
        <v>184</v>
      </c>
      <c r="AU173" s="250" t="s">
        <v>85</v>
      </c>
      <c r="AV173" s="14" t="s">
        <v>181</v>
      </c>
      <c r="AW173" s="14" t="s">
        <v>34</v>
      </c>
      <c r="AX173" s="14" t="s">
        <v>83</v>
      </c>
      <c r="AY173" s="250" t="s">
        <v>118</v>
      </c>
    </row>
    <row r="174" s="2" customFormat="1" ht="21.75" customHeight="1">
      <c r="A174" s="40"/>
      <c r="B174" s="41"/>
      <c r="C174" s="206" t="s">
        <v>294</v>
      </c>
      <c r="D174" s="206" t="s">
        <v>122</v>
      </c>
      <c r="E174" s="207" t="s">
        <v>295</v>
      </c>
      <c r="F174" s="208" t="s">
        <v>296</v>
      </c>
      <c r="G174" s="209" t="s">
        <v>189</v>
      </c>
      <c r="H174" s="210">
        <v>0.54800000000000004</v>
      </c>
      <c r="I174" s="211"/>
      <c r="J174" s="212">
        <f>ROUND(I174*H174,2)</f>
        <v>0</v>
      </c>
      <c r="K174" s="208" t="s">
        <v>126</v>
      </c>
      <c r="L174" s="46"/>
      <c r="M174" s="213" t="s">
        <v>21</v>
      </c>
      <c r="N174" s="214" t="s">
        <v>46</v>
      </c>
      <c r="O174" s="86"/>
      <c r="P174" s="215">
        <f>O174*H174</f>
        <v>0</v>
      </c>
      <c r="Q174" s="215">
        <v>2.5018699999999998</v>
      </c>
      <c r="R174" s="215">
        <f>Q174*H174</f>
        <v>1.3710247600000001</v>
      </c>
      <c r="S174" s="215">
        <v>0</v>
      </c>
      <c r="T174" s="216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7" t="s">
        <v>181</v>
      </c>
      <c r="AT174" s="217" t="s">
        <v>122</v>
      </c>
      <c r="AU174" s="217" t="s">
        <v>85</v>
      </c>
      <c r="AY174" s="19" t="s">
        <v>118</v>
      </c>
      <c r="BE174" s="218">
        <f>IF(N174="základní",J174,0)</f>
        <v>0</v>
      </c>
      <c r="BF174" s="218">
        <f>IF(N174="snížená",J174,0)</f>
        <v>0</v>
      </c>
      <c r="BG174" s="218">
        <f>IF(N174="zákl. přenesená",J174,0)</f>
        <v>0</v>
      </c>
      <c r="BH174" s="218">
        <f>IF(N174="sníž. přenesená",J174,0)</f>
        <v>0</v>
      </c>
      <c r="BI174" s="218">
        <f>IF(N174="nulová",J174,0)</f>
        <v>0</v>
      </c>
      <c r="BJ174" s="19" t="s">
        <v>83</v>
      </c>
      <c r="BK174" s="218">
        <f>ROUND(I174*H174,2)</f>
        <v>0</v>
      </c>
      <c r="BL174" s="19" t="s">
        <v>181</v>
      </c>
      <c r="BM174" s="217" t="s">
        <v>297</v>
      </c>
    </row>
    <row r="175" s="2" customFormat="1">
      <c r="A175" s="40"/>
      <c r="B175" s="41"/>
      <c r="C175" s="42"/>
      <c r="D175" s="219" t="s">
        <v>129</v>
      </c>
      <c r="E175" s="42"/>
      <c r="F175" s="220" t="s">
        <v>298</v>
      </c>
      <c r="G175" s="42"/>
      <c r="H175" s="42"/>
      <c r="I175" s="221"/>
      <c r="J175" s="42"/>
      <c r="K175" s="42"/>
      <c r="L175" s="46"/>
      <c r="M175" s="222"/>
      <c r="N175" s="223"/>
      <c r="O175" s="86"/>
      <c r="P175" s="86"/>
      <c r="Q175" s="86"/>
      <c r="R175" s="86"/>
      <c r="S175" s="86"/>
      <c r="T175" s="87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9" t="s">
        <v>129</v>
      </c>
      <c r="AU175" s="19" t="s">
        <v>85</v>
      </c>
    </row>
    <row r="176" s="13" customFormat="1">
      <c r="A176" s="13"/>
      <c r="B176" s="228"/>
      <c r="C176" s="229"/>
      <c r="D176" s="230" t="s">
        <v>184</v>
      </c>
      <c r="E176" s="231" t="s">
        <v>21</v>
      </c>
      <c r="F176" s="232" t="s">
        <v>299</v>
      </c>
      <c r="G176" s="229"/>
      <c r="H176" s="233">
        <v>0.54800000000000004</v>
      </c>
      <c r="I176" s="234"/>
      <c r="J176" s="229"/>
      <c r="K176" s="229"/>
      <c r="L176" s="235"/>
      <c r="M176" s="236"/>
      <c r="N176" s="237"/>
      <c r="O176" s="237"/>
      <c r="P176" s="237"/>
      <c r="Q176" s="237"/>
      <c r="R176" s="237"/>
      <c r="S176" s="237"/>
      <c r="T176" s="238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9" t="s">
        <v>184</v>
      </c>
      <c r="AU176" s="239" t="s">
        <v>85</v>
      </c>
      <c r="AV176" s="13" t="s">
        <v>85</v>
      </c>
      <c r="AW176" s="13" t="s">
        <v>34</v>
      </c>
      <c r="AX176" s="13" t="s">
        <v>75</v>
      </c>
      <c r="AY176" s="239" t="s">
        <v>118</v>
      </c>
    </row>
    <row r="177" s="14" customFormat="1">
      <c r="A177" s="14"/>
      <c r="B177" s="240"/>
      <c r="C177" s="241"/>
      <c r="D177" s="230" t="s">
        <v>184</v>
      </c>
      <c r="E177" s="242" t="s">
        <v>21</v>
      </c>
      <c r="F177" s="243" t="s">
        <v>186</v>
      </c>
      <c r="G177" s="241"/>
      <c r="H177" s="244">
        <v>0.54800000000000004</v>
      </c>
      <c r="I177" s="245"/>
      <c r="J177" s="241"/>
      <c r="K177" s="241"/>
      <c r="L177" s="246"/>
      <c r="M177" s="247"/>
      <c r="N177" s="248"/>
      <c r="O177" s="248"/>
      <c r="P177" s="248"/>
      <c r="Q177" s="248"/>
      <c r="R177" s="248"/>
      <c r="S177" s="248"/>
      <c r="T177" s="249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0" t="s">
        <v>184</v>
      </c>
      <c r="AU177" s="250" t="s">
        <v>85</v>
      </c>
      <c r="AV177" s="14" t="s">
        <v>181</v>
      </c>
      <c r="AW177" s="14" t="s">
        <v>34</v>
      </c>
      <c r="AX177" s="14" t="s">
        <v>83</v>
      </c>
      <c r="AY177" s="250" t="s">
        <v>118</v>
      </c>
    </row>
    <row r="178" s="2" customFormat="1" ht="21.75" customHeight="1">
      <c r="A178" s="40"/>
      <c r="B178" s="41"/>
      <c r="C178" s="206" t="s">
        <v>300</v>
      </c>
      <c r="D178" s="206" t="s">
        <v>122</v>
      </c>
      <c r="E178" s="207" t="s">
        <v>301</v>
      </c>
      <c r="F178" s="208" t="s">
        <v>302</v>
      </c>
      <c r="G178" s="209" t="s">
        <v>189</v>
      </c>
      <c r="H178" s="210">
        <v>2.2450000000000001</v>
      </c>
      <c r="I178" s="211"/>
      <c r="J178" s="212">
        <f>ROUND(I178*H178,2)</f>
        <v>0</v>
      </c>
      <c r="K178" s="208" t="s">
        <v>126</v>
      </c>
      <c r="L178" s="46"/>
      <c r="M178" s="213" t="s">
        <v>21</v>
      </c>
      <c r="N178" s="214" t="s">
        <v>46</v>
      </c>
      <c r="O178" s="86"/>
      <c r="P178" s="215">
        <f>O178*H178</f>
        <v>0</v>
      </c>
      <c r="Q178" s="215">
        <v>2.5018699999999998</v>
      </c>
      <c r="R178" s="215">
        <f>Q178*H178</f>
        <v>5.6166981499999995</v>
      </c>
      <c r="S178" s="215">
        <v>0</v>
      </c>
      <c r="T178" s="216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7" t="s">
        <v>181</v>
      </c>
      <c r="AT178" s="217" t="s">
        <v>122</v>
      </c>
      <c r="AU178" s="217" t="s">
        <v>85</v>
      </c>
      <c r="AY178" s="19" t="s">
        <v>118</v>
      </c>
      <c r="BE178" s="218">
        <f>IF(N178="základní",J178,0)</f>
        <v>0</v>
      </c>
      <c r="BF178" s="218">
        <f>IF(N178="snížená",J178,0)</f>
        <v>0</v>
      </c>
      <c r="BG178" s="218">
        <f>IF(N178="zákl. přenesená",J178,0)</f>
        <v>0</v>
      </c>
      <c r="BH178" s="218">
        <f>IF(N178="sníž. přenesená",J178,0)</f>
        <v>0</v>
      </c>
      <c r="BI178" s="218">
        <f>IF(N178="nulová",J178,0)</f>
        <v>0</v>
      </c>
      <c r="BJ178" s="19" t="s">
        <v>83</v>
      </c>
      <c r="BK178" s="218">
        <f>ROUND(I178*H178,2)</f>
        <v>0</v>
      </c>
      <c r="BL178" s="19" t="s">
        <v>181</v>
      </c>
      <c r="BM178" s="217" t="s">
        <v>303</v>
      </c>
    </row>
    <row r="179" s="2" customFormat="1">
      <c r="A179" s="40"/>
      <c r="B179" s="41"/>
      <c r="C179" s="42"/>
      <c r="D179" s="219" t="s">
        <v>129</v>
      </c>
      <c r="E179" s="42"/>
      <c r="F179" s="220" t="s">
        <v>304</v>
      </c>
      <c r="G179" s="42"/>
      <c r="H179" s="42"/>
      <c r="I179" s="221"/>
      <c r="J179" s="42"/>
      <c r="K179" s="42"/>
      <c r="L179" s="46"/>
      <c r="M179" s="222"/>
      <c r="N179" s="223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129</v>
      </c>
      <c r="AU179" s="19" t="s">
        <v>85</v>
      </c>
    </row>
    <row r="180" s="13" customFormat="1">
      <c r="A180" s="13"/>
      <c r="B180" s="228"/>
      <c r="C180" s="229"/>
      <c r="D180" s="230" t="s">
        <v>184</v>
      </c>
      <c r="E180" s="231" t="s">
        <v>21</v>
      </c>
      <c r="F180" s="232" t="s">
        <v>305</v>
      </c>
      <c r="G180" s="229"/>
      <c r="H180" s="233">
        <v>2.2450000000000001</v>
      </c>
      <c r="I180" s="234"/>
      <c r="J180" s="229"/>
      <c r="K180" s="229"/>
      <c r="L180" s="235"/>
      <c r="M180" s="236"/>
      <c r="N180" s="237"/>
      <c r="O180" s="237"/>
      <c r="P180" s="237"/>
      <c r="Q180" s="237"/>
      <c r="R180" s="237"/>
      <c r="S180" s="237"/>
      <c r="T180" s="238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9" t="s">
        <v>184</v>
      </c>
      <c r="AU180" s="239" t="s">
        <v>85</v>
      </c>
      <c r="AV180" s="13" t="s">
        <v>85</v>
      </c>
      <c r="AW180" s="13" t="s">
        <v>34</v>
      </c>
      <c r="AX180" s="13" t="s">
        <v>75</v>
      </c>
      <c r="AY180" s="239" t="s">
        <v>118</v>
      </c>
    </row>
    <row r="181" s="14" customFormat="1">
      <c r="A181" s="14"/>
      <c r="B181" s="240"/>
      <c r="C181" s="241"/>
      <c r="D181" s="230" t="s">
        <v>184</v>
      </c>
      <c r="E181" s="242" t="s">
        <v>21</v>
      </c>
      <c r="F181" s="243" t="s">
        <v>186</v>
      </c>
      <c r="G181" s="241"/>
      <c r="H181" s="244">
        <v>2.2450000000000001</v>
      </c>
      <c r="I181" s="245"/>
      <c r="J181" s="241"/>
      <c r="K181" s="241"/>
      <c r="L181" s="246"/>
      <c r="M181" s="247"/>
      <c r="N181" s="248"/>
      <c r="O181" s="248"/>
      <c r="P181" s="248"/>
      <c r="Q181" s="248"/>
      <c r="R181" s="248"/>
      <c r="S181" s="248"/>
      <c r="T181" s="249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0" t="s">
        <v>184</v>
      </c>
      <c r="AU181" s="250" t="s">
        <v>85</v>
      </c>
      <c r="AV181" s="14" t="s">
        <v>181</v>
      </c>
      <c r="AW181" s="14" t="s">
        <v>34</v>
      </c>
      <c r="AX181" s="14" t="s">
        <v>83</v>
      </c>
      <c r="AY181" s="250" t="s">
        <v>118</v>
      </c>
    </row>
    <row r="182" s="2" customFormat="1" ht="21.75" customHeight="1">
      <c r="A182" s="40"/>
      <c r="B182" s="41"/>
      <c r="C182" s="206" t="s">
        <v>306</v>
      </c>
      <c r="D182" s="206" t="s">
        <v>122</v>
      </c>
      <c r="E182" s="207" t="s">
        <v>307</v>
      </c>
      <c r="F182" s="208" t="s">
        <v>308</v>
      </c>
      <c r="G182" s="209" t="s">
        <v>189</v>
      </c>
      <c r="H182" s="210">
        <v>0.54800000000000004</v>
      </c>
      <c r="I182" s="211"/>
      <c r="J182" s="212">
        <f>ROUND(I182*H182,2)</f>
        <v>0</v>
      </c>
      <c r="K182" s="208" t="s">
        <v>126</v>
      </c>
      <c r="L182" s="46"/>
      <c r="M182" s="213" t="s">
        <v>21</v>
      </c>
      <c r="N182" s="214" t="s">
        <v>46</v>
      </c>
      <c r="O182" s="86"/>
      <c r="P182" s="215">
        <f>O182*H182</f>
        <v>0</v>
      </c>
      <c r="Q182" s="215">
        <v>0</v>
      </c>
      <c r="R182" s="215">
        <f>Q182*H182</f>
        <v>0</v>
      </c>
      <c r="S182" s="215">
        <v>0</v>
      </c>
      <c r="T182" s="216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17" t="s">
        <v>181</v>
      </c>
      <c r="AT182" s="217" t="s">
        <v>122</v>
      </c>
      <c r="AU182" s="217" t="s">
        <v>85</v>
      </c>
      <c r="AY182" s="19" t="s">
        <v>118</v>
      </c>
      <c r="BE182" s="218">
        <f>IF(N182="základní",J182,0)</f>
        <v>0</v>
      </c>
      <c r="BF182" s="218">
        <f>IF(N182="snížená",J182,0)</f>
        <v>0</v>
      </c>
      <c r="BG182" s="218">
        <f>IF(N182="zákl. přenesená",J182,0)</f>
        <v>0</v>
      </c>
      <c r="BH182" s="218">
        <f>IF(N182="sníž. přenesená",J182,0)</f>
        <v>0</v>
      </c>
      <c r="BI182" s="218">
        <f>IF(N182="nulová",J182,0)</f>
        <v>0</v>
      </c>
      <c r="BJ182" s="19" t="s">
        <v>83</v>
      </c>
      <c r="BK182" s="218">
        <f>ROUND(I182*H182,2)</f>
        <v>0</v>
      </c>
      <c r="BL182" s="19" t="s">
        <v>181</v>
      </c>
      <c r="BM182" s="217" t="s">
        <v>309</v>
      </c>
    </row>
    <row r="183" s="2" customFormat="1">
      <c r="A183" s="40"/>
      <c r="B183" s="41"/>
      <c r="C183" s="42"/>
      <c r="D183" s="219" t="s">
        <v>129</v>
      </c>
      <c r="E183" s="42"/>
      <c r="F183" s="220" t="s">
        <v>310</v>
      </c>
      <c r="G183" s="42"/>
      <c r="H183" s="42"/>
      <c r="I183" s="221"/>
      <c r="J183" s="42"/>
      <c r="K183" s="42"/>
      <c r="L183" s="46"/>
      <c r="M183" s="222"/>
      <c r="N183" s="223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129</v>
      </c>
      <c r="AU183" s="19" t="s">
        <v>85</v>
      </c>
    </row>
    <row r="184" s="13" customFormat="1">
      <c r="A184" s="13"/>
      <c r="B184" s="228"/>
      <c r="C184" s="229"/>
      <c r="D184" s="230" t="s">
        <v>184</v>
      </c>
      <c r="E184" s="231" t="s">
        <v>21</v>
      </c>
      <c r="F184" s="232" t="s">
        <v>311</v>
      </c>
      <c r="G184" s="229"/>
      <c r="H184" s="233">
        <v>0.54800000000000004</v>
      </c>
      <c r="I184" s="234"/>
      <c r="J184" s="229"/>
      <c r="K184" s="229"/>
      <c r="L184" s="235"/>
      <c r="M184" s="236"/>
      <c r="N184" s="237"/>
      <c r="O184" s="237"/>
      <c r="P184" s="237"/>
      <c r="Q184" s="237"/>
      <c r="R184" s="237"/>
      <c r="S184" s="237"/>
      <c r="T184" s="238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9" t="s">
        <v>184</v>
      </c>
      <c r="AU184" s="239" t="s">
        <v>85</v>
      </c>
      <c r="AV184" s="13" t="s">
        <v>85</v>
      </c>
      <c r="AW184" s="13" t="s">
        <v>34</v>
      </c>
      <c r="AX184" s="13" t="s">
        <v>75</v>
      </c>
      <c r="AY184" s="239" t="s">
        <v>118</v>
      </c>
    </row>
    <row r="185" s="14" customFormat="1">
      <c r="A185" s="14"/>
      <c r="B185" s="240"/>
      <c r="C185" s="241"/>
      <c r="D185" s="230" t="s">
        <v>184</v>
      </c>
      <c r="E185" s="242" t="s">
        <v>21</v>
      </c>
      <c r="F185" s="243" t="s">
        <v>186</v>
      </c>
      <c r="G185" s="241"/>
      <c r="H185" s="244">
        <v>0.54800000000000004</v>
      </c>
      <c r="I185" s="245"/>
      <c r="J185" s="241"/>
      <c r="K185" s="241"/>
      <c r="L185" s="246"/>
      <c r="M185" s="247"/>
      <c r="N185" s="248"/>
      <c r="O185" s="248"/>
      <c r="P185" s="248"/>
      <c r="Q185" s="248"/>
      <c r="R185" s="248"/>
      <c r="S185" s="248"/>
      <c r="T185" s="249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0" t="s">
        <v>184</v>
      </c>
      <c r="AU185" s="250" t="s">
        <v>85</v>
      </c>
      <c r="AV185" s="14" t="s">
        <v>181</v>
      </c>
      <c r="AW185" s="14" t="s">
        <v>34</v>
      </c>
      <c r="AX185" s="14" t="s">
        <v>83</v>
      </c>
      <c r="AY185" s="250" t="s">
        <v>118</v>
      </c>
    </row>
    <row r="186" s="2" customFormat="1" ht="21.75" customHeight="1">
      <c r="A186" s="40"/>
      <c r="B186" s="41"/>
      <c r="C186" s="206" t="s">
        <v>312</v>
      </c>
      <c r="D186" s="206" t="s">
        <v>122</v>
      </c>
      <c r="E186" s="207" t="s">
        <v>313</v>
      </c>
      <c r="F186" s="208" t="s">
        <v>314</v>
      </c>
      <c r="G186" s="209" t="s">
        <v>189</v>
      </c>
      <c r="H186" s="210">
        <v>2.2450000000000001</v>
      </c>
      <c r="I186" s="211"/>
      <c r="J186" s="212">
        <f>ROUND(I186*H186,2)</f>
        <v>0</v>
      </c>
      <c r="K186" s="208" t="s">
        <v>126</v>
      </c>
      <c r="L186" s="46"/>
      <c r="M186" s="213" t="s">
        <v>21</v>
      </c>
      <c r="N186" s="214" t="s">
        <v>46</v>
      </c>
      <c r="O186" s="86"/>
      <c r="P186" s="215">
        <f>O186*H186</f>
        <v>0</v>
      </c>
      <c r="Q186" s="215">
        <v>0</v>
      </c>
      <c r="R186" s="215">
        <f>Q186*H186</f>
        <v>0</v>
      </c>
      <c r="S186" s="215">
        <v>0</v>
      </c>
      <c r="T186" s="216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7" t="s">
        <v>181</v>
      </c>
      <c r="AT186" s="217" t="s">
        <v>122</v>
      </c>
      <c r="AU186" s="217" t="s">
        <v>85</v>
      </c>
      <c r="AY186" s="19" t="s">
        <v>118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9" t="s">
        <v>83</v>
      </c>
      <c r="BK186" s="218">
        <f>ROUND(I186*H186,2)</f>
        <v>0</v>
      </c>
      <c r="BL186" s="19" t="s">
        <v>181</v>
      </c>
      <c r="BM186" s="217" t="s">
        <v>315</v>
      </c>
    </row>
    <row r="187" s="2" customFormat="1">
      <c r="A187" s="40"/>
      <c r="B187" s="41"/>
      <c r="C187" s="42"/>
      <c r="D187" s="219" t="s">
        <v>129</v>
      </c>
      <c r="E187" s="42"/>
      <c r="F187" s="220" t="s">
        <v>316</v>
      </c>
      <c r="G187" s="42"/>
      <c r="H187" s="42"/>
      <c r="I187" s="221"/>
      <c r="J187" s="42"/>
      <c r="K187" s="42"/>
      <c r="L187" s="46"/>
      <c r="M187" s="222"/>
      <c r="N187" s="223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129</v>
      </c>
      <c r="AU187" s="19" t="s">
        <v>85</v>
      </c>
    </row>
    <row r="188" s="13" customFormat="1">
      <c r="A188" s="13"/>
      <c r="B188" s="228"/>
      <c r="C188" s="229"/>
      <c r="D188" s="230" t="s">
        <v>184</v>
      </c>
      <c r="E188" s="231" t="s">
        <v>21</v>
      </c>
      <c r="F188" s="232" t="s">
        <v>317</v>
      </c>
      <c r="G188" s="229"/>
      <c r="H188" s="233">
        <v>2.2450000000000001</v>
      </c>
      <c r="I188" s="234"/>
      <c r="J188" s="229"/>
      <c r="K188" s="229"/>
      <c r="L188" s="235"/>
      <c r="M188" s="236"/>
      <c r="N188" s="237"/>
      <c r="O188" s="237"/>
      <c r="P188" s="237"/>
      <c r="Q188" s="237"/>
      <c r="R188" s="237"/>
      <c r="S188" s="237"/>
      <c r="T188" s="238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9" t="s">
        <v>184</v>
      </c>
      <c r="AU188" s="239" t="s">
        <v>85</v>
      </c>
      <c r="AV188" s="13" t="s">
        <v>85</v>
      </c>
      <c r="AW188" s="13" t="s">
        <v>34</v>
      </c>
      <c r="AX188" s="13" t="s">
        <v>75</v>
      </c>
      <c r="AY188" s="239" t="s">
        <v>118</v>
      </c>
    </row>
    <row r="189" s="14" customFormat="1">
      <c r="A189" s="14"/>
      <c r="B189" s="240"/>
      <c r="C189" s="241"/>
      <c r="D189" s="230" t="s">
        <v>184</v>
      </c>
      <c r="E189" s="242" t="s">
        <v>21</v>
      </c>
      <c r="F189" s="243" t="s">
        <v>186</v>
      </c>
      <c r="G189" s="241"/>
      <c r="H189" s="244">
        <v>2.2450000000000001</v>
      </c>
      <c r="I189" s="245"/>
      <c r="J189" s="241"/>
      <c r="K189" s="241"/>
      <c r="L189" s="246"/>
      <c r="M189" s="247"/>
      <c r="N189" s="248"/>
      <c r="O189" s="248"/>
      <c r="P189" s="248"/>
      <c r="Q189" s="248"/>
      <c r="R189" s="248"/>
      <c r="S189" s="248"/>
      <c r="T189" s="249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0" t="s">
        <v>184</v>
      </c>
      <c r="AU189" s="250" t="s">
        <v>85</v>
      </c>
      <c r="AV189" s="14" t="s">
        <v>181</v>
      </c>
      <c r="AW189" s="14" t="s">
        <v>34</v>
      </c>
      <c r="AX189" s="14" t="s">
        <v>83</v>
      </c>
      <c r="AY189" s="250" t="s">
        <v>118</v>
      </c>
    </row>
    <row r="190" s="2" customFormat="1" ht="24.15" customHeight="1">
      <c r="A190" s="40"/>
      <c r="B190" s="41"/>
      <c r="C190" s="206" t="s">
        <v>318</v>
      </c>
      <c r="D190" s="206" t="s">
        <v>122</v>
      </c>
      <c r="E190" s="207" t="s">
        <v>319</v>
      </c>
      <c r="F190" s="208" t="s">
        <v>320</v>
      </c>
      <c r="G190" s="209" t="s">
        <v>189</v>
      </c>
      <c r="H190" s="210">
        <v>0.54800000000000004</v>
      </c>
      <c r="I190" s="211"/>
      <c r="J190" s="212">
        <f>ROUND(I190*H190,2)</f>
        <v>0</v>
      </c>
      <c r="K190" s="208" t="s">
        <v>126</v>
      </c>
      <c r="L190" s="46"/>
      <c r="M190" s="213" t="s">
        <v>21</v>
      </c>
      <c r="N190" s="214" t="s">
        <v>46</v>
      </c>
      <c r="O190" s="86"/>
      <c r="P190" s="215">
        <f>O190*H190</f>
        <v>0</v>
      </c>
      <c r="Q190" s="215">
        <v>0</v>
      </c>
      <c r="R190" s="215">
        <f>Q190*H190</f>
        <v>0</v>
      </c>
      <c r="S190" s="215">
        <v>0</v>
      </c>
      <c r="T190" s="216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17" t="s">
        <v>181</v>
      </c>
      <c r="AT190" s="217" t="s">
        <v>122</v>
      </c>
      <c r="AU190" s="217" t="s">
        <v>85</v>
      </c>
      <c r="AY190" s="19" t="s">
        <v>118</v>
      </c>
      <c r="BE190" s="218">
        <f>IF(N190="základní",J190,0)</f>
        <v>0</v>
      </c>
      <c r="BF190" s="218">
        <f>IF(N190="snížená",J190,0)</f>
        <v>0</v>
      </c>
      <c r="BG190" s="218">
        <f>IF(N190="zákl. přenesená",J190,0)</f>
        <v>0</v>
      </c>
      <c r="BH190" s="218">
        <f>IF(N190="sníž. přenesená",J190,0)</f>
        <v>0</v>
      </c>
      <c r="BI190" s="218">
        <f>IF(N190="nulová",J190,0)</f>
        <v>0</v>
      </c>
      <c r="BJ190" s="19" t="s">
        <v>83</v>
      </c>
      <c r="BK190" s="218">
        <f>ROUND(I190*H190,2)</f>
        <v>0</v>
      </c>
      <c r="BL190" s="19" t="s">
        <v>181</v>
      </c>
      <c r="BM190" s="217" t="s">
        <v>321</v>
      </c>
    </row>
    <row r="191" s="2" customFormat="1">
      <c r="A191" s="40"/>
      <c r="B191" s="41"/>
      <c r="C191" s="42"/>
      <c r="D191" s="219" t="s">
        <v>129</v>
      </c>
      <c r="E191" s="42"/>
      <c r="F191" s="220" t="s">
        <v>322</v>
      </c>
      <c r="G191" s="42"/>
      <c r="H191" s="42"/>
      <c r="I191" s="221"/>
      <c r="J191" s="42"/>
      <c r="K191" s="42"/>
      <c r="L191" s="46"/>
      <c r="M191" s="222"/>
      <c r="N191" s="223"/>
      <c r="O191" s="86"/>
      <c r="P191" s="86"/>
      <c r="Q191" s="86"/>
      <c r="R191" s="86"/>
      <c r="S191" s="86"/>
      <c r="T191" s="87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T191" s="19" t="s">
        <v>129</v>
      </c>
      <c r="AU191" s="19" t="s">
        <v>85</v>
      </c>
    </row>
    <row r="192" s="13" customFormat="1">
      <c r="A192" s="13"/>
      <c r="B192" s="228"/>
      <c r="C192" s="229"/>
      <c r="D192" s="230" t="s">
        <v>184</v>
      </c>
      <c r="E192" s="231" t="s">
        <v>21</v>
      </c>
      <c r="F192" s="232" t="s">
        <v>311</v>
      </c>
      <c r="G192" s="229"/>
      <c r="H192" s="233">
        <v>0.54800000000000004</v>
      </c>
      <c r="I192" s="234"/>
      <c r="J192" s="229"/>
      <c r="K192" s="229"/>
      <c r="L192" s="235"/>
      <c r="M192" s="236"/>
      <c r="N192" s="237"/>
      <c r="O192" s="237"/>
      <c r="P192" s="237"/>
      <c r="Q192" s="237"/>
      <c r="R192" s="237"/>
      <c r="S192" s="237"/>
      <c r="T192" s="238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9" t="s">
        <v>184</v>
      </c>
      <c r="AU192" s="239" t="s">
        <v>85</v>
      </c>
      <c r="AV192" s="13" t="s">
        <v>85</v>
      </c>
      <c r="AW192" s="13" t="s">
        <v>34</v>
      </c>
      <c r="AX192" s="13" t="s">
        <v>75</v>
      </c>
      <c r="AY192" s="239" t="s">
        <v>118</v>
      </c>
    </row>
    <row r="193" s="14" customFormat="1">
      <c r="A193" s="14"/>
      <c r="B193" s="240"/>
      <c r="C193" s="241"/>
      <c r="D193" s="230" t="s">
        <v>184</v>
      </c>
      <c r="E193" s="242" t="s">
        <v>21</v>
      </c>
      <c r="F193" s="243" t="s">
        <v>186</v>
      </c>
      <c r="G193" s="241"/>
      <c r="H193" s="244">
        <v>0.54800000000000004</v>
      </c>
      <c r="I193" s="245"/>
      <c r="J193" s="241"/>
      <c r="K193" s="241"/>
      <c r="L193" s="246"/>
      <c r="M193" s="247"/>
      <c r="N193" s="248"/>
      <c r="O193" s="248"/>
      <c r="P193" s="248"/>
      <c r="Q193" s="248"/>
      <c r="R193" s="248"/>
      <c r="S193" s="248"/>
      <c r="T193" s="249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0" t="s">
        <v>184</v>
      </c>
      <c r="AU193" s="250" t="s">
        <v>85</v>
      </c>
      <c r="AV193" s="14" t="s">
        <v>181</v>
      </c>
      <c r="AW193" s="14" t="s">
        <v>34</v>
      </c>
      <c r="AX193" s="14" t="s">
        <v>83</v>
      </c>
      <c r="AY193" s="250" t="s">
        <v>118</v>
      </c>
    </row>
    <row r="194" s="2" customFormat="1" ht="24.15" customHeight="1">
      <c r="A194" s="40"/>
      <c r="B194" s="41"/>
      <c r="C194" s="206" t="s">
        <v>323</v>
      </c>
      <c r="D194" s="206" t="s">
        <v>122</v>
      </c>
      <c r="E194" s="207" t="s">
        <v>324</v>
      </c>
      <c r="F194" s="208" t="s">
        <v>325</v>
      </c>
      <c r="G194" s="209" t="s">
        <v>189</v>
      </c>
      <c r="H194" s="210">
        <v>2.2450000000000001</v>
      </c>
      <c r="I194" s="211"/>
      <c r="J194" s="212">
        <f>ROUND(I194*H194,2)</f>
        <v>0</v>
      </c>
      <c r="K194" s="208" t="s">
        <v>126</v>
      </c>
      <c r="L194" s="46"/>
      <c r="M194" s="213" t="s">
        <v>21</v>
      </c>
      <c r="N194" s="214" t="s">
        <v>46</v>
      </c>
      <c r="O194" s="86"/>
      <c r="P194" s="215">
        <f>O194*H194</f>
        <v>0</v>
      </c>
      <c r="Q194" s="215">
        <v>0</v>
      </c>
      <c r="R194" s="215">
        <f>Q194*H194</f>
        <v>0</v>
      </c>
      <c r="S194" s="215">
        <v>0</v>
      </c>
      <c r="T194" s="216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7" t="s">
        <v>181</v>
      </c>
      <c r="AT194" s="217" t="s">
        <v>122</v>
      </c>
      <c r="AU194" s="217" t="s">
        <v>85</v>
      </c>
      <c r="AY194" s="19" t="s">
        <v>118</v>
      </c>
      <c r="BE194" s="218">
        <f>IF(N194="základní",J194,0)</f>
        <v>0</v>
      </c>
      <c r="BF194" s="218">
        <f>IF(N194="snížená",J194,0)</f>
        <v>0</v>
      </c>
      <c r="BG194" s="218">
        <f>IF(N194="zákl. přenesená",J194,0)</f>
        <v>0</v>
      </c>
      <c r="BH194" s="218">
        <f>IF(N194="sníž. přenesená",J194,0)</f>
        <v>0</v>
      </c>
      <c r="BI194" s="218">
        <f>IF(N194="nulová",J194,0)</f>
        <v>0</v>
      </c>
      <c r="BJ194" s="19" t="s">
        <v>83</v>
      </c>
      <c r="BK194" s="218">
        <f>ROUND(I194*H194,2)</f>
        <v>0</v>
      </c>
      <c r="BL194" s="19" t="s">
        <v>181</v>
      </c>
      <c r="BM194" s="217" t="s">
        <v>326</v>
      </c>
    </row>
    <row r="195" s="2" customFormat="1">
      <c r="A195" s="40"/>
      <c r="B195" s="41"/>
      <c r="C195" s="42"/>
      <c r="D195" s="219" t="s">
        <v>129</v>
      </c>
      <c r="E195" s="42"/>
      <c r="F195" s="220" t="s">
        <v>327</v>
      </c>
      <c r="G195" s="42"/>
      <c r="H195" s="42"/>
      <c r="I195" s="221"/>
      <c r="J195" s="42"/>
      <c r="K195" s="42"/>
      <c r="L195" s="46"/>
      <c r="M195" s="222"/>
      <c r="N195" s="223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129</v>
      </c>
      <c r="AU195" s="19" t="s">
        <v>85</v>
      </c>
    </row>
    <row r="196" s="13" customFormat="1">
      <c r="A196" s="13"/>
      <c r="B196" s="228"/>
      <c r="C196" s="229"/>
      <c r="D196" s="230" t="s">
        <v>184</v>
      </c>
      <c r="E196" s="231" t="s">
        <v>21</v>
      </c>
      <c r="F196" s="232" t="s">
        <v>317</v>
      </c>
      <c r="G196" s="229"/>
      <c r="H196" s="233">
        <v>2.2450000000000001</v>
      </c>
      <c r="I196" s="234"/>
      <c r="J196" s="229"/>
      <c r="K196" s="229"/>
      <c r="L196" s="235"/>
      <c r="M196" s="236"/>
      <c r="N196" s="237"/>
      <c r="O196" s="237"/>
      <c r="P196" s="237"/>
      <c r="Q196" s="237"/>
      <c r="R196" s="237"/>
      <c r="S196" s="237"/>
      <c r="T196" s="238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9" t="s">
        <v>184</v>
      </c>
      <c r="AU196" s="239" t="s">
        <v>85</v>
      </c>
      <c r="AV196" s="13" t="s">
        <v>85</v>
      </c>
      <c r="AW196" s="13" t="s">
        <v>34</v>
      </c>
      <c r="AX196" s="13" t="s">
        <v>75</v>
      </c>
      <c r="AY196" s="239" t="s">
        <v>118</v>
      </c>
    </row>
    <row r="197" s="14" customFormat="1">
      <c r="A197" s="14"/>
      <c r="B197" s="240"/>
      <c r="C197" s="241"/>
      <c r="D197" s="230" t="s">
        <v>184</v>
      </c>
      <c r="E197" s="242" t="s">
        <v>21</v>
      </c>
      <c r="F197" s="243" t="s">
        <v>186</v>
      </c>
      <c r="G197" s="241"/>
      <c r="H197" s="244">
        <v>2.2450000000000001</v>
      </c>
      <c r="I197" s="245"/>
      <c r="J197" s="241"/>
      <c r="K197" s="241"/>
      <c r="L197" s="246"/>
      <c r="M197" s="247"/>
      <c r="N197" s="248"/>
      <c r="O197" s="248"/>
      <c r="P197" s="248"/>
      <c r="Q197" s="248"/>
      <c r="R197" s="248"/>
      <c r="S197" s="248"/>
      <c r="T197" s="249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0" t="s">
        <v>184</v>
      </c>
      <c r="AU197" s="250" t="s">
        <v>85</v>
      </c>
      <c r="AV197" s="14" t="s">
        <v>181</v>
      </c>
      <c r="AW197" s="14" t="s">
        <v>34</v>
      </c>
      <c r="AX197" s="14" t="s">
        <v>83</v>
      </c>
      <c r="AY197" s="250" t="s">
        <v>118</v>
      </c>
    </row>
    <row r="198" s="2" customFormat="1" ht="16.5" customHeight="1">
      <c r="A198" s="40"/>
      <c r="B198" s="41"/>
      <c r="C198" s="206" t="s">
        <v>328</v>
      </c>
      <c r="D198" s="206" t="s">
        <v>122</v>
      </c>
      <c r="E198" s="207" t="s">
        <v>329</v>
      </c>
      <c r="F198" s="208" t="s">
        <v>330</v>
      </c>
      <c r="G198" s="209" t="s">
        <v>208</v>
      </c>
      <c r="H198" s="210">
        <v>0.17699999999999999</v>
      </c>
      <c r="I198" s="211"/>
      <c r="J198" s="212">
        <f>ROUND(I198*H198,2)</f>
        <v>0</v>
      </c>
      <c r="K198" s="208" t="s">
        <v>126</v>
      </c>
      <c r="L198" s="46"/>
      <c r="M198" s="213" t="s">
        <v>21</v>
      </c>
      <c r="N198" s="214" t="s">
        <v>46</v>
      </c>
      <c r="O198" s="86"/>
      <c r="P198" s="215">
        <f>O198*H198</f>
        <v>0</v>
      </c>
      <c r="Q198" s="215">
        <v>1.06277</v>
      </c>
      <c r="R198" s="215">
        <f>Q198*H198</f>
        <v>0.18811028999999999</v>
      </c>
      <c r="S198" s="215">
        <v>0</v>
      </c>
      <c r="T198" s="216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17" t="s">
        <v>181</v>
      </c>
      <c r="AT198" s="217" t="s">
        <v>122</v>
      </c>
      <c r="AU198" s="217" t="s">
        <v>85</v>
      </c>
      <c r="AY198" s="19" t="s">
        <v>118</v>
      </c>
      <c r="BE198" s="218">
        <f>IF(N198="základní",J198,0)</f>
        <v>0</v>
      </c>
      <c r="BF198" s="218">
        <f>IF(N198="snížená",J198,0)</f>
        <v>0</v>
      </c>
      <c r="BG198" s="218">
        <f>IF(N198="zákl. přenesená",J198,0)</f>
        <v>0</v>
      </c>
      <c r="BH198" s="218">
        <f>IF(N198="sníž. přenesená",J198,0)</f>
        <v>0</v>
      </c>
      <c r="BI198" s="218">
        <f>IF(N198="nulová",J198,0)</f>
        <v>0</v>
      </c>
      <c r="BJ198" s="19" t="s">
        <v>83</v>
      </c>
      <c r="BK198" s="218">
        <f>ROUND(I198*H198,2)</f>
        <v>0</v>
      </c>
      <c r="BL198" s="19" t="s">
        <v>181</v>
      </c>
      <c r="BM198" s="217" t="s">
        <v>331</v>
      </c>
    </row>
    <row r="199" s="2" customFormat="1">
      <c r="A199" s="40"/>
      <c r="B199" s="41"/>
      <c r="C199" s="42"/>
      <c r="D199" s="219" t="s">
        <v>129</v>
      </c>
      <c r="E199" s="42"/>
      <c r="F199" s="220" t="s">
        <v>332</v>
      </c>
      <c r="G199" s="42"/>
      <c r="H199" s="42"/>
      <c r="I199" s="221"/>
      <c r="J199" s="42"/>
      <c r="K199" s="42"/>
      <c r="L199" s="46"/>
      <c r="M199" s="222"/>
      <c r="N199" s="223"/>
      <c r="O199" s="86"/>
      <c r="P199" s="86"/>
      <c r="Q199" s="86"/>
      <c r="R199" s="86"/>
      <c r="S199" s="86"/>
      <c r="T199" s="87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T199" s="19" t="s">
        <v>129</v>
      </c>
      <c r="AU199" s="19" t="s">
        <v>85</v>
      </c>
    </row>
    <row r="200" s="13" customFormat="1">
      <c r="A200" s="13"/>
      <c r="B200" s="228"/>
      <c r="C200" s="229"/>
      <c r="D200" s="230" t="s">
        <v>184</v>
      </c>
      <c r="E200" s="231" t="s">
        <v>21</v>
      </c>
      <c r="F200" s="232" t="s">
        <v>333</v>
      </c>
      <c r="G200" s="229"/>
      <c r="H200" s="233">
        <v>0.17699999999999999</v>
      </c>
      <c r="I200" s="234"/>
      <c r="J200" s="229"/>
      <c r="K200" s="229"/>
      <c r="L200" s="235"/>
      <c r="M200" s="236"/>
      <c r="N200" s="237"/>
      <c r="O200" s="237"/>
      <c r="P200" s="237"/>
      <c r="Q200" s="237"/>
      <c r="R200" s="237"/>
      <c r="S200" s="237"/>
      <c r="T200" s="238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9" t="s">
        <v>184</v>
      </c>
      <c r="AU200" s="239" t="s">
        <v>85</v>
      </c>
      <c r="AV200" s="13" t="s">
        <v>85</v>
      </c>
      <c r="AW200" s="13" t="s">
        <v>34</v>
      </c>
      <c r="AX200" s="13" t="s">
        <v>75</v>
      </c>
      <c r="AY200" s="239" t="s">
        <v>118</v>
      </c>
    </row>
    <row r="201" s="14" customFormat="1">
      <c r="A201" s="14"/>
      <c r="B201" s="240"/>
      <c r="C201" s="241"/>
      <c r="D201" s="230" t="s">
        <v>184</v>
      </c>
      <c r="E201" s="242" t="s">
        <v>21</v>
      </c>
      <c r="F201" s="243" t="s">
        <v>186</v>
      </c>
      <c r="G201" s="241"/>
      <c r="H201" s="244">
        <v>0.17699999999999999</v>
      </c>
      <c r="I201" s="245"/>
      <c r="J201" s="241"/>
      <c r="K201" s="241"/>
      <c r="L201" s="246"/>
      <c r="M201" s="247"/>
      <c r="N201" s="248"/>
      <c r="O201" s="248"/>
      <c r="P201" s="248"/>
      <c r="Q201" s="248"/>
      <c r="R201" s="248"/>
      <c r="S201" s="248"/>
      <c r="T201" s="249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0" t="s">
        <v>184</v>
      </c>
      <c r="AU201" s="250" t="s">
        <v>85</v>
      </c>
      <c r="AV201" s="14" t="s">
        <v>181</v>
      </c>
      <c r="AW201" s="14" t="s">
        <v>34</v>
      </c>
      <c r="AX201" s="14" t="s">
        <v>83</v>
      </c>
      <c r="AY201" s="250" t="s">
        <v>118</v>
      </c>
    </row>
    <row r="202" s="2" customFormat="1" ht="16.5" customHeight="1">
      <c r="A202" s="40"/>
      <c r="B202" s="41"/>
      <c r="C202" s="206" t="s">
        <v>334</v>
      </c>
      <c r="D202" s="206" t="s">
        <v>122</v>
      </c>
      <c r="E202" s="207" t="s">
        <v>335</v>
      </c>
      <c r="F202" s="208" t="s">
        <v>336</v>
      </c>
      <c r="G202" s="209" t="s">
        <v>180</v>
      </c>
      <c r="H202" s="210">
        <v>24.695</v>
      </c>
      <c r="I202" s="211"/>
      <c r="J202" s="212">
        <f>ROUND(I202*H202,2)</f>
        <v>0</v>
      </c>
      <c r="K202" s="208" t="s">
        <v>126</v>
      </c>
      <c r="L202" s="46"/>
      <c r="M202" s="213" t="s">
        <v>21</v>
      </c>
      <c r="N202" s="214" t="s">
        <v>46</v>
      </c>
      <c r="O202" s="86"/>
      <c r="P202" s="215">
        <f>O202*H202</f>
        <v>0</v>
      </c>
      <c r="Q202" s="215">
        <v>0.00012999999999999999</v>
      </c>
      <c r="R202" s="215">
        <f>Q202*H202</f>
        <v>0.0032103499999999998</v>
      </c>
      <c r="S202" s="215">
        <v>0</v>
      </c>
      <c r="T202" s="216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7" t="s">
        <v>181</v>
      </c>
      <c r="AT202" s="217" t="s">
        <v>122</v>
      </c>
      <c r="AU202" s="217" t="s">
        <v>85</v>
      </c>
      <c r="AY202" s="19" t="s">
        <v>118</v>
      </c>
      <c r="BE202" s="218">
        <f>IF(N202="základní",J202,0)</f>
        <v>0</v>
      </c>
      <c r="BF202" s="218">
        <f>IF(N202="snížená",J202,0)</f>
        <v>0</v>
      </c>
      <c r="BG202" s="218">
        <f>IF(N202="zákl. přenesená",J202,0)</f>
        <v>0</v>
      </c>
      <c r="BH202" s="218">
        <f>IF(N202="sníž. přenesená",J202,0)</f>
        <v>0</v>
      </c>
      <c r="BI202" s="218">
        <f>IF(N202="nulová",J202,0)</f>
        <v>0</v>
      </c>
      <c r="BJ202" s="19" t="s">
        <v>83</v>
      </c>
      <c r="BK202" s="218">
        <f>ROUND(I202*H202,2)</f>
        <v>0</v>
      </c>
      <c r="BL202" s="19" t="s">
        <v>181</v>
      </c>
      <c r="BM202" s="217" t="s">
        <v>337</v>
      </c>
    </row>
    <row r="203" s="2" customFormat="1">
      <c r="A203" s="40"/>
      <c r="B203" s="41"/>
      <c r="C203" s="42"/>
      <c r="D203" s="219" t="s">
        <v>129</v>
      </c>
      <c r="E203" s="42"/>
      <c r="F203" s="220" t="s">
        <v>338</v>
      </c>
      <c r="G203" s="42"/>
      <c r="H203" s="42"/>
      <c r="I203" s="221"/>
      <c r="J203" s="42"/>
      <c r="K203" s="42"/>
      <c r="L203" s="46"/>
      <c r="M203" s="222"/>
      <c r="N203" s="223"/>
      <c r="O203" s="86"/>
      <c r="P203" s="86"/>
      <c r="Q203" s="86"/>
      <c r="R203" s="86"/>
      <c r="S203" s="86"/>
      <c r="T203" s="87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T203" s="19" t="s">
        <v>129</v>
      </c>
      <c r="AU203" s="19" t="s">
        <v>85</v>
      </c>
    </row>
    <row r="204" s="13" customFormat="1">
      <c r="A204" s="13"/>
      <c r="B204" s="228"/>
      <c r="C204" s="229"/>
      <c r="D204" s="230" t="s">
        <v>184</v>
      </c>
      <c r="E204" s="231" t="s">
        <v>21</v>
      </c>
      <c r="F204" s="232" t="s">
        <v>339</v>
      </c>
      <c r="G204" s="229"/>
      <c r="H204" s="233">
        <v>24.695</v>
      </c>
      <c r="I204" s="234"/>
      <c r="J204" s="229"/>
      <c r="K204" s="229"/>
      <c r="L204" s="235"/>
      <c r="M204" s="236"/>
      <c r="N204" s="237"/>
      <c r="O204" s="237"/>
      <c r="P204" s="237"/>
      <c r="Q204" s="237"/>
      <c r="R204" s="237"/>
      <c r="S204" s="237"/>
      <c r="T204" s="238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9" t="s">
        <v>184</v>
      </c>
      <c r="AU204" s="239" t="s">
        <v>85</v>
      </c>
      <c r="AV204" s="13" t="s">
        <v>85</v>
      </c>
      <c r="AW204" s="13" t="s">
        <v>34</v>
      </c>
      <c r="AX204" s="13" t="s">
        <v>75</v>
      </c>
      <c r="AY204" s="239" t="s">
        <v>118</v>
      </c>
    </row>
    <row r="205" s="14" customFormat="1">
      <c r="A205" s="14"/>
      <c r="B205" s="240"/>
      <c r="C205" s="241"/>
      <c r="D205" s="230" t="s">
        <v>184</v>
      </c>
      <c r="E205" s="242" t="s">
        <v>21</v>
      </c>
      <c r="F205" s="243" t="s">
        <v>186</v>
      </c>
      <c r="G205" s="241"/>
      <c r="H205" s="244">
        <v>24.695</v>
      </c>
      <c r="I205" s="245"/>
      <c r="J205" s="241"/>
      <c r="K205" s="241"/>
      <c r="L205" s="246"/>
      <c r="M205" s="247"/>
      <c r="N205" s="248"/>
      <c r="O205" s="248"/>
      <c r="P205" s="248"/>
      <c r="Q205" s="248"/>
      <c r="R205" s="248"/>
      <c r="S205" s="248"/>
      <c r="T205" s="249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0" t="s">
        <v>184</v>
      </c>
      <c r="AU205" s="250" t="s">
        <v>85</v>
      </c>
      <c r="AV205" s="14" t="s">
        <v>181</v>
      </c>
      <c r="AW205" s="14" t="s">
        <v>34</v>
      </c>
      <c r="AX205" s="14" t="s">
        <v>83</v>
      </c>
      <c r="AY205" s="250" t="s">
        <v>118</v>
      </c>
    </row>
    <row r="206" s="12" customFormat="1" ht="22.8" customHeight="1">
      <c r="A206" s="12"/>
      <c r="B206" s="190"/>
      <c r="C206" s="191"/>
      <c r="D206" s="192" t="s">
        <v>74</v>
      </c>
      <c r="E206" s="204" t="s">
        <v>249</v>
      </c>
      <c r="F206" s="204" t="s">
        <v>340</v>
      </c>
      <c r="G206" s="191"/>
      <c r="H206" s="191"/>
      <c r="I206" s="194"/>
      <c r="J206" s="205">
        <f>BK206</f>
        <v>0</v>
      </c>
      <c r="K206" s="191"/>
      <c r="L206" s="196"/>
      <c r="M206" s="197"/>
      <c r="N206" s="198"/>
      <c r="O206" s="198"/>
      <c r="P206" s="199">
        <f>SUM(P207:P221)</f>
        <v>0</v>
      </c>
      <c r="Q206" s="198"/>
      <c r="R206" s="199">
        <f>SUM(R207:R221)</f>
        <v>0.02210993</v>
      </c>
      <c r="S206" s="198"/>
      <c r="T206" s="200">
        <f>SUM(T207:T221)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01" t="s">
        <v>83</v>
      </c>
      <c r="AT206" s="202" t="s">
        <v>74</v>
      </c>
      <c r="AU206" s="202" t="s">
        <v>83</v>
      </c>
      <c r="AY206" s="201" t="s">
        <v>118</v>
      </c>
      <c r="BK206" s="203">
        <f>SUM(BK207:BK221)</f>
        <v>0</v>
      </c>
    </row>
    <row r="207" s="2" customFormat="1" ht="16.5" customHeight="1">
      <c r="A207" s="40"/>
      <c r="B207" s="41"/>
      <c r="C207" s="206" t="s">
        <v>341</v>
      </c>
      <c r="D207" s="206" t="s">
        <v>122</v>
      </c>
      <c r="E207" s="207" t="s">
        <v>342</v>
      </c>
      <c r="F207" s="208" t="s">
        <v>343</v>
      </c>
      <c r="G207" s="209" t="s">
        <v>344</v>
      </c>
      <c r="H207" s="210">
        <v>31.84</v>
      </c>
      <c r="I207" s="211"/>
      <c r="J207" s="212">
        <f>ROUND(I207*H207,2)</f>
        <v>0</v>
      </c>
      <c r="K207" s="208" t="s">
        <v>252</v>
      </c>
      <c r="L207" s="46"/>
      <c r="M207" s="213" t="s">
        <v>21</v>
      </c>
      <c r="N207" s="214" t="s">
        <v>46</v>
      </c>
      <c r="O207" s="86"/>
      <c r="P207" s="215">
        <f>O207*H207</f>
        <v>0</v>
      </c>
      <c r="Q207" s="215">
        <v>0</v>
      </c>
      <c r="R207" s="215">
        <f>Q207*H207</f>
        <v>0</v>
      </c>
      <c r="S207" s="215">
        <v>0</v>
      </c>
      <c r="T207" s="216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7" t="s">
        <v>181</v>
      </c>
      <c r="AT207" s="217" t="s">
        <v>122</v>
      </c>
      <c r="AU207" s="217" t="s">
        <v>85</v>
      </c>
      <c r="AY207" s="19" t="s">
        <v>118</v>
      </c>
      <c r="BE207" s="218">
        <f>IF(N207="základní",J207,0)</f>
        <v>0</v>
      </c>
      <c r="BF207" s="218">
        <f>IF(N207="snížená",J207,0)</f>
        <v>0</v>
      </c>
      <c r="BG207" s="218">
        <f>IF(N207="zákl. přenesená",J207,0)</f>
        <v>0</v>
      </c>
      <c r="BH207" s="218">
        <f>IF(N207="sníž. přenesená",J207,0)</f>
        <v>0</v>
      </c>
      <c r="BI207" s="218">
        <f>IF(N207="nulová",J207,0)</f>
        <v>0</v>
      </c>
      <c r="BJ207" s="19" t="s">
        <v>83</v>
      </c>
      <c r="BK207" s="218">
        <f>ROUND(I207*H207,2)</f>
        <v>0</v>
      </c>
      <c r="BL207" s="19" t="s">
        <v>181</v>
      </c>
      <c r="BM207" s="217" t="s">
        <v>345</v>
      </c>
    </row>
    <row r="208" s="13" customFormat="1">
      <c r="A208" s="13"/>
      <c r="B208" s="228"/>
      <c r="C208" s="229"/>
      <c r="D208" s="230" t="s">
        <v>184</v>
      </c>
      <c r="E208" s="231" t="s">
        <v>21</v>
      </c>
      <c r="F208" s="232" t="s">
        <v>346</v>
      </c>
      <c r="G208" s="229"/>
      <c r="H208" s="233">
        <v>31.84</v>
      </c>
      <c r="I208" s="234"/>
      <c r="J208" s="229"/>
      <c r="K208" s="229"/>
      <c r="L208" s="235"/>
      <c r="M208" s="236"/>
      <c r="N208" s="237"/>
      <c r="O208" s="237"/>
      <c r="P208" s="237"/>
      <c r="Q208" s="237"/>
      <c r="R208" s="237"/>
      <c r="S208" s="237"/>
      <c r="T208" s="238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9" t="s">
        <v>184</v>
      </c>
      <c r="AU208" s="239" t="s">
        <v>85</v>
      </c>
      <c r="AV208" s="13" t="s">
        <v>85</v>
      </c>
      <c r="AW208" s="13" t="s">
        <v>34</v>
      </c>
      <c r="AX208" s="13" t="s">
        <v>75</v>
      </c>
      <c r="AY208" s="239" t="s">
        <v>118</v>
      </c>
    </row>
    <row r="209" s="14" customFormat="1">
      <c r="A209" s="14"/>
      <c r="B209" s="240"/>
      <c r="C209" s="241"/>
      <c r="D209" s="230" t="s">
        <v>184</v>
      </c>
      <c r="E209" s="242" t="s">
        <v>21</v>
      </c>
      <c r="F209" s="243" t="s">
        <v>186</v>
      </c>
      <c r="G209" s="241"/>
      <c r="H209" s="244">
        <v>31.84</v>
      </c>
      <c r="I209" s="245"/>
      <c r="J209" s="241"/>
      <c r="K209" s="241"/>
      <c r="L209" s="246"/>
      <c r="M209" s="247"/>
      <c r="N209" s="248"/>
      <c r="O209" s="248"/>
      <c r="P209" s="248"/>
      <c r="Q209" s="248"/>
      <c r="R209" s="248"/>
      <c r="S209" s="248"/>
      <c r="T209" s="249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0" t="s">
        <v>184</v>
      </c>
      <c r="AU209" s="250" t="s">
        <v>85</v>
      </c>
      <c r="AV209" s="14" t="s">
        <v>181</v>
      </c>
      <c r="AW209" s="14" t="s">
        <v>34</v>
      </c>
      <c r="AX209" s="14" t="s">
        <v>83</v>
      </c>
      <c r="AY209" s="250" t="s">
        <v>118</v>
      </c>
    </row>
    <row r="210" s="2" customFormat="1" ht="16.5" customHeight="1">
      <c r="A210" s="40"/>
      <c r="B210" s="41"/>
      <c r="C210" s="261" t="s">
        <v>347</v>
      </c>
      <c r="D210" s="261" t="s">
        <v>225</v>
      </c>
      <c r="E210" s="262" t="s">
        <v>342</v>
      </c>
      <c r="F210" s="263" t="s">
        <v>348</v>
      </c>
      <c r="G210" s="264" t="s">
        <v>349</v>
      </c>
      <c r="H210" s="265">
        <v>99.977999999999994</v>
      </c>
      <c r="I210" s="266"/>
      <c r="J210" s="267">
        <f>ROUND(I210*H210,2)</f>
        <v>0</v>
      </c>
      <c r="K210" s="263" t="s">
        <v>252</v>
      </c>
      <c r="L210" s="268"/>
      <c r="M210" s="269" t="s">
        <v>21</v>
      </c>
      <c r="N210" s="270" t="s">
        <v>46</v>
      </c>
      <c r="O210" s="86"/>
      <c r="P210" s="215">
        <f>O210*H210</f>
        <v>0</v>
      </c>
      <c r="Q210" s="215">
        <v>0</v>
      </c>
      <c r="R210" s="215">
        <f>Q210*H210</f>
        <v>0</v>
      </c>
      <c r="S210" s="215">
        <v>0</v>
      </c>
      <c r="T210" s="216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17" t="s">
        <v>156</v>
      </c>
      <c r="AT210" s="217" t="s">
        <v>225</v>
      </c>
      <c r="AU210" s="217" t="s">
        <v>85</v>
      </c>
      <c r="AY210" s="19" t="s">
        <v>118</v>
      </c>
      <c r="BE210" s="218">
        <f>IF(N210="základní",J210,0)</f>
        <v>0</v>
      </c>
      <c r="BF210" s="218">
        <f>IF(N210="snížená",J210,0)</f>
        <v>0</v>
      </c>
      <c r="BG210" s="218">
        <f>IF(N210="zákl. přenesená",J210,0)</f>
        <v>0</v>
      </c>
      <c r="BH210" s="218">
        <f>IF(N210="sníž. přenesená",J210,0)</f>
        <v>0</v>
      </c>
      <c r="BI210" s="218">
        <f>IF(N210="nulová",J210,0)</f>
        <v>0</v>
      </c>
      <c r="BJ210" s="19" t="s">
        <v>83</v>
      </c>
      <c r="BK210" s="218">
        <f>ROUND(I210*H210,2)</f>
        <v>0</v>
      </c>
      <c r="BL210" s="19" t="s">
        <v>181</v>
      </c>
      <c r="BM210" s="217" t="s">
        <v>350</v>
      </c>
    </row>
    <row r="211" s="15" customFormat="1">
      <c r="A211" s="15"/>
      <c r="B211" s="251"/>
      <c r="C211" s="252"/>
      <c r="D211" s="230" t="s">
        <v>184</v>
      </c>
      <c r="E211" s="253" t="s">
        <v>21</v>
      </c>
      <c r="F211" s="254" t="s">
        <v>351</v>
      </c>
      <c r="G211" s="252"/>
      <c r="H211" s="253" t="s">
        <v>21</v>
      </c>
      <c r="I211" s="255"/>
      <c r="J211" s="252"/>
      <c r="K211" s="252"/>
      <c r="L211" s="256"/>
      <c r="M211" s="257"/>
      <c r="N211" s="258"/>
      <c r="O211" s="258"/>
      <c r="P211" s="258"/>
      <c r="Q211" s="258"/>
      <c r="R211" s="258"/>
      <c r="S211" s="258"/>
      <c r="T211" s="259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60" t="s">
        <v>184</v>
      </c>
      <c r="AU211" s="260" t="s">
        <v>85</v>
      </c>
      <c r="AV211" s="15" t="s">
        <v>83</v>
      </c>
      <c r="AW211" s="15" t="s">
        <v>34</v>
      </c>
      <c r="AX211" s="15" t="s">
        <v>75</v>
      </c>
      <c r="AY211" s="260" t="s">
        <v>118</v>
      </c>
    </row>
    <row r="212" s="13" customFormat="1">
      <c r="A212" s="13"/>
      <c r="B212" s="228"/>
      <c r="C212" s="229"/>
      <c r="D212" s="230" t="s">
        <v>184</v>
      </c>
      <c r="E212" s="231" t="s">
        <v>21</v>
      </c>
      <c r="F212" s="232" t="s">
        <v>352</v>
      </c>
      <c r="G212" s="229"/>
      <c r="H212" s="233">
        <v>99.977999999999994</v>
      </c>
      <c r="I212" s="234"/>
      <c r="J212" s="229"/>
      <c r="K212" s="229"/>
      <c r="L212" s="235"/>
      <c r="M212" s="236"/>
      <c r="N212" s="237"/>
      <c r="O212" s="237"/>
      <c r="P212" s="237"/>
      <c r="Q212" s="237"/>
      <c r="R212" s="237"/>
      <c r="S212" s="237"/>
      <c r="T212" s="238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9" t="s">
        <v>184</v>
      </c>
      <c r="AU212" s="239" t="s">
        <v>85</v>
      </c>
      <c r="AV212" s="13" t="s">
        <v>85</v>
      </c>
      <c r="AW212" s="13" t="s">
        <v>34</v>
      </c>
      <c r="AX212" s="13" t="s">
        <v>75</v>
      </c>
      <c r="AY212" s="239" t="s">
        <v>118</v>
      </c>
    </row>
    <row r="213" s="14" customFormat="1">
      <c r="A213" s="14"/>
      <c r="B213" s="240"/>
      <c r="C213" s="241"/>
      <c r="D213" s="230" t="s">
        <v>184</v>
      </c>
      <c r="E213" s="242" t="s">
        <v>21</v>
      </c>
      <c r="F213" s="243" t="s">
        <v>186</v>
      </c>
      <c r="G213" s="241"/>
      <c r="H213" s="244">
        <v>99.977999999999994</v>
      </c>
      <c r="I213" s="245"/>
      <c r="J213" s="241"/>
      <c r="K213" s="241"/>
      <c r="L213" s="246"/>
      <c r="M213" s="247"/>
      <c r="N213" s="248"/>
      <c r="O213" s="248"/>
      <c r="P213" s="248"/>
      <c r="Q213" s="248"/>
      <c r="R213" s="248"/>
      <c r="S213" s="248"/>
      <c r="T213" s="249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0" t="s">
        <v>184</v>
      </c>
      <c r="AU213" s="250" t="s">
        <v>85</v>
      </c>
      <c r="AV213" s="14" t="s">
        <v>181</v>
      </c>
      <c r="AW213" s="14" t="s">
        <v>34</v>
      </c>
      <c r="AX213" s="14" t="s">
        <v>83</v>
      </c>
      <c r="AY213" s="250" t="s">
        <v>118</v>
      </c>
    </row>
    <row r="214" s="2" customFormat="1" ht="16.5" customHeight="1">
      <c r="A214" s="40"/>
      <c r="B214" s="41"/>
      <c r="C214" s="206" t="s">
        <v>353</v>
      </c>
      <c r="D214" s="206" t="s">
        <v>122</v>
      </c>
      <c r="E214" s="207" t="s">
        <v>354</v>
      </c>
      <c r="F214" s="208" t="s">
        <v>355</v>
      </c>
      <c r="G214" s="209" t="s">
        <v>180</v>
      </c>
      <c r="H214" s="210">
        <v>44.319000000000003</v>
      </c>
      <c r="I214" s="211"/>
      <c r="J214" s="212">
        <f>ROUND(I214*H214,2)</f>
        <v>0</v>
      </c>
      <c r="K214" s="208" t="s">
        <v>126</v>
      </c>
      <c r="L214" s="46"/>
      <c r="M214" s="213" t="s">
        <v>21</v>
      </c>
      <c r="N214" s="214" t="s">
        <v>46</v>
      </c>
      <c r="O214" s="86"/>
      <c r="P214" s="215">
        <f>O214*H214</f>
        <v>0</v>
      </c>
      <c r="Q214" s="215">
        <v>0.00046999999999999999</v>
      </c>
      <c r="R214" s="215">
        <f>Q214*H214</f>
        <v>0.02082993</v>
      </c>
      <c r="S214" s="215">
        <v>0</v>
      </c>
      <c r="T214" s="216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7" t="s">
        <v>181</v>
      </c>
      <c r="AT214" s="217" t="s">
        <v>122</v>
      </c>
      <c r="AU214" s="217" t="s">
        <v>85</v>
      </c>
      <c r="AY214" s="19" t="s">
        <v>118</v>
      </c>
      <c r="BE214" s="218">
        <f>IF(N214="základní",J214,0)</f>
        <v>0</v>
      </c>
      <c r="BF214" s="218">
        <f>IF(N214="snížená",J214,0)</f>
        <v>0</v>
      </c>
      <c r="BG214" s="218">
        <f>IF(N214="zákl. přenesená",J214,0)</f>
        <v>0</v>
      </c>
      <c r="BH214" s="218">
        <f>IF(N214="sníž. přenesená",J214,0)</f>
        <v>0</v>
      </c>
      <c r="BI214" s="218">
        <f>IF(N214="nulová",J214,0)</f>
        <v>0</v>
      </c>
      <c r="BJ214" s="19" t="s">
        <v>83</v>
      </c>
      <c r="BK214" s="218">
        <f>ROUND(I214*H214,2)</f>
        <v>0</v>
      </c>
      <c r="BL214" s="19" t="s">
        <v>181</v>
      </c>
      <c r="BM214" s="217" t="s">
        <v>356</v>
      </c>
    </row>
    <row r="215" s="2" customFormat="1">
      <c r="A215" s="40"/>
      <c r="B215" s="41"/>
      <c r="C215" s="42"/>
      <c r="D215" s="219" t="s">
        <v>129</v>
      </c>
      <c r="E215" s="42"/>
      <c r="F215" s="220" t="s">
        <v>357</v>
      </c>
      <c r="G215" s="42"/>
      <c r="H215" s="42"/>
      <c r="I215" s="221"/>
      <c r="J215" s="42"/>
      <c r="K215" s="42"/>
      <c r="L215" s="46"/>
      <c r="M215" s="222"/>
      <c r="N215" s="223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129</v>
      </c>
      <c r="AU215" s="19" t="s">
        <v>85</v>
      </c>
    </row>
    <row r="216" s="13" customFormat="1">
      <c r="A216" s="13"/>
      <c r="B216" s="228"/>
      <c r="C216" s="229"/>
      <c r="D216" s="230" t="s">
        <v>184</v>
      </c>
      <c r="E216" s="231" t="s">
        <v>21</v>
      </c>
      <c r="F216" s="232" t="s">
        <v>358</v>
      </c>
      <c r="G216" s="229"/>
      <c r="H216" s="233">
        <v>44.319000000000003</v>
      </c>
      <c r="I216" s="234"/>
      <c r="J216" s="229"/>
      <c r="K216" s="229"/>
      <c r="L216" s="235"/>
      <c r="M216" s="236"/>
      <c r="N216" s="237"/>
      <c r="O216" s="237"/>
      <c r="P216" s="237"/>
      <c r="Q216" s="237"/>
      <c r="R216" s="237"/>
      <c r="S216" s="237"/>
      <c r="T216" s="238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9" t="s">
        <v>184</v>
      </c>
      <c r="AU216" s="239" t="s">
        <v>85</v>
      </c>
      <c r="AV216" s="13" t="s">
        <v>85</v>
      </c>
      <c r="AW216" s="13" t="s">
        <v>34</v>
      </c>
      <c r="AX216" s="13" t="s">
        <v>75</v>
      </c>
      <c r="AY216" s="239" t="s">
        <v>118</v>
      </c>
    </row>
    <row r="217" s="14" customFormat="1">
      <c r="A217" s="14"/>
      <c r="B217" s="240"/>
      <c r="C217" s="241"/>
      <c r="D217" s="230" t="s">
        <v>184</v>
      </c>
      <c r="E217" s="242" t="s">
        <v>21</v>
      </c>
      <c r="F217" s="243" t="s">
        <v>186</v>
      </c>
      <c r="G217" s="241"/>
      <c r="H217" s="244">
        <v>44.319000000000003</v>
      </c>
      <c r="I217" s="245"/>
      <c r="J217" s="241"/>
      <c r="K217" s="241"/>
      <c r="L217" s="246"/>
      <c r="M217" s="247"/>
      <c r="N217" s="248"/>
      <c r="O217" s="248"/>
      <c r="P217" s="248"/>
      <c r="Q217" s="248"/>
      <c r="R217" s="248"/>
      <c r="S217" s="248"/>
      <c r="T217" s="249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0" t="s">
        <v>184</v>
      </c>
      <c r="AU217" s="250" t="s">
        <v>85</v>
      </c>
      <c r="AV217" s="14" t="s">
        <v>181</v>
      </c>
      <c r="AW217" s="14" t="s">
        <v>34</v>
      </c>
      <c r="AX217" s="14" t="s">
        <v>83</v>
      </c>
      <c r="AY217" s="250" t="s">
        <v>118</v>
      </c>
    </row>
    <row r="218" s="2" customFormat="1" ht="24.15" customHeight="1">
      <c r="A218" s="40"/>
      <c r="B218" s="41"/>
      <c r="C218" s="206" t="s">
        <v>359</v>
      </c>
      <c r="D218" s="206" t="s">
        <v>122</v>
      </c>
      <c r="E218" s="207" t="s">
        <v>360</v>
      </c>
      <c r="F218" s="208" t="s">
        <v>361</v>
      </c>
      <c r="G218" s="209" t="s">
        <v>125</v>
      </c>
      <c r="H218" s="210">
        <v>32</v>
      </c>
      <c r="I218" s="211"/>
      <c r="J218" s="212">
        <f>ROUND(I218*H218,2)</f>
        <v>0</v>
      </c>
      <c r="K218" s="208" t="s">
        <v>126</v>
      </c>
      <c r="L218" s="46"/>
      <c r="M218" s="213" t="s">
        <v>21</v>
      </c>
      <c r="N218" s="214" t="s">
        <v>46</v>
      </c>
      <c r="O218" s="86"/>
      <c r="P218" s="215">
        <f>O218*H218</f>
        <v>0</v>
      </c>
      <c r="Q218" s="215">
        <v>4.0000000000000003E-05</v>
      </c>
      <c r="R218" s="215">
        <f>Q218*H218</f>
        <v>0.0012800000000000001</v>
      </c>
      <c r="S218" s="215">
        <v>0</v>
      </c>
      <c r="T218" s="216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7" t="s">
        <v>181</v>
      </c>
      <c r="AT218" s="217" t="s">
        <v>122</v>
      </c>
      <c r="AU218" s="217" t="s">
        <v>85</v>
      </c>
      <c r="AY218" s="19" t="s">
        <v>118</v>
      </c>
      <c r="BE218" s="218">
        <f>IF(N218="základní",J218,0)</f>
        <v>0</v>
      </c>
      <c r="BF218" s="218">
        <f>IF(N218="snížená",J218,0)</f>
        <v>0</v>
      </c>
      <c r="BG218" s="218">
        <f>IF(N218="zákl. přenesená",J218,0)</f>
        <v>0</v>
      </c>
      <c r="BH218" s="218">
        <f>IF(N218="sníž. přenesená",J218,0)</f>
        <v>0</v>
      </c>
      <c r="BI218" s="218">
        <f>IF(N218="nulová",J218,0)</f>
        <v>0</v>
      </c>
      <c r="BJ218" s="19" t="s">
        <v>83</v>
      </c>
      <c r="BK218" s="218">
        <f>ROUND(I218*H218,2)</f>
        <v>0</v>
      </c>
      <c r="BL218" s="19" t="s">
        <v>181</v>
      </c>
      <c r="BM218" s="217" t="s">
        <v>362</v>
      </c>
    </row>
    <row r="219" s="2" customFormat="1">
      <c r="A219" s="40"/>
      <c r="B219" s="41"/>
      <c r="C219" s="42"/>
      <c r="D219" s="219" t="s">
        <v>129</v>
      </c>
      <c r="E219" s="42"/>
      <c r="F219" s="220" t="s">
        <v>363</v>
      </c>
      <c r="G219" s="42"/>
      <c r="H219" s="42"/>
      <c r="I219" s="221"/>
      <c r="J219" s="42"/>
      <c r="K219" s="42"/>
      <c r="L219" s="46"/>
      <c r="M219" s="222"/>
      <c r="N219" s="223"/>
      <c r="O219" s="86"/>
      <c r="P219" s="86"/>
      <c r="Q219" s="86"/>
      <c r="R219" s="86"/>
      <c r="S219" s="86"/>
      <c r="T219" s="87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9" t="s">
        <v>129</v>
      </c>
      <c r="AU219" s="19" t="s">
        <v>85</v>
      </c>
    </row>
    <row r="220" s="13" customFormat="1">
      <c r="A220" s="13"/>
      <c r="B220" s="228"/>
      <c r="C220" s="229"/>
      <c r="D220" s="230" t="s">
        <v>184</v>
      </c>
      <c r="E220" s="231" t="s">
        <v>21</v>
      </c>
      <c r="F220" s="232" t="s">
        <v>364</v>
      </c>
      <c r="G220" s="229"/>
      <c r="H220" s="233">
        <v>32</v>
      </c>
      <c r="I220" s="234"/>
      <c r="J220" s="229"/>
      <c r="K220" s="229"/>
      <c r="L220" s="235"/>
      <c r="M220" s="236"/>
      <c r="N220" s="237"/>
      <c r="O220" s="237"/>
      <c r="P220" s="237"/>
      <c r="Q220" s="237"/>
      <c r="R220" s="237"/>
      <c r="S220" s="237"/>
      <c r="T220" s="238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9" t="s">
        <v>184</v>
      </c>
      <c r="AU220" s="239" t="s">
        <v>85</v>
      </c>
      <c r="AV220" s="13" t="s">
        <v>85</v>
      </c>
      <c r="AW220" s="13" t="s">
        <v>34</v>
      </c>
      <c r="AX220" s="13" t="s">
        <v>75</v>
      </c>
      <c r="AY220" s="239" t="s">
        <v>118</v>
      </c>
    </row>
    <row r="221" s="14" customFormat="1">
      <c r="A221" s="14"/>
      <c r="B221" s="240"/>
      <c r="C221" s="241"/>
      <c r="D221" s="230" t="s">
        <v>184</v>
      </c>
      <c r="E221" s="242" t="s">
        <v>21</v>
      </c>
      <c r="F221" s="243" t="s">
        <v>186</v>
      </c>
      <c r="G221" s="241"/>
      <c r="H221" s="244">
        <v>32</v>
      </c>
      <c r="I221" s="245"/>
      <c r="J221" s="241"/>
      <c r="K221" s="241"/>
      <c r="L221" s="246"/>
      <c r="M221" s="247"/>
      <c r="N221" s="248"/>
      <c r="O221" s="248"/>
      <c r="P221" s="248"/>
      <c r="Q221" s="248"/>
      <c r="R221" s="248"/>
      <c r="S221" s="248"/>
      <c r="T221" s="249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0" t="s">
        <v>184</v>
      </c>
      <c r="AU221" s="250" t="s">
        <v>85</v>
      </c>
      <c r="AV221" s="14" t="s">
        <v>181</v>
      </c>
      <c r="AW221" s="14" t="s">
        <v>34</v>
      </c>
      <c r="AX221" s="14" t="s">
        <v>83</v>
      </c>
      <c r="AY221" s="250" t="s">
        <v>118</v>
      </c>
    </row>
    <row r="222" s="12" customFormat="1" ht="22.8" customHeight="1">
      <c r="A222" s="12"/>
      <c r="B222" s="190"/>
      <c r="C222" s="191"/>
      <c r="D222" s="192" t="s">
        <v>74</v>
      </c>
      <c r="E222" s="204" t="s">
        <v>365</v>
      </c>
      <c r="F222" s="204" t="s">
        <v>366</v>
      </c>
      <c r="G222" s="191"/>
      <c r="H222" s="191"/>
      <c r="I222" s="194"/>
      <c r="J222" s="205">
        <f>BK222</f>
        <v>0</v>
      </c>
      <c r="K222" s="191"/>
      <c r="L222" s="196"/>
      <c r="M222" s="197"/>
      <c r="N222" s="198"/>
      <c r="O222" s="198"/>
      <c r="P222" s="199">
        <f>SUM(P223:P224)</f>
        <v>0</v>
      </c>
      <c r="Q222" s="198"/>
      <c r="R222" s="199">
        <f>SUM(R223:R224)</f>
        <v>0</v>
      </c>
      <c r="S222" s="198"/>
      <c r="T222" s="200">
        <f>SUM(T223:T224)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01" t="s">
        <v>83</v>
      </c>
      <c r="AT222" s="202" t="s">
        <v>74</v>
      </c>
      <c r="AU222" s="202" t="s">
        <v>83</v>
      </c>
      <c r="AY222" s="201" t="s">
        <v>118</v>
      </c>
      <c r="BK222" s="203">
        <f>SUM(BK223:BK224)</f>
        <v>0</v>
      </c>
    </row>
    <row r="223" s="2" customFormat="1" ht="33" customHeight="1">
      <c r="A223" s="40"/>
      <c r="B223" s="41"/>
      <c r="C223" s="206" t="s">
        <v>367</v>
      </c>
      <c r="D223" s="206" t="s">
        <v>122</v>
      </c>
      <c r="E223" s="207" t="s">
        <v>368</v>
      </c>
      <c r="F223" s="208" t="s">
        <v>369</v>
      </c>
      <c r="G223" s="209" t="s">
        <v>208</v>
      </c>
      <c r="H223" s="210">
        <v>78.436999999999998</v>
      </c>
      <c r="I223" s="211"/>
      <c r="J223" s="212">
        <f>ROUND(I223*H223,2)</f>
        <v>0</v>
      </c>
      <c r="K223" s="208" t="s">
        <v>126</v>
      </c>
      <c r="L223" s="46"/>
      <c r="M223" s="213" t="s">
        <v>21</v>
      </c>
      <c r="N223" s="214" t="s">
        <v>46</v>
      </c>
      <c r="O223" s="86"/>
      <c r="P223" s="215">
        <f>O223*H223</f>
        <v>0</v>
      </c>
      <c r="Q223" s="215">
        <v>0</v>
      </c>
      <c r="R223" s="215">
        <f>Q223*H223</f>
        <v>0</v>
      </c>
      <c r="S223" s="215">
        <v>0</v>
      </c>
      <c r="T223" s="216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17" t="s">
        <v>181</v>
      </c>
      <c r="AT223" s="217" t="s">
        <v>122</v>
      </c>
      <c r="AU223" s="217" t="s">
        <v>85</v>
      </c>
      <c r="AY223" s="19" t="s">
        <v>118</v>
      </c>
      <c r="BE223" s="218">
        <f>IF(N223="základní",J223,0)</f>
        <v>0</v>
      </c>
      <c r="BF223" s="218">
        <f>IF(N223="snížená",J223,0)</f>
        <v>0</v>
      </c>
      <c r="BG223" s="218">
        <f>IF(N223="zákl. přenesená",J223,0)</f>
        <v>0</v>
      </c>
      <c r="BH223" s="218">
        <f>IF(N223="sníž. přenesená",J223,0)</f>
        <v>0</v>
      </c>
      <c r="BI223" s="218">
        <f>IF(N223="nulová",J223,0)</f>
        <v>0</v>
      </c>
      <c r="BJ223" s="19" t="s">
        <v>83</v>
      </c>
      <c r="BK223" s="218">
        <f>ROUND(I223*H223,2)</f>
        <v>0</v>
      </c>
      <c r="BL223" s="19" t="s">
        <v>181</v>
      </c>
      <c r="BM223" s="217" t="s">
        <v>370</v>
      </c>
    </row>
    <row r="224" s="2" customFormat="1">
      <c r="A224" s="40"/>
      <c r="B224" s="41"/>
      <c r="C224" s="42"/>
      <c r="D224" s="219" t="s">
        <v>129</v>
      </c>
      <c r="E224" s="42"/>
      <c r="F224" s="220" t="s">
        <v>371</v>
      </c>
      <c r="G224" s="42"/>
      <c r="H224" s="42"/>
      <c r="I224" s="221"/>
      <c r="J224" s="42"/>
      <c r="K224" s="42"/>
      <c r="L224" s="46"/>
      <c r="M224" s="222"/>
      <c r="N224" s="223"/>
      <c r="O224" s="86"/>
      <c r="P224" s="86"/>
      <c r="Q224" s="86"/>
      <c r="R224" s="86"/>
      <c r="S224" s="86"/>
      <c r="T224" s="87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T224" s="19" t="s">
        <v>129</v>
      </c>
      <c r="AU224" s="19" t="s">
        <v>85</v>
      </c>
    </row>
    <row r="225" s="12" customFormat="1" ht="25.92" customHeight="1">
      <c r="A225" s="12"/>
      <c r="B225" s="190"/>
      <c r="C225" s="191"/>
      <c r="D225" s="192" t="s">
        <v>74</v>
      </c>
      <c r="E225" s="193" t="s">
        <v>372</v>
      </c>
      <c r="F225" s="193" t="s">
        <v>373</v>
      </c>
      <c r="G225" s="191"/>
      <c r="H225" s="191"/>
      <c r="I225" s="194"/>
      <c r="J225" s="195">
        <f>BK225</f>
        <v>0</v>
      </c>
      <c r="K225" s="191"/>
      <c r="L225" s="196"/>
      <c r="M225" s="197"/>
      <c r="N225" s="198"/>
      <c r="O225" s="198"/>
      <c r="P225" s="199">
        <f>P226+P292+P304+P359</f>
        <v>0</v>
      </c>
      <c r="Q225" s="198"/>
      <c r="R225" s="199">
        <f>R226+R292+R304+R359</f>
        <v>2.1500574199999996</v>
      </c>
      <c r="S225" s="198"/>
      <c r="T225" s="200">
        <f>T226+T292+T304+T359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01" t="s">
        <v>85</v>
      </c>
      <c r="AT225" s="202" t="s">
        <v>74</v>
      </c>
      <c r="AU225" s="202" t="s">
        <v>75</v>
      </c>
      <c r="AY225" s="201" t="s">
        <v>118</v>
      </c>
      <c r="BK225" s="203">
        <f>BK226+BK292+BK304+BK359</f>
        <v>0</v>
      </c>
    </row>
    <row r="226" s="12" customFormat="1" ht="22.8" customHeight="1">
      <c r="A226" s="12"/>
      <c r="B226" s="190"/>
      <c r="C226" s="191"/>
      <c r="D226" s="192" t="s">
        <v>74</v>
      </c>
      <c r="E226" s="204" t="s">
        <v>374</v>
      </c>
      <c r="F226" s="204" t="s">
        <v>375</v>
      </c>
      <c r="G226" s="191"/>
      <c r="H226" s="191"/>
      <c r="I226" s="194"/>
      <c r="J226" s="205">
        <f>BK226</f>
        <v>0</v>
      </c>
      <c r="K226" s="191"/>
      <c r="L226" s="196"/>
      <c r="M226" s="197"/>
      <c r="N226" s="198"/>
      <c r="O226" s="198"/>
      <c r="P226" s="199">
        <f>SUM(P227:P291)</f>
        <v>0</v>
      </c>
      <c r="Q226" s="198"/>
      <c r="R226" s="199">
        <f>SUM(R227:R291)</f>
        <v>1.7454915999999998</v>
      </c>
      <c r="S226" s="198"/>
      <c r="T226" s="200">
        <f>SUM(T227:T291)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01" t="s">
        <v>85</v>
      </c>
      <c r="AT226" s="202" t="s">
        <v>74</v>
      </c>
      <c r="AU226" s="202" t="s">
        <v>83</v>
      </c>
      <c r="AY226" s="201" t="s">
        <v>118</v>
      </c>
      <c r="BK226" s="203">
        <f>SUM(BK227:BK291)</f>
        <v>0</v>
      </c>
    </row>
    <row r="227" s="2" customFormat="1" ht="16.5" customHeight="1">
      <c r="A227" s="40"/>
      <c r="B227" s="41"/>
      <c r="C227" s="206" t="s">
        <v>376</v>
      </c>
      <c r="D227" s="206" t="s">
        <v>122</v>
      </c>
      <c r="E227" s="207" t="s">
        <v>377</v>
      </c>
      <c r="F227" s="208" t="s">
        <v>378</v>
      </c>
      <c r="G227" s="209" t="s">
        <v>180</v>
      </c>
      <c r="H227" s="210">
        <v>60.048000000000002</v>
      </c>
      <c r="I227" s="211"/>
      <c r="J227" s="212">
        <f>ROUND(I227*H227,2)</f>
        <v>0</v>
      </c>
      <c r="K227" s="208" t="s">
        <v>126</v>
      </c>
      <c r="L227" s="46"/>
      <c r="M227" s="213" t="s">
        <v>21</v>
      </c>
      <c r="N227" s="214" t="s">
        <v>46</v>
      </c>
      <c r="O227" s="86"/>
      <c r="P227" s="215">
        <f>O227*H227</f>
        <v>0</v>
      </c>
      <c r="Q227" s="215">
        <v>0</v>
      </c>
      <c r="R227" s="215">
        <f>Q227*H227</f>
        <v>0</v>
      </c>
      <c r="S227" s="215">
        <v>0</v>
      </c>
      <c r="T227" s="216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17" t="s">
        <v>379</v>
      </c>
      <c r="AT227" s="217" t="s">
        <v>122</v>
      </c>
      <c r="AU227" s="217" t="s">
        <v>85</v>
      </c>
      <c r="AY227" s="19" t="s">
        <v>118</v>
      </c>
      <c r="BE227" s="218">
        <f>IF(N227="základní",J227,0)</f>
        <v>0</v>
      </c>
      <c r="BF227" s="218">
        <f>IF(N227="snížená",J227,0)</f>
        <v>0</v>
      </c>
      <c r="BG227" s="218">
        <f>IF(N227="zákl. přenesená",J227,0)</f>
        <v>0</v>
      </c>
      <c r="BH227" s="218">
        <f>IF(N227="sníž. přenesená",J227,0)</f>
        <v>0</v>
      </c>
      <c r="BI227" s="218">
        <f>IF(N227="nulová",J227,0)</f>
        <v>0</v>
      </c>
      <c r="BJ227" s="19" t="s">
        <v>83</v>
      </c>
      <c r="BK227" s="218">
        <f>ROUND(I227*H227,2)</f>
        <v>0</v>
      </c>
      <c r="BL227" s="19" t="s">
        <v>379</v>
      </c>
      <c r="BM227" s="217" t="s">
        <v>380</v>
      </c>
    </row>
    <row r="228" s="2" customFormat="1">
      <c r="A228" s="40"/>
      <c r="B228" s="41"/>
      <c r="C228" s="42"/>
      <c r="D228" s="219" t="s">
        <v>129</v>
      </c>
      <c r="E228" s="42"/>
      <c r="F228" s="220" t="s">
        <v>381</v>
      </c>
      <c r="G228" s="42"/>
      <c r="H228" s="42"/>
      <c r="I228" s="221"/>
      <c r="J228" s="42"/>
      <c r="K228" s="42"/>
      <c r="L228" s="46"/>
      <c r="M228" s="222"/>
      <c r="N228" s="223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9" t="s">
        <v>129</v>
      </c>
      <c r="AU228" s="19" t="s">
        <v>85</v>
      </c>
    </row>
    <row r="229" s="13" customFormat="1">
      <c r="A229" s="13"/>
      <c r="B229" s="228"/>
      <c r="C229" s="229"/>
      <c r="D229" s="230" t="s">
        <v>184</v>
      </c>
      <c r="E229" s="231" t="s">
        <v>21</v>
      </c>
      <c r="F229" s="232" t="s">
        <v>382</v>
      </c>
      <c r="G229" s="229"/>
      <c r="H229" s="233">
        <v>40.704000000000001</v>
      </c>
      <c r="I229" s="234"/>
      <c r="J229" s="229"/>
      <c r="K229" s="229"/>
      <c r="L229" s="235"/>
      <c r="M229" s="236"/>
      <c r="N229" s="237"/>
      <c r="O229" s="237"/>
      <c r="P229" s="237"/>
      <c r="Q229" s="237"/>
      <c r="R229" s="237"/>
      <c r="S229" s="237"/>
      <c r="T229" s="238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9" t="s">
        <v>184</v>
      </c>
      <c r="AU229" s="239" t="s">
        <v>85</v>
      </c>
      <c r="AV229" s="13" t="s">
        <v>85</v>
      </c>
      <c r="AW229" s="13" t="s">
        <v>34</v>
      </c>
      <c r="AX229" s="13" t="s">
        <v>75</v>
      </c>
      <c r="AY229" s="239" t="s">
        <v>118</v>
      </c>
    </row>
    <row r="230" s="13" customFormat="1">
      <c r="A230" s="13"/>
      <c r="B230" s="228"/>
      <c r="C230" s="229"/>
      <c r="D230" s="230" t="s">
        <v>184</v>
      </c>
      <c r="E230" s="231" t="s">
        <v>21</v>
      </c>
      <c r="F230" s="232" t="s">
        <v>383</v>
      </c>
      <c r="G230" s="229"/>
      <c r="H230" s="233">
        <v>4.032</v>
      </c>
      <c r="I230" s="234"/>
      <c r="J230" s="229"/>
      <c r="K230" s="229"/>
      <c r="L230" s="235"/>
      <c r="M230" s="236"/>
      <c r="N230" s="237"/>
      <c r="O230" s="237"/>
      <c r="P230" s="237"/>
      <c r="Q230" s="237"/>
      <c r="R230" s="237"/>
      <c r="S230" s="237"/>
      <c r="T230" s="238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9" t="s">
        <v>184</v>
      </c>
      <c r="AU230" s="239" t="s">
        <v>85</v>
      </c>
      <c r="AV230" s="13" t="s">
        <v>85</v>
      </c>
      <c r="AW230" s="13" t="s">
        <v>34</v>
      </c>
      <c r="AX230" s="13" t="s">
        <v>75</v>
      </c>
      <c r="AY230" s="239" t="s">
        <v>118</v>
      </c>
    </row>
    <row r="231" s="13" customFormat="1">
      <c r="A231" s="13"/>
      <c r="B231" s="228"/>
      <c r="C231" s="229"/>
      <c r="D231" s="230" t="s">
        <v>184</v>
      </c>
      <c r="E231" s="231" t="s">
        <v>21</v>
      </c>
      <c r="F231" s="232" t="s">
        <v>384</v>
      </c>
      <c r="G231" s="229"/>
      <c r="H231" s="233">
        <v>8.8320000000000007</v>
      </c>
      <c r="I231" s="234"/>
      <c r="J231" s="229"/>
      <c r="K231" s="229"/>
      <c r="L231" s="235"/>
      <c r="M231" s="236"/>
      <c r="N231" s="237"/>
      <c r="O231" s="237"/>
      <c r="P231" s="237"/>
      <c r="Q231" s="237"/>
      <c r="R231" s="237"/>
      <c r="S231" s="237"/>
      <c r="T231" s="238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9" t="s">
        <v>184</v>
      </c>
      <c r="AU231" s="239" t="s">
        <v>85</v>
      </c>
      <c r="AV231" s="13" t="s">
        <v>85</v>
      </c>
      <c r="AW231" s="13" t="s">
        <v>34</v>
      </c>
      <c r="AX231" s="13" t="s">
        <v>75</v>
      </c>
      <c r="AY231" s="239" t="s">
        <v>118</v>
      </c>
    </row>
    <row r="232" s="13" customFormat="1">
      <c r="A232" s="13"/>
      <c r="B232" s="228"/>
      <c r="C232" s="229"/>
      <c r="D232" s="230" t="s">
        <v>184</v>
      </c>
      <c r="E232" s="231" t="s">
        <v>21</v>
      </c>
      <c r="F232" s="232" t="s">
        <v>385</v>
      </c>
      <c r="G232" s="229"/>
      <c r="H232" s="233">
        <v>0.67200000000000004</v>
      </c>
      <c r="I232" s="234"/>
      <c r="J232" s="229"/>
      <c r="K232" s="229"/>
      <c r="L232" s="235"/>
      <c r="M232" s="236"/>
      <c r="N232" s="237"/>
      <c r="O232" s="237"/>
      <c r="P232" s="237"/>
      <c r="Q232" s="237"/>
      <c r="R232" s="237"/>
      <c r="S232" s="237"/>
      <c r="T232" s="238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9" t="s">
        <v>184</v>
      </c>
      <c r="AU232" s="239" t="s">
        <v>85</v>
      </c>
      <c r="AV232" s="13" t="s">
        <v>85</v>
      </c>
      <c r="AW232" s="13" t="s">
        <v>34</v>
      </c>
      <c r="AX232" s="13" t="s">
        <v>75</v>
      </c>
      <c r="AY232" s="239" t="s">
        <v>118</v>
      </c>
    </row>
    <row r="233" s="13" customFormat="1">
      <c r="A233" s="13"/>
      <c r="B233" s="228"/>
      <c r="C233" s="229"/>
      <c r="D233" s="230" t="s">
        <v>184</v>
      </c>
      <c r="E233" s="231" t="s">
        <v>21</v>
      </c>
      <c r="F233" s="232" t="s">
        <v>386</v>
      </c>
      <c r="G233" s="229"/>
      <c r="H233" s="233">
        <v>5.8079999999999998</v>
      </c>
      <c r="I233" s="234"/>
      <c r="J233" s="229"/>
      <c r="K233" s="229"/>
      <c r="L233" s="235"/>
      <c r="M233" s="236"/>
      <c r="N233" s="237"/>
      <c r="O233" s="237"/>
      <c r="P233" s="237"/>
      <c r="Q233" s="237"/>
      <c r="R233" s="237"/>
      <c r="S233" s="237"/>
      <c r="T233" s="238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9" t="s">
        <v>184</v>
      </c>
      <c r="AU233" s="239" t="s">
        <v>85</v>
      </c>
      <c r="AV233" s="13" t="s">
        <v>85</v>
      </c>
      <c r="AW233" s="13" t="s">
        <v>34</v>
      </c>
      <c r="AX233" s="13" t="s">
        <v>75</v>
      </c>
      <c r="AY233" s="239" t="s">
        <v>118</v>
      </c>
    </row>
    <row r="234" s="14" customFormat="1">
      <c r="A234" s="14"/>
      <c r="B234" s="240"/>
      <c r="C234" s="241"/>
      <c r="D234" s="230" t="s">
        <v>184</v>
      </c>
      <c r="E234" s="242" t="s">
        <v>21</v>
      </c>
      <c r="F234" s="243" t="s">
        <v>186</v>
      </c>
      <c r="G234" s="241"/>
      <c r="H234" s="244">
        <v>60.048000000000002</v>
      </c>
      <c r="I234" s="245"/>
      <c r="J234" s="241"/>
      <c r="K234" s="241"/>
      <c r="L234" s="246"/>
      <c r="M234" s="247"/>
      <c r="N234" s="248"/>
      <c r="O234" s="248"/>
      <c r="P234" s="248"/>
      <c r="Q234" s="248"/>
      <c r="R234" s="248"/>
      <c r="S234" s="248"/>
      <c r="T234" s="249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0" t="s">
        <v>184</v>
      </c>
      <c r="AU234" s="250" t="s">
        <v>85</v>
      </c>
      <c r="AV234" s="14" t="s">
        <v>181</v>
      </c>
      <c r="AW234" s="14" t="s">
        <v>34</v>
      </c>
      <c r="AX234" s="14" t="s">
        <v>83</v>
      </c>
      <c r="AY234" s="250" t="s">
        <v>118</v>
      </c>
    </row>
    <row r="235" s="2" customFormat="1" ht="24.15" customHeight="1">
      <c r="A235" s="40"/>
      <c r="B235" s="41"/>
      <c r="C235" s="206" t="s">
        <v>7</v>
      </c>
      <c r="D235" s="206" t="s">
        <v>122</v>
      </c>
      <c r="E235" s="207" t="s">
        <v>387</v>
      </c>
      <c r="F235" s="208" t="s">
        <v>388</v>
      </c>
      <c r="G235" s="209" t="s">
        <v>344</v>
      </c>
      <c r="H235" s="210">
        <v>24.399999999999999</v>
      </c>
      <c r="I235" s="211"/>
      <c r="J235" s="212">
        <f>ROUND(I235*H235,2)</f>
        <v>0</v>
      </c>
      <c r="K235" s="208" t="s">
        <v>126</v>
      </c>
      <c r="L235" s="46"/>
      <c r="M235" s="213" t="s">
        <v>21</v>
      </c>
      <c r="N235" s="214" t="s">
        <v>46</v>
      </c>
      <c r="O235" s="86"/>
      <c r="P235" s="215">
        <f>O235*H235</f>
        <v>0</v>
      </c>
      <c r="Q235" s="215">
        <v>0</v>
      </c>
      <c r="R235" s="215">
        <f>Q235*H235</f>
        <v>0</v>
      </c>
      <c r="S235" s="215">
        <v>0</v>
      </c>
      <c r="T235" s="216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17" t="s">
        <v>379</v>
      </c>
      <c r="AT235" s="217" t="s">
        <v>122</v>
      </c>
      <c r="AU235" s="217" t="s">
        <v>85</v>
      </c>
      <c r="AY235" s="19" t="s">
        <v>118</v>
      </c>
      <c r="BE235" s="218">
        <f>IF(N235="základní",J235,0)</f>
        <v>0</v>
      </c>
      <c r="BF235" s="218">
        <f>IF(N235="snížená",J235,0)</f>
        <v>0</v>
      </c>
      <c r="BG235" s="218">
        <f>IF(N235="zákl. přenesená",J235,0)</f>
        <v>0</v>
      </c>
      <c r="BH235" s="218">
        <f>IF(N235="sníž. přenesená",J235,0)</f>
        <v>0</v>
      </c>
      <c r="BI235" s="218">
        <f>IF(N235="nulová",J235,0)</f>
        <v>0</v>
      </c>
      <c r="BJ235" s="19" t="s">
        <v>83</v>
      </c>
      <c r="BK235" s="218">
        <f>ROUND(I235*H235,2)</f>
        <v>0</v>
      </c>
      <c r="BL235" s="19" t="s">
        <v>379</v>
      </c>
      <c r="BM235" s="217" t="s">
        <v>389</v>
      </c>
    </row>
    <row r="236" s="2" customFormat="1">
      <c r="A236" s="40"/>
      <c r="B236" s="41"/>
      <c r="C236" s="42"/>
      <c r="D236" s="219" t="s">
        <v>129</v>
      </c>
      <c r="E236" s="42"/>
      <c r="F236" s="220" t="s">
        <v>390</v>
      </c>
      <c r="G236" s="42"/>
      <c r="H236" s="42"/>
      <c r="I236" s="221"/>
      <c r="J236" s="42"/>
      <c r="K236" s="42"/>
      <c r="L236" s="46"/>
      <c r="M236" s="222"/>
      <c r="N236" s="223"/>
      <c r="O236" s="86"/>
      <c r="P236" s="86"/>
      <c r="Q236" s="86"/>
      <c r="R236" s="86"/>
      <c r="S236" s="86"/>
      <c r="T236" s="87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T236" s="19" t="s">
        <v>129</v>
      </c>
      <c r="AU236" s="19" t="s">
        <v>85</v>
      </c>
    </row>
    <row r="237" s="15" customFormat="1">
      <c r="A237" s="15"/>
      <c r="B237" s="251"/>
      <c r="C237" s="252"/>
      <c r="D237" s="230" t="s">
        <v>184</v>
      </c>
      <c r="E237" s="253" t="s">
        <v>21</v>
      </c>
      <c r="F237" s="254" t="s">
        <v>391</v>
      </c>
      <c r="G237" s="252"/>
      <c r="H237" s="253" t="s">
        <v>21</v>
      </c>
      <c r="I237" s="255"/>
      <c r="J237" s="252"/>
      <c r="K237" s="252"/>
      <c r="L237" s="256"/>
      <c r="M237" s="257"/>
      <c r="N237" s="258"/>
      <c r="O237" s="258"/>
      <c r="P237" s="258"/>
      <c r="Q237" s="258"/>
      <c r="R237" s="258"/>
      <c r="S237" s="258"/>
      <c r="T237" s="259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60" t="s">
        <v>184</v>
      </c>
      <c r="AU237" s="260" t="s">
        <v>85</v>
      </c>
      <c r="AV237" s="15" t="s">
        <v>83</v>
      </c>
      <c r="AW237" s="15" t="s">
        <v>34</v>
      </c>
      <c r="AX237" s="15" t="s">
        <v>75</v>
      </c>
      <c r="AY237" s="260" t="s">
        <v>118</v>
      </c>
    </row>
    <row r="238" s="13" customFormat="1">
      <c r="A238" s="13"/>
      <c r="B238" s="228"/>
      <c r="C238" s="229"/>
      <c r="D238" s="230" t="s">
        <v>184</v>
      </c>
      <c r="E238" s="231" t="s">
        <v>21</v>
      </c>
      <c r="F238" s="232" t="s">
        <v>392</v>
      </c>
      <c r="G238" s="229"/>
      <c r="H238" s="233">
        <v>11.199999999999999</v>
      </c>
      <c r="I238" s="234"/>
      <c r="J238" s="229"/>
      <c r="K238" s="229"/>
      <c r="L238" s="235"/>
      <c r="M238" s="236"/>
      <c r="N238" s="237"/>
      <c r="O238" s="237"/>
      <c r="P238" s="237"/>
      <c r="Q238" s="237"/>
      <c r="R238" s="237"/>
      <c r="S238" s="237"/>
      <c r="T238" s="238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9" t="s">
        <v>184</v>
      </c>
      <c r="AU238" s="239" t="s">
        <v>85</v>
      </c>
      <c r="AV238" s="13" t="s">
        <v>85</v>
      </c>
      <c r="AW238" s="13" t="s">
        <v>34</v>
      </c>
      <c r="AX238" s="13" t="s">
        <v>75</v>
      </c>
      <c r="AY238" s="239" t="s">
        <v>118</v>
      </c>
    </row>
    <row r="239" s="15" customFormat="1">
      <c r="A239" s="15"/>
      <c r="B239" s="251"/>
      <c r="C239" s="252"/>
      <c r="D239" s="230" t="s">
        <v>184</v>
      </c>
      <c r="E239" s="253" t="s">
        <v>21</v>
      </c>
      <c r="F239" s="254" t="s">
        <v>393</v>
      </c>
      <c r="G239" s="252"/>
      <c r="H239" s="253" t="s">
        <v>21</v>
      </c>
      <c r="I239" s="255"/>
      <c r="J239" s="252"/>
      <c r="K239" s="252"/>
      <c r="L239" s="256"/>
      <c r="M239" s="257"/>
      <c r="N239" s="258"/>
      <c r="O239" s="258"/>
      <c r="P239" s="258"/>
      <c r="Q239" s="258"/>
      <c r="R239" s="258"/>
      <c r="S239" s="258"/>
      <c r="T239" s="259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60" t="s">
        <v>184</v>
      </c>
      <c r="AU239" s="260" t="s">
        <v>85</v>
      </c>
      <c r="AV239" s="15" t="s">
        <v>83</v>
      </c>
      <c r="AW239" s="15" t="s">
        <v>34</v>
      </c>
      <c r="AX239" s="15" t="s">
        <v>75</v>
      </c>
      <c r="AY239" s="260" t="s">
        <v>118</v>
      </c>
    </row>
    <row r="240" s="13" customFormat="1">
      <c r="A240" s="13"/>
      <c r="B240" s="228"/>
      <c r="C240" s="229"/>
      <c r="D240" s="230" t="s">
        <v>184</v>
      </c>
      <c r="E240" s="231" t="s">
        <v>21</v>
      </c>
      <c r="F240" s="232" t="s">
        <v>394</v>
      </c>
      <c r="G240" s="229"/>
      <c r="H240" s="233">
        <v>13.199999999999999</v>
      </c>
      <c r="I240" s="234"/>
      <c r="J240" s="229"/>
      <c r="K240" s="229"/>
      <c r="L240" s="235"/>
      <c r="M240" s="236"/>
      <c r="N240" s="237"/>
      <c r="O240" s="237"/>
      <c r="P240" s="237"/>
      <c r="Q240" s="237"/>
      <c r="R240" s="237"/>
      <c r="S240" s="237"/>
      <c r="T240" s="238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9" t="s">
        <v>184</v>
      </c>
      <c r="AU240" s="239" t="s">
        <v>85</v>
      </c>
      <c r="AV240" s="13" t="s">
        <v>85</v>
      </c>
      <c r="AW240" s="13" t="s">
        <v>34</v>
      </c>
      <c r="AX240" s="13" t="s">
        <v>75</v>
      </c>
      <c r="AY240" s="239" t="s">
        <v>118</v>
      </c>
    </row>
    <row r="241" s="14" customFormat="1">
      <c r="A241" s="14"/>
      <c r="B241" s="240"/>
      <c r="C241" s="241"/>
      <c r="D241" s="230" t="s">
        <v>184</v>
      </c>
      <c r="E241" s="242" t="s">
        <v>21</v>
      </c>
      <c r="F241" s="243" t="s">
        <v>186</v>
      </c>
      <c r="G241" s="241"/>
      <c r="H241" s="244">
        <v>24.399999999999999</v>
      </c>
      <c r="I241" s="245"/>
      <c r="J241" s="241"/>
      <c r="K241" s="241"/>
      <c r="L241" s="246"/>
      <c r="M241" s="247"/>
      <c r="N241" s="248"/>
      <c r="O241" s="248"/>
      <c r="P241" s="248"/>
      <c r="Q241" s="248"/>
      <c r="R241" s="248"/>
      <c r="S241" s="248"/>
      <c r="T241" s="249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0" t="s">
        <v>184</v>
      </c>
      <c r="AU241" s="250" t="s">
        <v>85</v>
      </c>
      <c r="AV241" s="14" t="s">
        <v>181</v>
      </c>
      <c r="AW241" s="14" t="s">
        <v>34</v>
      </c>
      <c r="AX241" s="14" t="s">
        <v>83</v>
      </c>
      <c r="AY241" s="250" t="s">
        <v>118</v>
      </c>
    </row>
    <row r="242" s="2" customFormat="1" ht="24.15" customHeight="1">
      <c r="A242" s="40"/>
      <c r="B242" s="41"/>
      <c r="C242" s="206" t="s">
        <v>395</v>
      </c>
      <c r="D242" s="206" t="s">
        <v>122</v>
      </c>
      <c r="E242" s="207" t="s">
        <v>396</v>
      </c>
      <c r="F242" s="208" t="s">
        <v>397</v>
      </c>
      <c r="G242" s="209" t="s">
        <v>344</v>
      </c>
      <c r="H242" s="210">
        <v>105.2</v>
      </c>
      <c r="I242" s="211"/>
      <c r="J242" s="212">
        <f>ROUND(I242*H242,2)</f>
        <v>0</v>
      </c>
      <c r="K242" s="208" t="s">
        <v>126</v>
      </c>
      <c r="L242" s="46"/>
      <c r="M242" s="213" t="s">
        <v>21</v>
      </c>
      <c r="N242" s="214" t="s">
        <v>46</v>
      </c>
      <c r="O242" s="86"/>
      <c r="P242" s="215">
        <f>O242*H242</f>
        <v>0</v>
      </c>
      <c r="Q242" s="215">
        <v>0</v>
      </c>
      <c r="R242" s="215">
        <f>Q242*H242</f>
        <v>0</v>
      </c>
      <c r="S242" s="215">
        <v>0</v>
      </c>
      <c r="T242" s="216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17" t="s">
        <v>379</v>
      </c>
      <c r="AT242" s="217" t="s">
        <v>122</v>
      </c>
      <c r="AU242" s="217" t="s">
        <v>85</v>
      </c>
      <c r="AY242" s="19" t="s">
        <v>118</v>
      </c>
      <c r="BE242" s="218">
        <f>IF(N242="základní",J242,0)</f>
        <v>0</v>
      </c>
      <c r="BF242" s="218">
        <f>IF(N242="snížená",J242,0)</f>
        <v>0</v>
      </c>
      <c r="BG242" s="218">
        <f>IF(N242="zákl. přenesená",J242,0)</f>
        <v>0</v>
      </c>
      <c r="BH242" s="218">
        <f>IF(N242="sníž. přenesená",J242,0)</f>
        <v>0</v>
      </c>
      <c r="BI242" s="218">
        <f>IF(N242="nulová",J242,0)</f>
        <v>0</v>
      </c>
      <c r="BJ242" s="19" t="s">
        <v>83</v>
      </c>
      <c r="BK242" s="218">
        <f>ROUND(I242*H242,2)</f>
        <v>0</v>
      </c>
      <c r="BL242" s="19" t="s">
        <v>379</v>
      </c>
      <c r="BM242" s="217" t="s">
        <v>398</v>
      </c>
    </row>
    <row r="243" s="2" customFormat="1">
      <c r="A243" s="40"/>
      <c r="B243" s="41"/>
      <c r="C243" s="42"/>
      <c r="D243" s="219" t="s">
        <v>129</v>
      </c>
      <c r="E243" s="42"/>
      <c r="F243" s="220" t="s">
        <v>399</v>
      </c>
      <c r="G243" s="42"/>
      <c r="H243" s="42"/>
      <c r="I243" s="221"/>
      <c r="J243" s="42"/>
      <c r="K243" s="42"/>
      <c r="L243" s="46"/>
      <c r="M243" s="222"/>
      <c r="N243" s="223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9" t="s">
        <v>129</v>
      </c>
      <c r="AU243" s="19" t="s">
        <v>85</v>
      </c>
    </row>
    <row r="244" s="15" customFormat="1">
      <c r="A244" s="15"/>
      <c r="B244" s="251"/>
      <c r="C244" s="252"/>
      <c r="D244" s="230" t="s">
        <v>184</v>
      </c>
      <c r="E244" s="253" t="s">
        <v>21</v>
      </c>
      <c r="F244" s="254" t="s">
        <v>400</v>
      </c>
      <c r="G244" s="252"/>
      <c r="H244" s="253" t="s">
        <v>21</v>
      </c>
      <c r="I244" s="255"/>
      <c r="J244" s="252"/>
      <c r="K244" s="252"/>
      <c r="L244" s="256"/>
      <c r="M244" s="257"/>
      <c r="N244" s="258"/>
      <c r="O244" s="258"/>
      <c r="P244" s="258"/>
      <c r="Q244" s="258"/>
      <c r="R244" s="258"/>
      <c r="S244" s="258"/>
      <c r="T244" s="259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260" t="s">
        <v>184</v>
      </c>
      <c r="AU244" s="260" t="s">
        <v>85</v>
      </c>
      <c r="AV244" s="15" t="s">
        <v>83</v>
      </c>
      <c r="AW244" s="15" t="s">
        <v>34</v>
      </c>
      <c r="AX244" s="15" t="s">
        <v>75</v>
      </c>
      <c r="AY244" s="260" t="s">
        <v>118</v>
      </c>
    </row>
    <row r="245" s="13" customFormat="1">
      <c r="A245" s="13"/>
      <c r="B245" s="228"/>
      <c r="C245" s="229"/>
      <c r="D245" s="230" t="s">
        <v>184</v>
      </c>
      <c r="E245" s="231" t="s">
        <v>21</v>
      </c>
      <c r="F245" s="232" t="s">
        <v>401</v>
      </c>
      <c r="G245" s="229"/>
      <c r="H245" s="233">
        <v>42</v>
      </c>
      <c r="I245" s="234"/>
      <c r="J245" s="229"/>
      <c r="K245" s="229"/>
      <c r="L245" s="235"/>
      <c r="M245" s="236"/>
      <c r="N245" s="237"/>
      <c r="O245" s="237"/>
      <c r="P245" s="237"/>
      <c r="Q245" s="237"/>
      <c r="R245" s="237"/>
      <c r="S245" s="237"/>
      <c r="T245" s="238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9" t="s">
        <v>184</v>
      </c>
      <c r="AU245" s="239" t="s">
        <v>85</v>
      </c>
      <c r="AV245" s="13" t="s">
        <v>85</v>
      </c>
      <c r="AW245" s="13" t="s">
        <v>34</v>
      </c>
      <c r="AX245" s="13" t="s">
        <v>75</v>
      </c>
      <c r="AY245" s="239" t="s">
        <v>118</v>
      </c>
    </row>
    <row r="246" s="15" customFormat="1">
      <c r="A246" s="15"/>
      <c r="B246" s="251"/>
      <c r="C246" s="252"/>
      <c r="D246" s="230" t="s">
        <v>184</v>
      </c>
      <c r="E246" s="253" t="s">
        <v>21</v>
      </c>
      <c r="F246" s="254" t="s">
        <v>402</v>
      </c>
      <c r="G246" s="252"/>
      <c r="H246" s="253" t="s">
        <v>21</v>
      </c>
      <c r="I246" s="255"/>
      <c r="J246" s="252"/>
      <c r="K246" s="252"/>
      <c r="L246" s="256"/>
      <c r="M246" s="257"/>
      <c r="N246" s="258"/>
      <c r="O246" s="258"/>
      <c r="P246" s="258"/>
      <c r="Q246" s="258"/>
      <c r="R246" s="258"/>
      <c r="S246" s="258"/>
      <c r="T246" s="259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T246" s="260" t="s">
        <v>184</v>
      </c>
      <c r="AU246" s="260" t="s">
        <v>85</v>
      </c>
      <c r="AV246" s="15" t="s">
        <v>83</v>
      </c>
      <c r="AW246" s="15" t="s">
        <v>34</v>
      </c>
      <c r="AX246" s="15" t="s">
        <v>75</v>
      </c>
      <c r="AY246" s="260" t="s">
        <v>118</v>
      </c>
    </row>
    <row r="247" s="13" customFormat="1">
      <c r="A247" s="13"/>
      <c r="B247" s="228"/>
      <c r="C247" s="229"/>
      <c r="D247" s="230" t="s">
        <v>184</v>
      </c>
      <c r="E247" s="231" t="s">
        <v>21</v>
      </c>
      <c r="F247" s="232" t="s">
        <v>403</v>
      </c>
      <c r="G247" s="229"/>
      <c r="H247" s="233">
        <v>38.799999999999997</v>
      </c>
      <c r="I247" s="234"/>
      <c r="J247" s="229"/>
      <c r="K247" s="229"/>
      <c r="L247" s="235"/>
      <c r="M247" s="236"/>
      <c r="N247" s="237"/>
      <c r="O247" s="237"/>
      <c r="P247" s="237"/>
      <c r="Q247" s="237"/>
      <c r="R247" s="237"/>
      <c r="S247" s="237"/>
      <c r="T247" s="238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9" t="s">
        <v>184</v>
      </c>
      <c r="AU247" s="239" t="s">
        <v>85</v>
      </c>
      <c r="AV247" s="13" t="s">
        <v>85</v>
      </c>
      <c r="AW247" s="13" t="s">
        <v>34</v>
      </c>
      <c r="AX247" s="13" t="s">
        <v>75</v>
      </c>
      <c r="AY247" s="239" t="s">
        <v>118</v>
      </c>
    </row>
    <row r="248" s="15" customFormat="1">
      <c r="A248" s="15"/>
      <c r="B248" s="251"/>
      <c r="C248" s="252"/>
      <c r="D248" s="230" t="s">
        <v>184</v>
      </c>
      <c r="E248" s="253" t="s">
        <v>21</v>
      </c>
      <c r="F248" s="254" t="s">
        <v>404</v>
      </c>
      <c r="G248" s="252"/>
      <c r="H248" s="253" t="s">
        <v>21</v>
      </c>
      <c r="I248" s="255"/>
      <c r="J248" s="252"/>
      <c r="K248" s="252"/>
      <c r="L248" s="256"/>
      <c r="M248" s="257"/>
      <c r="N248" s="258"/>
      <c r="O248" s="258"/>
      <c r="P248" s="258"/>
      <c r="Q248" s="258"/>
      <c r="R248" s="258"/>
      <c r="S248" s="258"/>
      <c r="T248" s="259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T248" s="260" t="s">
        <v>184</v>
      </c>
      <c r="AU248" s="260" t="s">
        <v>85</v>
      </c>
      <c r="AV248" s="15" t="s">
        <v>83</v>
      </c>
      <c r="AW248" s="15" t="s">
        <v>34</v>
      </c>
      <c r="AX248" s="15" t="s">
        <v>75</v>
      </c>
      <c r="AY248" s="260" t="s">
        <v>118</v>
      </c>
    </row>
    <row r="249" s="13" customFormat="1">
      <c r="A249" s="13"/>
      <c r="B249" s="228"/>
      <c r="C249" s="229"/>
      <c r="D249" s="230" t="s">
        <v>184</v>
      </c>
      <c r="E249" s="231" t="s">
        <v>21</v>
      </c>
      <c r="F249" s="232" t="s">
        <v>405</v>
      </c>
      <c r="G249" s="229"/>
      <c r="H249" s="233">
        <v>4</v>
      </c>
      <c r="I249" s="234"/>
      <c r="J249" s="229"/>
      <c r="K249" s="229"/>
      <c r="L249" s="235"/>
      <c r="M249" s="236"/>
      <c r="N249" s="237"/>
      <c r="O249" s="237"/>
      <c r="P249" s="237"/>
      <c r="Q249" s="237"/>
      <c r="R249" s="237"/>
      <c r="S249" s="237"/>
      <c r="T249" s="238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9" t="s">
        <v>184</v>
      </c>
      <c r="AU249" s="239" t="s">
        <v>85</v>
      </c>
      <c r="AV249" s="13" t="s">
        <v>85</v>
      </c>
      <c r="AW249" s="13" t="s">
        <v>34</v>
      </c>
      <c r="AX249" s="13" t="s">
        <v>75</v>
      </c>
      <c r="AY249" s="239" t="s">
        <v>118</v>
      </c>
    </row>
    <row r="250" s="16" customFormat="1">
      <c r="A250" s="16"/>
      <c r="B250" s="271"/>
      <c r="C250" s="272"/>
      <c r="D250" s="230" t="s">
        <v>184</v>
      </c>
      <c r="E250" s="273" t="s">
        <v>21</v>
      </c>
      <c r="F250" s="274" t="s">
        <v>406</v>
      </c>
      <c r="G250" s="272"/>
      <c r="H250" s="275">
        <v>84.799999999999997</v>
      </c>
      <c r="I250" s="276"/>
      <c r="J250" s="272"/>
      <c r="K250" s="272"/>
      <c r="L250" s="277"/>
      <c r="M250" s="278"/>
      <c r="N250" s="279"/>
      <c r="O250" s="279"/>
      <c r="P250" s="279"/>
      <c r="Q250" s="279"/>
      <c r="R250" s="279"/>
      <c r="S250" s="279"/>
      <c r="T250" s="280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T250" s="281" t="s">
        <v>184</v>
      </c>
      <c r="AU250" s="281" t="s">
        <v>85</v>
      </c>
      <c r="AV250" s="16" t="s">
        <v>121</v>
      </c>
      <c r="AW250" s="16" t="s">
        <v>34</v>
      </c>
      <c r="AX250" s="16" t="s">
        <v>75</v>
      </c>
      <c r="AY250" s="281" t="s">
        <v>118</v>
      </c>
    </row>
    <row r="251" s="15" customFormat="1">
      <c r="A251" s="15"/>
      <c r="B251" s="251"/>
      <c r="C251" s="252"/>
      <c r="D251" s="230" t="s">
        <v>184</v>
      </c>
      <c r="E251" s="253" t="s">
        <v>21</v>
      </c>
      <c r="F251" s="254" t="s">
        <v>407</v>
      </c>
      <c r="G251" s="252"/>
      <c r="H251" s="253" t="s">
        <v>21</v>
      </c>
      <c r="I251" s="255"/>
      <c r="J251" s="252"/>
      <c r="K251" s="252"/>
      <c r="L251" s="256"/>
      <c r="M251" s="257"/>
      <c r="N251" s="258"/>
      <c r="O251" s="258"/>
      <c r="P251" s="258"/>
      <c r="Q251" s="258"/>
      <c r="R251" s="258"/>
      <c r="S251" s="258"/>
      <c r="T251" s="259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260" t="s">
        <v>184</v>
      </c>
      <c r="AU251" s="260" t="s">
        <v>85</v>
      </c>
      <c r="AV251" s="15" t="s">
        <v>83</v>
      </c>
      <c r="AW251" s="15" t="s">
        <v>34</v>
      </c>
      <c r="AX251" s="15" t="s">
        <v>75</v>
      </c>
      <c r="AY251" s="260" t="s">
        <v>118</v>
      </c>
    </row>
    <row r="252" s="13" customFormat="1">
      <c r="A252" s="13"/>
      <c r="B252" s="228"/>
      <c r="C252" s="229"/>
      <c r="D252" s="230" t="s">
        <v>184</v>
      </c>
      <c r="E252" s="231" t="s">
        <v>21</v>
      </c>
      <c r="F252" s="232" t="s">
        <v>408</v>
      </c>
      <c r="G252" s="229"/>
      <c r="H252" s="233">
        <v>19.199999999999999</v>
      </c>
      <c r="I252" s="234"/>
      <c r="J252" s="229"/>
      <c r="K252" s="229"/>
      <c r="L252" s="235"/>
      <c r="M252" s="236"/>
      <c r="N252" s="237"/>
      <c r="O252" s="237"/>
      <c r="P252" s="237"/>
      <c r="Q252" s="237"/>
      <c r="R252" s="237"/>
      <c r="S252" s="237"/>
      <c r="T252" s="238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9" t="s">
        <v>184</v>
      </c>
      <c r="AU252" s="239" t="s">
        <v>85</v>
      </c>
      <c r="AV252" s="13" t="s">
        <v>85</v>
      </c>
      <c r="AW252" s="13" t="s">
        <v>34</v>
      </c>
      <c r="AX252" s="13" t="s">
        <v>75</v>
      </c>
      <c r="AY252" s="239" t="s">
        <v>118</v>
      </c>
    </row>
    <row r="253" s="15" customFormat="1">
      <c r="A253" s="15"/>
      <c r="B253" s="251"/>
      <c r="C253" s="252"/>
      <c r="D253" s="230" t="s">
        <v>184</v>
      </c>
      <c r="E253" s="253" t="s">
        <v>21</v>
      </c>
      <c r="F253" s="254" t="s">
        <v>409</v>
      </c>
      <c r="G253" s="252"/>
      <c r="H253" s="253" t="s">
        <v>21</v>
      </c>
      <c r="I253" s="255"/>
      <c r="J253" s="252"/>
      <c r="K253" s="252"/>
      <c r="L253" s="256"/>
      <c r="M253" s="257"/>
      <c r="N253" s="258"/>
      <c r="O253" s="258"/>
      <c r="P253" s="258"/>
      <c r="Q253" s="258"/>
      <c r="R253" s="258"/>
      <c r="S253" s="258"/>
      <c r="T253" s="259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T253" s="260" t="s">
        <v>184</v>
      </c>
      <c r="AU253" s="260" t="s">
        <v>85</v>
      </c>
      <c r="AV253" s="15" t="s">
        <v>83</v>
      </c>
      <c r="AW253" s="15" t="s">
        <v>34</v>
      </c>
      <c r="AX253" s="15" t="s">
        <v>75</v>
      </c>
      <c r="AY253" s="260" t="s">
        <v>118</v>
      </c>
    </row>
    <row r="254" s="13" customFormat="1">
      <c r="A254" s="13"/>
      <c r="B254" s="228"/>
      <c r="C254" s="229"/>
      <c r="D254" s="230" t="s">
        <v>184</v>
      </c>
      <c r="E254" s="231" t="s">
        <v>21</v>
      </c>
      <c r="F254" s="232" t="s">
        <v>410</v>
      </c>
      <c r="G254" s="229"/>
      <c r="H254" s="233">
        <v>1.2</v>
      </c>
      <c r="I254" s="234"/>
      <c r="J254" s="229"/>
      <c r="K254" s="229"/>
      <c r="L254" s="235"/>
      <c r="M254" s="236"/>
      <c r="N254" s="237"/>
      <c r="O254" s="237"/>
      <c r="P254" s="237"/>
      <c r="Q254" s="237"/>
      <c r="R254" s="237"/>
      <c r="S254" s="237"/>
      <c r="T254" s="238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9" t="s">
        <v>184</v>
      </c>
      <c r="AU254" s="239" t="s">
        <v>85</v>
      </c>
      <c r="AV254" s="13" t="s">
        <v>85</v>
      </c>
      <c r="AW254" s="13" t="s">
        <v>34</v>
      </c>
      <c r="AX254" s="13" t="s">
        <v>75</v>
      </c>
      <c r="AY254" s="239" t="s">
        <v>118</v>
      </c>
    </row>
    <row r="255" s="14" customFormat="1">
      <c r="A255" s="14"/>
      <c r="B255" s="240"/>
      <c r="C255" s="241"/>
      <c r="D255" s="230" t="s">
        <v>184</v>
      </c>
      <c r="E255" s="242" t="s">
        <v>21</v>
      </c>
      <c r="F255" s="243" t="s">
        <v>186</v>
      </c>
      <c r="G255" s="241"/>
      <c r="H255" s="244">
        <v>105.2</v>
      </c>
      <c r="I255" s="245"/>
      <c r="J255" s="241"/>
      <c r="K255" s="241"/>
      <c r="L255" s="246"/>
      <c r="M255" s="247"/>
      <c r="N255" s="248"/>
      <c r="O255" s="248"/>
      <c r="P255" s="248"/>
      <c r="Q255" s="248"/>
      <c r="R255" s="248"/>
      <c r="S255" s="248"/>
      <c r="T255" s="249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0" t="s">
        <v>184</v>
      </c>
      <c r="AU255" s="250" t="s">
        <v>85</v>
      </c>
      <c r="AV255" s="14" t="s">
        <v>181</v>
      </c>
      <c r="AW255" s="14" t="s">
        <v>34</v>
      </c>
      <c r="AX255" s="14" t="s">
        <v>83</v>
      </c>
      <c r="AY255" s="250" t="s">
        <v>118</v>
      </c>
    </row>
    <row r="256" s="2" customFormat="1" ht="16.5" customHeight="1">
      <c r="A256" s="40"/>
      <c r="B256" s="41"/>
      <c r="C256" s="261" t="s">
        <v>411</v>
      </c>
      <c r="D256" s="261" t="s">
        <v>225</v>
      </c>
      <c r="E256" s="262" t="s">
        <v>412</v>
      </c>
      <c r="F256" s="263" t="s">
        <v>413</v>
      </c>
      <c r="G256" s="264" t="s">
        <v>189</v>
      </c>
      <c r="H256" s="265">
        <v>0.22900000000000001</v>
      </c>
      <c r="I256" s="266"/>
      <c r="J256" s="267">
        <f>ROUND(I256*H256,2)</f>
        <v>0</v>
      </c>
      <c r="K256" s="263" t="s">
        <v>126</v>
      </c>
      <c r="L256" s="268"/>
      <c r="M256" s="269" t="s">
        <v>21</v>
      </c>
      <c r="N256" s="270" t="s">
        <v>46</v>
      </c>
      <c r="O256" s="86"/>
      <c r="P256" s="215">
        <f>O256*H256</f>
        <v>0</v>
      </c>
      <c r="Q256" s="215">
        <v>0.55000000000000004</v>
      </c>
      <c r="R256" s="215">
        <f>Q256*H256</f>
        <v>0.12595000000000001</v>
      </c>
      <c r="S256" s="215">
        <v>0</v>
      </c>
      <c r="T256" s="216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17" t="s">
        <v>217</v>
      </c>
      <c r="AT256" s="217" t="s">
        <v>225</v>
      </c>
      <c r="AU256" s="217" t="s">
        <v>85</v>
      </c>
      <c r="AY256" s="19" t="s">
        <v>118</v>
      </c>
      <c r="BE256" s="218">
        <f>IF(N256="základní",J256,0)</f>
        <v>0</v>
      </c>
      <c r="BF256" s="218">
        <f>IF(N256="snížená",J256,0)</f>
        <v>0</v>
      </c>
      <c r="BG256" s="218">
        <f>IF(N256="zákl. přenesená",J256,0)</f>
        <v>0</v>
      </c>
      <c r="BH256" s="218">
        <f>IF(N256="sníž. přenesená",J256,0)</f>
        <v>0</v>
      </c>
      <c r="BI256" s="218">
        <f>IF(N256="nulová",J256,0)</f>
        <v>0</v>
      </c>
      <c r="BJ256" s="19" t="s">
        <v>83</v>
      </c>
      <c r="BK256" s="218">
        <f>ROUND(I256*H256,2)</f>
        <v>0</v>
      </c>
      <c r="BL256" s="19" t="s">
        <v>379</v>
      </c>
      <c r="BM256" s="217" t="s">
        <v>414</v>
      </c>
    </row>
    <row r="257" s="13" customFormat="1">
      <c r="A257" s="13"/>
      <c r="B257" s="228"/>
      <c r="C257" s="229"/>
      <c r="D257" s="230" t="s">
        <v>184</v>
      </c>
      <c r="E257" s="231" t="s">
        <v>21</v>
      </c>
      <c r="F257" s="232" t="s">
        <v>415</v>
      </c>
      <c r="G257" s="229"/>
      <c r="H257" s="233">
        <v>0.081000000000000003</v>
      </c>
      <c r="I257" s="234"/>
      <c r="J257" s="229"/>
      <c r="K257" s="229"/>
      <c r="L257" s="235"/>
      <c r="M257" s="236"/>
      <c r="N257" s="237"/>
      <c r="O257" s="237"/>
      <c r="P257" s="237"/>
      <c r="Q257" s="237"/>
      <c r="R257" s="237"/>
      <c r="S257" s="237"/>
      <c r="T257" s="238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9" t="s">
        <v>184</v>
      </c>
      <c r="AU257" s="239" t="s">
        <v>85</v>
      </c>
      <c r="AV257" s="13" t="s">
        <v>85</v>
      </c>
      <c r="AW257" s="13" t="s">
        <v>34</v>
      </c>
      <c r="AX257" s="13" t="s">
        <v>75</v>
      </c>
      <c r="AY257" s="239" t="s">
        <v>118</v>
      </c>
    </row>
    <row r="258" s="13" customFormat="1">
      <c r="A258" s="13"/>
      <c r="B258" s="228"/>
      <c r="C258" s="229"/>
      <c r="D258" s="230" t="s">
        <v>184</v>
      </c>
      <c r="E258" s="231" t="s">
        <v>21</v>
      </c>
      <c r="F258" s="232" t="s">
        <v>416</v>
      </c>
      <c r="G258" s="229"/>
      <c r="H258" s="233">
        <v>0.127</v>
      </c>
      <c r="I258" s="234"/>
      <c r="J258" s="229"/>
      <c r="K258" s="229"/>
      <c r="L258" s="235"/>
      <c r="M258" s="236"/>
      <c r="N258" s="237"/>
      <c r="O258" s="237"/>
      <c r="P258" s="237"/>
      <c r="Q258" s="237"/>
      <c r="R258" s="237"/>
      <c r="S258" s="237"/>
      <c r="T258" s="238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9" t="s">
        <v>184</v>
      </c>
      <c r="AU258" s="239" t="s">
        <v>85</v>
      </c>
      <c r="AV258" s="13" t="s">
        <v>85</v>
      </c>
      <c r="AW258" s="13" t="s">
        <v>34</v>
      </c>
      <c r="AX258" s="13" t="s">
        <v>75</v>
      </c>
      <c r="AY258" s="239" t="s">
        <v>118</v>
      </c>
    </row>
    <row r="259" s="14" customFormat="1">
      <c r="A259" s="14"/>
      <c r="B259" s="240"/>
      <c r="C259" s="241"/>
      <c r="D259" s="230" t="s">
        <v>184</v>
      </c>
      <c r="E259" s="242" t="s">
        <v>21</v>
      </c>
      <c r="F259" s="243" t="s">
        <v>186</v>
      </c>
      <c r="G259" s="241"/>
      <c r="H259" s="244">
        <v>0.20799999999999999</v>
      </c>
      <c r="I259" s="245"/>
      <c r="J259" s="241"/>
      <c r="K259" s="241"/>
      <c r="L259" s="246"/>
      <c r="M259" s="247"/>
      <c r="N259" s="248"/>
      <c r="O259" s="248"/>
      <c r="P259" s="248"/>
      <c r="Q259" s="248"/>
      <c r="R259" s="248"/>
      <c r="S259" s="248"/>
      <c r="T259" s="249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0" t="s">
        <v>184</v>
      </c>
      <c r="AU259" s="250" t="s">
        <v>85</v>
      </c>
      <c r="AV259" s="14" t="s">
        <v>181</v>
      </c>
      <c r="AW259" s="14" t="s">
        <v>34</v>
      </c>
      <c r="AX259" s="14" t="s">
        <v>83</v>
      </c>
      <c r="AY259" s="250" t="s">
        <v>118</v>
      </c>
    </row>
    <row r="260" s="13" customFormat="1">
      <c r="A260" s="13"/>
      <c r="B260" s="228"/>
      <c r="C260" s="229"/>
      <c r="D260" s="230" t="s">
        <v>184</v>
      </c>
      <c r="E260" s="229"/>
      <c r="F260" s="232" t="s">
        <v>417</v>
      </c>
      <c r="G260" s="229"/>
      <c r="H260" s="233">
        <v>0.22900000000000001</v>
      </c>
      <c r="I260" s="234"/>
      <c r="J260" s="229"/>
      <c r="K260" s="229"/>
      <c r="L260" s="235"/>
      <c r="M260" s="236"/>
      <c r="N260" s="237"/>
      <c r="O260" s="237"/>
      <c r="P260" s="237"/>
      <c r="Q260" s="237"/>
      <c r="R260" s="237"/>
      <c r="S260" s="237"/>
      <c r="T260" s="238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9" t="s">
        <v>184</v>
      </c>
      <c r="AU260" s="239" t="s">
        <v>85</v>
      </c>
      <c r="AV260" s="13" t="s">
        <v>85</v>
      </c>
      <c r="AW260" s="13" t="s">
        <v>4</v>
      </c>
      <c r="AX260" s="13" t="s">
        <v>83</v>
      </c>
      <c r="AY260" s="239" t="s">
        <v>118</v>
      </c>
    </row>
    <row r="261" s="2" customFormat="1" ht="16.5" customHeight="1">
      <c r="A261" s="40"/>
      <c r="B261" s="41"/>
      <c r="C261" s="261" t="s">
        <v>418</v>
      </c>
      <c r="D261" s="261" t="s">
        <v>225</v>
      </c>
      <c r="E261" s="262" t="s">
        <v>419</v>
      </c>
      <c r="F261" s="263" t="s">
        <v>420</v>
      </c>
      <c r="G261" s="264" t="s">
        <v>189</v>
      </c>
      <c r="H261" s="265">
        <v>1.607</v>
      </c>
      <c r="I261" s="266"/>
      <c r="J261" s="267">
        <f>ROUND(I261*H261,2)</f>
        <v>0</v>
      </c>
      <c r="K261" s="263" t="s">
        <v>126</v>
      </c>
      <c r="L261" s="268"/>
      <c r="M261" s="269" t="s">
        <v>21</v>
      </c>
      <c r="N261" s="270" t="s">
        <v>46</v>
      </c>
      <c r="O261" s="86"/>
      <c r="P261" s="215">
        <f>O261*H261</f>
        <v>0</v>
      </c>
      <c r="Q261" s="215">
        <v>0.55000000000000004</v>
      </c>
      <c r="R261" s="215">
        <f>Q261*H261</f>
        <v>0.88385000000000002</v>
      </c>
      <c r="S261" s="215">
        <v>0</v>
      </c>
      <c r="T261" s="216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17" t="s">
        <v>217</v>
      </c>
      <c r="AT261" s="217" t="s">
        <v>225</v>
      </c>
      <c r="AU261" s="217" t="s">
        <v>85</v>
      </c>
      <c r="AY261" s="19" t="s">
        <v>118</v>
      </c>
      <c r="BE261" s="218">
        <f>IF(N261="základní",J261,0)</f>
        <v>0</v>
      </c>
      <c r="BF261" s="218">
        <f>IF(N261="snížená",J261,0)</f>
        <v>0</v>
      </c>
      <c r="BG261" s="218">
        <f>IF(N261="zákl. přenesená",J261,0)</f>
        <v>0</v>
      </c>
      <c r="BH261" s="218">
        <f>IF(N261="sníž. přenesená",J261,0)</f>
        <v>0</v>
      </c>
      <c r="BI261" s="218">
        <f>IF(N261="nulová",J261,0)</f>
        <v>0</v>
      </c>
      <c r="BJ261" s="19" t="s">
        <v>83</v>
      </c>
      <c r="BK261" s="218">
        <f>ROUND(I261*H261,2)</f>
        <v>0</v>
      </c>
      <c r="BL261" s="19" t="s">
        <v>379</v>
      </c>
      <c r="BM261" s="217" t="s">
        <v>421</v>
      </c>
    </row>
    <row r="262" s="13" customFormat="1">
      <c r="A262" s="13"/>
      <c r="B262" s="228"/>
      <c r="C262" s="229"/>
      <c r="D262" s="230" t="s">
        <v>184</v>
      </c>
      <c r="E262" s="231" t="s">
        <v>21</v>
      </c>
      <c r="F262" s="232" t="s">
        <v>422</v>
      </c>
      <c r="G262" s="229"/>
      <c r="H262" s="233">
        <v>1.1870000000000001</v>
      </c>
      <c r="I262" s="234"/>
      <c r="J262" s="229"/>
      <c r="K262" s="229"/>
      <c r="L262" s="235"/>
      <c r="M262" s="236"/>
      <c r="N262" s="237"/>
      <c r="O262" s="237"/>
      <c r="P262" s="237"/>
      <c r="Q262" s="237"/>
      <c r="R262" s="237"/>
      <c r="S262" s="237"/>
      <c r="T262" s="238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9" t="s">
        <v>184</v>
      </c>
      <c r="AU262" s="239" t="s">
        <v>85</v>
      </c>
      <c r="AV262" s="13" t="s">
        <v>85</v>
      </c>
      <c r="AW262" s="13" t="s">
        <v>34</v>
      </c>
      <c r="AX262" s="13" t="s">
        <v>75</v>
      </c>
      <c r="AY262" s="239" t="s">
        <v>118</v>
      </c>
    </row>
    <row r="263" s="13" customFormat="1">
      <c r="A263" s="13"/>
      <c r="B263" s="228"/>
      <c r="C263" s="229"/>
      <c r="D263" s="230" t="s">
        <v>184</v>
      </c>
      <c r="E263" s="231" t="s">
        <v>21</v>
      </c>
      <c r="F263" s="232" t="s">
        <v>423</v>
      </c>
      <c r="G263" s="229"/>
      <c r="H263" s="233">
        <v>0.25</v>
      </c>
      <c r="I263" s="234"/>
      <c r="J263" s="229"/>
      <c r="K263" s="229"/>
      <c r="L263" s="235"/>
      <c r="M263" s="236"/>
      <c r="N263" s="237"/>
      <c r="O263" s="237"/>
      <c r="P263" s="237"/>
      <c r="Q263" s="237"/>
      <c r="R263" s="237"/>
      <c r="S263" s="237"/>
      <c r="T263" s="238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9" t="s">
        <v>184</v>
      </c>
      <c r="AU263" s="239" t="s">
        <v>85</v>
      </c>
      <c r="AV263" s="13" t="s">
        <v>85</v>
      </c>
      <c r="AW263" s="13" t="s">
        <v>34</v>
      </c>
      <c r="AX263" s="13" t="s">
        <v>75</v>
      </c>
      <c r="AY263" s="239" t="s">
        <v>118</v>
      </c>
    </row>
    <row r="264" s="13" customFormat="1">
      <c r="A264" s="13"/>
      <c r="B264" s="228"/>
      <c r="C264" s="229"/>
      <c r="D264" s="230" t="s">
        <v>184</v>
      </c>
      <c r="E264" s="231" t="s">
        <v>21</v>
      </c>
      <c r="F264" s="232" t="s">
        <v>424</v>
      </c>
      <c r="G264" s="229"/>
      <c r="H264" s="233">
        <v>0.024</v>
      </c>
      <c r="I264" s="234"/>
      <c r="J264" s="229"/>
      <c r="K264" s="229"/>
      <c r="L264" s="235"/>
      <c r="M264" s="236"/>
      <c r="N264" s="237"/>
      <c r="O264" s="237"/>
      <c r="P264" s="237"/>
      <c r="Q264" s="237"/>
      <c r="R264" s="237"/>
      <c r="S264" s="237"/>
      <c r="T264" s="238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9" t="s">
        <v>184</v>
      </c>
      <c r="AU264" s="239" t="s">
        <v>85</v>
      </c>
      <c r="AV264" s="13" t="s">
        <v>85</v>
      </c>
      <c r="AW264" s="13" t="s">
        <v>34</v>
      </c>
      <c r="AX264" s="13" t="s">
        <v>75</v>
      </c>
      <c r="AY264" s="239" t="s">
        <v>118</v>
      </c>
    </row>
    <row r="265" s="14" customFormat="1">
      <c r="A265" s="14"/>
      <c r="B265" s="240"/>
      <c r="C265" s="241"/>
      <c r="D265" s="230" t="s">
        <v>184</v>
      </c>
      <c r="E265" s="242" t="s">
        <v>21</v>
      </c>
      <c r="F265" s="243" t="s">
        <v>186</v>
      </c>
      <c r="G265" s="241"/>
      <c r="H265" s="244">
        <v>1.4610000000000001</v>
      </c>
      <c r="I265" s="245"/>
      <c r="J265" s="241"/>
      <c r="K265" s="241"/>
      <c r="L265" s="246"/>
      <c r="M265" s="247"/>
      <c r="N265" s="248"/>
      <c r="O265" s="248"/>
      <c r="P265" s="248"/>
      <c r="Q265" s="248"/>
      <c r="R265" s="248"/>
      <c r="S265" s="248"/>
      <c r="T265" s="249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0" t="s">
        <v>184</v>
      </c>
      <c r="AU265" s="250" t="s">
        <v>85</v>
      </c>
      <c r="AV265" s="14" t="s">
        <v>181</v>
      </c>
      <c r="AW265" s="14" t="s">
        <v>34</v>
      </c>
      <c r="AX265" s="14" t="s">
        <v>83</v>
      </c>
      <c r="AY265" s="250" t="s">
        <v>118</v>
      </c>
    </row>
    <row r="266" s="13" customFormat="1">
      <c r="A266" s="13"/>
      <c r="B266" s="228"/>
      <c r="C266" s="229"/>
      <c r="D266" s="230" t="s">
        <v>184</v>
      </c>
      <c r="E266" s="229"/>
      <c r="F266" s="232" t="s">
        <v>425</v>
      </c>
      <c r="G266" s="229"/>
      <c r="H266" s="233">
        <v>1.607</v>
      </c>
      <c r="I266" s="234"/>
      <c r="J266" s="229"/>
      <c r="K266" s="229"/>
      <c r="L266" s="235"/>
      <c r="M266" s="236"/>
      <c r="N266" s="237"/>
      <c r="O266" s="237"/>
      <c r="P266" s="237"/>
      <c r="Q266" s="237"/>
      <c r="R266" s="237"/>
      <c r="S266" s="237"/>
      <c r="T266" s="238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9" t="s">
        <v>184</v>
      </c>
      <c r="AU266" s="239" t="s">
        <v>85</v>
      </c>
      <c r="AV266" s="13" t="s">
        <v>85</v>
      </c>
      <c r="AW266" s="13" t="s">
        <v>4</v>
      </c>
      <c r="AX266" s="13" t="s">
        <v>83</v>
      </c>
      <c r="AY266" s="239" t="s">
        <v>118</v>
      </c>
    </row>
    <row r="267" s="2" customFormat="1" ht="16.5" customHeight="1">
      <c r="A267" s="40"/>
      <c r="B267" s="41"/>
      <c r="C267" s="206" t="s">
        <v>426</v>
      </c>
      <c r="D267" s="206" t="s">
        <v>122</v>
      </c>
      <c r="E267" s="207" t="s">
        <v>427</v>
      </c>
      <c r="F267" s="208" t="s">
        <v>428</v>
      </c>
      <c r="G267" s="209" t="s">
        <v>344</v>
      </c>
      <c r="H267" s="210">
        <v>35.200000000000003</v>
      </c>
      <c r="I267" s="211"/>
      <c r="J267" s="212">
        <f>ROUND(I267*H267,2)</f>
        <v>0</v>
      </c>
      <c r="K267" s="208" t="s">
        <v>126</v>
      </c>
      <c r="L267" s="46"/>
      <c r="M267" s="213" t="s">
        <v>21</v>
      </c>
      <c r="N267" s="214" t="s">
        <v>46</v>
      </c>
      <c r="O267" s="86"/>
      <c r="P267" s="215">
        <f>O267*H267</f>
        <v>0</v>
      </c>
      <c r="Q267" s="215">
        <v>2.0000000000000002E-05</v>
      </c>
      <c r="R267" s="215">
        <f>Q267*H267</f>
        <v>0.00070400000000000009</v>
      </c>
      <c r="S267" s="215">
        <v>0</v>
      </c>
      <c r="T267" s="216">
        <f>S267*H267</f>
        <v>0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17" t="s">
        <v>379</v>
      </c>
      <c r="AT267" s="217" t="s">
        <v>122</v>
      </c>
      <c r="AU267" s="217" t="s">
        <v>85</v>
      </c>
      <c r="AY267" s="19" t="s">
        <v>118</v>
      </c>
      <c r="BE267" s="218">
        <f>IF(N267="základní",J267,0)</f>
        <v>0</v>
      </c>
      <c r="BF267" s="218">
        <f>IF(N267="snížená",J267,0)</f>
        <v>0</v>
      </c>
      <c r="BG267" s="218">
        <f>IF(N267="zákl. přenesená",J267,0)</f>
        <v>0</v>
      </c>
      <c r="BH267" s="218">
        <f>IF(N267="sníž. přenesená",J267,0)</f>
        <v>0</v>
      </c>
      <c r="BI267" s="218">
        <f>IF(N267="nulová",J267,0)</f>
        <v>0</v>
      </c>
      <c r="BJ267" s="19" t="s">
        <v>83</v>
      </c>
      <c r="BK267" s="218">
        <f>ROUND(I267*H267,2)</f>
        <v>0</v>
      </c>
      <c r="BL267" s="19" t="s">
        <v>379</v>
      </c>
      <c r="BM267" s="217" t="s">
        <v>429</v>
      </c>
    </row>
    <row r="268" s="2" customFormat="1">
      <c r="A268" s="40"/>
      <c r="B268" s="41"/>
      <c r="C268" s="42"/>
      <c r="D268" s="219" t="s">
        <v>129</v>
      </c>
      <c r="E268" s="42"/>
      <c r="F268" s="220" t="s">
        <v>430</v>
      </c>
      <c r="G268" s="42"/>
      <c r="H268" s="42"/>
      <c r="I268" s="221"/>
      <c r="J268" s="42"/>
      <c r="K268" s="42"/>
      <c r="L268" s="46"/>
      <c r="M268" s="222"/>
      <c r="N268" s="223"/>
      <c r="O268" s="86"/>
      <c r="P268" s="86"/>
      <c r="Q268" s="86"/>
      <c r="R268" s="86"/>
      <c r="S268" s="86"/>
      <c r="T268" s="87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T268" s="19" t="s">
        <v>129</v>
      </c>
      <c r="AU268" s="19" t="s">
        <v>85</v>
      </c>
    </row>
    <row r="269" s="13" customFormat="1">
      <c r="A269" s="13"/>
      <c r="B269" s="228"/>
      <c r="C269" s="229"/>
      <c r="D269" s="230" t="s">
        <v>184</v>
      </c>
      <c r="E269" s="231" t="s">
        <v>21</v>
      </c>
      <c r="F269" s="232" t="s">
        <v>431</v>
      </c>
      <c r="G269" s="229"/>
      <c r="H269" s="233">
        <v>35.200000000000003</v>
      </c>
      <c r="I269" s="234"/>
      <c r="J269" s="229"/>
      <c r="K269" s="229"/>
      <c r="L269" s="235"/>
      <c r="M269" s="236"/>
      <c r="N269" s="237"/>
      <c r="O269" s="237"/>
      <c r="P269" s="237"/>
      <c r="Q269" s="237"/>
      <c r="R269" s="237"/>
      <c r="S269" s="237"/>
      <c r="T269" s="238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9" t="s">
        <v>184</v>
      </c>
      <c r="AU269" s="239" t="s">
        <v>85</v>
      </c>
      <c r="AV269" s="13" t="s">
        <v>85</v>
      </c>
      <c r="AW269" s="13" t="s">
        <v>34</v>
      </c>
      <c r="AX269" s="13" t="s">
        <v>75</v>
      </c>
      <c r="AY269" s="239" t="s">
        <v>118</v>
      </c>
    </row>
    <row r="270" s="14" customFormat="1">
      <c r="A270" s="14"/>
      <c r="B270" s="240"/>
      <c r="C270" s="241"/>
      <c r="D270" s="230" t="s">
        <v>184</v>
      </c>
      <c r="E270" s="242" t="s">
        <v>21</v>
      </c>
      <c r="F270" s="243" t="s">
        <v>186</v>
      </c>
      <c r="G270" s="241"/>
      <c r="H270" s="244">
        <v>35.200000000000003</v>
      </c>
      <c r="I270" s="245"/>
      <c r="J270" s="241"/>
      <c r="K270" s="241"/>
      <c r="L270" s="246"/>
      <c r="M270" s="247"/>
      <c r="N270" s="248"/>
      <c r="O270" s="248"/>
      <c r="P270" s="248"/>
      <c r="Q270" s="248"/>
      <c r="R270" s="248"/>
      <c r="S270" s="248"/>
      <c r="T270" s="249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50" t="s">
        <v>184</v>
      </c>
      <c r="AU270" s="250" t="s">
        <v>85</v>
      </c>
      <c r="AV270" s="14" t="s">
        <v>181</v>
      </c>
      <c r="AW270" s="14" t="s">
        <v>34</v>
      </c>
      <c r="AX270" s="14" t="s">
        <v>83</v>
      </c>
      <c r="AY270" s="250" t="s">
        <v>118</v>
      </c>
    </row>
    <row r="271" s="2" customFormat="1" ht="16.5" customHeight="1">
      <c r="A271" s="40"/>
      <c r="B271" s="41"/>
      <c r="C271" s="261" t="s">
        <v>432</v>
      </c>
      <c r="D271" s="261" t="s">
        <v>225</v>
      </c>
      <c r="E271" s="262" t="s">
        <v>433</v>
      </c>
      <c r="F271" s="263" t="s">
        <v>434</v>
      </c>
      <c r="G271" s="264" t="s">
        <v>189</v>
      </c>
      <c r="H271" s="265">
        <v>0.091999999999999998</v>
      </c>
      <c r="I271" s="266"/>
      <c r="J271" s="267">
        <f>ROUND(I271*H271,2)</f>
        <v>0</v>
      </c>
      <c r="K271" s="263" t="s">
        <v>126</v>
      </c>
      <c r="L271" s="268"/>
      <c r="M271" s="269" t="s">
        <v>21</v>
      </c>
      <c r="N271" s="270" t="s">
        <v>46</v>
      </c>
      <c r="O271" s="86"/>
      <c r="P271" s="215">
        <f>O271*H271</f>
        <v>0</v>
      </c>
      <c r="Q271" s="215">
        <v>0.55000000000000004</v>
      </c>
      <c r="R271" s="215">
        <f>Q271*H271</f>
        <v>0.050600000000000006</v>
      </c>
      <c r="S271" s="215">
        <v>0</v>
      </c>
      <c r="T271" s="216">
        <f>S271*H271</f>
        <v>0</v>
      </c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R271" s="217" t="s">
        <v>217</v>
      </c>
      <c r="AT271" s="217" t="s">
        <v>225</v>
      </c>
      <c r="AU271" s="217" t="s">
        <v>85</v>
      </c>
      <c r="AY271" s="19" t="s">
        <v>118</v>
      </c>
      <c r="BE271" s="218">
        <f>IF(N271="základní",J271,0)</f>
        <v>0</v>
      </c>
      <c r="BF271" s="218">
        <f>IF(N271="snížená",J271,0)</f>
        <v>0</v>
      </c>
      <c r="BG271" s="218">
        <f>IF(N271="zákl. přenesená",J271,0)</f>
        <v>0</v>
      </c>
      <c r="BH271" s="218">
        <f>IF(N271="sníž. přenesená",J271,0)</f>
        <v>0</v>
      </c>
      <c r="BI271" s="218">
        <f>IF(N271="nulová",J271,0)</f>
        <v>0</v>
      </c>
      <c r="BJ271" s="19" t="s">
        <v>83</v>
      </c>
      <c r="BK271" s="218">
        <f>ROUND(I271*H271,2)</f>
        <v>0</v>
      </c>
      <c r="BL271" s="19" t="s">
        <v>379</v>
      </c>
      <c r="BM271" s="217" t="s">
        <v>435</v>
      </c>
    </row>
    <row r="272" s="13" customFormat="1">
      <c r="A272" s="13"/>
      <c r="B272" s="228"/>
      <c r="C272" s="229"/>
      <c r="D272" s="230" t="s">
        <v>184</v>
      </c>
      <c r="E272" s="231" t="s">
        <v>21</v>
      </c>
      <c r="F272" s="232" t="s">
        <v>436</v>
      </c>
      <c r="G272" s="229"/>
      <c r="H272" s="233">
        <v>0.084000000000000005</v>
      </c>
      <c r="I272" s="234"/>
      <c r="J272" s="229"/>
      <c r="K272" s="229"/>
      <c r="L272" s="235"/>
      <c r="M272" s="236"/>
      <c r="N272" s="237"/>
      <c r="O272" s="237"/>
      <c r="P272" s="237"/>
      <c r="Q272" s="237"/>
      <c r="R272" s="237"/>
      <c r="S272" s="237"/>
      <c r="T272" s="238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9" t="s">
        <v>184</v>
      </c>
      <c r="AU272" s="239" t="s">
        <v>85</v>
      </c>
      <c r="AV272" s="13" t="s">
        <v>85</v>
      </c>
      <c r="AW272" s="13" t="s">
        <v>34</v>
      </c>
      <c r="AX272" s="13" t="s">
        <v>75</v>
      </c>
      <c r="AY272" s="239" t="s">
        <v>118</v>
      </c>
    </row>
    <row r="273" s="14" customFormat="1">
      <c r="A273" s="14"/>
      <c r="B273" s="240"/>
      <c r="C273" s="241"/>
      <c r="D273" s="230" t="s">
        <v>184</v>
      </c>
      <c r="E273" s="242" t="s">
        <v>21</v>
      </c>
      <c r="F273" s="243" t="s">
        <v>186</v>
      </c>
      <c r="G273" s="241"/>
      <c r="H273" s="244">
        <v>0.084000000000000005</v>
      </c>
      <c r="I273" s="245"/>
      <c r="J273" s="241"/>
      <c r="K273" s="241"/>
      <c r="L273" s="246"/>
      <c r="M273" s="247"/>
      <c r="N273" s="248"/>
      <c r="O273" s="248"/>
      <c r="P273" s="248"/>
      <c r="Q273" s="248"/>
      <c r="R273" s="248"/>
      <c r="S273" s="248"/>
      <c r="T273" s="249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0" t="s">
        <v>184</v>
      </c>
      <c r="AU273" s="250" t="s">
        <v>85</v>
      </c>
      <c r="AV273" s="14" t="s">
        <v>181</v>
      </c>
      <c r="AW273" s="14" t="s">
        <v>34</v>
      </c>
      <c r="AX273" s="14" t="s">
        <v>83</v>
      </c>
      <c r="AY273" s="250" t="s">
        <v>118</v>
      </c>
    </row>
    <row r="274" s="13" customFormat="1">
      <c r="A274" s="13"/>
      <c r="B274" s="228"/>
      <c r="C274" s="229"/>
      <c r="D274" s="230" t="s">
        <v>184</v>
      </c>
      <c r="E274" s="229"/>
      <c r="F274" s="232" t="s">
        <v>437</v>
      </c>
      <c r="G274" s="229"/>
      <c r="H274" s="233">
        <v>0.091999999999999998</v>
      </c>
      <c r="I274" s="234"/>
      <c r="J274" s="229"/>
      <c r="K274" s="229"/>
      <c r="L274" s="235"/>
      <c r="M274" s="236"/>
      <c r="N274" s="237"/>
      <c r="O274" s="237"/>
      <c r="P274" s="237"/>
      <c r="Q274" s="237"/>
      <c r="R274" s="237"/>
      <c r="S274" s="237"/>
      <c r="T274" s="238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9" t="s">
        <v>184</v>
      </c>
      <c r="AU274" s="239" t="s">
        <v>85</v>
      </c>
      <c r="AV274" s="13" t="s">
        <v>85</v>
      </c>
      <c r="AW274" s="13" t="s">
        <v>4</v>
      </c>
      <c r="AX274" s="13" t="s">
        <v>83</v>
      </c>
      <c r="AY274" s="239" t="s">
        <v>118</v>
      </c>
    </row>
    <row r="275" s="2" customFormat="1" ht="16.5" customHeight="1">
      <c r="A275" s="40"/>
      <c r="B275" s="41"/>
      <c r="C275" s="206" t="s">
        <v>438</v>
      </c>
      <c r="D275" s="206" t="s">
        <v>122</v>
      </c>
      <c r="E275" s="207" t="s">
        <v>439</v>
      </c>
      <c r="F275" s="208" t="s">
        <v>440</v>
      </c>
      <c r="G275" s="209" t="s">
        <v>180</v>
      </c>
      <c r="H275" s="210">
        <v>55.311</v>
      </c>
      <c r="I275" s="211"/>
      <c r="J275" s="212">
        <f>ROUND(I275*H275,2)</f>
        <v>0</v>
      </c>
      <c r="K275" s="208" t="s">
        <v>126</v>
      </c>
      <c r="L275" s="46"/>
      <c r="M275" s="213" t="s">
        <v>21</v>
      </c>
      <c r="N275" s="214" t="s">
        <v>46</v>
      </c>
      <c r="O275" s="86"/>
      <c r="P275" s="215">
        <f>O275*H275</f>
        <v>0</v>
      </c>
      <c r="Q275" s="215">
        <v>0</v>
      </c>
      <c r="R275" s="215">
        <f>Q275*H275</f>
        <v>0</v>
      </c>
      <c r="S275" s="215">
        <v>0</v>
      </c>
      <c r="T275" s="216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17" t="s">
        <v>379</v>
      </c>
      <c r="AT275" s="217" t="s">
        <v>122</v>
      </c>
      <c r="AU275" s="217" t="s">
        <v>85</v>
      </c>
      <c r="AY275" s="19" t="s">
        <v>118</v>
      </c>
      <c r="BE275" s="218">
        <f>IF(N275="základní",J275,0)</f>
        <v>0</v>
      </c>
      <c r="BF275" s="218">
        <f>IF(N275="snížená",J275,0)</f>
        <v>0</v>
      </c>
      <c r="BG275" s="218">
        <f>IF(N275="zákl. přenesená",J275,0)</f>
        <v>0</v>
      </c>
      <c r="BH275" s="218">
        <f>IF(N275="sníž. přenesená",J275,0)</f>
        <v>0</v>
      </c>
      <c r="BI275" s="218">
        <f>IF(N275="nulová",J275,0)</f>
        <v>0</v>
      </c>
      <c r="BJ275" s="19" t="s">
        <v>83</v>
      </c>
      <c r="BK275" s="218">
        <f>ROUND(I275*H275,2)</f>
        <v>0</v>
      </c>
      <c r="BL275" s="19" t="s">
        <v>379</v>
      </c>
      <c r="BM275" s="217" t="s">
        <v>441</v>
      </c>
    </row>
    <row r="276" s="2" customFormat="1">
      <c r="A276" s="40"/>
      <c r="B276" s="41"/>
      <c r="C276" s="42"/>
      <c r="D276" s="219" t="s">
        <v>129</v>
      </c>
      <c r="E276" s="42"/>
      <c r="F276" s="220" t="s">
        <v>442</v>
      </c>
      <c r="G276" s="42"/>
      <c r="H276" s="42"/>
      <c r="I276" s="221"/>
      <c r="J276" s="42"/>
      <c r="K276" s="42"/>
      <c r="L276" s="46"/>
      <c r="M276" s="222"/>
      <c r="N276" s="223"/>
      <c r="O276" s="86"/>
      <c r="P276" s="86"/>
      <c r="Q276" s="86"/>
      <c r="R276" s="86"/>
      <c r="S276" s="86"/>
      <c r="T276" s="87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T276" s="19" t="s">
        <v>129</v>
      </c>
      <c r="AU276" s="19" t="s">
        <v>85</v>
      </c>
    </row>
    <row r="277" s="15" customFormat="1">
      <c r="A277" s="15"/>
      <c r="B277" s="251"/>
      <c r="C277" s="252"/>
      <c r="D277" s="230" t="s">
        <v>184</v>
      </c>
      <c r="E277" s="253" t="s">
        <v>21</v>
      </c>
      <c r="F277" s="254" t="s">
        <v>443</v>
      </c>
      <c r="G277" s="252"/>
      <c r="H277" s="253" t="s">
        <v>21</v>
      </c>
      <c r="I277" s="255"/>
      <c r="J277" s="252"/>
      <c r="K277" s="252"/>
      <c r="L277" s="256"/>
      <c r="M277" s="257"/>
      <c r="N277" s="258"/>
      <c r="O277" s="258"/>
      <c r="P277" s="258"/>
      <c r="Q277" s="258"/>
      <c r="R277" s="258"/>
      <c r="S277" s="258"/>
      <c r="T277" s="259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T277" s="260" t="s">
        <v>184</v>
      </c>
      <c r="AU277" s="260" t="s">
        <v>85</v>
      </c>
      <c r="AV277" s="15" t="s">
        <v>83</v>
      </c>
      <c r="AW277" s="15" t="s">
        <v>34</v>
      </c>
      <c r="AX277" s="15" t="s">
        <v>75</v>
      </c>
      <c r="AY277" s="260" t="s">
        <v>118</v>
      </c>
    </row>
    <row r="278" s="13" customFormat="1">
      <c r="A278" s="13"/>
      <c r="B278" s="228"/>
      <c r="C278" s="229"/>
      <c r="D278" s="230" t="s">
        <v>184</v>
      </c>
      <c r="E278" s="231" t="s">
        <v>21</v>
      </c>
      <c r="F278" s="232" t="s">
        <v>444</v>
      </c>
      <c r="G278" s="229"/>
      <c r="H278" s="233">
        <v>48.110999999999997</v>
      </c>
      <c r="I278" s="234"/>
      <c r="J278" s="229"/>
      <c r="K278" s="229"/>
      <c r="L278" s="235"/>
      <c r="M278" s="236"/>
      <c r="N278" s="237"/>
      <c r="O278" s="237"/>
      <c r="P278" s="237"/>
      <c r="Q278" s="237"/>
      <c r="R278" s="237"/>
      <c r="S278" s="237"/>
      <c r="T278" s="238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9" t="s">
        <v>184</v>
      </c>
      <c r="AU278" s="239" t="s">
        <v>85</v>
      </c>
      <c r="AV278" s="13" t="s">
        <v>85</v>
      </c>
      <c r="AW278" s="13" t="s">
        <v>34</v>
      </c>
      <c r="AX278" s="13" t="s">
        <v>75</v>
      </c>
      <c r="AY278" s="239" t="s">
        <v>118</v>
      </c>
    </row>
    <row r="279" s="15" customFormat="1">
      <c r="A279" s="15"/>
      <c r="B279" s="251"/>
      <c r="C279" s="252"/>
      <c r="D279" s="230" t="s">
        <v>184</v>
      </c>
      <c r="E279" s="253" t="s">
        <v>21</v>
      </c>
      <c r="F279" s="254" t="s">
        <v>445</v>
      </c>
      <c r="G279" s="252"/>
      <c r="H279" s="253" t="s">
        <v>21</v>
      </c>
      <c r="I279" s="255"/>
      <c r="J279" s="252"/>
      <c r="K279" s="252"/>
      <c r="L279" s="256"/>
      <c r="M279" s="257"/>
      <c r="N279" s="258"/>
      <c r="O279" s="258"/>
      <c r="P279" s="258"/>
      <c r="Q279" s="258"/>
      <c r="R279" s="258"/>
      <c r="S279" s="258"/>
      <c r="T279" s="259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T279" s="260" t="s">
        <v>184</v>
      </c>
      <c r="AU279" s="260" t="s">
        <v>85</v>
      </c>
      <c r="AV279" s="15" t="s">
        <v>83</v>
      </c>
      <c r="AW279" s="15" t="s">
        <v>34</v>
      </c>
      <c r="AX279" s="15" t="s">
        <v>75</v>
      </c>
      <c r="AY279" s="260" t="s">
        <v>118</v>
      </c>
    </row>
    <row r="280" s="13" customFormat="1">
      <c r="A280" s="13"/>
      <c r="B280" s="228"/>
      <c r="C280" s="229"/>
      <c r="D280" s="230" t="s">
        <v>184</v>
      </c>
      <c r="E280" s="231" t="s">
        <v>21</v>
      </c>
      <c r="F280" s="232" t="s">
        <v>446</v>
      </c>
      <c r="G280" s="229"/>
      <c r="H280" s="233">
        <v>7.2000000000000002</v>
      </c>
      <c r="I280" s="234"/>
      <c r="J280" s="229"/>
      <c r="K280" s="229"/>
      <c r="L280" s="235"/>
      <c r="M280" s="236"/>
      <c r="N280" s="237"/>
      <c r="O280" s="237"/>
      <c r="P280" s="237"/>
      <c r="Q280" s="237"/>
      <c r="R280" s="237"/>
      <c r="S280" s="237"/>
      <c r="T280" s="238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9" t="s">
        <v>184</v>
      </c>
      <c r="AU280" s="239" t="s">
        <v>85</v>
      </c>
      <c r="AV280" s="13" t="s">
        <v>85</v>
      </c>
      <c r="AW280" s="13" t="s">
        <v>34</v>
      </c>
      <c r="AX280" s="13" t="s">
        <v>75</v>
      </c>
      <c r="AY280" s="239" t="s">
        <v>118</v>
      </c>
    </row>
    <row r="281" s="14" customFormat="1">
      <c r="A281" s="14"/>
      <c r="B281" s="240"/>
      <c r="C281" s="241"/>
      <c r="D281" s="230" t="s">
        <v>184</v>
      </c>
      <c r="E281" s="242" t="s">
        <v>21</v>
      </c>
      <c r="F281" s="243" t="s">
        <v>186</v>
      </c>
      <c r="G281" s="241"/>
      <c r="H281" s="244">
        <v>55.311</v>
      </c>
      <c r="I281" s="245"/>
      <c r="J281" s="241"/>
      <c r="K281" s="241"/>
      <c r="L281" s="246"/>
      <c r="M281" s="247"/>
      <c r="N281" s="248"/>
      <c r="O281" s="248"/>
      <c r="P281" s="248"/>
      <c r="Q281" s="248"/>
      <c r="R281" s="248"/>
      <c r="S281" s="248"/>
      <c r="T281" s="249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0" t="s">
        <v>184</v>
      </c>
      <c r="AU281" s="250" t="s">
        <v>85</v>
      </c>
      <c r="AV281" s="14" t="s">
        <v>181</v>
      </c>
      <c r="AW281" s="14" t="s">
        <v>34</v>
      </c>
      <c r="AX281" s="14" t="s">
        <v>83</v>
      </c>
      <c r="AY281" s="250" t="s">
        <v>118</v>
      </c>
    </row>
    <row r="282" s="2" customFormat="1" ht="16.5" customHeight="1">
      <c r="A282" s="40"/>
      <c r="B282" s="41"/>
      <c r="C282" s="261" t="s">
        <v>447</v>
      </c>
      <c r="D282" s="261" t="s">
        <v>225</v>
      </c>
      <c r="E282" s="262" t="s">
        <v>448</v>
      </c>
      <c r="F282" s="263" t="s">
        <v>449</v>
      </c>
      <c r="G282" s="264" t="s">
        <v>180</v>
      </c>
      <c r="H282" s="265">
        <v>59.735999999999997</v>
      </c>
      <c r="I282" s="266"/>
      <c r="J282" s="267">
        <f>ROUND(I282*H282,2)</f>
        <v>0</v>
      </c>
      <c r="K282" s="263" t="s">
        <v>126</v>
      </c>
      <c r="L282" s="268"/>
      <c r="M282" s="269" t="s">
        <v>21</v>
      </c>
      <c r="N282" s="270" t="s">
        <v>46</v>
      </c>
      <c r="O282" s="86"/>
      <c r="P282" s="215">
        <f>O282*H282</f>
        <v>0</v>
      </c>
      <c r="Q282" s="215">
        <v>0.01023</v>
      </c>
      <c r="R282" s="215">
        <f>Q282*H282</f>
        <v>0.61109927999999991</v>
      </c>
      <c r="S282" s="215">
        <v>0</v>
      </c>
      <c r="T282" s="216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17" t="s">
        <v>217</v>
      </c>
      <c r="AT282" s="217" t="s">
        <v>225</v>
      </c>
      <c r="AU282" s="217" t="s">
        <v>85</v>
      </c>
      <c r="AY282" s="19" t="s">
        <v>118</v>
      </c>
      <c r="BE282" s="218">
        <f>IF(N282="základní",J282,0)</f>
        <v>0</v>
      </c>
      <c r="BF282" s="218">
        <f>IF(N282="snížená",J282,0)</f>
        <v>0</v>
      </c>
      <c r="BG282" s="218">
        <f>IF(N282="zákl. přenesená",J282,0)</f>
        <v>0</v>
      </c>
      <c r="BH282" s="218">
        <f>IF(N282="sníž. přenesená",J282,0)</f>
        <v>0</v>
      </c>
      <c r="BI282" s="218">
        <f>IF(N282="nulová",J282,0)</f>
        <v>0</v>
      </c>
      <c r="BJ282" s="19" t="s">
        <v>83</v>
      </c>
      <c r="BK282" s="218">
        <f>ROUND(I282*H282,2)</f>
        <v>0</v>
      </c>
      <c r="BL282" s="19" t="s">
        <v>379</v>
      </c>
      <c r="BM282" s="217" t="s">
        <v>450</v>
      </c>
    </row>
    <row r="283" s="13" customFormat="1">
      <c r="A283" s="13"/>
      <c r="B283" s="228"/>
      <c r="C283" s="229"/>
      <c r="D283" s="230" t="s">
        <v>184</v>
      </c>
      <c r="E283" s="231" t="s">
        <v>21</v>
      </c>
      <c r="F283" s="232" t="s">
        <v>451</v>
      </c>
      <c r="G283" s="229"/>
      <c r="H283" s="233">
        <v>55.311</v>
      </c>
      <c r="I283" s="234"/>
      <c r="J283" s="229"/>
      <c r="K283" s="229"/>
      <c r="L283" s="235"/>
      <c r="M283" s="236"/>
      <c r="N283" s="237"/>
      <c r="O283" s="237"/>
      <c r="P283" s="237"/>
      <c r="Q283" s="237"/>
      <c r="R283" s="237"/>
      <c r="S283" s="237"/>
      <c r="T283" s="238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9" t="s">
        <v>184</v>
      </c>
      <c r="AU283" s="239" t="s">
        <v>85</v>
      </c>
      <c r="AV283" s="13" t="s">
        <v>85</v>
      </c>
      <c r="AW283" s="13" t="s">
        <v>34</v>
      </c>
      <c r="AX283" s="13" t="s">
        <v>75</v>
      </c>
      <c r="AY283" s="239" t="s">
        <v>118</v>
      </c>
    </row>
    <row r="284" s="14" customFormat="1">
      <c r="A284" s="14"/>
      <c r="B284" s="240"/>
      <c r="C284" s="241"/>
      <c r="D284" s="230" t="s">
        <v>184</v>
      </c>
      <c r="E284" s="242" t="s">
        <v>21</v>
      </c>
      <c r="F284" s="243" t="s">
        <v>186</v>
      </c>
      <c r="G284" s="241"/>
      <c r="H284" s="244">
        <v>55.311</v>
      </c>
      <c r="I284" s="245"/>
      <c r="J284" s="241"/>
      <c r="K284" s="241"/>
      <c r="L284" s="246"/>
      <c r="M284" s="247"/>
      <c r="N284" s="248"/>
      <c r="O284" s="248"/>
      <c r="P284" s="248"/>
      <c r="Q284" s="248"/>
      <c r="R284" s="248"/>
      <c r="S284" s="248"/>
      <c r="T284" s="249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50" t="s">
        <v>184</v>
      </c>
      <c r="AU284" s="250" t="s">
        <v>85</v>
      </c>
      <c r="AV284" s="14" t="s">
        <v>181</v>
      </c>
      <c r="AW284" s="14" t="s">
        <v>34</v>
      </c>
      <c r="AX284" s="14" t="s">
        <v>83</v>
      </c>
      <c r="AY284" s="250" t="s">
        <v>118</v>
      </c>
    </row>
    <row r="285" s="13" customFormat="1">
      <c r="A285" s="13"/>
      <c r="B285" s="228"/>
      <c r="C285" s="229"/>
      <c r="D285" s="230" t="s">
        <v>184</v>
      </c>
      <c r="E285" s="229"/>
      <c r="F285" s="232" t="s">
        <v>452</v>
      </c>
      <c r="G285" s="229"/>
      <c r="H285" s="233">
        <v>59.735999999999997</v>
      </c>
      <c r="I285" s="234"/>
      <c r="J285" s="229"/>
      <c r="K285" s="229"/>
      <c r="L285" s="235"/>
      <c r="M285" s="236"/>
      <c r="N285" s="237"/>
      <c r="O285" s="237"/>
      <c r="P285" s="237"/>
      <c r="Q285" s="237"/>
      <c r="R285" s="237"/>
      <c r="S285" s="237"/>
      <c r="T285" s="238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9" t="s">
        <v>184</v>
      </c>
      <c r="AU285" s="239" t="s">
        <v>85</v>
      </c>
      <c r="AV285" s="13" t="s">
        <v>85</v>
      </c>
      <c r="AW285" s="13" t="s">
        <v>4</v>
      </c>
      <c r="AX285" s="13" t="s">
        <v>83</v>
      </c>
      <c r="AY285" s="239" t="s">
        <v>118</v>
      </c>
    </row>
    <row r="286" s="2" customFormat="1" ht="21.75" customHeight="1">
      <c r="A286" s="40"/>
      <c r="B286" s="41"/>
      <c r="C286" s="206" t="s">
        <v>453</v>
      </c>
      <c r="D286" s="206" t="s">
        <v>122</v>
      </c>
      <c r="E286" s="207" t="s">
        <v>454</v>
      </c>
      <c r="F286" s="208" t="s">
        <v>455</v>
      </c>
      <c r="G286" s="209" t="s">
        <v>189</v>
      </c>
      <c r="H286" s="210">
        <v>3.1360000000000001</v>
      </c>
      <c r="I286" s="211"/>
      <c r="J286" s="212">
        <f>ROUND(I286*H286,2)</f>
        <v>0</v>
      </c>
      <c r="K286" s="208" t="s">
        <v>126</v>
      </c>
      <c r="L286" s="46"/>
      <c r="M286" s="213" t="s">
        <v>21</v>
      </c>
      <c r="N286" s="214" t="s">
        <v>46</v>
      </c>
      <c r="O286" s="86"/>
      <c r="P286" s="215">
        <f>O286*H286</f>
        <v>0</v>
      </c>
      <c r="Q286" s="215">
        <v>0.023369999999999998</v>
      </c>
      <c r="R286" s="215">
        <f>Q286*H286</f>
        <v>0.073288320000000004</v>
      </c>
      <c r="S286" s="215">
        <v>0</v>
      </c>
      <c r="T286" s="216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17" t="s">
        <v>379</v>
      </c>
      <c r="AT286" s="217" t="s">
        <v>122</v>
      </c>
      <c r="AU286" s="217" t="s">
        <v>85</v>
      </c>
      <c r="AY286" s="19" t="s">
        <v>118</v>
      </c>
      <c r="BE286" s="218">
        <f>IF(N286="základní",J286,0)</f>
        <v>0</v>
      </c>
      <c r="BF286" s="218">
        <f>IF(N286="snížená",J286,0)</f>
        <v>0</v>
      </c>
      <c r="BG286" s="218">
        <f>IF(N286="zákl. přenesená",J286,0)</f>
        <v>0</v>
      </c>
      <c r="BH286" s="218">
        <f>IF(N286="sníž. přenesená",J286,0)</f>
        <v>0</v>
      </c>
      <c r="BI286" s="218">
        <f>IF(N286="nulová",J286,0)</f>
        <v>0</v>
      </c>
      <c r="BJ286" s="19" t="s">
        <v>83</v>
      </c>
      <c r="BK286" s="218">
        <f>ROUND(I286*H286,2)</f>
        <v>0</v>
      </c>
      <c r="BL286" s="19" t="s">
        <v>379</v>
      </c>
      <c r="BM286" s="217" t="s">
        <v>456</v>
      </c>
    </row>
    <row r="287" s="2" customFormat="1">
      <c r="A287" s="40"/>
      <c r="B287" s="41"/>
      <c r="C287" s="42"/>
      <c r="D287" s="219" t="s">
        <v>129</v>
      </c>
      <c r="E287" s="42"/>
      <c r="F287" s="220" t="s">
        <v>457</v>
      </c>
      <c r="G287" s="42"/>
      <c r="H287" s="42"/>
      <c r="I287" s="221"/>
      <c r="J287" s="42"/>
      <c r="K287" s="42"/>
      <c r="L287" s="46"/>
      <c r="M287" s="222"/>
      <c r="N287" s="223"/>
      <c r="O287" s="86"/>
      <c r="P287" s="86"/>
      <c r="Q287" s="86"/>
      <c r="R287" s="86"/>
      <c r="S287" s="86"/>
      <c r="T287" s="87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T287" s="19" t="s">
        <v>129</v>
      </c>
      <c r="AU287" s="19" t="s">
        <v>85</v>
      </c>
    </row>
    <row r="288" s="13" customFormat="1">
      <c r="A288" s="13"/>
      <c r="B288" s="228"/>
      <c r="C288" s="229"/>
      <c r="D288" s="230" t="s">
        <v>184</v>
      </c>
      <c r="E288" s="231" t="s">
        <v>21</v>
      </c>
      <c r="F288" s="232" t="s">
        <v>458</v>
      </c>
      <c r="G288" s="229"/>
      <c r="H288" s="233">
        <v>3.1360000000000001</v>
      </c>
      <c r="I288" s="234"/>
      <c r="J288" s="229"/>
      <c r="K288" s="229"/>
      <c r="L288" s="235"/>
      <c r="M288" s="236"/>
      <c r="N288" s="237"/>
      <c r="O288" s="237"/>
      <c r="P288" s="237"/>
      <c r="Q288" s="237"/>
      <c r="R288" s="237"/>
      <c r="S288" s="237"/>
      <c r="T288" s="238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9" t="s">
        <v>184</v>
      </c>
      <c r="AU288" s="239" t="s">
        <v>85</v>
      </c>
      <c r="AV288" s="13" t="s">
        <v>85</v>
      </c>
      <c r="AW288" s="13" t="s">
        <v>34</v>
      </c>
      <c r="AX288" s="13" t="s">
        <v>75</v>
      </c>
      <c r="AY288" s="239" t="s">
        <v>118</v>
      </c>
    </row>
    <row r="289" s="14" customFormat="1">
      <c r="A289" s="14"/>
      <c r="B289" s="240"/>
      <c r="C289" s="241"/>
      <c r="D289" s="230" t="s">
        <v>184</v>
      </c>
      <c r="E289" s="242" t="s">
        <v>21</v>
      </c>
      <c r="F289" s="243" t="s">
        <v>186</v>
      </c>
      <c r="G289" s="241"/>
      <c r="H289" s="244">
        <v>3.1360000000000001</v>
      </c>
      <c r="I289" s="245"/>
      <c r="J289" s="241"/>
      <c r="K289" s="241"/>
      <c r="L289" s="246"/>
      <c r="M289" s="247"/>
      <c r="N289" s="248"/>
      <c r="O289" s="248"/>
      <c r="P289" s="248"/>
      <c r="Q289" s="248"/>
      <c r="R289" s="248"/>
      <c r="S289" s="248"/>
      <c r="T289" s="249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0" t="s">
        <v>184</v>
      </c>
      <c r="AU289" s="250" t="s">
        <v>85</v>
      </c>
      <c r="AV289" s="14" t="s">
        <v>181</v>
      </c>
      <c r="AW289" s="14" t="s">
        <v>34</v>
      </c>
      <c r="AX289" s="14" t="s">
        <v>83</v>
      </c>
      <c r="AY289" s="250" t="s">
        <v>118</v>
      </c>
    </row>
    <row r="290" s="2" customFormat="1" ht="24.15" customHeight="1">
      <c r="A290" s="40"/>
      <c r="B290" s="41"/>
      <c r="C290" s="206" t="s">
        <v>459</v>
      </c>
      <c r="D290" s="206" t="s">
        <v>122</v>
      </c>
      <c r="E290" s="207" t="s">
        <v>460</v>
      </c>
      <c r="F290" s="208" t="s">
        <v>461</v>
      </c>
      <c r="G290" s="209" t="s">
        <v>208</v>
      </c>
      <c r="H290" s="210">
        <v>1.7450000000000001</v>
      </c>
      <c r="I290" s="211"/>
      <c r="J290" s="212">
        <f>ROUND(I290*H290,2)</f>
        <v>0</v>
      </c>
      <c r="K290" s="208" t="s">
        <v>126</v>
      </c>
      <c r="L290" s="46"/>
      <c r="M290" s="213" t="s">
        <v>21</v>
      </c>
      <c r="N290" s="214" t="s">
        <v>46</v>
      </c>
      <c r="O290" s="86"/>
      <c r="P290" s="215">
        <f>O290*H290</f>
        <v>0</v>
      </c>
      <c r="Q290" s="215">
        <v>0</v>
      </c>
      <c r="R290" s="215">
        <f>Q290*H290</f>
        <v>0</v>
      </c>
      <c r="S290" s="215">
        <v>0</v>
      </c>
      <c r="T290" s="216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17" t="s">
        <v>379</v>
      </c>
      <c r="AT290" s="217" t="s">
        <v>122</v>
      </c>
      <c r="AU290" s="217" t="s">
        <v>85</v>
      </c>
      <c r="AY290" s="19" t="s">
        <v>118</v>
      </c>
      <c r="BE290" s="218">
        <f>IF(N290="základní",J290,0)</f>
        <v>0</v>
      </c>
      <c r="BF290" s="218">
        <f>IF(N290="snížená",J290,0)</f>
        <v>0</v>
      </c>
      <c r="BG290" s="218">
        <f>IF(N290="zákl. přenesená",J290,0)</f>
        <v>0</v>
      </c>
      <c r="BH290" s="218">
        <f>IF(N290="sníž. přenesená",J290,0)</f>
        <v>0</v>
      </c>
      <c r="BI290" s="218">
        <f>IF(N290="nulová",J290,0)</f>
        <v>0</v>
      </c>
      <c r="BJ290" s="19" t="s">
        <v>83</v>
      </c>
      <c r="BK290" s="218">
        <f>ROUND(I290*H290,2)</f>
        <v>0</v>
      </c>
      <c r="BL290" s="19" t="s">
        <v>379</v>
      </c>
      <c r="BM290" s="217" t="s">
        <v>462</v>
      </c>
    </row>
    <row r="291" s="2" customFormat="1">
      <c r="A291" s="40"/>
      <c r="B291" s="41"/>
      <c r="C291" s="42"/>
      <c r="D291" s="219" t="s">
        <v>129</v>
      </c>
      <c r="E291" s="42"/>
      <c r="F291" s="220" t="s">
        <v>463</v>
      </c>
      <c r="G291" s="42"/>
      <c r="H291" s="42"/>
      <c r="I291" s="221"/>
      <c r="J291" s="42"/>
      <c r="K291" s="42"/>
      <c r="L291" s="46"/>
      <c r="M291" s="222"/>
      <c r="N291" s="223"/>
      <c r="O291" s="86"/>
      <c r="P291" s="86"/>
      <c r="Q291" s="86"/>
      <c r="R291" s="86"/>
      <c r="S291" s="86"/>
      <c r="T291" s="87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9" t="s">
        <v>129</v>
      </c>
      <c r="AU291" s="19" t="s">
        <v>85</v>
      </c>
    </row>
    <row r="292" s="12" customFormat="1" ht="22.8" customHeight="1">
      <c r="A292" s="12"/>
      <c r="B292" s="190"/>
      <c r="C292" s="191"/>
      <c r="D292" s="192" t="s">
        <v>74</v>
      </c>
      <c r="E292" s="204" t="s">
        <v>464</v>
      </c>
      <c r="F292" s="204" t="s">
        <v>465</v>
      </c>
      <c r="G292" s="191"/>
      <c r="H292" s="191"/>
      <c r="I292" s="194"/>
      <c r="J292" s="205">
        <f>BK292</f>
        <v>0</v>
      </c>
      <c r="K292" s="191"/>
      <c r="L292" s="196"/>
      <c r="M292" s="197"/>
      <c r="N292" s="198"/>
      <c r="O292" s="198"/>
      <c r="P292" s="199">
        <f>SUM(P293:P303)</f>
        <v>0</v>
      </c>
      <c r="Q292" s="198"/>
      <c r="R292" s="199">
        <f>SUM(R293:R303)</f>
        <v>0.168264</v>
      </c>
      <c r="S292" s="198"/>
      <c r="T292" s="200">
        <f>SUM(T293:T303)</f>
        <v>0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201" t="s">
        <v>85</v>
      </c>
      <c r="AT292" s="202" t="s">
        <v>74</v>
      </c>
      <c r="AU292" s="202" t="s">
        <v>83</v>
      </c>
      <c r="AY292" s="201" t="s">
        <v>118</v>
      </c>
      <c r="BK292" s="203">
        <f>SUM(BK293:BK303)</f>
        <v>0</v>
      </c>
    </row>
    <row r="293" s="2" customFormat="1" ht="24.15" customHeight="1">
      <c r="A293" s="40"/>
      <c r="B293" s="41"/>
      <c r="C293" s="206" t="s">
        <v>466</v>
      </c>
      <c r="D293" s="206" t="s">
        <v>122</v>
      </c>
      <c r="E293" s="207" t="s">
        <v>467</v>
      </c>
      <c r="F293" s="208" t="s">
        <v>468</v>
      </c>
      <c r="G293" s="209" t="s">
        <v>180</v>
      </c>
      <c r="H293" s="210">
        <v>52</v>
      </c>
      <c r="I293" s="211"/>
      <c r="J293" s="212">
        <f>ROUND(I293*H293,2)</f>
        <v>0</v>
      </c>
      <c r="K293" s="208" t="s">
        <v>126</v>
      </c>
      <c r="L293" s="46"/>
      <c r="M293" s="213" t="s">
        <v>21</v>
      </c>
      <c r="N293" s="214" t="s">
        <v>46</v>
      </c>
      <c r="O293" s="86"/>
      <c r="P293" s="215">
        <f>O293*H293</f>
        <v>0</v>
      </c>
      <c r="Q293" s="215">
        <v>0.0028500000000000001</v>
      </c>
      <c r="R293" s="215">
        <f>Q293*H293</f>
        <v>0.1482</v>
      </c>
      <c r="S293" s="215">
        <v>0</v>
      </c>
      <c r="T293" s="216">
        <f>S293*H293</f>
        <v>0</v>
      </c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R293" s="217" t="s">
        <v>379</v>
      </c>
      <c r="AT293" s="217" t="s">
        <v>122</v>
      </c>
      <c r="AU293" s="217" t="s">
        <v>85</v>
      </c>
      <c r="AY293" s="19" t="s">
        <v>118</v>
      </c>
      <c r="BE293" s="218">
        <f>IF(N293="základní",J293,0)</f>
        <v>0</v>
      </c>
      <c r="BF293" s="218">
        <f>IF(N293="snížená",J293,0)</f>
        <v>0</v>
      </c>
      <c r="BG293" s="218">
        <f>IF(N293="zákl. přenesená",J293,0)</f>
        <v>0</v>
      </c>
      <c r="BH293" s="218">
        <f>IF(N293="sníž. přenesená",J293,0)</f>
        <v>0</v>
      </c>
      <c r="BI293" s="218">
        <f>IF(N293="nulová",J293,0)</f>
        <v>0</v>
      </c>
      <c r="BJ293" s="19" t="s">
        <v>83</v>
      </c>
      <c r="BK293" s="218">
        <f>ROUND(I293*H293,2)</f>
        <v>0</v>
      </c>
      <c r="BL293" s="19" t="s">
        <v>379</v>
      </c>
      <c r="BM293" s="217" t="s">
        <v>469</v>
      </c>
    </row>
    <row r="294" s="2" customFormat="1">
      <c r="A294" s="40"/>
      <c r="B294" s="41"/>
      <c r="C294" s="42"/>
      <c r="D294" s="219" t="s">
        <v>129</v>
      </c>
      <c r="E294" s="42"/>
      <c r="F294" s="220" t="s">
        <v>470</v>
      </c>
      <c r="G294" s="42"/>
      <c r="H294" s="42"/>
      <c r="I294" s="221"/>
      <c r="J294" s="42"/>
      <c r="K294" s="42"/>
      <c r="L294" s="46"/>
      <c r="M294" s="222"/>
      <c r="N294" s="223"/>
      <c r="O294" s="86"/>
      <c r="P294" s="86"/>
      <c r="Q294" s="86"/>
      <c r="R294" s="86"/>
      <c r="S294" s="86"/>
      <c r="T294" s="87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T294" s="19" t="s">
        <v>129</v>
      </c>
      <c r="AU294" s="19" t="s">
        <v>85</v>
      </c>
    </row>
    <row r="295" s="13" customFormat="1">
      <c r="A295" s="13"/>
      <c r="B295" s="228"/>
      <c r="C295" s="229"/>
      <c r="D295" s="230" t="s">
        <v>184</v>
      </c>
      <c r="E295" s="231" t="s">
        <v>21</v>
      </c>
      <c r="F295" s="232" t="s">
        <v>453</v>
      </c>
      <c r="G295" s="229"/>
      <c r="H295" s="233">
        <v>52</v>
      </c>
      <c r="I295" s="234"/>
      <c r="J295" s="229"/>
      <c r="K295" s="229"/>
      <c r="L295" s="235"/>
      <c r="M295" s="236"/>
      <c r="N295" s="237"/>
      <c r="O295" s="237"/>
      <c r="P295" s="237"/>
      <c r="Q295" s="237"/>
      <c r="R295" s="237"/>
      <c r="S295" s="237"/>
      <c r="T295" s="238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9" t="s">
        <v>184</v>
      </c>
      <c r="AU295" s="239" t="s">
        <v>85</v>
      </c>
      <c r="AV295" s="13" t="s">
        <v>85</v>
      </c>
      <c r="AW295" s="13" t="s">
        <v>34</v>
      </c>
      <c r="AX295" s="13" t="s">
        <v>75</v>
      </c>
      <c r="AY295" s="239" t="s">
        <v>118</v>
      </c>
    </row>
    <row r="296" s="14" customFormat="1">
      <c r="A296" s="14"/>
      <c r="B296" s="240"/>
      <c r="C296" s="241"/>
      <c r="D296" s="230" t="s">
        <v>184</v>
      </c>
      <c r="E296" s="242" t="s">
        <v>21</v>
      </c>
      <c r="F296" s="243" t="s">
        <v>186</v>
      </c>
      <c r="G296" s="241"/>
      <c r="H296" s="244">
        <v>52</v>
      </c>
      <c r="I296" s="245"/>
      <c r="J296" s="241"/>
      <c r="K296" s="241"/>
      <c r="L296" s="246"/>
      <c r="M296" s="247"/>
      <c r="N296" s="248"/>
      <c r="O296" s="248"/>
      <c r="P296" s="248"/>
      <c r="Q296" s="248"/>
      <c r="R296" s="248"/>
      <c r="S296" s="248"/>
      <c r="T296" s="249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0" t="s">
        <v>184</v>
      </c>
      <c r="AU296" s="250" t="s">
        <v>85</v>
      </c>
      <c r="AV296" s="14" t="s">
        <v>181</v>
      </c>
      <c r="AW296" s="14" t="s">
        <v>34</v>
      </c>
      <c r="AX296" s="14" t="s">
        <v>83</v>
      </c>
      <c r="AY296" s="250" t="s">
        <v>118</v>
      </c>
    </row>
    <row r="297" s="2" customFormat="1" ht="21.75" customHeight="1">
      <c r="A297" s="40"/>
      <c r="B297" s="41"/>
      <c r="C297" s="206" t="s">
        <v>471</v>
      </c>
      <c r="D297" s="206" t="s">
        <v>122</v>
      </c>
      <c r="E297" s="207" t="s">
        <v>472</v>
      </c>
      <c r="F297" s="208" t="s">
        <v>473</v>
      </c>
      <c r="G297" s="209" t="s">
        <v>344</v>
      </c>
      <c r="H297" s="210">
        <v>35.200000000000003</v>
      </c>
      <c r="I297" s="211"/>
      <c r="J297" s="212">
        <f>ROUND(I297*H297,2)</f>
        <v>0</v>
      </c>
      <c r="K297" s="208" t="s">
        <v>126</v>
      </c>
      <c r="L297" s="46"/>
      <c r="M297" s="213" t="s">
        <v>21</v>
      </c>
      <c r="N297" s="214" t="s">
        <v>46</v>
      </c>
      <c r="O297" s="86"/>
      <c r="P297" s="215">
        <f>O297*H297</f>
        <v>0</v>
      </c>
      <c r="Q297" s="215">
        <v>0.00056999999999999998</v>
      </c>
      <c r="R297" s="215">
        <f>Q297*H297</f>
        <v>0.020064000000000002</v>
      </c>
      <c r="S297" s="215">
        <v>0</v>
      </c>
      <c r="T297" s="216">
        <f>S297*H297</f>
        <v>0</v>
      </c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R297" s="217" t="s">
        <v>379</v>
      </c>
      <c r="AT297" s="217" t="s">
        <v>122</v>
      </c>
      <c r="AU297" s="217" t="s">
        <v>85</v>
      </c>
      <c r="AY297" s="19" t="s">
        <v>118</v>
      </c>
      <c r="BE297" s="218">
        <f>IF(N297="základní",J297,0)</f>
        <v>0</v>
      </c>
      <c r="BF297" s="218">
        <f>IF(N297="snížená",J297,0)</f>
        <v>0</v>
      </c>
      <c r="BG297" s="218">
        <f>IF(N297="zákl. přenesená",J297,0)</f>
        <v>0</v>
      </c>
      <c r="BH297" s="218">
        <f>IF(N297="sníž. přenesená",J297,0)</f>
        <v>0</v>
      </c>
      <c r="BI297" s="218">
        <f>IF(N297="nulová",J297,0)</f>
        <v>0</v>
      </c>
      <c r="BJ297" s="19" t="s">
        <v>83</v>
      </c>
      <c r="BK297" s="218">
        <f>ROUND(I297*H297,2)</f>
        <v>0</v>
      </c>
      <c r="BL297" s="19" t="s">
        <v>379</v>
      </c>
      <c r="BM297" s="217" t="s">
        <v>474</v>
      </c>
    </row>
    <row r="298" s="2" customFormat="1">
      <c r="A298" s="40"/>
      <c r="B298" s="41"/>
      <c r="C298" s="42"/>
      <c r="D298" s="219" t="s">
        <v>129</v>
      </c>
      <c r="E298" s="42"/>
      <c r="F298" s="220" t="s">
        <v>475</v>
      </c>
      <c r="G298" s="42"/>
      <c r="H298" s="42"/>
      <c r="I298" s="221"/>
      <c r="J298" s="42"/>
      <c r="K298" s="42"/>
      <c r="L298" s="46"/>
      <c r="M298" s="222"/>
      <c r="N298" s="223"/>
      <c r="O298" s="86"/>
      <c r="P298" s="86"/>
      <c r="Q298" s="86"/>
      <c r="R298" s="86"/>
      <c r="S298" s="86"/>
      <c r="T298" s="87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T298" s="19" t="s">
        <v>129</v>
      </c>
      <c r="AU298" s="19" t="s">
        <v>85</v>
      </c>
    </row>
    <row r="299" s="13" customFormat="1">
      <c r="A299" s="13"/>
      <c r="B299" s="228"/>
      <c r="C299" s="229"/>
      <c r="D299" s="230" t="s">
        <v>184</v>
      </c>
      <c r="E299" s="231" t="s">
        <v>21</v>
      </c>
      <c r="F299" s="232" t="s">
        <v>476</v>
      </c>
      <c r="G299" s="229"/>
      <c r="H299" s="233">
        <v>35.200000000000003</v>
      </c>
      <c r="I299" s="234"/>
      <c r="J299" s="229"/>
      <c r="K299" s="229"/>
      <c r="L299" s="235"/>
      <c r="M299" s="236"/>
      <c r="N299" s="237"/>
      <c r="O299" s="237"/>
      <c r="P299" s="237"/>
      <c r="Q299" s="237"/>
      <c r="R299" s="237"/>
      <c r="S299" s="237"/>
      <c r="T299" s="238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9" t="s">
        <v>184</v>
      </c>
      <c r="AU299" s="239" t="s">
        <v>85</v>
      </c>
      <c r="AV299" s="13" t="s">
        <v>85</v>
      </c>
      <c r="AW299" s="13" t="s">
        <v>34</v>
      </c>
      <c r="AX299" s="13" t="s">
        <v>75</v>
      </c>
      <c r="AY299" s="239" t="s">
        <v>118</v>
      </c>
    </row>
    <row r="300" s="14" customFormat="1">
      <c r="A300" s="14"/>
      <c r="B300" s="240"/>
      <c r="C300" s="241"/>
      <c r="D300" s="230" t="s">
        <v>184</v>
      </c>
      <c r="E300" s="242" t="s">
        <v>21</v>
      </c>
      <c r="F300" s="243" t="s">
        <v>186</v>
      </c>
      <c r="G300" s="241"/>
      <c r="H300" s="244">
        <v>35.200000000000003</v>
      </c>
      <c r="I300" s="245"/>
      <c r="J300" s="241"/>
      <c r="K300" s="241"/>
      <c r="L300" s="246"/>
      <c r="M300" s="247"/>
      <c r="N300" s="248"/>
      <c r="O300" s="248"/>
      <c r="P300" s="248"/>
      <c r="Q300" s="248"/>
      <c r="R300" s="248"/>
      <c r="S300" s="248"/>
      <c r="T300" s="249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50" t="s">
        <v>184</v>
      </c>
      <c r="AU300" s="250" t="s">
        <v>85</v>
      </c>
      <c r="AV300" s="14" t="s">
        <v>181</v>
      </c>
      <c r="AW300" s="14" t="s">
        <v>34</v>
      </c>
      <c r="AX300" s="14" t="s">
        <v>83</v>
      </c>
      <c r="AY300" s="250" t="s">
        <v>118</v>
      </c>
    </row>
    <row r="301" s="2" customFormat="1" ht="16.5" customHeight="1">
      <c r="A301" s="40"/>
      <c r="B301" s="41"/>
      <c r="C301" s="206" t="s">
        <v>477</v>
      </c>
      <c r="D301" s="206" t="s">
        <v>122</v>
      </c>
      <c r="E301" s="207" t="s">
        <v>478</v>
      </c>
      <c r="F301" s="208" t="s">
        <v>479</v>
      </c>
      <c r="G301" s="209" t="s">
        <v>125</v>
      </c>
      <c r="H301" s="210">
        <v>1</v>
      </c>
      <c r="I301" s="211"/>
      <c r="J301" s="212">
        <f>ROUND(I301*H301,2)</f>
        <v>0</v>
      </c>
      <c r="K301" s="208" t="s">
        <v>252</v>
      </c>
      <c r="L301" s="46"/>
      <c r="M301" s="213" t="s">
        <v>21</v>
      </c>
      <c r="N301" s="214" t="s">
        <v>46</v>
      </c>
      <c r="O301" s="86"/>
      <c r="P301" s="215">
        <f>O301*H301</f>
        <v>0</v>
      </c>
      <c r="Q301" s="215">
        <v>0</v>
      </c>
      <c r="R301" s="215">
        <f>Q301*H301</f>
        <v>0</v>
      </c>
      <c r="S301" s="215">
        <v>0</v>
      </c>
      <c r="T301" s="216">
        <f>S301*H301</f>
        <v>0</v>
      </c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R301" s="217" t="s">
        <v>379</v>
      </c>
      <c r="AT301" s="217" t="s">
        <v>122</v>
      </c>
      <c r="AU301" s="217" t="s">
        <v>85</v>
      </c>
      <c r="AY301" s="19" t="s">
        <v>118</v>
      </c>
      <c r="BE301" s="218">
        <f>IF(N301="základní",J301,0)</f>
        <v>0</v>
      </c>
      <c r="BF301" s="218">
        <f>IF(N301="snížená",J301,0)</f>
        <v>0</v>
      </c>
      <c r="BG301" s="218">
        <f>IF(N301="zákl. přenesená",J301,0)</f>
        <v>0</v>
      </c>
      <c r="BH301" s="218">
        <f>IF(N301="sníž. přenesená",J301,0)</f>
        <v>0</v>
      </c>
      <c r="BI301" s="218">
        <f>IF(N301="nulová",J301,0)</f>
        <v>0</v>
      </c>
      <c r="BJ301" s="19" t="s">
        <v>83</v>
      </c>
      <c r="BK301" s="218">
        <f>ROUND(I301*H301,2)</f>
        <v>0</v>
      </c>
      <c r="BL301" s="19" t="s">
        <v>379</v>
      </c>
      <c r="BM301" s="217" t="s">
        <v>480</v>
      </c>
    </row>
    <row r="302" s="2" customFormat="1" ht="24.15" customHeight="1">
      <c r="A302" s="40"/>
      <c r="B302" s="41"/>
      <c r="C302" s="206" t="s">
        <v>481</v>
      </c>
      <c r="D302" s="206" t="s">
        <v>122</v>
      </c>
      <c r="E302" s="207" t="s">
        <v>482</v>
      </c>
      <c r="F302" s="208" t="s">
        <v>483</v>
      </c>
      <c r="G302" s="209" t="s">
        <v>484</v>
      </c>
      <c r="H302" s="282"/>
      <c r="I302" s="211"/>
      <c r="J302" s="212">
        <f>ROUND(I302*H302,2)</f>
        <v>0</v>
      </c>
      <c r="K302" s="208" t="s">
        <v>126</v>
      </c>
      <c r="L302" s="46"/>
      <c r="M302" s="213" t="s">
        <v>21</v>
      </c>
      <c r="N302" s="214" t="s">
        <v>46</v>
      </c>
      <c r="O302" s="86"/>
      <c r="P302" s="215">
        <f>O302*H302</f>
        <v>0</v>
      </c>
      <c r="Q302" s="215">
        <v>0</v>
      </c>
      <c r="R302" s="215">
        <f>Q302*H302</f>
        <v>0</v>
      </c>
      <c r="S302" s="215">
        <v>0</v>
      </c>
      <c r="T302" s="216">
        <f>S302*H302</f>
        <v>0</v>
      </c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R302" s="217" t="s">
        <v>379</v>
      </c>
      <c r="AT302" s="217" t="s">
        <v>122</v>
      </c>
      <c r="AU302" s="217" t="s">
        <v>85</v>
      </c>
      <c r="AY302" s="19" t="s">
        <v>118</v>
      </c>
      <c r="BE302" s="218">
        <f>IF(N302="základní",J302,0)</f>
        <v>0</v>
      </c>
      <c r="BF302" s="218">
        <f>IF(N302="snížená",J302,0)</f>
        <v>0</v>
      </c>
      <c r="BG302" s="218">
        <f>IF(N302="zákl. přenesená",J302,0)</f>
        <v>0</v>
      </c>
      <c r="BH302" s="218">
        <f>IF(N302="sníž. přenesená",J302,0)</f>
        <v>0</v>
      </c>
      <c r="BI302" s="218">
        <f>IF(N302="nulová",J302,0)</f>
        <v>0</v>
      </c>
      <c r="BJ302" s="19" t="s">
        <v>83</v>
      </c>
      <c r="BK302" s="218">
        <f>ROUND(I302*H302,2)</f>
        <v>0</v>
      </c>
      <c r="BL302" s="19" t="s">
        <v>379</v>
      </c>
      <c r="BM302" s="217" t="s">
        <v>485</v>
      </c>
    </row>
    <row r="303" s="2" customFormat="1">
      <c r="A303" s="40"/>
      <c r="B303" s="41"/>
      <c r="C303" s="42"/>
      <c r="D303" s="219" t="s">
        <v>129</v>
      </c>
      <c r="E303" s="42"/>
      <c r="F303" s="220" t="s">
        <v>486</v>
      </c>
      <c r="G303" s="42"/>
      <c r="H303" s="42"/>
      <c r="I303" s="221"/>
      <c r="J303" s="42"/>
      <c r="K303" s="42"/>
      <c r="L303" s="46"/>
      <c r="M303" s="222"/>
      <c r="N303" s="223"/>
      <c r="O303" s="86"/>
      <c r="P303" s="86"/>
      <c r="Q303" s="86"/>
      <c r="R303" s="86"/>
      <c r="S303" s="86"/>
      <c r="T303" s="87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T303" s="19" t="s">
        <v>129</v>
      </c>
      <c r="AU303" s="19" t="s">
        <v>85</v>
      </c>
    </row>
    <row r="304" s="12" customFormat="1" ht="22.8" customHeight="1">
      <c r="A304" s="12"/>
      <c r="B304" s="190"/>
      <c r="C304" s="191"/>
      <c r="D304" s="192" t="s">
        <v>74</v>
      </c>
      <c r="E304" s="204" t="s">
        <v>487</v>
      </c>
      <c r="F304" s="204" t="s">
        <v>488</v>
      </c>
      <c r="G304" s="191"/>
      <c r="H304" s="191"/>
      <c r="I304" s="194"/>
      <c r="J304" s="205">
        <f>BK304</f>
        <v>0</v>
      </c>
      <c r="K304" s="191"/>
      <c r="L304" s="196"/>
      <c r="M304" s="197"/>
      <c r="N304" s="198"/>
      <c r="O304" s="198"/>
      <c r="P304" s="199">
        <f>SUM(P305:P358)</f>
        <v>0</v>
      </c>
      <c r="Q304" s="198"/>
      <c r="R304" s="199">
        <f>SUM(R305:R358)</f>
        <v>0.17175981000000001</v>
      </c>
      <c r="S304" s="198"/>
      <c r="T304" s="200">
        <f>SUM(T305:T358)</f>
        <v>0</v>
      </c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R304" s="201" t="s">
        <v>85</v>
      </c>
      <c r="AT304" s="202" t="s">
        <v>74</v>
      </c>
      <c r="AU304" s="202" t="s">
        <v>83</v>
      </c>
      <c r="AY304" s="201" t="s">
        <v>118</v>
      </c>
      <c r="BK304" s="203">
        <f>SUM(BK305:BK358)</f>
        <v>0</v>
      </c>
    </row>
    <row r="305" s="2" customFormat="1" ht="16.5" customHeight="1">
      <c r="A305" s="40"/>
      <c r="B305" s="41"/>
      <c r="C305" s="206" t="s">
        <v>489</v>
      </c>
      <c r="D305" s="206" t="s">
        <v>122</v>
      </c>
      <c r="E305" s="207" t="s">
        <v>490</v>
      </c>
      <c r="F305" s="208" t="s">
        <v>491</v>
      </c>
      <c r="G305" s="209" t="s">
        <v>349</v>
      </c>
      <c r="H305" s="210">
        <v>101.117</v>
      </c>
      <c r="I305" s="211"/>
      <c r="J305" s="212">
        <f>ROUND(I305*H305,2)</f>
        <v>0</v>
      </c>
      <c r="K305" s="208" t="s">
        <v>126</v>
      </c>
      <c r="L305" s="46"/>
      <c r="M305" s="213" t="s">
        <v>21</v>
      </c>
      <c r="N305" s="214" t="s">
        <v>46</v>
      </c>
      <c r="O305" s="86"/>
      <c r="P305" s="215">
        <f>O305*H305</f>
        <v>0</v>
      </c>
      <c r="Q305" s="215">
        <v>6.0000000000000002E-05</v>
      </c>
      <c r="R305" s="215">
        <f>Q305*H305</f>
        <v>0.0060670200000000002</v>
      </c>
      <c r="S305" s="215">
        <v>0</v>
      </c>
      <c r="T305" s="216">
        <f>S305*H305</f>
        <v>0</v>
      </c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R305" s="217" t="s">
        <v>379</v>
      </c>
      <c r="AT305" s="217" t="s">
        <v>122</v>
      </c>
      <c r="AU305" s="217" t="s">
        <v>85</v>
      </c>
      <c r="AY305" s="19" t="s">
        <v>118</v>
      </c>
      <c r="BE305" s="218">
        <f>IF(N305="základní",J305,0)</f>
        <v>0</v>
      </c>
      <c r="BF305" s="218">
        <f>IF(N305="snížená",J305,0)</f>
        <v>0</v>
      </c>
      <c r="BG305" s="218">
        <f>IF(N305="zákl. přenesená",J305,0)</f>
        <v>0</v>
      </c>
      <c r="BH305" s="218">
        <f>IF(N305="sníž. přenesená",J305,0)</f>
        <v>0</v>
      </c>
      <c r="BI305" s="218">
        <f>IF(N305="nulová",J305,0)</f>
        <v>0</v>
      </c>
      <c r="BJ305" s="19" t="s">
        <v>83</v>
      </c>
      <c r="BK305" s="218">
        <f>ROUND(I305*H305,2)</f>
        <v>0</v>
      </c>
      <c r="BL305" s="19" t="s">
        <v>379</v>
      </c>
      <c r="BM305" s="217" t="s">
        <v>492</v>
      </c>
    </row>
    <row r="306" s="2" customFormat="1">
      <c r="A306" s="40"/>
      <c r="B306" s="41"/>
      <c r="C306" s="42"/>
      <c r="D306" s="219" t="s">
        <v>129</v>
      </c>
      <c r="E306" s="42"/>
      <c r="F306" s="220" t="s">
        <v>493</v>
      </c>
      <c r="G306" s="42"/>
      <c r="H306" s="42"/>
      <c r="I306" s="221"/>
      <c r="J306" s="42"/>
      <c r="K306" s="42"/>
      <c r="L306" s="46"/>
      <c r="M306" s="222"/>
      <c r="N306" s="223"/>
      <c r="O306" s="86"/>
      <c r="P306" s="86"/>
      <c r="Q306" s="86"/>
      <c r="R306" s="86"/>
      <c r="S306" s="86"/>
      <c r="T306" s="87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T306" s="19" t="s">
        <v>129</v>
      </c>
      <c r="AU306" s="19" t="s">
        <v>85</v>
      </c>
    </row>
    <row r="307" s="15" customFormat="1">
      <c r="A307" s="15"/>
      <c r="B307" s="251"/>
      <c r="C307" s="252"/>
      <c r="D307" s="230" t="s">
        <v>184</v>
      </c>
      <c r="E307" s="253" t="s">
        <v>21</v>
      </c>
      <c r="F307" s="254" t="s">
        <v>494</v>
      </c>
      <c r="G307" s="252"/>
      <c r="H307" s="253" t="s">
        <v>21</v>
      </c>
      <c r="I307" s="255"/>
      <c r="J307" s="252"/>
      <c r="K307" s="252"/>
      <c r="L307" s="256"/>
      <c r="M307" s="257"/>
      <c r="N307" s="258"/>
      <c r="O307" s="258"/>
      <c r="P307" s="258"/>
      <c r="Q307" s="258"/>
      <c r="R307" s="258"/>
      <c r="S307" s="258"/>
      <c r="T307" s="259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T307" s="260" t="s">
        <v>184</v>
      </c>
      <c r="AU307" s="260" t="s">
        <v>85</v>
      </c>
      <c r="AV307" s="15" t="s">
        <v>83</v>
      </c>
      <c r="AW307" s="15" t="s">
        <v>34</v>
      </c>
      <c r="AX307" s="15" t="s">
        <v>75</v>
      </c>
      <c r="AY307" s="260" t="s">
        <v>118</v>
      </c>
    </row>
    <row r="308" s="13" customFormat="1">
      <c r="A308" s="13"/>
      <c r="B308" s="228"/>
      <c r="C308" s="229"/>
      <c r="D308" s="230" t="s">
        <v>184</v>
      </c>
      <c r="E308" s="231" t="s">
        <v>21</v>
      </c>
      <c r="F308" s="232" t="s">
        <v>495</v>
      </c>
      <c r="G308" s="229"/>
      <c r="H308" s="233">
        <v>101.117</v>
      </c>
      <c r="I308" s="234"/>
      <c r="J308" s="229"/>
      <c r="K308" s="229"/>
      <c r="L308" s="235"/>
      <c r="M308" s="236"/>
      <c r="N308" s="237"/>
      <c r="O308" s="237"/>
      <c r="P308" s="237"/>
      <c r="Q308" s="237"/>
      <c r="R308" s="237"/>
      <c r="S308" s="237"/>
      <c r="T308" s="238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9" t="s">
        <v>184</v>
      </c>
      <c r="AU308" s="239" t="s">
        <v>85</v>
      </c>
      <c r="AV308" s="13" t="s">
        <v>85</v>
      </c>
      <c r="AW308" s="13" t="s">
        <v>34</v>
      </c>
      <c r="AX308" s="13" t="s">
        <v>83</v>
      </c>
      <c r="AY308" s="239" t="s">
        <v>118</v>
      </c>
    </row>
    <row r="309" s="2" customFormat="1" ht="16.5" customHeight="1">
      <c r="A309" s="40"/>
      <c r="B309" s="41"/>
      <c r="C309" s="261" t="s">
        <v>496</v>
      </c>
      <c r="D309" s="261" t="s">
        <v>225</v>
      </c>
      <c r="E309" s="262" t="s">
        <v>497</v>
      </c>
      <c r="F309" s="263" t="s">
        <v>498</v>
      </c>
      <c r="G309" s="264" t="s">
        <v>208</v>
      </c>
      <c r="H309" s="265">
        <v>0.106</v>
      </c>
      <c r="I309" s="266"/>
      <c r="J309" s="267">
        <f>ROUND(I309*H309,2)</f>
        <v>0</v>
      </c>
      <c r="K309" s="263" t="s">
        <v>126</v>
      </c>
      <c r="L309" s="268"/>
      <c r="M309" s="269" t="s">
        <v>21</v>
      </c>
      <c r="N309" s="270" t="s">
        <v>46</v>
      </c>
      <c r="O309" s="86"/>
      <c r="P309" s="215">
        <f>O309*H309</f>
        <v>0</v>
      </c>
      <c r="Q309" s="215">
        <v>1</v>
      </c>
      <c r="R309" s="215">
        <f>Q309*H309</f>
        <v>0.106</v>
      </c>
      <c r="S309" s="215">
        <v>0</v>
      </c>
      <c r="T309" s="216">
        <f>S309*H309</f>
        <v>0</v>
      </c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R309" s="217" t="s">
        <v>217</v>
      </c>
      <c r="AT309" s="217" t="s">
        <v>225</v>
      </c>
      <c r="AU309" s="217" t="s">
        <v>85</v>
      </c>
      <c r="AY309" s="19" t="s">
        <v>118</v>
      </c>
      <c r="BE309" s="218">
        <f>IF(N309="základní",J309,0)</f>
        <v>0</v>
      </c>
      <c r="BF309" s="218">
        <f>IF(N309="snížená",J309,0)</f>
        <v>0</v>
      </c>
      <c r="BG309" s="218">
        <f>IF(N309="zákl. přenesená",J309,0)</f>
        <v>0</v>
      </c>
      <c r="BH309" s="218">
        <f>IF(N309="sníž. přenesená",J309,0)</f>
        <v>0</v>
      </c>
      <c r="BI309" s="218">
        <f>IF(N309="nulová",J309,0)</f>
        <v>0</v>
      </c>
      <c r="BJ309" s="19" t="s">
        <v>83</v>
      </c>
      <c r="BK309" s="218">
        <f>ROUND(I309*H309,2)</f>
        <v>0</v>
      </c>
      <c r="BL309" s="19" t="s">
        <v>379</v>
      </c>
      <c r="BM309" s="217" t="s">
        <v>499</v>
      </c>
    </row>
    <row r="310" s="2" customFormat="1">
      <c r="A310" s="40"/>
      <c r="B310" s="41"/>
      <c r="C310" s="42"/>
      <c r="D310" s="230" t="s">
        <v>500</v>
      </c>
      <c r="E310" s="42"/>
      <c r="F310" s="283" t="s">
        <v>501</v>
      </c>
      <c r="G310" s="42"/>
      <c r="H310" s="42"/>
      <c r="I310" s="221"/>
      <c r="J310" s="42"/>
      <c r="K310" s="42"/>
      <c r="L310" s="46"/>
      <c r="M310" s="222"/>
      <c r="N310" s="223"/>
      <c r="O310" s="86"/>
      <c r="P310" s="86"/>
      <c r="Q310" s="86"/>
      <c r="R310" s="86"/>
      <c r="S310" s="86"/>
      <c r="T310" s="87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T310" s="19" t="s">
        <v>500</v>
      </c>
      <c r="AU310" s="19" t="s">
        <v>85</v>
      </c>
    </row>
    <row r="311" s="15" customFormat="1">
      <c r="A311" s="15"/>
      <c r="B311" s="251"/>
      <c r="C311" s="252"/>
      <c r="D311" s="230" t="s">
        <v>184</v>
      </c>
      <c r="E311" s="253" t="s">
        <v>21</v>
      </c>
      <c r="F311" s="254" t="s">
        <v>502</v>
      </c>
      <c r="G311" s="252"/>
      <c r="H311" s="253" t="s">
        <v>21</v>
      </c>
      <c r="I311" s="255"/>
      <c r="J311" s="252"/>
      <c r="K311" s="252"/>
      <c r="L311" s="256"/>
      <c r="M311" s="257"/>
      <c r="N311" s="258"/>
      <c r="O311" s="258"/>
      <c r="P311" s="258"/>
      <c r="Q311" s="258"/>
      <c r="R311" s="258"/>
      <c r="S311" s="258"/>
      <c r="T311" s="259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T311" s="260" t="s">
        <v>184</v>
      </c>
      <c r="AU311" s="260" t="s">
        <v>85</v>
      </c>
      <c r="AV311" s="15" t="s">
        <v>83</v>
      </c>
      <c r="AW311" s="15" t="s">
        <v>34</v>
      </c>
      <c r="AX311" s="15" t="s">
        <v>75</v>
      </c>
      <c r="AY311" s="260" t="s">
        <v>118</v>
      </c>
    </row>
    <row r="312" s="13" customFormat="1">
      <c r="A312" s="13"/>
      <c r="B312" s="228"/>
      <c r="C312" s="229"/>
      <c r="D312" s="230" t="s">
        <v>184</v>
      </c>
      <c r="E312" s="231" t="s">
        <v>21</v>
      </c>
      <c r="F312" s="232" t="s">
        <v>503</v>
      </c>
      <c r="G312" s="229"/>
      <c r="H312" s="233">
        <v>0.10100000000000001</v>
      </c>
      <c r="I312" s="234"/>
      <c r="J312" s="229"/>
      <c r="K312" s="229"/>
      <c r="L312" s="235"/>
      <c r="M312" s="236"/>
      <c r="N312" s="237"/>
      <c r="O312" s="237"/>
      <c r="P312" s="237"/>
      <c r="Q312" s="237"/>
      <c r="R312" s="237"/>
      <c r="S312" s="237"/>
      <c r="T312" s="238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9" t="s">
        <v>184</v>
      </c>
      <c r="AU312" s="239" t="s">
        <v>85</v>
      </c>
      <c r="AV312" s="13" t="s">
        <v>85</v>
      </c>
      <c r="AW312" s="13" t="s">
        <v>34</v>
      </c>
      <c r="AX312" s="13" t="s">
        <v>75</v>
      </c>
      <c r="AY312" s="239" t="s">
        <v>118</v>
      </c>
    </row>
    <row r="313" s="14" customFormat="1">
      <c r="A313" s="14"/>
      <c r="B313" s="240"/>
      <c r="C313" s="241"/>
      <c r="D313" s="230" t="s">
        <v>184</v>
      </c>
      <c r="E313" s="242" t="s">
        <v>21</v>
      </c>
      <c r="F313" s="243" t="s">
        <v>186</v>
      </c>
      <c r="G313" s="241"/>
      <c r="H313" s="244">
        <v>0.10100000000000001</v>
      </c>
      <c r="I313" s="245"/>
      <c r="J313" s="241"/>
      <c r="K313" s="241"/>
      <c r="L313" s="246"/>
      <c r="M313" s="247"/>
      <c r="N313" s="248"/>
      <c r="O313" s="248"/>
      <c r="P313" s="248"/>
      <c r="Q313" s="248"/>
      <c r="R313" s="248"/>
      <c r="S313" s="248"/>
      <c r="T313" s="249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50" t="s">
        <v>184</v>
      </c>
      <c r="AU313" s="250" t="s">
        <v>85</v>
      </c>
      <c r="AV313" s="14" t="s">
        <v>181</v>
      </c>
      <c r="AW313" s="14" t="s">
        <v>34</v>
      </c>
      <c r="AX313" s="14" t="s">
        <v>83</v>
      </c>
      <c r="AY313" s="250" t="s">
        <v>118</v>
      </c>
    </row>
    <row r="314" s="13" customFormat="1">
      <c r="A314" s="13"/>
      <c r="B314" s="228"/>
      <c r="C314" s="229"/>
      <c r="D314" s="230" t="s">
        <v>184</v>
      </c>
      <c r="E314" s="229"/>
      <c r="F314" s="232" t="s">
        <v>504</v>
      </c>
      <c r="G314" s="229"/>
      <c r="H314" s="233">
        <v>0.106</v>
      </c>
      <c r="I314" s="234"/>
      <c r="J314" s="229"/>
      <c r="K314" s="229"/>
      <c r="L314" s="235"/>
      <c r="M314" s="236"/>
      <c r="N314" s="237"/>
      <c r="O314" s="237"/>
      <c r="P314" s="237"/>
      <c r="Q314" s="237"/>
      <c r="R314" s="237"/>
      <c r="S314" s="237"/>
      <c r="T314" s="238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9" t="s">
        <v>184</v>
      </c>
      <c r="AU314" s="239" t="s">
        <v>85</v>
      </c>
      <c r="AV314" s="13" t="s">
        <v>85</v>
      </c>
      <c r="AW314" s="13" t="s">
        <v>4</v>
      </c>
      <c r="AX314" s="13" t="s">
        <v>83</v>
      </c>
      <c r="AY314" s="239" t="s">
        <v>118</v>
      </c>
    </row>
    <row r="315" s="2" customFormat="1" ht="16.5" customHeight="1">
      <c r="A315" s="40"/>
      <c r="B315" s="41"/>
      <c r="C315" s="206" t="s">
        <v>505</v>
      </c>
      <c r="D315" s="206" t="s">
        <v>122</v>
      </c>
      <c r="E315" s="207" t="s">
        <v>506</v>
      </c>
      <c r="F315" s="208" t="s">
        <v>507</v>
      </c>
      <c r="G315" s="209" t="s">
        <v>349</v>
      </c>
      <c r="H315" s="210">
        <v>101.117</v>
      </c>
      <c r="I315" s="211"/>
      <c r="J315" s="212">
        <f>ROUND(I315*H315,2)</f>
        <v>0</v>
      </c>
      <c r="K315" s="208" t="s">
        <v>252</v>
      </c>
      <c r="L315" s="46"/>
      <c r="M315" s="213" t="s">
        <v>21</v>
      </c>
      <c r="N315" s="214" t="s">
        <v>46</v>
      </c>
      <c r="O315" s="86"/>
      <c r="P315" s="215">
        <f>O315*H315</f>
        <v>0</v>
      </c>
      <c r="Q315" s="215">
        <v>0</v>
      </c>
      <c r="R315" s="215">
        <f>Q315*H315</f>
        <v>0</v>
      </c>
      <c r="S315" s="215">
        <v>0</v>
      </c>
      <c r="T315" s="216">
        <f>S315*H315</f>
        <v>0</v>
      </c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R315" s="217" t="s">
        <v>379</v>
      </c>
      <c r="AT315" s="217" t="s">
        <v>122</v>
      </c>
      <c r="AU315" s="217" t="s">
        <v>85</v>
      </c>
      <c r="AY315" s="19" t="s">
        <v>118</v>
      </c>
      <c r="BE315" s="218">
        <f>IF(N315="základní",J315,0)</f>
        <v>0</v>
      </c>
      <c r="BF315" s="218">
        <f>IF(N315="snížená",J315,0)</f>
        <v>0</v>
      </c>
      <c r="BG315" s="218">
        <f>IF(N315="zákl. přenesená",J315,0)</f>
        <v>0</v>
      </c>
      <c r="BH315" s="218">
        <f>IF(N315="sníž. přenesená",J315,0)</f>
        <v>0</v>
      </c>
      <c r="BI315" s="218">
        <f>IF(N315="nulová",J315,0)</f>
        <v>0</v>
      </c>
      <c r="BJ315" s="19" t="s">
        <v>83</v>
      </c>
      <c r="BK315" s="218">
        <f>ROUND(I315*H315,2)</f>
        <v>0</v>
      </c>
      <c r="BL315" s="19" t="s">
        <v>379</v>
      </c>
      <c r="BM315" s="217" t="s">
        <v>508</v>
      </c>
    </row>
    <row r="316" s="15" customFormat="1">
      <c r="A316" s="15"/>
      <c r="B316" s="251"/>
      <c r="C316" s="252"/>
      <c r="D316" s="230" t="s">
        <v>184</v>
      </c>
      <c r="E316" s="253" t="s">
        <v>21</v>
      </c>
      <c r="F316" s="254" t="s">
        <v>509</v>
      </c>
      <c r="G316" s="252"/>
      <c r="H316" s="253" t="s">
        <v>21</v>
      </c>
      <c r="I316" s="255"/>
      <c r="J316" s="252"/>
      <c r="K316" s="252"/>
      <c r="L316" s="256"/>
      <c r="M316" s="257"/>
      <c r="N316" s="258"/>
      <c r="O316" s="258"/>
      <c r="P316" s="258"/>
      <c r="Q316" s="258"/>
      <c r="R316" s="258"/>
      <c r="S316" s="258"/>
      <c r="T316" s="259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T316" s="260" t="s">
        <v>184</v>
      </c>
      <c r="AU316" s="260" t="s">
        <v>85</v>
      </c>
      <c r="AV316" s="15" t="s">
        <v>83</v>
      </c>
      <c r="AW316" s="15" t="s">
        <v>34</v>
      </c>
      <c r="AX316" s="15" t="s">
        <v>75</v>
      </c>
      <c r="AY316" s="260" t="s">
        <v>118</v>
      </c>
    </row>
    <row r="317" s="13" customFormat="1">
      <c r="A317" s="13"/>
      <c r="B317" s="228"/>
      <c r="C317" s="229"/>
      <c r="D317" s="230" t="s">
        <v>184</v>
      </c>
      <c r="E317" s="231" t="s">
        <v>21</v>
      </c>
      <c r="F317" s="232" t="s">
        <v>510</v>
      </c>
      <c r="G317" s="229"/>
      <c r="H317" s="233">
        <v>101.117</v>
      </c>
      <c r="I317" s="234"/>
      <c r="J317" s="229"/>
      <c r="K317" s="229"/>
      <c r="L317" s="235"/>
      <c r="M317" s="236"/>
      <c r="N317" s="237"/>
      <c r="O317" s="237"/>
      <c r="P317" s="237"/>
      <c r="Q317" s="237"/>
      <c r="R317" s="237"/>
      <c r="S317" s="237"/>
      <c r="T317" s="238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9" t="s">
        <v>184</v>
      </c>
      <c r="AU317" s="239" t="s">
        <v>85</v>
      </c>
      <c r="AV317" s="13" t="s">
        <v>85</v>
      </c>
      <c r="AW317" s="13" t="s">
        <v>34</v>
      </c>
      <c r="AX317" s="13" t="s">
        <v>75</v>
      </c>
      <c r="AY317" s="239" t="s">
        <v>118</v>
      </c>
    </row>
    <row r="318" s="14" customFormat="1">
      <c r="A318" s="14"/>
      <c r="B318" s="240"/>
      <c r="C318" s="241"/>
      <c r="D318" s="230" t="s">
        <v>184</v>
      </c>
      <c r="E318" s="242" t="s">
        <v>21</v>
      </c>
      <c r="F318" s="243" t="s">
        <v>186</v>
      </c>
      <c r="G318" s="241"/>
      <c r="H318" s="244">
        <v>101.117</v>
      </c>
      <c r="I318" s="245"/>
      <c r="J318" s="241"/>
      <c r="K318" s="241"/>
      <c r="L318" s="246"/>
      <c r="M318" s="247"/>
      <c r="N318" s="248"/>
      <c r="O318" s="248"/>
      <c r="P318" s="248"/>
      <c r="Q318" s="248"/>
      <c r="R318" s="248"/>
      <c r="S318" s="248"/>
      <c r="T318" s="249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50" t="s">
        <v>184</v>
      </c>
      <c r="AU318" s="250" t="s">
        <v>85</v>
      </c>
      <c r="AV318" s="14" t="s">
        <v>181</v>
      </c>
      <c r="AW318" s="14" t="s">
        <v>34</v>
      </c>
      <c r="AX318" s="14" t="s">
        <v>83</v>
      </c>
      <c r="AY318" s="250" t="s">
        <v>118</v>
      </c>
    </row>
    <row r="319" s="2" customFormat="1" ht="16.5" customHeight="1">
      <c r="A319" s="40"/>
      <c r="B319" s="41"/>
      <c r="C319" s="206" t="s">
        <v>511</v>
      </c>
      <c r="D319" s="206" t="s">
        <v>122</v>
      </c>
      <c r="E319" s="207" t="s">
        <v>512</v>
      </c>
      <c r="F319" s="208" t="s">
        <v>513</v>
      </c>
      <c r="G319" s="209" t="s">
        <v>349</v>
      </c>
      <c r="H319" s="210">
        <v>206.70400000000001</v>
      </c>
      <c r="I319" s="211"/>
      <c r="J319" s="212">
        <f>ROUND(I319*H319,2)</f>
        <v>0</v>
      </c>
      <c r="K319" s="208" t="s">
        <v>126</v>
      </c>
      <c r="L319" s="46"/>
      <c r="M319" s="213" t="s">
        <v>21</v>
      </c>
      <c r="N319" s="214" t="s">
        <v>46</v>
      </c>
      <c r="O319" s="86"/>
      <c r="P319" s="215">
        <f>O319*H319</f>
        <v>0</v>
      </c>
      <c r="Q319" s="215">
        <v>6.0000000000000002E-05</v>
      </c>
      <c r="R319" s="215">
        <f>Q319*H319</f>
        <v>0.01240224</v>
      </c>
      <c r="S319" s="215">
        <v>0</v>
      </c>
      <c r="T319" s="216">
        <f>S319*H319</f>
        <v>0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R319" s="217" t="s">
        <v>379</v>
      </c>
      <c r="AT319" s="217" t="s">
        <v>122</v>
      </c>
      <c r="AU319" s="217" t="s">
        <v>85</v>
      </c>
      <c r="AY319" s="19" t="s">
        <v>118</v>
      </c>
      <c r="BE319" s="218">
        <f>IF(N319="základní",J319,0)</f>
        <v>0</v>
      </c>
      <c r="BF319" s="218">
        <f>IF(N319="snížená",J319,0)</f>
        <v>0</v>
      </c>
      <c r="BG319" s="218">
        <f>IF(N319="zákl. přenesená",J319,0)</f>
        <v>0</v>
      </c>
      <c r="BH319" s="218">
        <f>IF(N319="sníž. přenesená",J319,0)</f>
        <v>0</v>
      </c>
      <c r="BI319" s="218">
        <f>IF(N319="nulová",J319,0)</f>
        <v>0</v>
      </c>
      <c r="BJ319" s="19" t="s">
        <v>83</v>
      </c>
      <c r="BK319" s="218">
        <f>ROUND(I319*H319,2)</f>
        <v>0</v>
      </c>
      <c r="BL319" s="19" t="s">
        <v>379</v>
      </c>
      <c r="BM319" s="217" t="s">
        <v>514</v>
      </c>
    </row>
    <row r="320" s="2" customFormat="1">
      <c r="A320" s="40"/>
      <c r="B320" s="41"/>
      <c r="C320" s="42"/>
      <c r="D320" s="219" t="s">
        <v>129</v>
      </c>
      <c r="E320" s="42"/>
      <c r="F320" s="220" t="s">
        <v>515</v>
      </c>
      <c r="G320" s="42"/>
      <c r="H320" s="42"/>
      <c r="I320" s="221"/>
      <c r="J320" s="42"/>
      <c r="K320" s="42"/>
      <c r="L320" s="46"/>
      <c r="M320" s="222"/>
      <c r="N320" s="223"/>
      <c r="O320" s="86"/>
      <c r="P320" s="86"/>
      <c r="Q320" s="86"/>
      <c r="R320" s="86"/>
      <c r="S320" s="86"/>
      <c r="T320" s="87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T320" s="19" t="s">
        <v>129</v>
      </c>
      <c r="AU320" s="19" t="s">
        <v>85</v>
      </c>
    </row>
    <row r="321" s="15" customFormat="1">
      <c r="A321" s="15"/>
      <c r="B321" s="251"/>
      <c r="C321" s="252"/>
      <c r="D321" s="230" t="s">
        <v>184</v>
      </c>
      <c r="E321" s="253" t="s">
        <v>21</v>
      </c>
      <c r="F321" s="254" t="s">
        <v>516</v>
      </c>
      <c r="G321" s="252"/>
      <c r="H321" s="253" t="s">
        <v>21</v>
      </c>
      <c r="I321" s="255"/>
      <c r="J321" s="252"/>
      <c r="K321" s="252"/>
      <c r="L321" s="256"/>
      <c r="M321" s="257"/>
      <c r="N321" s="258"/>
      <c r="O321" s="258"/>
      <c r="P321" s="258"/>
      <c r="Q321" s="258"/>
      <c r="R321" s="258"/>
      <c r="S321" s="258"/>
      <c r="T321" s="259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T321" s="260" t="s">
        <v>184</v>
      </c>
      <c r="AU321" s="260" t="s">
        <v>85</v>
      </c>
      <c r="AV321" s="15" t="s">
        <v>83</v>
      </c>
      <c r="AW321" s="15" t="s">
        <v>34</v>
      </c>
      <c r="AX321" s="15" t="s">
        <v>75</v>
      </c>
      <c r="AY321" s="260" t="s">
        <v>118</v>
      </c>
    </row>
    <row r="322" s="13" customFormat="1">
      <c r="A322" s="13"/>
      <c r="B322" s="228"/>
      <c r="C322" s="229"/>
      <c r="D322" s="230" t="s">
        <v>184</v>
      </c>
      <c r="E322" s="231" t="s">
        <v>21</v>
      </c>
      <c r="F322" s="232" t="s">
        <v>517</v>
      </c>
      <c r="G322" s="229"/>
      <c r="H322" s="233">
        <v>109.024</v>
      </c>
      <c r="I322" s="234"/>
      <c r="J322" s="229"/>
      <c r="K322" s="229"/>
      <c r="L322" s="235"/>
      <c r="M322" s="236"/>
      <c r="N322" s="237"/>
      <c r="O322" s="237"/>
      <c r="P322" s="237"/>
      <c r="Q322" s="237"/>
      <c r="R322" s="237"/>
      <c r="S322" s="237"/>
      <c r="T322" s="238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39" t="s">
        <v>184</v>
      </c>
      <c r="AU322" s="239" t="s">
        <v>85</v>
      </c>
      <c r="AV322" s="13" t="s">
        <v>85</v>
      </c>
      <c r="AW322" s="13" t="s">
        <v>34</v>
      </c>
      <c r="AX322" s="13" t="s">
        <v>75</v>
      </c>
      <c r="AY322" s="239" t="s">
        <v>118</v>
      </c>
    </row>
    <row r="323" s="15" customFormat="1">
      <c r="A323" s="15"/>
      <c r="B323" s="251"/>
      <c r="C323" s="252"/>
      <c r="D323" s="230" t="s">
        <v>184</v>
      </c>
      <c r="E323" s="253" t="s">
        <v>21</v>
      </c>
      <c r="F323" s="254" t="s">
        <v>518</v>
      </c>
      <c r="G323" s="252"/>
      <c r="H323" s="253" t="s">
        <v>21</v>
      </c>
      <c r="I323" s="255"/>
      <c r="J323" s="252"/>
      <c r="K323" s="252"/>
      <c r="L323" s="256"/>
      <c r="M323" s="257"/>
      <c r="N323" s="258"/>
      <c r="O323" s="258"/>
      <c r="P323" s="258"/>
      <c r="Q323" s="258"/>
      <c r="R323" s="258"/>
      <c r="S323" s="258"/>
      <c r="T323" s="259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T323" s="260" t="s">
        <v>184</v>
      </c>
      <c r="AU323" s="260" t="s">
        <v>85</v>
      </c>
      <c r="AV323" s="15" t="s">
        <v>83</v>
      </c>
      <c r="AW323" s="15" t="s">
        <v>34</v>
      </c>
      <c r="AX323" s="15" t="s">
        <v>75</v>
      </c>
      <c r="AY323" s="260" t="s">
        <v>118</v>
      </c>
    </row>
    <row r="324" s="13" customFormat="1">
      <c r="A324" s="13"/>
      <c r="B324" s="228"/>
      <c r="C324" s="229"/>
      <c r="D324" s="230" t="s">
        <v>184</v>
      </c>
      <c r="E324" s="231" t="s">
        <v>21</v>
      </c>
      <c r="F324" s="232" t="s">
        <v>519</v>
      </c>
      <c r="G324" s="229"/>
      <c r="H324" s="233">
        <v>97.680000000000007</v>
      </c>
      <c r="I324" s="234"/>
      <c r="J324" s="229"/>
      <c r="K324" s="229"/>
      <c r="L324" s="235"/>
      <c r="M324" s="236"/>
      <c r="N324" s="237"/>
      <c r="O324" s="237"/>
      <c r="P324" s="237"/>
      <c r="Q324" s="237"/>
      <c r="R324" s="237"/>
      <c r="S324" s="237"/>
      <c r="T324" s="238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39" t="s">
        <v>184</v>
      </c>
      <c r="AU324" s="239" t="s">
        <v>85</v>
      </c>
      <c r="AV324" s="13" t="s">
        <v>85</v>
      </c>
      <c r="AW324" s="13" t="s">
        <v>34</v>
      </c>
      <c r="AX324" s="13" t="s">
        <v>75</v>
      </c>
      <c r="AY324" s="239" t="s">
        <v>118</v>
      </c>
    </row>
    <row r="325" s="14" customFormat="1">
      <c r="A325" s="14"/>
      <c r="B325" s="240"/>
      <c r="C325" s="241"/>
      <c r="D325" s="230" t="s">
        <v>184</v>
      </c>
      <c r="E325" s="242" t="s">
        <v>21</v>
      </c>
      <c r="F325" s="243" t="s">
        <v>186</v>
      </c>
      <c r="G325" s="241"/>
      <c r="H325" s="244">
        <v>206.70400000000001</v>
      </c>
      <c r="I325" s="245"/>
      <c r="J325" s="241"/>
      <c r="K325" s="241"/>
      <c r="L325" s="246"/>
      <c r="M325" s="247"/>
      <c r="N325" s="248"/>
      <c r="O325" s="248"/>
      <c r="P325" s="248"/>
      <c r="Q325" s="248"/>
      <c r="R325" s="248"/>
      <c r="S325" s="248"/>
      <c r="T325" s="249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50" t="s">
        <v>184</v>
      </c>
      <c r="AU325" s="250" t="s">
        <v>85</v>
      </c>
      <c r="AV325" s="14" t="s">
        <v>181</v>
      </c>
      <c r="AW325" s="14" t="s">
        <v>34</v>
      </c>
      <c r="AX325" s="14" t="s">
        <v>83</v>
      </c>
      <c r="AY325" s="250" t="s">
        <v>118</v>
      </c>
    </row>
    <row r="326" s="2" customFormat="1" ht="16.5" customHeight="1">
      <c r="A326" s="40"/>
      <c r="B326" s="41"/>
      <c r="C326" s="206" t="s">
        <v>520</v>
      </c>
      <c r="D326" s="206" t="s">
        <v>122</v>
      </c>
      <c r="E326" s="207" t="s">
        <v>521</v>
      </c>
      <c r="F326" s="208" t="s">
        <v>522</v>
      </c>
      <c r="G326" s="209" t="s">
        <v>349</v>
      </c>
      <c r="H326" s="210">
        <v>945.81100000000004</v>
      </c>
      <c r="I326" s="211"/>
      <c r="J326" s="212">
        <f>ROUND(I326*H326,2)</f>
        <v>0</v>
      </c>
      <c r="K326" s="208" t="s">
        <v>126</v>
      </c>
      <c r="L326" s="46"/>
      <c r="M326" s="213" t="s">
        <v>21</v>
      </c>
      <c r="N326" s="214" t="s">
        <v>46</v>
      </c>
      <c r="O326" s="86"/>
      <c r="P326" s="215">
        <f>O326*H326</f>
        <v>0</v>
      </c>
      <c r="Q326" s="215">
        <v>5.0000000000000002E-05</v>
      </c>
      <c r="R326" s="215">
        <f>Q326*H326</f>
        <v>0.047290550000000001</v>
      </c>
      <c r="S326" s="215">
        <v>0</v>
      </c>
      <c r="T326" s="216">
        <f>S326*H326</f>
        <v>0</v>
      </c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R326" s="217" t="s">
        <v>379</v>
      </c>
      <c r="AT326" s="217" t="s">
        <v>122</v>
      </c>
      <c r="AU326" s="217" t="s">
        <v>85</v>
      </c>
      <c r="AY326" s="19" t="s">
        <v>118</v>
      </c>
      <c r="BE326" s="218">
        <f>IF(N326="základní",J326,0)</f>
        <v>0</v>
      </c>
      <c r="BF326" s="218">
        <f>IF(N326="snížená",J326,0)</f>
        <v>0</v>
      </c>
      <c r="BG326" s="218">
        <f>IF(N326="zákl. přenesená",J326,0)</f>
        <v>0</v>
      </c>
      <c r="BH326" s="218">
        <f>IF(N326="sníž. přenesená",J326,0)</f>
        <v>0</v>
      </c>
      <c r="BI326" s="218">
        <f>IF(N326="nulová",J326,0)</f>
        <v>0</v>
      </c>
      <c r="BJ326" s="19" t="s">
        <v>83</v>
      </c>
      <c r="BK326" s="218">
        <f>ROUND(I326*H326,2)</f>
        <v>0</v>
      </c>
      <c r="BL326" s="19" t="s">
        <v>379</v>
      </c>
      <c r="BM326" s="217" t="s">
        <v>523</v>
      </c>
    </row>
    <row r="327" s="2" customFormat="1">
      <c r="A327" s="40"/>
      <c r="B327" s="41"/>
      <c r="C327" s="42"/>
      <c r="D327" s="219" t="s">
        <v>129</v>
      </c>
      <c r="E327" s="42"/>
      <c r="F327" s="220" t="s">
        <v>524</v>
      </c>
      <c r="G327" s="42"/>
      <c r="H327" s="42"/>
      <c r="I327" s="221"/>
      <c r="J327" s="42"/>
      <c r="K327" s="42"/>
      <c r="L327" s="46"/>
      <c r="M327" s="222"/>
      <c r="N327" s="223"/>
      <c r="O327" s="86"/>
      <c r="P327" s="86"/>
      <c r="Q327" s="86"/>
      <c r="R327" s="86"/>
      <c r="S327" s="86"/>
      <c r="T327" s="87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T327" s="19" t="s">
        <v>129</v>
      </c>
      <c r="AU327" s="19" t="s">
        <v>85</v>
      </c>
    </row>
    <row r="328" s="15" customFormat="1">
      <c r="A328" s="15"/>
      <c r="B328" s="251"/>
      <c r="C328" s="252"/>
      <c r="D328" s="230" t="s">
        <v>184</v>
      </c>
      <c r="E328" s="253" t="s">
        <v>21</v>
      </c>
      <c r="F328" s="254" t="s">
        <v>525</v>
      </c>
      <c r="G328" s="252"/>
      <c r="H328" s="253" t="s">
        <v>21</v>
      </c>
      <c r="I328" s="255"/>
      <c r="J328" s="252"/>
      <c r="K328" s="252"/>
      <c r="L328" s="256"/>
      <c r="M328" s="257"/>
      <c r="N328" s="258"/>
      <c r="O328" s="258"/>
      <c r="P328" s="258"/>
      <c r="Q328" s="258"/>
      <c r="R328" s="258"/>
      <c r="S328" s="258"/>
      <c r="T328" s="259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T328" s="260" t="s">
        <v>184</v>
      </c>
      <c r="AU328" s="260" t="s">
        <v>85</v>
      </c>
      <c r="AV328" s="15" t="s">
        <v>83</v>
      </c>
      <c r="AW328" s="15" t="s">
        <v>34</v>
      </c>
      <c r="AX328" s="15" t="s">
        <v>75</v>
      </c>
      <c r="AY328" s="260" t="s">
        <v>118</v>
      </c>
    </row>
    <row r="329" s="13" customFormat="1">
      <c r="A329" s="13"/>
      <c r="B329" s="228"/>
      <c r="C329" s="229"/>
      <c r="D329" s="230" t="s">
        <v>184</v>
      </c>
      <c r="E329" s="231" t="s">
        <v>21</v>
      </c>
      <c r="F329" s="232" t="s">
        <v>526</v>
      </c>
      <c r="G329" s="229"/>
      <c r="H329" s="233">
        <v>409.88799999999998</v>
      </c>
      <c r="I329" s="234"/>
      <c r="J329" s="229"/>
      <c r="K329" s="229"/>
      <c r="L329" s="235"/>
      <c r="M329" s="236"/>
      <c r="N329" s="237"/>
      <c r="O329" s="237"/>
      <c r="P329" s="237"/>
      <c r="Q329" s="237"/>
      <c r="R329" s="237"/>
      <c r="S329" s="237"/>
      <c r="T329" s="238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9" t="s">
        <v>184</v>
      </c>
      <c r="AU329" s="239" t="s">
        <v>85</v>
      </c>
      <c r="AV329" s="13" t="s">
        <v>85</v>
      </c>
      <c r="AW329" s="13" t="s">
        <v>34</v>
      </c>
      <c r="AX329" s="13" t="s">
        <v>75</v>
      </c>
      <c r="AY329" s="239" t="s">
        <v>118</v>
      </c>
    </row>
    <row r="330" s="15" customFormat="1">
      <c r="A330" s="15"/>
      <c r="B330" s="251"/>
      <c r="C330" s="252"/>
      <c r="D330" s="230" t="s">
        <v>184</v>
      </c>
      <c r="E330" s="253" t="s">
        <v>21</v>
      </c>
      <c r="F330" s="254" t="s">
        <v>527</v>
      </c>
      <c r="G330" s="252"/>
      <c r="H330" s="253" t="s">
        <v>21</v>
      </c>
      <c r="I330" s="255"/>
      <c r="J330" s="252"/>
      <c r="K330" s="252"/>
      <c r="L330" s="256"/>
      <c r="M330" s="257"/>
      <c r="N330" s="258"/>
      <c r="O330" s="258"/>
      <c r="P330" s="258"/>
      <c r="Q330" s="258"/>
      <c r="R330" s="258"/>
      <c r="S330" s="258"/>
      <c r="T330" s="259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T330" s="260" t="s">
        <v>184</v>
      </c>
      <c r="AU330" s="260" t="s">
        <v>85</v>
      </c>
      <c r="AV330" s="15" t="s">
        <v>83</v>
      </c>
      <c r="AW330" s="15" t="s">
        <v>34</v>
      </c>
      <c r="AX330" s="15" t="s">
        <v>75</v>
      </c>
      <c r="AY330" s="260" t="s">
        <v>118</v>
      </c>
    </row>
    <row r="331" s="13" customFormat="1">
      <c r="A331" s="13"/>
      <c r="B331" s="228"/>
      <c r="C331" s="229"/>
      <c r="D331" s="230" t="s">
        <v>184</v>
      </c>
      <c r="E331" s="231" t="s">
        <v>21</v>
      </c>
      <c r="F331" s="232" t="s">
        <v>528</v>
      </c>
      <c r="G331" s="229"/>
      <c r="H331" s="233">
        <v>535.923</v>
      </c>
      <c r="I331" s="234"/>
      <c r="J331" s="229"/>
      <c r="K331" s="229"/>
      <c r="L331" s="235"/>
      <c r="M331" s="236"/>
      <c r="N331" s="237"/>
      <c r="O331" s="237"/>
      <c r="P331" s="237"/>
      <c r="Q331" s="237"/>
      <c r="R331" s="237"/>
      <c r="S331" s="237"/>
      <c r="T331" s="238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39" t="s">
        <v>184</v>
      </c>
      <c r="AU331" s="239" t="s">
        <v>85</v>
      </c>
      <c r="AV331" s="13" t="s">
        <v>85</v>
      </c>
      <c r="AW331" s="13" t="s">
        <v>34</v>
      </c>
      <c r="AX331" s="13" t="s">
        <v>75</v>
      </c>
      <c r="AY331" s="239" t="s">
        <v>118</v>
      </c>
    </row>
    <row r="332" s="14" customFormat="1">
      <c r="A332" s="14"/>
      <c r="B332" s="240"/>
      <c r="C332" s="241"/>
      <c r="D332" s="230" t="s">
        <v>184</v>
      </c>
      <c r="E332" s="242" t="s">
        <v>21</v>
      </c>
      <c r="F332" s="243" t="s">
        <v>186</v>
      </c>
      <c r="G332" s="241"/>
      <c r="H332" s="244">
        <v>945.81100000000004</v>
      </c>
      <c r="I332" s="245"/>
      <c r="J332" s="241"/>
      <c r="K332" s="241"/>
      <c r="L332" s="246"/>
      <c r="M332" s="247"/>
      <c r="N332" s="248"/>
      <c r="O332" s="248"/>
      <c r="P332" s="248"/>
      <c r="Q332" s="248"/>
      <c r="R332" s="248"/>
      <c r="S332" s="248"/>
      <c r="T332" s="249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50" t="s">
        <v>184</v>
      </c>
      <c r="AU332" s="250" t="s">
        <v>85</v>
      </c>
      <c r="AV332" s="14" t="s">
        <v>181</v>
      </c>
      <c r="AW332" s="14" t="s">
        <v>34</v>
      </c>
      <c r="AX332" s="14" t="s">
        <v>83</v>
      </c>
      <c r="AY332" s="250" t="s">
        <v>118</v>
      </c>
    </row>
    <row r="333" s="2" customFormat="1" ht="16.5" customHeight="1">
      <c r="A333" s="40"/>
      <c r="B333" s="41"/>
      <c r="C333" s="261" t="s">
        <v>529</v>
      </c>
      <c r="D333" s="261" t="s">
        <v>225</v>
      </c>
      <c r="E333" s="262" t="s">
        <v>530</v>
      </c>
      <c r="F333" s="263" t="s">
        <v>531</v>
      </c>
      <c r="G333" s="264" t="s">
        <v>349</v>
      </c>
      <c r="H333" s="265">
        <v>465.73000000000002</v>
      </c>
      <c r="I333" s="266"/>
      <c r="J333" s="267">
        <f>ROUND(I333*H333,2)</f>
        <v>0</v>
      </c>
      <c r="K333" s="263" t="s">
        <v>252</v>
      </c>
      <c r="L333" s="268"/>
      <c r="M333" s="269" t="s">
        <v>21</v>
      </c>
      <c r="N333" s="270" t="s">
        <v>46</v>
      </c>
      <c r="O333" s="86"/>
      <c r="P333" s="215">
        <f>O333*H333</f>
        <v>0</v>
      </c>
      <c r="Q333" s="215">
        <v>0</v>
      </c>
      <c r="R333" s="215">
        <f>Q333*H333</f>
        <v>0</v>
      </c>
      <c r="S333" s="215">
        <v>0</v>
      </c>
      <c r="T333" s="216">
        <f>S333*H333</f>
        <v>0</v>
      </c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R333" s="217" t="s">
        <v>217</v>
      </c>
      <c r="AT333" s="217" t="s">
        <v>225</v>
      </c>
      <c r="AU333" s="217" t="s">
        <v>85</v>
      </c>
      <c r="AY333" s="19" t="s">
        <v>118</v>
      </c>
      <c r="BE333" s="218">
        <f>IF(N333="základní",J333,0)</f>
        <v>0</v>
      </c>
      <c r="BF333" s="218">
        <f>IF(N333="snížená",J333,0)</f>
        <v>0</v>
      </c>
      <c r="BG333" s="218">
        <f>IF(N333="zákl. přenesená",J333,0)</f>
        <v>0</v>
      </c>
      <c r="BH333" s="218">
        <f>IF(N333="sníž. přenesená",J333,0)</f>
        <v>0</v>
      </c>
      <c r="BI333" s="218">
        <f>IF(N333="nulová",J333,0)</f>
        <v>0</v>
      </c>
      <c r="BJ333" s="19" t="s">
        <v>83</v>
      </c>
      <c r="BK333" s="218">
        <f>ROUND(I333*H333,2)</f>
        <v>0</v>
      </c>
      <c r="BL333" s="19" t="s">
        <v>379</v>
      </c>
      <c r="BM333" s="217" t="s">
        <v>532</v>
      </c>
    </row>
    <row r="334" s="15" customFormat="1">
      <c r="A334" s="15"/>
      <c r="B334" s="251"/>
      <c r="C334" s="252"/>
      <c r="D334" s="230" t="s">
        <v>184</v>
      </c>
      <c r="E334" s="253" t="s">
        <v>21</v>
      </c>
      <c r="F334" s="254" t="s">
        <v>533</v>
      </c>
      <c r="G334" s="252"/>
      <c r="H334" s="253" t="s">
        <v>21</v>
      </c>
      <c r="I334" s="255"/>
      <c r="J334" s="252"/>
      <c r="K334" s="252"/>
      <c r="L334" s="256"/>
      <c r="M334" s="257"/>
      <c r="N334" s="258"/>
      <c r="O334" s="258"/>
      <c r="P334" s="258"/>
      <c r="Q334" s="258"/>
      <c r="R334" s="258"/>
      <c r="S334" s="258"/>
      <c r="T334" s="259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T334" s="260" t="s">
        <v>184</v>
      </c>
      <c r="AU334" s="260" t="s">
        <v>85</v>
      </c>
      <c r="AV334" s="15" t="s">
        <v>83</v>
      </c>
      <c r="AW334" s="15" t="s">
        <v>34</v>
      </c>
      <c r="AX334" s="15" t="s">
        <v>75</v>
      </c>
      <c r="AY334" s="260" t="s">
        <v>118</v>
      </c>
    </row>
    <row r="335" s="13" customFormat="1">
      <c r="A335" s="13"/>
      <c r="B335" s="228"/>
      <c r="C335" s="229"/>
      <c r="D335" s="230" t="s">
        <v>184</v>
      </c>
      <c r="E335" s="231" t="s">
        <v>21</v>
      </c>
      <c r="F335" s="232" t="s">
        <v>534</v>
      </c>
      <c r="G335" s="229"/>
      <c r="H335" s="233">
        <v>58.783999999999999</v>
      </c>
      <c r="I335" s="234"/>
      <c r="J335" s="229"/>
      <c r="K335" s="229"/>
      <c r="L335" s="235"/>
      <c r="M335" s="236"/>
      <c r="N335" s="237"/>
      <c r="O335" s="237"/>
      <c r="P335" s="237"/>
      <c r="Q335" s="237"/>
      <c r="R335" s="237"/>
      <c r="S335" s="237"/>
      <c r="T335" s="238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9" t="s">
        <v>184</v>
      </c>
      <c r="AU335" s="239" t="s">
        <v>85</v>
      </c>
      <c r="AV335" s="13" t="s">
        <v>85</v>
      </c>
      <c r="AW335" s="13" t="s">
        <v>34</v>
      </c>
      <c r="AX335" s="13" t="s">
        <v>75</v>
      </c>
      <c r="AY335" s="239" t="s">
        <v>118</v>
      </c>
    </row>
    <row r="336" s="15" customFormat="1">
      <c r="A336" s="15"/>
      <c r="B336" s="251"/>
      <c r="C336" s="252"/>
      <c r="D336" s="230" t="s">
        <v>184</v>
      </c>
      <c r="E336" s="253" t="s">
        <v>21</v>
      </c>
      <c r="F336" s="254" t="s">
        <v>535</v>
      </c>
      <c r="G336" s="252"/>
      <c r="H336" s="253" t="s">
        <v>21</v>
      </c>
      <c r="I336" s="255"/>
      <c r="J336" s="252"/>
      <c r="K336" s="252"/>
      <c r="L336" s="256"/>
      <c r="M336" s="257"/>
      <c r="N336" s="258"/>
      <c r="O336" s="258"/>
      <c r="P336" s="258"/>
      <c r="Q336" s="258"/>
      <c r="R336" s="258"/>
      <c r="S336" s="258"/>
      <c r="T336" s="259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T336" s="260" t="s">
        <v>184</v>
      </c>
      <c r="AU336" s="260" t="s">
        <v>85</v>
      </c>
      <c r="AV336" s="15" t="s">
        <v>83</v>
      </c>
      <c r="AW336" s="15" t="s">
        <v>34</v>
      </c>
      <c r="AX336" s="15" t="s">
        <v>75</v>
      </c>
      <c r="AY336" s="260" t="s">
        <v>118</v>
      </c>
    </row>
    <row r="337" s="13" customFormat="1">
      <c r="A337" s="13"/>
      <c r="B337" s="228"/>
      <c r="C337" s="229"/>
      <c r="D337" s="230" t="s">
        <v>184</v>
      </c>
      <c r="E337" s="231" t="s">
        <v>21</v>
      </c>
      <c r="F337" s="232" t="s">
        <v>536</v>
      </c>
      <c r="G337" s="229"/>
      <c r="H337" s="233">
        <v>384.76799999999997</v>
      </c>
      <c r="I337" s="234"/>
      <c r="J337" s="229"/>
      <c r="K337" s="229"/>
      <c r="L337" s="235"/>
      <c r="M337" s="236"/>
      <c r="N337" s="237"/>
      <c r="O337" s="237"/>
      <c r="P337" s="237"/>
      <c r="Q337" s="237"/>
      <c r="R337" s="237"/>
      <c r="S337" s="237"/>
      <c r="T337" s="238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39" t="s">
        <v>184</v>
      </c>
      <c r="AU337" s="239" t="s">
        <v>85</v>
      </c>
      <c r="AV337" s="13" t="s">
        <v>85</v>
      </c>
      <c r="AW337" s="13" t="s">
        <v>34</v>
      </c>
      <c r="AX337" s="13" t="s">
        <v>75</v>
      </c>
      <c r="AY337" s="239" t="s">
        <v>118</v>
      </c>
    </row>
    <row r="338" s="14" customFormat="1">
      <c r="A338" s="14"/>
      <c r="B338" s="240"/>
      <c r="C338" s="241"/>
      <c r="D338" s="230" t="s">
        <v>184</v>
      </c>
      <c r="E338" s="242" t="s">
        <v>21</v>
      </c>
      <c r="F338" s="243" t="s">
        <v>186</v>
      </c>
      <c r="G338" s="241"/>
      <c r="H338" s="244">
        <v>443.55200000000002</v>
      </c>
      <c r="I338" s="245"/>
      <c r="J338" s="241"/>
      <c r="K338" s="241"/>
      <c r="L338" s="246"/>
      <c r="M338" s="247"/>
      <c r="N338" s="248"/>
      <c r="O338" s="248"/>
      <c r="P338" s="248"/>
      <c r="Q338" s="248"/>
      <c r="R338" s="248"/>
      <c r="S338" s="248"/>
      <c r="T338" s="249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50" t="s">
        <v>184</v>
      </c>
      <c r="AU338" s="250" t="s">
        <v>85</v>
      </c>
      <c r="AV338" s="14" t="s">
        <v>181</v>
      </c>
      <c r="AW338" s="14" t="s">
        <v>34</v>
      </c>
      <c r="AX338" s="14" t="s">
        <v>83</v>
      </c>
      <c r="AY338" s="250" t="s">
        <v>118</v>
      </c>
    </row>
    <row r="339" s="13" customFormat="1">
      <c r="A339" s="13"/>
      <c r="B339" s="228"/>
      <c r="C339" s="229"/>
      <c r="D339" s="230" t="s">
        <v>184</v>
      </c>
      <c r="E339" s="229"/>
      <c r="F339" s="232" t="s">
        <v>537</v>
      </c>
      <c r="G339" s="229"/>
      <c r="H339" s="233">
        <v>465.73000000000002</v>
      </c>
      <c r="I339" s="234"/>
      <c r="J339" s="229"/>
      <c r="K339" s="229"/>
      <c r="L339" s="235"/>
      <c r="M339" s="236"/>
      <c r="N339" s="237"/>
      <c r="O339" s="237"/>
      <c r="P339" s="237"/>
      <c r="Q339" s="237"/>
      <c r="R339" s="237"/>
      <c r="S339" s="237"/>
      <c r="T339" s="238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9" t="s">
        <v>184</v>
      </c>
      <c r="AU339" s="239" t="s">
        <v>85</v>
      </c>
      <c r="AV339" s="13" t="s">
        <v>85</v>
      </c>
      <c r="AW339" s="13" t="s">
        <v>4</v>
      </c>
      <c r="AX339" s="13" t="s">
        <v>83</v>
      </c>
      <c r="AY339" s="239" t="s">
        <v>118</v>
      </c>
    </row>
    <row r="340" s="2" customFormat="1" ht="16.5" customHeight="1">
      <c r="A340" s="40"/>
      <c r="B340" s="41"/>
      <c r="C340" s="261" t="s">
        <v>538</v>
      </c>
      <c r="D340" s="261" t="s">
        <v>225</v>
      </c>
      <c r="E340" s="262" t="s">
        <v>539</v>
      </c>
      <c r="F340" s="263" t="s">
        <v>540</v>
      </c>
      <c r="G340" s="264" t="s">
        <v>349</v>
      </c>
      <c r="H340" s="265">
        <v>79.128</v>
      </c>
      <c r="I340" s="266"/>
      <c r="J340" s="267">
        <f>ROUND(I340*H340,2)</f>
        <v>0</v>
      </c>
      <c r="K340" s="263" t="s">
        <v>252</v>
      </c>
      <c r="L340" s="268"/>
      <c r="M340" s="269" t="s">
        <v>21</v>
      </c>
      <c r="N340" s="270" t="s">
        <v>46</v>
      </c>
      <c r="O340" s="86"/>
      <c r="P340" s="215">
        <f>O340*H340</f>
        <v>0</v>
      </c>
      <c r="Q340" s="215">
        <v>0</v>
      </c>
      <c r="R340" s="215">
        <f>Q340*H340</f>
        <v>0</v>
      </c>
      <c r="S340" s="215">
        <v>0</v>
      </c>
      <c r="T340" s="216">
        <f>S340*H340</f>
        <v>0</v>
      </c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R340" s="217" t="s">
        <v>217</v>
      </c>
      <c r="AT340" s="217" t="s">
        <v>225</v>
      </c>
      <c r="AU340" s="217" t="s">
        <v>85</v>
      </c>
      <c r="AY340" s="19" t="s">
        <v>118</v>
      </c>
      <c r="BE340" s="218">
        <f>IF(N340="základní",J340,0)</f>
        <v>0</v>
      </c>
      <c r="BF340" s="218">
        <f>IF(N340="snížená",J340,0)</f>
        <v>0</v>
      </c>
      <c r="BG340" s="218">
        <f>IF(N340="zákl. přenesená",J340,0)</f>
        <v>0</v>
      </c>
      <c r="BH340" s="218">
        <f>IF(N340="sníž. přenesená",J340,0)</f>
        <v>0</v>
      </c>
      <c r="BI340" s="218">
        <f>IF(N340="nulová",J340,0)</f>
        <v>0</v>
      </c>
      <c r="BJ340" s="19" t="s">
        <v>83</v>
      </c>
      <c r="BK340" s="218">
        <f>ROUND(I340*H340,2)</f>
        <v>0</v>
      </c>
      <c r="BL340" s="19" t="s">
        <v>379</v>
      </c>
      <c r="BM340" s="217" t="s">
        <v>541</v>
      </c>
    </row>
    <row r="341" s="15" customFormat="1">
      <c r="A341" s="15"/>
      <c r="B341" s="251"/>
      <c r="C341" s="252"/>
      <c r="D341" s="230" t="s">
        <v>184</v>
      </c>
      <c r="E341" s="253" t="s">
        <v>21</v>
      </c>
      <c r="F341" s="254" t="s">
        <v>542</v>
      </c>
      <c r="G341" s="252"/>
      <c r="H341" s="253" t="s">
        <v>21</v>
      </c>
      <c r="I341" s="255"/>
      <c r="J341" s="252"/>
      <c r="K341" s="252"/>
      <c r="L341" s="256"/>
      <c r="M341" s="257"/>
      <c r="N341" s="258"/>
      <c r="O341" s="258"/>
      <c r="P341" s="258"/>
      <c r="Q341" s="258"/>
      <c r="R341" s="258"/>
      <c r="S341" s="258"/>
      <c r="T341" s="259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T341" s="260" t="s">
        <v>184</v>
      </c>
      <c r="AU341" s="260" t="s">
        <v>85</v>
      </c>
      <c r="AV341" s="15" t="s">
        <v>83</v>
      </c>
      <c r="AW341" s="15" t="s">
        <v>34</v>
      </c>
      <c r="AX341" s="15" t="s">
        <v>75</v>
      </c>
      <c r="AY341" s="260" t="s">
        <v>118</v>
      </c>
    </row>
    <row r="342" s="13" customFormat="1">
      <c r="A342" s="13"/>
      <c r="B342" s="228"/>
      <c r="C342" s="229"/>
      <c r="D342" s="230" t="s">
        <v>184</v>
      </c>
      <c r="E342" s="231" t="s">
        <v>21</v>
      </c>
      <c r="F342" s="232" t="s">
        <v>543</v>
      </c>
      <c r="G342" s="229"/>
      <c r="H342" s="233">
        <v>50.240000000000002</v>
      </c>
      <c r="I342" s="234"/>
      <c r="J342" s="229"/>
      <c r="K342" s="229"/>
      <c r="L342" s="235"/>
      <c r="M342" s="236"/>
      <c r="N342" s="237"/>
      <c r="O342" s="237"/>
      <c r="P342" s="237"/>
      <c r="Q342" s="237"/>
      <c r="R342" s="237"/>
      <c r="S342" s="237"/>
      <c r="T342" s="238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9" t="s">
        <v>184</v>
      </c>
      <c r="AU342" s="239" t="s">
        <v>85</v>
      </c>
      <c r="AV342" s="13" t="s">
        <v>85</v>
      </c>
      <c r="AW342" s="13" t="s">
        <v>34</v>
      </c>
      <c r="AX342" s="13" t="s">
        <v>75</v>
      </c>
      <c r="AY342" s="239" t="s">
        <v>118</v>
      </c>
    </row>
    <row r="343" s="15" customFormat="1">
      <c r="A343" s="15"/>
      <c r="B343" s="251"/>
      <c r="C343" s="252"/>
      <c r="D343" s="230" t="s">
        <v>184</v>
      </c>
      <c r="E343" s="253" t="s">
        <v>21</v>
      </c>
      <c r="F343" s="254" t="s">
        <v>544</v>
      </c>
      <c r="G343" s="252"/>
      <c r="H343" s="253" t="s">
        <v>21</v>
      </c>
      <c r="I343" s="255"/>
      <c r="J343" s="252"/>
      <c r="K343" s="252"/>
      <c r="L343" s="256"/>
      <c r="M343" s="257"/>
      <c r="N343" s="258"/>
      <c r="O343" s="258"/>
      <c r="P343" s="258"/>
      <c r="Q343" s="258"/>
      <c r="R343" s="258"/>
      <c r="S343" s="258"/>
      <c r="T343" s="259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T343" s="260" t="s">
        <v>184</v>
      </c>
      <c r="AU343" s="260" t="s">
        <v>85</v>
      </c>
      <c r="AV343" s="15" t="s">
        <v>83</v>
      </c>
      <c r="AW343" s="15" t="s">
        <v>34</v>
      </c>
      <c r="AX343" s="15" t="s">
        <v>75</v>
      </c>
      <c r="AY343" s="260" t="s">
        <v>118</v>
      </c>
    </row>
    <row r="344" s="13" customFormat="1">
      <c r="A344" s="13"/>
      <c r="B344" s="228"/>
      <c r="C344" s="229"/>
      <c r="D344" s="230" t="s">
        <v>184</v>
      </c>
      <c r="E344" s="231" t="s">
        <v>21</v>
      </c>
      <c r="F344" s="232" t="s">
        <v>545</v>
      </c>
      <c r="G344" s="229"/>
      <c r="H344" s="233">
        <v>25.120000000000001</v>
      </c>
      <c r="I344" s="234"/>
      <c r="J344" s="229"/>
      <c r="K344" s="229"/>
      <c r="L344" s="235"/>
      <c r="M344" s="236"/>
      <c r="N344" s="237"/>
      <c r="O344" s="237"/>
      <c r="P344" s="237"/>
      <c r="Q344" s="237"/>
      <c r="R344" s="237"/>
      <c r="S344" s="237"/>
      <c r="T344" s="238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39" t="s">
        <v>184</v>
      </c>
      <c r="AU344" s="239" t="s">
        <v>85</v>
      </c>
      <c r="AV344" s="13" t="s">
        <v>85</v>
      </c>
      <c r="AW344" s="13" t="s">
        <v>34</v>
      </c>
      <c r="AX344" s="13" t="s">
        <v>75</v>
      </c>
      <c r="AY344" s="239" t="s">
        <v>118</v>
      </c>
    </row>
    <row r="345" s="14" customFormat="1">
      <c r="A345" s="14"/>
      <c r="B345" s="240"/>
      <c r="C345" s="241"/>
      <c r="D345" s="230" t="s">
        <v>184</v>
      </c>
      <c r="E345" s="242" t="s">
        <v>21</v>
      </c>
      <c r="F345" s="243" t="s">
        <v>186</v>
      </c>
      <c r="G345" s="241"/>
      <c r="H345" s="244">
        <v>75.359999999999999</v>
      </c>
      <c r="I345" s="245"/>
      <c r="J345" s="241"/>
      <c r="K345" s="241"/>
      <c r="L345" s="246"/>
      <c r="M345" s="247"/>
      <c r="N345" s="248"/>
      <c r="O345" s="248"/>
      <c r="P345" s="248"/>
      <c r="Q345" s="248"/>
      <c r="R345" s="248"/>
      <c r="S345" s="248"/>
      <c r="T345" s="249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50" t="s">
        <v>184</v>
      </c>
      <c r="AU345" s="250" t="s">
        <v>85</v>
      </c>
      <c r="AV345" s="14" t="s">
        <v>181</v>
      </c>
      <c r="AW345" s="14" t="s">
        <v>34</v>
      </c>
      <c r="AX345" s="14" t="s">
        <v>83</v>
      </c>
      <c r="AY345" s="250" t="s">
        <v>118</v>
      </c>
    </row>
    <row r="346" s="13" customFormat="1">
      <c r="A346" s="13"/>
      <c r="B346" s="228"/>
      <c r="C346" s="229"/>
      <c r="D346" s="230" t="s">
        <v>184</v>
      </c>
      <c r="E346" s="229"/>
      <c r="F346" s="232" t="s">
        <v>546</v>
      </c>
      <c r="G346" s="229"/>
      <c r="H346" s="233">
        <v>79.128</v>
      </c>
      <c r="I346" s="234"/>
      <c r="J346" s="229"/>
      <c r="K346" s="229"/>
      <c r="L346" s="235"/>
      <c r="M346" s="236"/>
      <c r="N346" s="237"/>
      <c r="O346" s="237"/>
      <c r="P346" s="237"/>
      <c r="Q346" s="237"/>
      <c r="R346" s="237"/>
      <c r="S346" s="237"/>
      <c r="T346" s="238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39" t="s">
        <v>184</v>
      </c>
      <c r="AU346" s="239" t="s">
        <v>85</v>
      </c>
      <c r="AV346" s="13" t="s">
        <v>85</v>
      </c>
      <c r="AW346" s="13" t="s">
        <v>4</v>
      </c>
      <c r="AX346" s="13" t="s">
        <v>83</v>
      </c>
      <c r="AY346" s="239" t="s">
        <v>118</v>
      </c>
    </row>
    <row r="347" s="2" customFormat="1" ht="16.5" customHeight="1">
      <c r="A347" s="40"/>
      <c r="B347" s="41"/>
      <c r="C347" s="261" t="s">
        <v>547</v>
      </c>
      <c r="D347" s="261" t="s">
        <v>225</v>
      </c>
      <c r="E347" s="262" t="s">
        <v>548</v>
      </c>
      <c r="F347" s="263" t="s">
        <v>549</v>
      </c>
      <c r="G347" s="264" t="s">
        <v>349</v>
      </c>
      <c r="H347" s="265">
        <v>102.56399999999999</v>
      </c>
      <c r="I347" s="266"/>
      <c r="J347" s="267">
        <f>ROUND(I347*H347,2)</f>
        <v>0</v>
      </c>
      <c r="K347" s="263" t="s">
        <v>252</v>
      </c>
      <c r="L347" s="268"/>
      <c r="M347" s="269" t="s">
        <v>21</v>
      </c>
      <c r="N347" s="270" t="s">
        <v>46</v>
      </c>
      <c r="O347" s="86"/>
      <c r="P347" s="215">
        <f>O347*H347</f>
        <v>0</v>
      </c>
      <c r="Q347" s="215">
        <v>0</v>
      </c>
      <c r="R347" s="215">
        <f>Q347*H347</f>
        <v>0</v>
      </c>
      <c r="S347" s="215">
        <v>0</v>
      </c>
      <c r="T347" s="216">
        <f>S347*H347</f>
        <v>0</v>
      </c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R347" s="217" t="s">
        <v>217</v>
      </c>
      <c r="AT347" s="217" t="s">
        <v>225</v>
      </c>
      <c r="AU347" s="217" t="s">
        <v>85</v>
      </c>
      <c r="AY347" s="19" t="s">
        <v>118</v>
      </c>
      <c r="BE347" s="218">
        <f>IF(N347="základní",J347,0)</f>
        <v>0</v>
      </c>
      <c r="BF347" s="218">
        <f>IF(N347="snížená",J347,0)</f>
        <v>0</v>
      </c>
      <c r="BG347" s="218">
        <f>IF(N347="zákl. přenesená",J347,0)</f>
        <v>0</v>
      </c>
      <c r="BH347" s="218">
        <f>IF(N347="sníž. přenesená",J347,0)</f>
        <v>0</v>
      </c>
      <c r="BI347" s="218">
        <f>IF(N347="nulová",J347,0)</f>
        <v>0</v>
      </c>
      <c r="BJ347" s="19" t="s">
        <v>83</v>
      </c>
      <c r="BK347" s="218">
        <f>ROUND(I347*H347,2)</f>
        <v>0</v>
      </c>
      <c r="BL347" s="19" t="s">
        <v>379</v>
      </c>
      <c r="BM347" s="217" t="s">
        <v>550</v>
      </c>
    </row>
    <row r="348" s="15" customFormat="1">
      <c r="A348" s="15"/>
      <c r="B348" s="251"/>
      <c r="C348" s="252"/>
      <c r="D348" s="230" t="s">
        <v>184</v>
      </c>
      <c r="E348" s="253" t="s">
        <v>21</v>
      </c>
      <c r="F348" s="254" t="s">
        <v>551</v>
      </c>
      <c r="G348" s="252"/>
      <c r="H348" s="253" t="s">
        <v>21</v>
      </c>
      <c r="I348" s="255"/>
      <c r="J348" s="252"/>
      <c r="K348" s="252"/>
      <c r="L348" s="256"/>
      <c r="M348" s="257"/>
      <c r="N348" s="258"/>
      <c r="O348" s="258"/>
      <c r="P348" s="258"/>
      <c r="Q348" s="258"/>
      <c r="R348" s="258"/>
      <c r="S348" s="258"/>
      <c r="T348" s="259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T348" s="260" t="s">
        <v>184</v>
      </c>
      <c r="AU348" s="260" t="s">
        <v>85</v>
      </c>
      <c r="AV348" s="15" t="s">
        <v>83</v>
      </c>
      <c r="AW348" s="15" t="s">
        <v>34</v>
      </c>
      <c r="AX348" s="15" t="s">
        <v>75</v>
      </c>
      <c r="AY348" s="260" t="s">
        <v>118</v>
      </c>
    </row>
    <row r="349" s="13" customFormat="1">
      <c r="A349" s="13"/>
      <c r="B349" s="228"/>
      <c r="C349" s="229"/>
      <c r="D349" s="230" t="s">
        <v>184</v>
      </c>
      <c r="E349" s="231" t="s">
        <v>21</v>
      </c>
      <c r="F349" s="232" t="s">
        <v>552</v>
      </c>
      <c r="G349" s="229"/>
      <c r="H349" s="233">
        <v>97.680000000000007</v>
      </c>
      <c r="I349" s="234"/>
      <c r="J349" s="229"/>
      <c r="K349" s="229"/>
      <c r="L349" s="235"/>
      <c r="M349" s="236"/>
      <c r="N349" s="237"/>
      <c r="O349" s="237"/>
      <c r="P349" s="237"/>
      <c r="Q349" s="237"/>
      <c r="R349" s="237"/>
      <c r="S349" s="237"/>
      <c r="T349" s="238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39" t="s">
        <v>184</v>
      </c>
      <c r="AU349" s="239" t="s">
        <v>85</v>
      </c>
      <c r="AV349" s="13" t="s">
        <v>85</v>
      </c>
      <c r="AW349" s="13" t="s">
        <v>34</v>
      </c>
      <c r="AX349" s="13" t="s">
        <v>75</v>
      </c>
      <c r="AY349" s="239" t="s">
        <v>118</v>
      </c>
    </row>
    <row r="350" s="14" customFormat="1">
      <c r="A350" s="14"/>
      <c r="B350" s="240"/>
      <c r="C350" s="241"/>
      <c r="D350" s="230" t="s">
        <v>184</v>
      </c>
      <c r="E350" s="242" t="s">
        <v>21</v>
      </c>
      <c r="F350" s="243" t="s">
        <v>186</v>
      </c>
      <c r="G350" s="241"/>
      <c r="H350" s="244">
        <v>97.680000000000007</v>
      </c>
      <c r="I350" s="245"/>
      <c r="J350" s="241"/>
      <c r="K350" s="241"/>
      <c r="L350" s="246"/>
      <c r="M350" s="247"/>
      <c r="N350" s="248"/>
      <c r="O350" s="248"/>
      <c r="P350" s="248"/>
      <c r="Q350" s="248"/>
      <c r="R350" s="248"/>
      <c r="S350" s="248"/>
      <c r="T350" s="249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50" t="s">
        <v>184</v>
      </c>
      <c r="AU350" s="250" t="s">
        <v>85</v>
      </c>
      <c r="AV350" s="14" t="s">
        <v>181</v>
      </c>
      <c r="AW350" s="14" t="s">
        <v>34</v>
      </c>
      <c r="AX350" s="14" t="s">
        <v>83</v>
      </c>
      <c r="AY350" s="250" t="s">
        <v>118</v>
      </c>
    </row>
    <row r="351" s="13" customFormat="1">
      <c r="A351" s="13"/>
      <c r="B351" s="228"/>
      <c r="C351" s="229"/>
      <c r="D351" s="230" t="s">
        <v>184</v>
      </c>
      <c r="E351" s="229"/>
      <c r="F351" s="232" t="s">
        <v>553</v>
      </c>
      <c r="G351" s="229"/>
      <c r="H351" s="233">
        <v>102.56399999999999</v>
      </c>
      <c r="I351" s="234"/>
      <c r="J351" s="229"/>
      <c r="K351" s="229"/>
      <c r="L351" s="235"/>
      <c r="M351" s="236"/>
      <c r="N351" s="237"/>
      <c r="O351" s="237"/>
      <c r="P351" s="237"/>
      <c r="Q351" s="237"/>
      <c r="R351" s="237"/>
      <c r="S351" s="237"/>
      <c r="T351" s="238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39" t="s">
        <v>184</v>
      </c>
      <c r="AU351" s="239" t="s">
        <v>85</v>
      </c>
      <c r="AV351" s="13" t="s">
        <v>85</v>
      </c>
      <c r="AW351" s="13" t="s">
        <v>4</v>
      </c>
      <c r="AX351" s="13" t="s">
        <v>83</v>
      </c>
      <c r="AY351" s="239" t="s">
        <v>118</v>
      </c>
    </row>
    <row r="352" s="2" customFormat="1" ht="16.5" customHeight="1">
      <c r="A352" s="40"/>
      <c r="B352" s="41"/>
      <c r="C352" s="261" t="s">
        <v>554</v>
      </c>
      <c r="D352" s="261" t="s">
        <v>225</v>
      </c>
      <c r="E352" s="262" t="s">
        <v>555</v>
      </c>
      <c r="F352" s="263" t="s">
        <v>556</v>
      </c>
      <c r="G352" s="264" t="s">
        <v>349</v>
      </c>
      <c r="H352" s="265">
        <v>562.71900000000005</v>
      </c>
      <c r="I352" s="266"/>
      <c r="J352" s="267">
        <f>ROUND(I352*H352,2)</f>
        <v>0</v>
      </c>
      <c r="K352" s="263" t="s">
        <v>252</v>
      </c>
      <c r="L352" s="268"/>
      <c r="M352" s="269" t="s">
        <v>21</v>
      </c>
      <c r="N352" s="270" t="s">
        <v>46</v>
      </c>
      <c r="O352" s="86"/>
      <c r="P352" s="215">
        <f>O352*H352</f>
        <v>0</v>
      </c>
      <c r="Q352" s="215">
        <v>0</v>
      </c>
      <c r="R352" s="215">
        <f>Q352*H352</f>
        <v>0</v>
      </c>
      <c r="S352" s="215">
        <v>0</v>
      </c>
      <c r="T352" s="216">
        <f>S352*H352</f>
        <v>0</v>
      </c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R352" s="217" t="s">
        <v>217</v>
      </c>
      <c r="AT352" s="217" t="s">
        <v>225</v>
      </c>
      <c r="AU352" s="217" t="s">
        <v>85</v>
      </c>
      <c r="AY352" s="19" t="s">
        <v>118</v>
      </c>
      <c r="BE352" s="218">
        <f>IF(N352="základní",J352,0)</f>
        <v>0</v>
      </c>
      <c r="BF352" s="218">
        <f>IF(N352="snížená",J352,0)</f>
        <v>0</v>
      </c>
      <c r="BG352" s="218">
        <f>IF(N352="zákl. přenesená",J352,0)</f>
        <v>0</v>
      </c>
      <c r="BH352" s="218">
        <f>IF(N352="sníž. přenesená",J352,0)</f>
        <v>0</v>
      </c>
      <c r="BI352" s="218">
        <f>IF(N352="nulová",J352,0)</f>
        <v>0</v>
      </c>
      <c r="BJ352" s="19" t="s">
        <v>83</v>
      </c>
      <c r="BK352" s="218">
        <f>ROUND(I352*H352,2)</f>
        <v>0</v>
      </c>
      <c r="BL352" s="19" t="s">
        <v>379</v>
      </c>
      <c r="BM352" s="217" t="s">
        <v>557</v>
      </c>
    </row>
    <row r="353" s="15" customFormat="1">
      <c r="A353" s="15"/>
      <c r="B353" s="251"/>
      <c r="C353" s="252"/>
      <c r="D353" s="230" t="s">
        <v>184</v>
      </c>
      <c r="E353" s="253" t="s">
        <v>21</v>
      </c>
      <c r="F353" s="254" t="s">
        <v>558</v>
      </c>
      <c r="G353" s="252"/>
      <c r="H353" s="253" t="s">
        <v>21</v>
      </c>
      <c r="I353" s="255"/>
      <c r="J353" s="252"/>
      <c r="K353" s="252"/>
      <c r="L353" s="256"/>
      <c r="M353" s="257"/>
      <c r="N353" s="258"/>
      <c r="O353" s="258"/>
      <c r="P353" s="258"/>
      <c r="Q353" s="258"/>
      <c r="R353" s="258"/>
      <c r="S353" s="258"/>
      <c r="T353" s="259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T353" s="260" t="s">
        <v>184</v>
      </c>
      <c r="AU353" s="260" t="s">
        <v>85</v>
      </c>
      <c r="AV353" s="15" t="s">
        <v>83</v>
      </c>
      <c r="AW353" s="15" t="s">
        <v>34</v>
      </c>
      <c r="AX353" s="15" t="s">
        <v>75</v>
      </c>
      <c r="AY353" s="260" t="s">
        <v>118</v>
      </c>
    </row>
    <row r="354" s="13" customFormat="1">
      <c r="A354" s="13"/>
      <c r="B354" s="228"/>
      <c r="C354" s="229"/>
      <c r="D354" s="230" t="s">
        <v>184</v>
      </c>
      <c r="E354" s="231" t="s">
        <v>21</v>
      </c>
      <c r="F354" s="232" t="s">
        <v>559</v>
      </c>
      <c r="G354" s="229"/>
      <c r="H354" s="233">
        <v>535.923</v>
      </c>
      <c r="I354" s="234"/>
      <c r="J354" s="229"/>
      <c r="K354" s="229"/>
      <c r="L354" s="235"/>
      <c r="M354" s="236"/>
      <c r="N354" s="237"/>
      <c r="O354" s="237"/>
      <c r="P354" s="237"/>
      <c r="Q354" s="237"/>
      <c r="R354" s="237"/>
      <c r="S354" s="237"/>
      <c r="T354" s="238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39" t="s">
        <v>184</v>
      </c>
      <c r="AU354" s="239" t="s">
        <v>85</v>
      </c>
      <c r="AV354" s="13" t="s">
        <v>85</v>
      </c>
      <c r="AW354" s="13" t="s">
        <v>34</v>
      </c>
      <c r="AX354" s="13" t="s">
        <v>75</v>
      </c>
      <c r="AY354" s="239" t="s">
        <v>118</v>
      </c>
    </row>
    <row r="355" s="14" customFormat="1">
      <c r="A355" s="14"/>
      <c r="B355" s="240"/>
      <c r="C355" s="241"/>
      <c r="D355" s="230" t="s">
        <v>184</v>
      </c>
      <c r="E355" s="242" t="s">
        <v>21</v>
      </c>
      <c r="F355" s="243" t="s">
        <v>186</v>
      </c>
      <c r="G355" s="241"/>
      <c r="H355" s="244">
        <v>535.923</v>
      </c>
      <c r="I355" s="245"/>
      <c r="J355" s="241"/>
      <c r="K355" s="241"/>
      <c r="L355" s="246"/>
      <c r="M355" s="247"/>
      <c r="N355" s="248"/>
      <c r="O355" s="248"/>
      <c r="P355" s="248"/>
      <c r="Q355" s="248"/>
      <c r="R355" s="248"/>
      <c r="S355" s="248"/>
      <c r="T355" s="249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50" t="s">
        <v>184</v>
      </c>
      <c r="AU355" s="250" t="s">
        <v>85</v>
      </c>
      <c r="AV355" s="14" t="s">
        <v>181</v>
      </c>
      <c r="AW355" s="14" t="s">
        <v>34</v>
      </c>
      <c r="AX355" s="14" t="s">
        <v>83</v>
      </c>
      <c r="AY355" s="250" t="s">
        <v>118</v>
      </c>
    </row>
    <row r="356" s="13" customFormat="1">
      <c r="A356" s="13"/>
      <c r="B356" s="228"/>
      <c r="C356" s="229"/>
      <c r="D356" s="230" t="s">
        <v>184</v>
      </c>
      <c r="E356" s="229"/>
      <c r="F356" s="232" t="s">
        <v>560</v>
      </c>
      <c r="G356" s="229"/>
      <c r="H356" s="233">
        <v>562.71900000000005</v>
      </c>
      <c r="I356" s="234"/>
      <c r="J356" s="229"/>
      <c r="K356" s="229"/>
      <c r="L356" s="235"/>
      <c r="M356" s="236"/>
      <c r="N356" s="237"/>
      <c r="O356" s="237"/>
      <c r="P356" s="237"/>
      <c r="Q356" s="237"/>
      <c r="R356" s="237"/>
      <c r="S356" s="237"/>
      <c r="T356" s="238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9" t="s">
        <v>184</v>
      </c>
      <c r="AU356" s="239" t="s">
        <v>85</v>
      </c>
      <c r="AV356" s="13" t="s">
        <v>85</v>
      </c>
      <c r="AW356" s="13" t="s">
        <v>4</v>
      </c>
      <c r="AX356" s="13" t="s">
        <v>83</v>
      </c>
      <c r="AY356" s="239" t="s">
        <v>118</v>
      </c>
    </row>
    <row r="357" s="2" customFormat="1" ht="24.15" customHeight="1">
      <c r="A357" s="40"/>
      <c r="B357" s="41"/>
      <c r="C357" s="206" t="s">
        <v>561</v>
      </c>
      <c r="D357" s="206" t="s">
        <v>122</v>
      </c>
      <c r="E357" s="207" t="s">
        <v>562</v>
      </c>
      <c r="F357" s="208" t="s">
        <v>563</v>
      </c>
      <c r="G357" s="209" t="s">
        <v>484</v>
      </c>
      <c r="H357" s="282"/>
      <c r="I357" s="211"/>
      <c r="J357" s="212">
        <f>ROUND(I357*H357,2)</f>
        <v>0</v>
      </c>
      <c r="K357" s="208" t="s">
        <v>126</v>
      </c>
      <c r="L357" s="46"/>
      <c r="M357" s="213" t="s">
        <v>21</v>
      </c>
      <c r="N357" s="214" t="s">
        <v>46</v>
      </c>
      <c r="O357" s="86"/>
      <c r="P357" s="215">
        <f>O357*H357</f>
        <v>0</v>
      </c>
      <c r="Q357" s="215">
        <v>0</v>
      </c>
      <c r="R357" s="215">
        <f>Q357*H357</f>
        <v>0</v>
      </c>
      <c r="S357" s="215">
        <v>0</v>
      </c>
      <c r="T357" s="216">
        <f>S357*H357</f>
        <v>0</v>
      </c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R357" s="217" t="s">
        <v>379</v>
      </c>
      <c r="AT357" s="217" t="s">
        <v>122</v>
      </c>
      <c r="AU357" s="217" t="s">
        <v>85</v>
      </c>
      <c r="AY357" s="19" t="s">
        <v>118</v>
      </c>
      <c r="BE357" s="218">
        <f>IF(N357="základní",J357,0)</f>
        <v>0</v>
      </c>
      <c r="BF357" s="218">
        <f>IF(N357="snížená",J357,0)</f>
        <v>0</v>
      </c>
      <c r="BG357" s="218">
        <f>IF(N357="zákl. přenesená",J357,0)</f>
        <v>0</v>
      </c>
      <c r="BH357" s="218">
        <f>IF(N357="sníž. přenesená",J357,0)</f>
        <v>0</v>
      </c>
      <c r="BI357" s="218">
        <f>IF(N357="nulová",J357,0)</f>
        <v>0</v>
      </c>
      <c r="BJ357" s="19" t="s">
        <v>83</v>
      </c>
      <c r="BK357" s="218">
        <f>ROUND(I357*H357,2)</f>
        <v>0</v>
      </c>
      <c r="BL357" s="19" t="s">
        <v>379</v>
      </c>
      <c r="BM357" s="217" t="s">
        <v>564</v>
      </c>
    </row>
    <row r="358" s="2" customFormat="1">
      <c r="A358" s="40"/>
      <c r="B358" s="41"/>
      <c r="C358" s="42"/>
      <c r="D358" s="219" t="s">
        <v>129</v>
      </c>
      <c r="E358" s="42"/>
      <c r="F358" s="220" t="s">
        <v>565</v>
      </c>
      <c r="G358" s="42"/>
      <c r="H358" s="42"/>
      <c r="I358" s="221"/>
      <c r="J358" s="42"/>
      <c r="K358" s="42"/>
      <c r="L358" s="46"/>
      <c r="M358" s="222"/>
      <c r="N358" s="223"/>
      <c r="O358" s="86"/>
      <c r="P358" s="86"/>
      <c r="Q358" s="86"/>
      <c r="R358" s="86"/>
      <c r="S358" s="86"/>
      <c r="T358" s="87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T358" s="19" t="s">
        <v>129</v>
      </c>
      <c r="AU358" s="19" t="s">
        <v>85</v>
      </c>
    </row>
    <row r="359" s="12" customFormat="1" ht="22.8" customHeight="1">
      <c r="A359" s="12"/>
      <c r="B359" s="190"/>
      <c r="C359" s="191"/>
      <c r="D359" s="192" t="s">
        <v>74</v>
      </c>
      <c r="E359" s="204" t="s">
        <v>566</v>
      </c>
      <c r="F359" s="204" t="s">
        <v>567</v>
      </c>
      <c r="G359" s="191"/>
      <c r="H359" s="191"/>
      <c r="I359" s="194"/>
      <c r="J359" s="205">
        <f>BK359</f>
        <v>0</v>
      </c>
      <c r="K359" s="191"/>
      <c r="L359" s="196"/>
      <c r="M359" s="197"/>
      <c r="N359" s="198"/>
      <c r="O359" s="198"/>
      <c r="P359" s="199">
        <f>SUM(P360:P397)</f>
        <v>0</v>
      </c>
      <c r="Q359" s="198"/>
      <c r="R359" s="199">
        <f>SUM(R360:R397)</f>
        <v>0.064542009999999997</v>
      </c>
      <c r="S359" s="198"/>
      <c r="T359" s="200">
        <f>SUM(T360:T397)</f>
        <v>0</v>
      </c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R359" s="201" t="s">
        <v>85</v>
      </c>
      <c r="AT359" s="202" t="s">
        <v>74</v>
      </c>
      <c r="AU359" s="202" t="s">
        <v>83</v>
      </c>
      <c r="AY359" s="201" t="s">
        <v>118</v>
      </c>
      <c r="BK359" s="203">
        <f>SUM(BK360:BK397)</f>
        <v>0</v>
      </c>
    </row>
    <row r="360" s="2" customFormat="1" ht="24.15" customHeight="1">
      <c r="A360" s="40"/>
      <c r="B360" s="41"/>
      <c r="C360" s="206" t="s">
        <v>568</v>
      </c>
      <c r="D360" s="206" t="s">
        <v>122</v>
      </c>
      <c r="E360" s="207" t="s">
        <v>569</v>
      </c>
      <c r="F360" s="208" t="s">
        <v>570</v>
      </c>
      <c r="G360" s="209" t="s">
        <v>180</v>
      </c>
      <c r="H360" s="210">
        <v>177.71000000000001</v>
      </c>
      <c r="I360" s="211"/>
      <c r="J360" s="212">
        <f>ROUND(I360*H360,2)</f>
        <v>0</v>
      </c>
      <c r="K360" s="208" t="s">
        <v>126</v>
      </c>
      <c r="L360" s="46"/>
      <c r="M360" s="213" t="s">
        <v>21</v>
      </c>
      <c r="N360" s="214" t="s">
        <v>46</v>
      </c>
      <c r="O360" s="86"/>
      <c r="P360" s="215">
        <f>O360*H360</f>
        <v>0</v>
      </c>
      <c r="Q360" s="215">
        <v>0.00013999999999999999</v>
      </c>
      <c r="R360" s="215">
        <f>Q360*H360</f>
        <v>0.024879399999999999</v>
      </c>
      <c r="S360" s="215">
        <v>0</v>
      </c>
      <c r="T360" s="216">
        <f>S360*H360</f>
        <v>0</v>
      </c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R360" s="217" t="s">
        <v>379</v>
      </c>
      <c r="AT360" s="217" t="s">
        <v>122</v>
      </c>
      <c r="AU360" s="217" t="s">
        <v>85</v>
      </c>
      <c r="AY360" s="19" t="s">
        <v>118</v>
      </c>
      <c r="BE360" s="218">
        <f>IF(N360="základní",J360,0)</f>
        <v>0</v>
      </c>
      <c r="BF360" s="218">
        <f>IF(N360="snížená",J360,0)</f>
        <v>0</v>
      </c>
      <c r="BG360" s="218">
        <f>IF(N360="zákl. přenesená",J360,0)</f>
        <v>0</v>
      </c>
      <c r="BH360" s="218">
        <f>IF(N360="sníž. přenesená",J360,0)</f>
        <v>0</v>
      </c>
      <c r="BI360" s="218">
        <f>IF(N360="nulová",J360,0)</f>
        <v>0</v>
      </c>
      <c r="BJ360" s="19" t="s">
        <v>83</v>
      </c>
      <c r="BK360" s="218">
        <f>ROUND(I360*H360,2)</f>
        <v>0</v>
      </c>
      <c r="BL360" s="19" t="s">
        <v>379</v>
      </c>
      <c r="BM360" s="217" t="s">
        <v>571</v>
      </c>
    </row>
    <row r="361" s="2" customFormat="1">
      <c r="A361" s="40"/>
      <c r="B361" s="41"/>
      <c r="C361" s="42"/>
      <c r="D361" s="219" t="s">
        <v>129</v>
      </c>
      <c r="E361" s="42"/>
      <c r="F361" s="220" t="s">
        <v>572</v>
      </c>
      <c r="G361" s="42"/>
      <c r="H361" s="42"/>
      <c r="I361" s="221"/>
      <c r="J361" s="42"/>
      <c r="K361" s="42"/>
      <c r="L361" s="46"/>
      <c r="M361" s="222"/>
      <c r="N361" s="223"/>
      <c r="O361" s="86"/>
      <c r="P361" s="86"/>
      <c r="Q361" s="86"/>
      <c r="R361" s="86"/>
      <c r="S361" s="86"/>
      <c r="T361" s="87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T361" s="19" t="s">
        <v>129</v>
      </c>
      <c r="AU361" s="19" t="s">
        <v>85</v>
      </c>
    </row>
    <row r="362" s="13" customFormat="1">
      <c r="A362" s="13"/>
      <c r="B362" s="228"/>
      <c r="C362" s="229"/>
      <c r="D362" s="230" t="s">
        <v>184</v>
      </c>
      <c r="E362" s="231" t="s">
        <v>21</v>
      </c>
      <c r="F362" s="232" t="s">
        <v>573</v>
      </c>
      <c r="G362" s="229"/>
      <c r="H362" s="233">
        <v>67.087999999999994</v>
      </c>
      <c r="I362" s="234"/>
      <c r="J362" s="229"/>
      <c r="K362" s="229"/>
      <c r="L362" s="235"/>
      <c r="M362" s="236"/>
      <c r="N362" s="237"/>
      <c r="O362" s="237"/>
      <c r="P362" s="237"/>
      <c r="Q362" s="237"/>
      <c r="R362" s="237"/>
      <c r="S362" s="237"/>
      <c r="T362" s="238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39" t="s">
        <v>184</v>
      </c>
      <c r="AU362" s="239" t="s">
        <v>85</v>
      </c>
      <c r="AV362" s="13" t="s">
        <v>85</v>
      </c>
      <c r="AW362" s="13" t="s">
        <v>34</v>
      </c>
      <c r="AX362" s="13" t="s">
        <v>75</v>
      </c>
      <c r="AY362" s="239" t="s">
        <v>118</v>
      </c>
    </row>
    <row r="363" s="13" customFormat="1">
      <c r="A363" s="13"/>
      <c r="B363" s="228"/>
      <c r="C363" s="229"/>
      <c r="D363" s="230" t="s">
        <v>184</v>
      </c>
      <c r="E363" s="231" t="s">
        <v>21</v>
      </c>
      <c r="F363" s="232" t="s">
        <v>574</v>
      </c>
      <c r="G363" s="229"/>
      <c r="H363" s="233">
        <v>110.622</v>
      </c>
      <c r="I363" s="234"/>
      <c r="J363" s="229"/>
      <c r="K363" s="229"/>
      <c r="L363" s="235"/>
      <c r="M363" s="236"/>
      <c r="N363" s="237"/>
      <c r="O363" s="237"/>
      <c r="P363" s="237"/>
      <c r="Q363" s="237"/>
      <c r="R363" s="237"/>
      <c r="S363" s="237"/>
      <c r="T363" s="238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39" t="s">
        <v>184</v>
      </c>
      <c r="AU363" s="239" t="s">
        <v>85</v>
      </c>
      <c r="AV363" s="13" t="s">
        <v>85</v>
      </c>
      <c r="AW363" s="13" t="s">
        <v>34</v>
      </c>
      <c r="AX363" s="13" t="s">
        <v>75</v>
      </c>
      <c r="AY363" s="239" t="s">
        <v>118</v>
      </c>
    </row>
    <row r="364" s="14" customFormat="1">
      <c r="A364" s="14"/>
      <c r="B364" s="240"/>
      <c r="C364" s="241"/>
      <c r="D364" s="230" t="s">
        <v>184</v>
      </c>
      <c r="E364" s="242" t="s">
        <v>21</v>
      </c>
      <c r="F364" s="243" t="s">
        <v>186</v>
      </c>
      <c r="G364" s="241"/>
      <c r="H364" s="244">
        <v>177.71000000000001</v>
      </c>
      <c r="I364" s="245"/>
      <c r="J364" s="241"/>
      <c r="K364" s="241"/>
      <c r="L364" s="246"/>
      <c r="M364" s="247"/>
      <c r="N364" s="248"/>
      <c r="O364" s="248"/>
      <c r="P364" s="248"/>
      <c r="Q364" s="248"/>
      <c r="R364" s="248"/>
      <c r="S364" s="248"/>
      <c r="T364" s="249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50" t="s">
        <v>184</v>
      </c>
      <c r="AU364" s="250" t="s">
        <v>85</v>
      </c>
      <c r="AV364" s="14" t="s">
        <v>181</v>
      </c>
      <c r="AW364" s="14" t="s">
        <v>34</v>
      </c>
      <c r="AX364" s="14" t="s">
        <v>83</v>
      </c>
      <c r="AY364" s="250" t="s">
        <v>118</v>
      </c>
    </row>
    <row r="365" s="2" customFormat="1" ht="16.5" customHeight="1">
      <c r="A365" s="40"/>
      <c r="B365" s="41"/>
      <c r="C365" s="206" t="s">
        <v>575</v>
      </c>
      <c r="D365" s="206" t="s">
        <v>122</v>
      </c>
      <c r="E365" s="207" t="s">
        <v>576</v>
      </c>
      <c r="F365" s="208" t="s">
        <v>577</v>
      </c>
      <c r="G365" s="209" t="s">
        <v>180</v>
      </c>
      <c r="H365" s="210">
        <v>122.559</v>
      </c>
      <c r="I365" s="211"/>
      <c r="J365" s="212">
        <f>ROUND(I365*H365,2)</f>
        <v>0</v>
      </c>
      <c r="K365" s="208" t="s">
        <v>126</v>
      </c>
      <c r="L365" s="46"/>
      <c r="M365" s="213" t="s">
        <v>21</v>
      </c>
      <c r="N365" s="214" t="s">
        <v>46</v>
      </c>
      <c r="O365" s="86"/>
      <c r="P365" s="215">
        <f>O365*H365</f>
        <v>0</v>
      </c>
      <c r="Q365" s="215">
        <v>0.00025000000000000001</v>
      </c>
      <c r="R365" s="215">
        <f>Q365*H365</f>
        <v>0.03063975</v>
      </c>
      <c r="S365" s="215">
        <v>0</v>
      </c>
      <c r="T365" s="216">
        <f>S365*H365</f>
        <v>0</v>
      </c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R365" s="217" t="s">
        <v>379</v>
      </c>
      <c r="AT365" s="217" t="s">
        <v>122</v>
      </c>
      <c r="AU365" s="217" t="s">
        <v>85</v>
      </c>
      <c r="AY365" s="19" t="s">
        <v>118</v>
      </c>
      <c r="BE365" s="218">
        <f>IF(N365="základní",J365,0)</f>
        <v>0</v>
      </c>
      <c r="BF365" s="218">
        <f>IF(N365="snížená",J365,0)</f>
        <v>0</v>
      </c>
      <c r="BG365" s="218">
        <f>IF(N365="zákl. přenesená",J365,0)</f>
        <v>0</v>
      </c>
      <c r="BH365" s="218">
        <f>IF(N365="sníž. přenesená",J365,0)</f>
        <v>0</v>
      </c>
      <c r="BI365" s="218">
        <f>IF(N365="nulová",J365,0)</f>
        <v>0</v>
      </c>
      <c r="BJ365" s="19" t="s">
        <v>83</v>
      </c>
      <c r="BK365" s="218">
        <f>ROUND(I365*H365,2)</f>
        <v>0</v>
      </c>
      <c r="BL365" s="19" t="s">
        <v>379</v>
      </c>
      <c r="BM365" s="217" t="s">
        <v>578</v>
      </c>
    </row>
    <row r="366" s="2" customFormat="1">
      <c r="A366" s="40"/>
      <c r="B366" s="41"/>
      <c r="C366" s="42"/>
      <c r="D366" s="219" t="s">
        <v>129</v>
      </c>
      <c r="E366" s="42"/>
      <c r="F366" s="220" t="s">
        <v>579</v>
      </c>
      <c r="G366" s="42"/>
      <c r="H366" s="42"/>
      <c r="I366" s="221"/>
      <c r="J366" s="42"/>
      <c r="K366" s="42"/>
      <c r="L366" s="46"/>
      <c r="M366" s="222"/>
      <c r="N366" s="223"/>
      <c r="O366" s="86"/>
      <c r="P366" s="86"/>
      <c r="Q366" s="86"/>
      <c r="R366" s="86"/>
      <c r="S366" s="86"/>
      <c r="T366" s="87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T366" s="19" t="s">
        <v>129</v>
      </c>
      <c r="AU366" s="19" t="s">
        <v>85</v>
      </c>
    </row>
    <row r="367" s="13" customFormat="1">
      <c r="A367" s="13"/>
      <c r="B367" s="228"/>
      <c r="C367" s="229"/>
      <c r="D367" s="230" t="s">
        <v>184</v>
      </c>
      <c r="E367" s="231" t="s">
        <v>21</v>
      </c>
      <c r="F367" s="232" t="s">
        <v>580</v>
      </c>
      <c r="G367" s="229"/>
      <c r="H367" s="233">
        <v>122.559</v>
      </c>
      <c r="I367" s="234"/>
      <c r="J367" s="229"/>
      <c r="K367" s="229"/>
      <c r="L367" s="235"/>
      <c r="M367" s="236"/>
      <c r="N367" s="237"/>
      <c r="O367" s="237"/>
      <c r="P367" s="237"/>
      <c r="Q367" s="237"/>
      <c r="R367" s="237"/>
      <c r="S367" s="237"/>
      <c r="T367" s="238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39" t="s">
        <v>184</v>
      </c>
      <c r="AU367" s="239" t="s">
        <v>85</v>
      </c>
      <c r="AV367" s="13" t="s">
        <v>85</v>
      </c>
      <c r="AW367" s="13" t="s">
        <v>34</v>
      </c>
      <c r="AX367" s="13" t="s">
        <v>75</v>
      </c>
      <c r="AY367" s="239" t="s">
        <v>118</v>
      </c>
    </row>
    <row r="368" s="14" customFormat="1">
      <c r="A368" s="14"/>
      <c r="B368" s="240"/>
      <c r="C368" s="241"/>
      <c r="D368" s="230" t="s">
        <v>184</v>
      </c>
      <c r="E368" s="242" t="s">
        <v>21</v>
      </c>
      <c r="F368" s="243" t="s">
        <v>186</v>
      </c>
      <c r="G368" s="241"/>
      <c r="H368" s="244">
        <v>122.559</v>
      </c>
      <c r="I368" s="245"/>
      <c r="J368" s="241"/>
      <c r="K368" s="241"/>
      <c r="L368" s="246"/>
      <c r="M368" s="247"/>
      <c r="N368" s="248"/>
      <c r="O368" s="248"/>
      <c r="P368" s="248"/>
      <c r="Q368" s="248"/>
      <c r="R368" s="248"/>
      <c r="S368" s="248"/>
      <c r="T368" s="249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50" t="s">
        <v>184</v>
      </c>
      <c r="AU368" s="250" t="s">
        <v>85</v>
      </c>
      <c r="AV368" s="14" t="s">
        <v>181</v>
      </c>
      <c r="AW368" s="14" t="s">
        <v>34</v>
      </c>
      <c r="AX368" s="14" t="s">
        <v>83</v>
      </c>
      <c r="AY368" s="250" t="s">
        <v>118</v>
      </c>
    </row>
    <row r="369" s="2" customFormat="1" ht="21.75" customHeight="1">
      <c r="A369" s="40"/>
      <c r="B369" s="41"/>
      <c r="C369" s="206" t="s">
        <v>581</v>
      </c>
      <c r="D369" s="206" t="s">
        <v>122</v>
      </c>
      <c r="E369" s="207" t="s">
        <v>582</v>
      </c>
      <c r="F369" s="208" t="s">
        <v>583</v>
      </c>
      <c r="G369" s="209" t="s">
        <v>180</v>
      </c>
      <c r="H369" s="210">
        <v>28.370000000000001</v>
      </c>
      <c r="I369" s="211"/>
      <c r="J369" s="212">
        <f>ROUND(I369*H369,2)</f>
        <v>0</v>
      </c>
      <c r="K369" s="208" t="s">
        <v>126</v>
      </c>
      <c r="L369" s="46"/>
      <c r="M369" s="213" t="s">
        <v>21</v>
      </c>
      <c r="N369" s="214" t="s">
        <v>46</v>
      </c>
      <c r="O369" s="86"/>
      <c r="P369" s="215">
        <f>O369*H369</f>
        <v>0</v>
      </c>
      <c r="Q369" s="215">
        <v>6.9999999999999994E-05</v>
      </c>
      <c r="R369" s="215">
        <f>Q369*H369</f>
        <v>0.0019859000000000001</v>
      </c>
      <c r="S369" s="215">
        <v>0</v>
      </c>
      <c r="T369" s="216">
        <f>S369*H369</f>
        <v>0</v>
      </c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R369" s="217" t="s">
        <v>379</v>
      </c>
      <c r="AT369" s="217" t="s">
        <v>122</v>
      </c>
      <c r="AU369" s="217" t="s">
        <v>85</v>
      </c>
      <c r="AY369" s="19" t="s">
        <v>118</v>
      </c>
      <c r="BE369" s="218">
        <f>IF(N369="základní",J369,0)</f>
        <v>0</v>
      </c>
      <c r="BF369" s="218">
        <f>IF(N369="snížená",J369,0)</f>
        <v>0</v>
      </c>
      <c r="BG369" s="218">
        <f>IF(N369="zákl. přenesená",J369,0)</f>
        <v>0</v>
      </c>
      <c r="BH369" s="218">
        <f>IF(N369="sníž. přenesená",J369,0)</f>
        <v>0</v>
      </c>
      <c r="BI369" s="218">
        <f>IF(N369="nulová",J369,0)</f>
        <v>0</v>
      </c>
      <c r="BJ369" s="19" t="s">
        <v>83</v>
      </c>
      <c r="BK369" s="218">
        <f>ROUND(I369*H369,2)</f>
        <v>0</v>
      </c>
      <c r="BL369" s="19" t="s">
        <v>379</v>
      </c>
      <c r="BM369" s="217" t="s">
        <v>584</v>
      </c>
    </row>
    <row r="370" s="2" customFormat="1">
      <c r="A370" s="40"/>
      <c r="B370" s="41"/>
      <c r="C370" s="42"/>
      <c r="D370" s="219" t="s">
        <v>129</v>
      </c>
      <c r="E370" s="42"/>
      <c r="F370" s="220" t="s">
        <v>585</v>
      </c>
      <c r="G370" s="42"/>
      <c r="H370" s="42"/>
      <c r="I370" s="221"/>
      <c r="J370" s="42"/>
      <c r="K370" s="42"/>
      <c r="L370" s="46"/>
      <c r="M370" s="222"/>
      <c r="N370" s="223"/>
      <c r="O370" s="86"/>
      <c r="P370" s="86"/>
      <c r="Q370" s="86"/>
      <c r="R370" s="86"/>
      <c r="S370" s="86"/>
      <c r="T370" s="87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T370" s="19" t="s">
        <v>129</v>
      </c>
      <c r="AU370" s="19" t="s">
        <v>85</v>
      </c>
    </row>
    <row r="371" s="15" customFormat="1">
      <c r="A371" s="15"/>
      <c r="B371" s="251"/>
      <c r="C371" s="252"/>
      <c r="D371" s="230" t="s">
        <v>184</v>
      </c>
      <c r="E371" s="253" t="s">
        <v>21</v>
      </c>
      <c r="F371" s="254" t="s">
        <v>586</v>
      </c>
      <c r="G371" s="252"/>
      <c r="H371" s="253" t="s">
        <v>21</v>
      </c>
      <c r="I371" s="255"/>
      <c r="J371" s="252"/>
      <c r="K371" s="252"/>
      <c r="L371" s="256"/>
      <c r="M371" s="257"/>
      <c r="N371" s="258"/>
      <c r="O371" s="258"/>
      <c r="P371" s="258"/>
      <c r="Q371" s="258"/>
      <c r="R371" s="258"/>
      <c r="S371" s="258"/>
      <c r="T371" s="259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T371" s="260" t="s">
        <v>184</v>
      </c>
      <c r="AU371" s="260" t="s">
        <v>85</v>
      </c>
      <c r="AV371" s="15" t="s">
        <v>83</v>
      </c>
      <c r="AW371" s="15" t="s">
        <v>34</v>
      </c>
      <c r="AX371" s="15" t="s">
        <v>75</v>
      </c>
      <c r="AY371" s="260" t="s">
        <v>118</v>
      </c>
    </row>
    <row r="372" s="13" customFormat="1">
      <c r="A372" s="13"/>
      <c r="B372" s="228"/>
      <c r="C372" s="229"/>
      <c r="D372" s="230" t="s">
        <v>184</v>
      </c>
      <c r="E372" s="231" t="s">
        <v>21</v>
      </c>
      <c r="F372" s="232" t="s">
        <v>587</v>
      </c>
      <c r="G372" s="229"/>
      <c r="H372" s="233">
        <v>1.5469999999999999</v>
      </c>
      <c r="I372" s="234"/>
      <c r="J372" s="229"/>
      <c r="K372" s="229"/>
      <c r="L372" s="235"/>
      <c r="M372" s="236"/>
      <c r="N372" s="237"/>
      <c r="O372" s="237"/>
      <c r="P372" s="237"/>
      <c r="Q372" s="237"/>
      <c r="R372" s="237"/>
      <c r="S372" s="237"/>
      <c r="T372" s="238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39" t="s">
        <v>184</v>
      </c>
      <c r="AU372" s="239" t="s">
        <v>85</v>
      </c>
      <c r="AV372" s="13" t="s">
        <v>85</v>
      </c>
      <c r="AW372" s="13" t="s">
        <v>34</v>
      </c>
      <c r="AX372" s="13" t="s">
        <v>75</v>
      </c>
      <c r="AY372" s="239" t="s">
        <v>118</v>
      </c>
    </row>
    <row r="373" s="13" customFormat="1">
      <c r="A373" s="13"/>
      <c r="B373" s="228"/>
      <c r="C373" s="229"/>
      <c r="D373" s="230" t="s">
        <v>184</v>
      </c>
      <c r="E373" s="231" t="s">
        <v>21</v>
      </c>
      <c r="F373" s="232" t="s">
        <v>588</v>
      </c>
      <c r="G373" s="229"/>
      <c r="H373" s="233">
        <v>10.128</v>
      </c>
      <c r="I373" s="234"/>
      <c r="J373" s="229"/>
      <c r="K373" s="229"/>
      <c r="L373" s="235"/>
      <c r="M373" s="236"/>
      <c r="N373" s="237"/>
      <c r="O373" s="237"/>
      <c r="P373" s="237"/>
      <c r="Q373" s="237"/>
      <c r="R373" s="237"/>
      <c r="S373" s="237"/>
      <c r="T373" s="238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9" t="s">
        <v>184</v>
      </c>
      <c r="AU373" s="239" t="s">
        <v>85</v>
      </c>
      <c r="AV373" s="13" t="s">
        <v>85</v>
      </c>
      <c r="AW373" s="13" t="s">
        <v>34</v>
      </c>
      <c r="AX373" s="13" t="s">
        <v>75</v>
      </c>
      <c r="AY373" s="239" t="s">
        <v>118</v>
      </c>
    </row>
    <row r="374" s="15" customFormat="1">
      <c r="A374" s="15"/>
      <c r="B374" s="251"/>
      <c r="C374" s="252"/>
      <c r="D374" s="230" t="s">
        <v>184</v>
      </c>
      <c r="E374" s="253" t="s">
        <v>21</v>
      </c>
      <c r="F374" s="254" t="s">
        <v>589</v>
      </c>
      <c r="G374" s="252"/>
      <c r="H374" s="253" t="s">
        <v>21</v>
      </c>
      <c r="I374" s="255"/>
      <c r="J374" s="252"/>
      <c r="K374" s="252"/>
      <c r="L374" s="256"/>
      <c r="M374" s="257"/>
      <c r="N374" s="258"/>
      <c r="O374" s="258"/>
      <c r="P374" s="258"/>
      <c r="Q374" s="258"/>
      <c r="R374" s="258"/>
      <c r="S374" s="258"/>
      <c r="T374" s="259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T374" s="260" t="s">
        <v>184</v>
      </c>
      <c r="AU374" s="260" t="s">
        <v>85</v>
      </c>
      <c r="AV374" s="15" t="s">
        <v>83</v>
      </c>
      <c r="AW374" s="15" t="s">
        <v>34</v>
      </c>
      <c r="AX374" s="15" t="s">
        <v>75</v>
      </c>
      <c r="AY374" s="260" t="s">
        <v>118</v>
      </c>
    </row>
    <row r="375" s="13" customFormat="1">
      <c r="A375" s="13"/>
      <c r="B375" s="228"/>
      <c r="C375" s="229"/>
      <c r="D375" s="230" t="s">
        <v>184</v>
      </c>
      <c r="E375" s="231" t="s">
        <v>21</v>
      </c>
      <c r="F375" s="232" t="s">
        <v>590</v>
      </c>
      <c r="G375" s="229"/>
      <c r="H375" s="233">
        <v>1.28</v>
      </c>
      <c r="I375" s="234"/>
      <c r="J375" s="229"/>
      <c r="K375" s="229"/>
      <c r="L375" s="235"/>
      <c r="M375" s="236"/>
      <c r="N375" s="237"/>
      <c r="O375" s="237"/>
      <c r="P375" s="237"/>
      <c r="Q375" s="237"/>
      <c r="R375" s="237"/>
      <c r="S375" s="237"/>
      <c r="T375" s="238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39" t="s">
        <v>184</v>
      </c>
      <c r="AU375" s="239" t="s">
        <v>85</v>
      </c>
      <c r="AV375" s="13" t="s">
        <v>85</v>
      </c>
      <c r="AW375" s="13" t="s">
        <v>34</v>
      </c>
      <c r="AX375" s="13" t="s">
        <v>75</v>
      </c>
      <c r="AY375" s="239" t="s">
        <v>118</v>
      </c>
    </row>
    <row r="376" s="13" customFormat="1">
      <c r="A376" s="13"/>
      <c r="B376" s="228"/>
      <c r="C376" s="229"/>
      <c r="D376" s="230" t="s">
        <v>184</v>
      </c>
      <c r="E376" s="231" t="s">
        <v>21</v>
      </c>
      <c r="F376" s="232" t="s">
        <v>591</v>
      </c>
      <c r="G376" s="229"/>
      <c r="H376" s="233">
        <v>0.64000000000000001</v>
      </c>
      <c r="I376" s="234"/>
      <c r="J376" s="229"/>
      <c r="K376" s="229"/>
      <c r="L376" s="235"/>
      <c r="M376" s="236"/>
      <c r="N376" s="237"/>
      <c r="O376" s="237"/>
      <c r="P376" s="237"/>
      <c r="Q376" s="237"/>
      <c r="R376" s="237"/>
      <c r="S376" s="237"/>
      <c r="T376" s="238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39" t="s">
        <v>184</v>
      </c>
      <c r="AU376" s="239" t="s">
        <v>85</v>
      </c>
      <c r="AV376" s="13" t="s">
        <v>85</v>
      </c>
      <c r="AW376" s="13" t="s">
        <v>34</v>
      </c>
      <c r="AX376" s="13" t="s">
        <v>75</v>
      </c>
      <c r="AY376" s="239" t="s">
        <v>118</v>
      </c>
    </row>
    <row r="377" s="15" customFormat="1">
      <c r="A377" s="15"/>
      <c r="B377" s="251"/>
      <c r="C377" s="252"/>
      <c r="D377" s="230" t="s">
        <v>184</v>
      </c>
      <c r="E377" s="253" t="s">
        <v>21</v>
      </c>
      <c r="F377" s="254" t="s">
        <v>592</v>
      </c>
      <c r="G377" s="252"/>
      <c r="H377" s="253" t="s">
        <v>21</v>
      </c>
      <c r="I377" s="255"/>
      <c r="J377" s="252"/>
      <c r="K377" s="252"/>
      <c r="L377" s="256"/>
      <c r="M377" s="257"/>
      <c r="N377" s="258"/>
      <c r="O377" s="258"/>
      <c r="P377" s="258"/>
      <c r="Q377" s="258"/>
      <c r="R377" s="258"/>
      <c r="S377" s="258"/>
      <c r="T377" s="259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T377" s="260" t="s">
        <v>184</v>
      </c>
      <c r="AU377" s="260" t="s">
        <v>85</v>
      </c>
      <c r="AV377" s="15" t="s">
        <v>83</v>
      </c>
      <c r="AW377" s="15" t="s">
        <v>34</v>
      </c>
      <c r="AX377" s="15" t="s">
        <v>75</v>
      </c>
      <c r="AY377" s="260" t="s">
        <v>118</v>
      </c>
    </row>
    <row r="378" s="13" customFormat="1">
      <c r="A378" s="13"/>
      <c r="B378" s="228"/>
      <c r="C378" s="229"/>
      <c r="D378" s="230" t="s">
        <v>184</v>
      </c>
      <c r="E378" s="231" t="s">
        <v>21</v>
      </c>
      <c r="F378" s="232" t="s">
        <v>593</v>
      </c>
      <c r="G378" s="229"/>
      <c r="H378" s="233">
        <v>3.3319999999999999</v>
      </c>
      <c r="I378" s="234"/>
      <c r="J378" s="229"/>
      <c r="K378" s="229"/>
      <c r="L378" s="235"/>
      <c r="M378" s="236"/>
      <c r="N378" s="237"/>
      <c r="O378" s="237"/>
      <c r="P378" s="237"/>
      <c r="Q378" s="237"/>
      <c r="R378" s="237"/>
      <c r="S378" s="237"/>
      <c r="T378" s="238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9" t="s">
        <v>184</v>
      </c>
      <c r="AU378" s="239" t="s">
        <v>85</v>
      </c>
      <c r="AV378" s="13" t="s">
        <v>85</v>
      </c>
      <c r="AW378" s="13" t="s">
        <v>34</v>
      </c>
      <c r="AX378" s="13" t="s">
        <v>75</v>
      </c>
      <c r="AY378" s="239" t="s">
        <v>118</v>
      </c>
    </row>
    <row r="379" s="15" customFormat="1">
      <c r="A379" s="15"/>
      <c r="B379" s="251"/>
      <c r="C379" s="252"/>
      <c r="D379" s="230" t="s">
        <v>184</v>
      </c>
      <c r="E379" s="253" t="s">
        <v>21</v>
      </c>
      <c r="F379" s="254" t="s">
        <v>594</v>
      </c>
      <c r="G379" s="252"/>
      <c r="H379" s="253" t="s">
        <v>21</v>
      </c>
      <c r="I379" s="255"/>
      <c r="J379" s="252"/>
      <c r="K379" s="252"/>
      <c r="L379" s="256"/>
      <c r="M379" s="257"/>
      <c r="N379" s="258"/>
      <c r="O379" s="258"/>
      <c r="P379" s="258"/>
      <c r="Q379" s="258"/>
      <c r="R379" s="258"/>
      <c r="S379" s="258"/>
      <c r="T379" s="259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T379" s="260" t="s">
        <v>184</v>
      </c>
      <c r="AU379" s="260" t="s">
        <v>85</v>
      </c>
      <c r="AV379" s="15" t="s">
        <v>83</v>
      </c>
      <c r="AW379" s="15" t="s">
        <v>34</v>
      </c>
      <c r="AX379" s="15" t="s">
        <v>75</v>
      </c>
      <c r="AY379" s="260" t="s">
        <v>118</v>
      </c>
    </row>
    <row r="380" s="13" customFormat="1">
      <c r="A380" s="13"/>
      <c r="B380" s="228"/>
      <c r="C380" s="229"/>
      <c r="D380" s="230" t="s">
        <v>184</v>
      </c>
      <c r="E380" s="231" t="s">
        <v>21</v>
      </c>
      <c r="F380" s="232" t="s">
        <v>595</v>
      </c>
      <c r="G380" s="229"/>
      <c r="H380" s="233">
        <v>11.443</v>
      </c>
      <c r="I380" s="234"/>
      <c r="J380" s="229"/>
      <c r="K380" s="229"/>
      <c r="L380" s="235"/>
      <c r="M380" s="236"/>
      <c r="N380" s="237"/>
      <c r="O380" s="237"/>
      <c r="P380" s="237"/>
      <c r="Q380" s="237"/>
      <c r="R380" s="237"/>
      <c r="S380" s="237"/>
      <c r="T380" s="238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39" t="s">
        <v>184</v>
      </c>
      <c r="AU380" s="239" t="s">
        <v>85</v>
      </c>
      <c r="AV380" s="13" t="s">
        <v>85</v>
      </c>
      <c r="AW380" s="13" t="s">
        <v>34</v>
      </c>
      <c r="AX380" s="13" t="s">
        <v>75</v>
      </c>
      <c r="AY380" s="239" t="s">
        <v>118</v>
      </c>
    </row>
    <row r="381" s="14" customFormat="1">
      <c r="A381" s="14"/>
      <c r="B381" s="240"/>
      <c r="C381" s="241"/>
      <c r="D381" s="230" t="s">
        <v>184</v>
      </c>
      <c r="E381" s="242" t="s">
        <v>21</v>
      </c>
      <c r="F381" s="243" t="s">
        <v>186</v>
      </c>
      <c r="G381" s="241"/>
      <c r="H381" s="244">
        <v>28.370000000000001</v>
      </c>
      <c r="I381" s="245"/>
      <c r="J381" s="241"/>
      <c r="K381" s="241"/>
      <c r="L381" s="246"/>
      <c r="M381" s="247"/>
      <c r="N381" s="248"/>
      <c r="O381" s="248"/>
      <c r="P381" s="248"/>
      <c r="Q381" s="248"/>
      <c r="R381" s="248"/>
      <c r="S381" s="248"/>
      <c r="T381" s="249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50" t="s">
        <v>184</v>
      </c>
      <c r="AU381" s="250" t="s">
        <v>85</v>
      </c>
      <c r="AV381" s="14" t="s">
        <v>181</v>
      </c>
      <c r="AW381" s="14" t="s">
        <v>34</v>
      </c>
      <c r="AX381" s="14" t="s">
        <v>83</v>
      </c>
      <c r="AY381" s="250" t="s">
        <v>118</v>
      </c>
    </row>
    <row r="382" s="2" customFormat="1" ht="16.5" customHeight="1">
      <c r="A382" s="40"/>
      <c r="B382" s="41"/>
      <c r="C382" s="206" t="s">
        <v>596</v>
      </c>
      <c r="D382" s="206" t="s">
        <v>122</v>
      </c>
      <c r="E382" s="207" t="s">
        <v>597</v>
      </c>
      <c r="F382" s="208" t="s">
        <v>598</v>
      </c>
      <c r="G382" s="209" t="s">
        <v>180</v>
      </c>
      <c r="H382" s="210">
        <v>28.370000000000001</v>
      </c>
      <c r="I382" s="211"/>
      <c r="J382" s="212">
        <f>ROUND(I382*H382,2)</f>
        <v>0</v>
      </c>
      <c r="K382" s="208" t="s">
        <v>126</v>
      </c>
      <c r="L382" s="46"/>
      <c r="M382" s="213" t="s">
        <v>21</v>
      </c>
      <c r="N382" s="214" t="s">
        <v>46</v>
      </c>
      <c r="O382" s="86"/>
      <c r="P382" s="215">
        <f>O382*H382</f>
        <v>0</v>
      </c>
      <c r="Q382" s="215">
        <v>0.00013999999999999999</v>
      </c>
      <c r="R382" s="215">
        <f>Q382*H382</f>
        <v>0.0039718000000000002</v>
      </c>
      <c r="S382" s="215">
        <v>0</v>
      </c>
      <c r="T382" s="216">
        <f>S382*H382</f>
        <v>0</v>
      </c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R382" s="217" t="s">
        <v>379</v>
      </c>
      <c r="AT382" s="217" t="s">
        <v>122</v>
      </c>
      <c r="AU382" s="217" t="s">
        <v>85</v>
      </c>
      <c r="AY382" s="19" t="s">
        <v>118</v>
      </c>
      <c r="BE382" s="218">
        <f>IF(N382="základní",J382,0)</f>
        <v>0</v>
      </c>
      <c r="BF382" s="218">
        <f>IF(N382="snížená",J382,0)</f>
        <v>0</v>
      </c>
      <c r="BG382" s="218">
        <f>IF(N382="zákl. přenesená",J382,0)</f>
        <v>0</v>
      </c>
      <c r="BH382" s="218">
        <f>IF(N382="sníž. přenesená",J382,0)</f>
        <v>0</v>
      </c>
      <c r="BI382" s="218">
        <f>IF(N382="nulová",J382,0)</f>
        <v>0</v>
      </c>
      <c r="BJ382" s="19" t="s">
        <v>83</v>
      </c>
      <c r="BK382" s="218">
        <f>ROUND(I382*H382,2)</f>
        <v>0</v>
      </c>
      <c r="BL382" s="19" t="s">
        <v>379</v>
      </c>
      <c r="BM382" s="217" t="s">
        <v>599</v>
      </c>
    </row>
    <row r="383" s="2" customFormat="1">
      <c r="A383" s="40"/>
      <c r="B383" s="41"/>
      <c r="C383" s="42"/>
      <c r="D383" s="219" t="s">
        <v>129</v>
      </c>
      <c r="E383" s="42"/>
      <c r="F383" s="220" t="s">
        <v>600</v>
      </c>
      <c r="G383" s="42"/>
      <c r="H383" s="42"/>
      <c r="I383" s="221"/>
      <c r="J383" s="42"/>
      <c r="K383" s="42"/>
      <c r="L383" s="46"/>
      <c r="M383" s="222"/>
      <c r="N383" s="223"/>
      <c r="O383" s="86"/>
      <c r="P383" s="86"/>
      <c r="Q383" s="86"/>
      <c r="R383" s="86"/>
      <c r="S383" s="86"/>
      <c r="T383" s="87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T383" s="19" t="s">
        <v>129</v>
      </c>
      <c r="AU383" s="19" t="s">
        <v>85</v>
      </c>
    </row>
    <row r="384" s="15" customFormat="1">
      <c r="A384" s="15"/>
      <c r="B384" s="251"/>
      <c r="C384" s="252"/>
      <c r="D384" s="230" t="s">
        <v>184</v>
      </c>
      <c r="E384" s="253" t="s">
        <v>21</v>
      </c>
      <c r="F384" s="254" t="s">
        <v>601</v>
      </c>
      <c r="G384" s="252"/>
      <c r="H384" s="253" t="s">
        <v>21</v>
      </c>
      <c r="I384" s="255"/>
      <c r="J384" s="252"/>
      <c r="K384" s="252"/>
      <c r="L384" s="256"/>
      <c r="M384" s="257"/>
      <c r="N384" s="258"/>
      <c r="O384" s="258"/>
      <c r="P384" s="258"/>
      <c r="Q384" s="258"/>
      <c r="R384" s="258"/>
      <c r="S384" s="258"/>
      <c r="T384" s="259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T384" s="260" t="s">
        <v>184</v>
      </c>
      <c r="AU384" s="260" t="s">
        <v>85</v>
      </c>
      <c r="AV384" s="15" t="s">
        <v>83</v>
      </c>
      <c r="AW384" s="15" t="s">
        <v>34</v>
      </c>
      <c r="AX384" s="15" t="s">
        <v>75</v>
      </c>
      <c r="AY384" s="260" t="s">
        <v>118</v>
      </c>
    </row>
    <row r="385" s="13" customFormat="1">
      <c r="A385" s="13"/>
      <c r="B385" s="228"/>
      <c r="C385" s="229"/>
      <c r="D385" s="230" t="s">
        <v>184</v>
      </c>
      <c r="E385" s="231" t="s">
        <v>21</v>
      </c>
      <c r="F385" s="232" t="s">
        <v>602</v>
      </c>
      <c r="G385" s="229"/>
      <c r="H385" s="233">
        <v>28.370000000000001</v>
      </c>
      <c r="I385" s="234"/>
      <c r="J385" s="229"/>
      <c r="K385" s="229"/>
      <c r="L385" s="235"/>
      <c r="M385" s="236"/>
      <c r="N385" s="237"/>
      <c r="O385" s="237"/>
      <c r="P385" s="237"/>
      <c r="Q385" s="237"/>
      <c r="R385" s="237"/>
      <c r="S385" s="237"/>
      <c r="T385" s="238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39" t="s">
        <v>184</v>
      </c>
      <c r="AU385" s="239" t="s">
        <v>85</v>
      </c>
      <c r="AV385" s="13" t="s">
        <v>85</v>
      </c>
      <c r="AW385" s="13" t="s">
        <v>34</v>
      </c>
      <c r="AX385" s="13" t="s">
        <v>75</v>
      </c>
      <c r="AY385" s="239" t="s">
        <v>118</v>
      </c>
    </row>
    <row r="386" s="14" customFormat="1">
      <c r="A386" s="14"/>
      <c r="B386" s="240"/>
      <c r="C386" s="241"/>
      <c r="D386" s="230" t="s">
        <v>184</v>
      </c>
      <c r="E386" s="242" t="s">
        <v>21</v>
      </c>
      <c r="F386" s="243" t="s">
        <v>186</v>
      </c>
      <c r="G386" s="241"/>
      <c r="H386" s="244">
        <v>28.370000000000001</v>
      </c>
      <c r="I386" s="245"/>
      <c r="J386" s="241"/>
      <c r="K386" s="241"/>
      <c r="L386" s="246"/>
      <c r="M386" s="247"/>
      <c r="N386" s="248"/>
      <c r="O386" s="248"/>
      <c r="P386" s="248"/>
      <c r="Q386" s="248"/>
      <c r="R386" s="248"/>
      <c r="S386" s="248"/>
      <c r="T386" s="249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50" t="s">
        <v>184</v>
      </c>
      <c r="AU386" s="250" t="s">
        <v>85</v>
      </c>
      <c r="AV386" s="14" t="s">
        <v>181</v>
      </c>
      <c r="AW386" s="14" t="s">
        <v>34</v>
      </c>
      <c r="AX386" s="14" t="s">
        <v>83</v>
      </c>
      <c r="AY386" s="250" t="s">
        <v>118</v>
      </c>
    </row>
    <row r="387" s="2" customFormat="1" ht="16.5" customHeight="1">
      <c r="A387" s="40"/>
      <c r="B387" s="41"/>
      <c r="C387" s="206" t="s">
        <v>603</v>
      </c>
      <c r="D387" s="206" t="s">
        <v>122</v>
      </c>
      <c r="E387" s="207" t="s">
        <v>604</v>
      </c>
      <c r="F387" s="208" t="s">
        <v>605</v>
      </c>
      <c r="G387" s="209" t="s">
        <v>180</v>
      </c>
      <c r="H387" s="210">
        <v>25.542999999999999</v>
      </c>
      <c r="I387" s="211"/>
      <c r="J387" s="212">
        <f>ROUND(I387*H387,2)</f>
        <v>0</v>
      </c>
      <c r="K387" s="208" t="s">
        <v>126</v>
      </c>
      <c r="L387" s="46"/>
      <c r="M387" s="213" t="s">
        <v>21</v>
      </c>
      <c r="N387" s="214" t="s">
        <v>46</v>
      </c>
      <c r="O387" s="86"/>
      <c r="P387" s="215">
        <f>O387*H387</f>
        <v>0</v>
      </c>
      <c r="Q387" s="215">
        <v>0.00012</v>
      </c>
      <c r="R387" s="215">
        <f>Q387*H387</f>
        <v>0.0030651599999999999</v>
      </c>
      <c r="S387" s="215">
        <v>0</v>
      </c>
      <c r="T387" s="216">
        <f>S387*H387</f>
        <v>0</v>
      </c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R387" s="217" t="s">
        <v>379</v>
      </c>
      <c r="AT387" s="217" t="s">
        <v>122</v>
      </c>
      <c r="AU387" s="217" t="s">
        <v>85</v>
      </c>
      <c r="AY387" s="19" t="s">
        <v>118</v>
      </c>
      <c r="BE387" s="218">
        <f>IF(N387="základní",J387,0)</f>
        <v>0</v>
      </c>
      <c r="BF387" s="218">
        <f>IF(N387="snížená",J387,0)</f>
        <v>0</v>
      </c>
      <c r="BG387" s="218">
        <f>IF(N387="zákl. přenesená",J387,0)</f>
        <v>0</v>
      </c>
      <c r="BH387" s="218">
        <f>IF(N387="sníž. přenesená",J387,0)</f>
        <v>0</v>
      </c>
      <c r="BI387" s="218">
        <f>IF(N387="nulová",J387,0)</f>
        <v>0</v>
      </c>
      <c r="BJ387" s="19" t="s">
        <v>83</v>
      </c>
      <c r="BK387" s="218">
        <f>ROUND(I387*H387,2)</f>
        <v>0</v>
      </c>
      <c r="BL387" s="19" t="s">
        <v>379</v>
      </c>
      <c r="BM387" s="217" t="s">
        <v>606</v>
      </c>
    </row>
    <row r="388" s="2" customFormat="1">
      <c r="A388" s="40"/>
      <c r="B388" s="41"/>
      <c r="C388" s="42"/>
      <c r="D388" s="219" t="s">
        <v>129</v>
      </c>
      <c r="E388" s="42"/>
      <c r="F388" s="220" t="s">
        <v>607</v>
      </c>
      <c r="G388" s="42"/>
      <c r="H388" s="42"/>
      <c r="I388" s="221"/>
      <c r="J388" s="42"/>
      <c r="K388" s="42"/>
      <c r="L388" s="46"/>
      <c r="M388" s="222"/>
      <c r="N388" s="223"/>
      <c r="O388" s="86"/>
      <c r="P388" s="86"/>
      <c r="Q388" s="86"/>
      <c r="R388" s="86"/>
      <c r="S388" s="86"/>
      <c r="T388" s="87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T388" s="19" t="s">
        <v>129</v>
      </c>
      <c r="AU388" s="19" t="s">
        <v>85</v>
      </c>
    </row>
    <row r="389" s="15" customFormat="1">
      <c r="A389" s="15"/>
      <c r="B389" s="251"/>
      <c r="C389" s="252"/>
      <c r="D389" s="230" t="s">
        <v>184</v>
      </c>
      <c r="E389" s="253" t="s">
        <v>21</v>
      </c>
      <c r="F389" s="254" t="s">
        <v>586</v>
      </c>
      <c r="G389" s="252"/>
      <c r="H389" s="253" t="s">
        <v>21</v>
      </c>
      <c r="I389" s="255"/>
      <c r="J389" s="252"/>
      <c r="K389" s="252"/>
      <c r="L389" s="256"/>
      <c r="M389" s="257"/>
      <c r="N389" s="258"/>
      <c r="O389" s="258"/>
      <c r="P389" s="258"/>
      <c r="Q389" s="258"/>
      <c r="R389" s="258"/>
      <c r="S389" s="258"/>
      <c r="T389" s="259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T389" s="260" t="s">
        <v>184</v>
      </c>
      <c r="AU389" s="260" t="s">
        <v>85</v>
      </c>
      <c r="AV389" s="15" t="s">
        <v>83</v>
      </c>
      <c r="AW389" s="15" t="s">
        <v>34</v>
      </c>
      <c r="AX389" s="15" t="s">
        <v>75</v>
      </c>
      <c r="AY389" s="260" t="s">
        <v>118</v>
      </c>
    </row>
    <row r="390" s="13" customFormat="1">
      <c r="A390" s="13"/>
      <c r="B390" s="228"/>
      <c r="C390" s="229"/>
      <c r="D390" s="230" t="s">
        <v>184</v>
      </c>
      <c r="E390" s="231" t="s">
        <v>21</v>
      </c>
      <c r="F390" s="232" t="s">
        <v>588</v>
      </c>
      <c r="G390" s="229"/>
      <c r="H390" s="233">
        <v>10.128</v>
      </c>
      <c r="I390" s="234"/>
      <c r="J390" s="229"/>
      <c r="K390" s="229"/>
      <c r="L390" s="235"/>
      <c r="M390" s="236"/>
      <c r="N390" s="237"/>
      <c r="O390" s="237"/>
      <c r="P390" s="237"/>
      <c r="Q390" s="237"/>
      <c r="R390" s="237"/>
      <c r="S390" s="237"/>
      <c r="T390" s="238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39" t="s">
        <v>184</v>
      </c>
      <c r="AU390" s="239" t="s">
        <v>85</v>
      </c>
      <c r="AV390" s="13" t="s">
        <v>85</v>
      </c>
      <c r="AW390" s="13" t="s">
        <v>34</v>
      </c>
      <c r="AX390" s="13" t="s">
        <v>75</v>
      </c>
      <c r="AY390" s="239" t="s">
        <v>118</v>
      </c>
    </row>
    <row r="391" s="15" customFormat="1">
      <c r="A391" s="15"/>
      <c r="B391" s="251"/>
      <c r="C391" s="252"/>
      <c r="D391" s="230" t="s">
        <v>184</v>
      </c>
      <c r="E391" s="253" t="s">
        <v>21</v>
      </c>
      <c r="F391" s="254" t="s">
        <v>589</v>
      </c>
      <c r="G391" s="252"/>
      <c r="H391" s="253" t="s">
        <v>21</v>
      </c>
      <c r="I391" s="255"/>
      <c r="J391" s="252"/>
      <c r="K391" s="252"/>
      <c r="L391" s="256"/>
      <c r="M391" s="257"/>
      <c r="N391" s="258"/>
      <c r="O391" s="258"/>
      <c r="P391" s="258"/>
      <c r="Q391" s="258"/>
      <c r="R391" s="258"/>
      <c r="S391" s="258"/>
      <c r="T391" s="259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T391" s="260" t="s">
        <v>184</v>
      </c>
      <c r="AU391" s="260" t="s">
        <v>85</v>
      </c>
      <c r="AV391" s="15" t="s">
        <v>83</v>
      </c>
      <c r="AW391" s="15" t="s">
        <v>34</v>
      </c>
      <c r="AX391" s="15" t="s">
        <v>75</v>
      </c>
      <c r="AY391" s="260" t="s">
        <v>118</v>
      </c>
    </row>
    <row r="392" s="13" customFormat="1">
      <c r="A392" s="13"/>
      <c r="B392" s="228"/>
      <c r="C392" s="229"/>
      <c r="D392" s="230" t="s">
        <v>184</v>
      </c>
      <c r="E392" s="231" t="s">
        <v>21</v>
      </c>
      <c r="F392" s="232" t="s">
        <v>591</v>
      </c>
      <c r="G392" s="229"/>
      <c r="H392" s="233">
        <v>0.64000000000000001</v>
      </c>
      <c r="I392" s="234"/>
      <c r="J392" s="229"/>
      <c r="K392" s="229"/>
      <c r="L392" s="235"/>
      <c r="M392" s="236"/>
      <c r="N392" s="237"/>
      <c r="O392" s="237"/>
      <c r="P392" s="237"/>
      <c r="Q392" s="237"/>
      <c r="R392" s="237"/>
      <c r="S392" s="237"/>
      <c r="T392" s="238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39" t="s">
        <v>184</v>
      </c>
      <c r="AU392" s="239" t="s">
        <v>85</v>
      </c>
      <c r="AV392" s="13" t="s">
        <v>85</v>
      </c>
      <c r="AW392" s="13" t="s">
        <v>34</v>
      </c>
      <c r="AX392" s="13" t="s">
        <v>75</v>
      </c>
      <c r="AY392" s="239" t="s">
        <v>118</v>
      </c>
    </row>
    <row r="393" s="15" customFormat="1">
      <c r="A393" s="15"/>
      <c r="B393" s="251"/>
      <c r="C393" s="252"/>
      <c r="D393" s="230" t="s">
        <v>184</v>
      </c>
      <c r="E393" s="253" t="s">
        <v>21</v>
      </c>
      <c r="F393" s="254" t="s">
        <v>592</v>
      </c>
      <c r="G393" s="252"/>
      <c r="H393" s="253" t="s">
        <v>21</v>
      </c>
      <c r="I393" s="255"/>
      <c r="J393" s="252"/>
      <c r="K393" s="252"/>
      <c r="L393" s="256"/>
      <c r="M393" s="257"/>
      <c r="N393" s="258"/>
      <c r="O393" s="258"/>
      <c r="P393" s="258"/>
      <c r="Q393" s="258"/>
      <c r="R393" s="258"/>
      <c r="S393" s="258"/>
      <c r="T393" s="259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T393" s="260" t="s">
        <v>184</v>
      </c>
      <c r="AU393" s="260" t="s">
        <v>85</v>
      </c>
      <c r="AV393" s="15" t="s">
        <v>83</v>
      </c>
      <c r="AW393" s="15" t="s">
        <v>34</v>
      </c>
      <c r="AX393" s="15" t="s">
        <v>75</v>
      </c>
      <c r="AY393" s="260" t="s">
        <v>118</v>
      </c>
    </row>
    <row r="394" s="13" customFormat="1">
      <c r="A394" s="13"/>
      <c r="B394" s="228"/>
      <c r="C394" s="229"/>
      <c r="D394" s="230" t="s">
        <v>184</v>
      </c>
      <c r="E394" s="231" t="s">
        <v>21</v>
      </c>
      <c r="F394" s="232" t="s">
        <v>593</v>
      </c>
      <c r="G394" s="229"/>
      <c r="H394" s="233">
        <v>3.3319999999999999</v>
      </c>
      <c r="I394" s="234"/>
      <c r="J394" s="229"/>
      <c r="K394" s="229"/>
      <c r="L394" s="235"/>
      <c r="M394" s="236"/>
      <c r="N394" s="237"/>
      <c r="O394" s="237"/>
      <c r="P394" s="237"/>
      <c r="Q394" s="237"/>
      <c r="R394" s="237"/>
      <c r="S394" s="237"/>
      <c r="T394" s="238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39" t="s">
        <v>184</v>
      </c>
      <c r="AU394" s="239" t="s">
        <v>85</v>
      </c>
      <c r="AV394" s="13" t="s">
        <v>85</v>
      </c>
      <c r="AW394" s="13" t="s">
        <v>34</v>
      </c>
      <c r="AX394" s="13" t="s">
        <v>75</v>
      </c>
      <c r="AY394" s="239" t="s">
        <v>118</v>
      </c>
    </row>
    <row r="395" s="15" customFormat="1">
      <c r="A395" s="15"/>
      <c r="B395" s="251"/>
      <c r="C395" s="252"/>
      <c r="D395" s="230" t="s">
        <v>184</v>
      </c>
      <c r="E395" s="253" t="s">
        <v>21</v>
      </c>
      <c r="F395" s="254" t="s">
        <v>594</v>
      </c>
      <c r="G395" s="252"/>
      <c r="H395" s="253" t="s">
        <v>21</v>
      </c>
      <c r="I395" s="255"/>
      <c r="J395" s="252"/>
      <c r="K395" s="252"/>
      <c r="L395" s="256"/>
      <c r="M395" s="257"/>
      <c r="N395" s="258"/>
      <c r="O395" s="258"/>
      <c r="P395" s="258"/>
      <c r="Q395" s="258"/>
      <c r="R395" s="258"/>
      <c r="S395" s="258"/>
      <c r="T395" s="259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T395" s="260" t="s">
        <v>184</v>
      </c>
      <c r="AU395" s="260" t="s">
        <v>85</v>
      </c>
      <c r="AV395" s="15" t="s">
        <v>83</v>
      </c>
      <c r="AW395" s="15" t="s">
        <v>34</v>
      </c>
      <c r="AX395" s="15" t="s">
        <v>75</v>
      </c>
      <c r="AY395" s="260" t="s">
        <v>118</v>
      </c>
    </row>
    <row r="396" s="13" customFormat="1">
      <c r="A396" s="13"/>
      <c r="B396" s="228"/>
      <c r="C396" s="229"/>
      <c r="D396" s="230" t="s">
        <v>184</v>
      </c>
      <c r="E396" s="231" t="s">
        <v>21</v>
      </c>
      <c r="F396" s="232" t="s">
        <v>595</v>
      </c>
      <c r="G396" s="229"/>
      <c r="H396" s="233">
        <v>11.443</v>
      </c>
      <c r="I396" s="234"/>
      <c r="J396" s="229"/>
      <c r="K396" s="229"/>
      <c r="L396" s="235"/>
      <c r="M396" s="236"/>
      <c r="N396" s="237"/>
      <c r="O396" s="237"/>
      <c r="P396" s="237"/>
      <c r="Q396" s="237"/>
      <c r="R396" s="237"/>
      <c r="S396" s="237"/>
      <c r="T396" s="238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39" t="s">
        <v>184</v>
      </c>
      <c r="AU396" s="239" t="s">
        <v>85</v>
      </c>
      <c r="AV396" s="13" t="s">
        <v>85</v>
      </c>
      <c r="AW396" s="13" t="s">
        <v>34</v>
      </c>
      <c r="AX396" s="13" t="s">
        <v>75</v>
      </c>
      <c r="AY396" s="239" t="s">
        <v>118</v>
      </c>
    </row>
    <row r="397" s="14" customFormat="1">
      <c r="A397" s="14"/>
      <c r="B397" s="240"/>
      <c r="C397" s="241"/>
      <c r="D397" s="230" t="s">
        <v>184</v>
      </c>
      <c r="E397" s="242" t="s">
        <v>21</v>
      </c>
      <c r="F397" s="243" t="s">
        <v>186</v>
      </c>
      <c r="G397" s="241"/>
      <c r="H397" s="244">
        <v>25.542999999999999</v>
      </c>
      <c r="I397" s="245"/>
      <c r="J397" s="241"/>
      <c r="K397" s="241"/>
      <c r="L397" s="246"/>
      <c r="M397" s="284"/>
      <c r="N397" s="285"/>
      <c r="O397" s="285"/>
      <c r="P397" s="285"/>
      <c r="Q397" s="285"/>
      <c r="R397" s="285"/>
      <c r="S397" s="285"/>
      <c r="T397" s="286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250" t="s">
        <v>184</v>
      </c>
      <c r="AU397" s="250" t="s">
        <v>85</v>
      </c>
      <c r="AV397" s="14" t="s">
        <v>181</v>
      </c>
      <c r="AW397" s="14" t="s">
        <v>34</v>
      </c>
      <c r="AX397" s="14" t="s">
        <v>83</v>
      </c>
      <c r="AY397" s="250" t="s">
        <v>118</v>
      </c>
    </row>
    <row r="398" s="2" customFormat="1" ht="6.96" customHeight="1">
      <c r="A398" s="40"/>
      <c r="B398" s="61"/>
      <c r="C398" s="62"/>
      <c r="D398" s="62"/>
      <c r="E398" s="62"/>
      <c r="F398" s="62"/>
      <c r="G398" s="62"/>
      <c r="H398" s="62"/>
      <c r="I398" s="62"/>
      <c r="J398" s="62"/>
      <c r="K398" s="62"/>
      <c r="L398" s="46"/>
      <c r="M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</row>
  </sheetData>
  <sheetProtection sheet="1" autoFilter="0" formatColumns="0" formatRows="0" objects="1" scenarios="1" spinCount="100000" saltValue="r0mmB2p8ZHRbtWCGMhT3yRjRUOhjuMvItImBxaX50WIFZM7C0LVBa9gX0/L7ggZB7aPCZEC49gvRoac2z6f2cQ==" hashValue="BUPWNHSfx7R5rycfnIzr5GdUZiYeavG/3zIjWJakYqso5lemewhf6JdvVMSzV8XdMSAMXtHZ/lPdJYbwf3XR+A==" algorithmName="SHA-512" password="CC35"/>
  <autoFilter ref="C91:K397"/>
  <mergeCells count="9">
    <mergeCell ref="E7:H7"/>
    <mergeCell ref="E9:H9"/>
    <mergeCell ref="E18:H18"/>
    <mergeCell ref="E27:H27"/>
    <mergeCell ref="E48:H48"/>
    <mergeCell ref="E50:H50"/>
    <mergeCell ref="E82:H82"/>
    <mergeCell ref="E84:H84"/>
    <mergeCell ref="L2:V2"/>
  </mergeCells>
  <hyperlinks>
    <hyperlink ref="F96" r:id="rId1" display="https://podminky.urs.cz/item/CS_URS_2022_01/121151104"/>
    <hyperlink ref="F100" r:id="rId2" display="https://podminky.urs.cz/item/CS_URS_2022_01/132251101"/>
    <hyperlink ref="F104" r:id="rId3" display="https://podminky.urs.cz/item/CS_URS_2022_01/162751117"/>
    <hyperlink ref="F108" r:id="rId4" display="https://podminky.urs.cz/item/CS_URS_2022_01/162751119"/>
    <hyperlink ref="F112" r:id="rId5" display="https://podminky.urs.cz/item/CS_URS_2022_01/171201221"/>
    <hyperlink ref="F116" r:id="rId6" display="https://podminky.urs.cz/item/CS_URS_2022_01/171251201"/>
    <hyperlink ref="F120" r:id="rId7" display="https://podminky.urs.cz/item/CS_URS_2022_01/174151101"/>
    <hyperlink ref="F129" r:id="rId8" display="https://podminky.urs.cz/item/CS_URS_2022_01/274313611"/>
    <hyperlink ref="F133" r:id="rId9" display="https://podminky.urs.cz/item/CS_URS_2022_01/278361101"/>
    <hyperlink ref="F138" r:id="rId10" display="https://podminky.urs.cz/item/CS_URS_2022_01/311361821"/>
    <hyperlink ref="F145" r:id="rId11" display="https://podminky.urs.cz/item/CS_URS_2022_01/311113135"/>
    <hyperlink ref="F149" r:id="rId12" display="https://podminky.urs.cz/item/CS_URS_2022_01/311113214"/>
    <hyperlink ref="F154" r:id="rId13" display="https://podminky.urs.cz/item/CS_URS_2022_01/564811011"/>
    <hyperlink ref="F158" r:id="rId14" display="https://podminky.urs.cz/item/CS_URS_2022_01/564831011"/>
    <hyperlink ref="F165" r:id="rId15" display="https://podminky.urs.cz/item/CS_URS_2022_01/631311114"/>
    <hyperlink ref="F170" r:id="rId16" display="https://podminky.urs.cz/item/CS_URS_2022_01/631311124"/>
    <hyperlink ref="F175" r:id="rId17" display="https://podminky.urs.cz/item/CS_URS_2022_01/631311214"/>
    <hyperlink ref="F179" r:id="rId18" display="https://podminky.urs.cz/item/CS_URS_2022_01/631311224"/>
    <hyperlink ref="F183" r:id="rId19" display="https://podminky.urs.cz/item/CS_URS_2022_01/631319011"/>
    <hyperlink ref="F187" r:id="rId20" display="https://podminky.urs.cz/item/CS_URS_2022_01/631319012"/>
    <hyperlink ref="F191" r:id="rId21" display="https://podminky.urs.cz/item/CS_URS_2022_01/631319171"/>
    <hyperlink ref="F195" r:id="rId22" display="https://podminky.urs.cz/item/CS_URS_2022_01/631319173"/>
    <hyperlink ref="F199" r:id="rId23" display="https://podminky.urs.cz/item/CS_URS_2022_01/631362021"/>
    <hyperlink ref="F203" r:id="rId24" display="https://podminky.urs.cz/item/CS_URS_2022_01/632481213"/>
    <hyperlink ref="F215" r:id="rId25" display="https://podminky.urs.cz/item/CS_URS_2022_01/919726122"/>
    <hyperlink ref="F219" r:id="rId26" display="https://podminky.urs.cz/item/CS_URS_2022_01/953961213"/>
    <hyperlink ref="F224" r:id="rId27" display="https://podminky.urs.cz/item/CS_URS_2022_01/998011001"/>
    <hyperlink ref="F228" r:id="rId28" display="https://podminky.urs.cz/item/CS_URS_2022_01/762081410"/>
    <hyperlink ref="F236" r:id="rId29" display="https://podminky.urs.cz/item/CS_URS_2022_01/762332531"/>
    <hyperlink ref="F243" r:id="rId30" display="https://podminky.urs.cz/item/CS_URS_2022_01/762332532"/>
    <hyperlink ref="F268" r:id="rId31" display="https://podminky.urs.cz/item/CS_URS_2022_01/762342511"/>
    <hyperlink ref="F276" r:id="rId32" display="https://podminky.urs.cz/item/CS_URS_2022_01/762341260"/>
    <hyperlink ref="F287" r:id="rId33" display="https://podminky.urs.cz/item/CS_URS_2022_01/762395000"/>
    <hyperlink ref="F291" r:id="rId34" display="https://podminky.urs.cz/item/CS_URS_2022_01/998762101"/>
    <hyperlink ref="F294" r:id="rId35" display="https://podminky.urs.cz/item/CS_URS_2022_01/764121431"/>
    <hyperlink ref="F298" r:id="rId36" display="https://podminky.urs.cz/item/CS_URS_2022_01/764221443"/>
    <hyperlink ref="F303" r:id="rId37" display="https://podminky.urs.cz/item/CS_URS_2022_01/998764201"/>
    <hyperlink ref="F306" r:id="rId38" display="https://podminky.urs.cz/item/CS_URS_2022_01/767995112"/>
    <hyperlink ref="F320" r:id="rId39" display="https://podminky.urs.cz/item/CS_URS_2022_01/767995113"/>
    <hyperlink ref="F327" r:id="rId40" display="https://podminky.urs.cz/item/CS_URS_2022_01/767995115"/>
    <hyperlink ref="F358" r:id="rId41" display="https://podminky.urs.cz/item/CS_URS_2022_01/998767201"/>
    <hyperlink ref="F361" r:id="rId42" display="https://podminky.urs.cz/item/CS_URS_2022_01/783213011"/>
    <hyperlink ref="F366" r:id="rId43" display="https://podminky.urs.cz/item/CS_URS_2022_01/783218111"/>
    <hyperlink ref="F370" r:id="rId44" display="https://podminky.urs.cz/item/CS_URS_2022_01/783301313"/>
    <hyperlink ref="F383" r:id="rId45" display="https://podminky.urs.cz/item/CS_URS_2022_01/783314101"/>
    <hyperlink ref="F388" r:id="rId46" display="https://podminky.urs.cz/item/CS_URS_2022_01/783317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7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87" customWidth="1"/>
    <col min="2" max="2" width="1.667969" style="287" customWidth="1"/>
    <col min="3" max="4" width="5" style="287" customWidth="1"/>
    <col min="5" max="5" width="11.66016" style="287" customWidth="1"/>
    <col min="6" max="6" width="9.160156" style="287" customWidth="1"/>
    <col min="7" max="7" width="5" style="287" customWidth="1"/>
    <col min="8" max="8" width="77.83203" style="287" customWidth="1"/>
    <col min="9" max="10" width="20" style="287" customWidth="1"/>
    <col min="11" max="11" width="1.667969" style="287" customWidth="1"/>
  </cols>
  <sheetData>
    <row r="1" s="1" customFormat="1" ht="37.5" customHeight="1"/>
    <row r="2" s="1" customFormat="1" ht="7.5" customHeight="1">
      <c r="B2" s="288"/>
      <c r="C2" s="289"/>
      <c r="D2" s="289"/>
      <c r="E2" s="289"/>
      <c r="F2" s="289"/>
      <c r="G2" s="289"/>
      <c r="H2" s="289"/>
      <c r="I2" s="289"/>
      <c r="J2" s="289"/>
      <c r="K2" s="290"/>
    </row>
    <row r="3" s="17" customFormat="1" ht="45" customHeight="1">
      <c r="B3" s="291"/>
      <c r="C3" s="292" t="s">
        <v>608</v>
      </c>
      <c r="D3" s="292"/>
      <c r="E3" s="292"/>
      <c r="F3" s="292"/>
      <c r="G3" s="292"/>
      <c r="H3" s="292"/>
      <c r="I3" s="292"/>
      <c r="J3" s="292"/>
      <c r="K3" s="293"/>
    </row>
    <row r="4" s="1" customFormat="1" ht="25.5" customHeight="1">
      <c r="B4" s="294"/>
      <c r="C4" s="295" t="s">
        <v>609</v>
      </c>
      <c r="D4" s="295"/>
      <c r="E4" s="295"/>
      <c r="F4" s="295"/>
      <c r="G4" s="295"/>
      <c r="H4" s="295"/>
      <c r="I4" s="295"/>
      <c r="J4" s="295"/>
      <c r="K4" s="296"/>
    </row>
    <row r="5" s="1" customFormat="1" ht="5.25" customHeight="1">
      <c r="B5" s="294"/>
      <c r="C5" s="297"/>
      <c r="D5" s="297"/>
      <c r="E5" s="297"/>
      <c r="F5" s="297"/>
      <c r="G5" s="297"/>
      <c r="H5" s="297"/>
      <c r="I5" s="297"/>
      <c r="J5" s="297"/>
      <c r="K5" s="296"/>
    </row>
    <row r="6" s="1" customFormat="1" ht="15" customHeight="1">
      <c r="B6" s="294"/>
      <c r="C6" s="298" t="s">
        <v>610</v>
      </c>
      <c r="D6" s="298"/>
      <c r="E6" s="298"/>
      <c r="F6" s="298"/>
      <c r="G6" s="298"/>
      <c r="H6" s="298"/>
      <c r="I6" s="298"/>
      <c r="J6" s="298"/>
      <c r="K6" s="296"/>
    </row>
    <row r="7" s="1" customFormat="1" ht="15" customHeight="1">
      <c r="B7" s="299"/>
      <c r="C7" s="298" t="s">
        <v>611</v>
      </c>
      <c r="D7" s="298"/>
      <c r="E7" s="298"/>
      <c r="F7" s="298"/>
      <c r="G7" s="298"/>
      <c r="H7" s="298"/>
      <c r="I7" s="298"/>
      <c r="J7" s="298"/>
      <c r="K7" s="296"/>
    </row>
    <row r="8" s="1" customFormat="1" ht="12.75" customHeight="1">
      <c r="B8" s="299"/>
      <c r="C8" s="298"/>
      <c r="D8" s="298"/>
      <c r="E8" s="298"/>
      <c r="F8" s="298"/>
      <c r="G8" s="298"/>
      <c r="H8" s="298"/>
      <c r="I8" s="298"/>
      <c r="J8" s="298"/>
      <c r="K8" s="296"/>
    </row>
    <row r="9" s="1" customFormat="1" ht="15" customHeight="1">
      <c r="B9" s="299"/>
      <c r="C9" s="298" t="s">
        <v>612</v>
      </c>
      <c r="D9" s="298"/>
      <c r="E9" s="298"/>
      <c r="F9" s="298"/>
      <c r="G9" s="298"/>
      <c r="H9" s="298"/>
      <c r="I9" s="298"/>
      <c r="J9" s="298"/>
      <c r="K9" s="296"/>
    </row>
    <row r="10" s="1" customFormat="1" ht="15" customHeight="1">
      <c r="B10" s="299"/>
      <c r="C10" s="298"/>
      <c r="D10" s="298" t="s">
        <v>613</v>
      </c>
      <c r="E10" s="298"/>
      <c r="F10" s="298"/>
      <c r="G10" s="298"/>
      <c r="H10" s="298"/>
      <c r="I10" s="298"/>
      <c r="J10" s="298"/>
      <c r="K10" s="296"/>
    </row>
    <row r="11" s="1" customFormat="1" ht="15" customHeight="1">
      <c r="B11" s="299"/>
      <c r="C11" s="300"/>
      <c r="D11" s="298" t="s">
        <v>614</v>
      </c>
      <c r="E11" s="298"/>
      <c r="F11" s="298"/>
      <c r="G11" s="298"/>
      <c r="H11" s="298"/>
      <c r="I11" s="298"/>
      <c r="J11" s="298"/>
      <c r="K11" s="296"/>
    </row>
    <row r="12" s="1" customFormat="1" ht="15" customHeight="1">
      <c r="B12" s="299"/>
      <c r="C12" s="300"/>
      <c r="D12" s="298"/>
      <c r="E12" s="298"/>
      <c r="F12" s="298"/>
      <c r="G12" s="298"/>
      <c r="H12" s="298"/>
      <c r="I12" s="298"/>
      <c r="J12" s="298"/>
      <c r="K12" s="296"/>
    </row>
    <row r="13" s="1" customFormat="1" ht="15" customHeight="1">
      <c r="B13" s="299"/>
      <c r="C13" s="300"/>
      <c r="D13" s="301" t="s">
        <v>615</v>
      </c>
      <c r="E13" s="298"/>
      <c r="F13" s="298"/>
      <c r="G13" s="298"/>
      <c r="H13" s="298"/>
      <c r="I13" s="298"/>
      <c r="J13" s="298"/>
      <c r="K13" s="296"/>
    </row>
    <row r="14" s="1" customFormat="1" ht="12.75" customHeight="1">
      <c r="B14" s="299"/>
      <c r="C14" s="300"/>
      <c r="D14" s="300"/>
      <c r="E14" s="300"/>
      <c r="F14" s="300"/>
      <c r="G14" s="300"/>
      <c r="H14" s="300"/>
      <c r="I14" s="300"/>
      <c r="J14" s="300"/>
      <c r="K14" s="296"/>
    </row>
    <row r="15" s="1" customFormat="1" ht="15" customHeight="1">
      <c r="B15" s="299"/>
      <c r="C15" s="300"/>
      <c r="D15" s="298" t="s">
        <v>616</v>
      </c>
      <c r="E15" s="298"/>
      <c r="F15" s="298"/>
      <c r="G15" s="298"/>
      <c r="H15" s="298"/>
      <c r="I15" s="298"/>
      <c r="J15" s="298"/>
      <c r="K15" s="296"/>
    </row>
    <row r="16" s="1" customFormat="1" ht="15" customHeight="1">
      <c r="B16" s="299"/>
      <c r="C16" s="300"/>
      <c r="D16" s="298" t="s">
        <v>617</v>
      </c>
      <c r="E16" s="298"/>
      <c r="F16" s="298"/>
      <c r="G16" s="298"/>
      <c r="H16" s="298"/>
      <c r="I16" s="298"/>
      <c r="J16" s="298"/>
      <c r="K16" s="296"/>
    </row>
    <row r="17" s="1" customFormat="1" ht="15" customHeight="1">
      <c r="B17" s="299"/>
      <c r="C17" s="300"/>
      <c r="D17" s="298" t="s">
        <v>618</v>
      </c>
      <c r="E17" s="298"/>
      <c r="F17" s="298"/>
      <c r="G17" s="298"/>
      <c r="H17" s="298"/>
      <c r="I17" s="298"/>
      <c r="J17" s="298"/>
      <c r="K17" s="296"/>
    </row>
    <row r="18" s="1" customFormat="1" ht="15" customHeight="1">
      <c r="B18" s="299"/>
      <c r="C18" s="300"/>
      <c r="D18" s="300"/>
      <c r="E18" s="302" t="s">
        <v>82</v>
      </c>
      <c r="F18" s="298" t="s">
        <v>619</v>
      </c>
      <c r="G18" s="298"/>
      <c r="H18" s="298"/>
      <c r="I18" s="298"/>
      <c r="J18" s="298"/>
      <c r="K18" s="296"/>
    </row>
    <row r="19" s="1" customFormat="1" ht="15" customHeight="1">
      <c r="B19" s="299"/>
      <c r="C19" s="300"/>
      <c r="D19" s="300"/>
      <c r="E19" s="302" t="s">
        <v>620</v>
      </c>
      <c r="F19" s="298" t="s">
        <v>621</v>
      </c>
      <c r="G19" s="298"/>
      <c r="H19" s="298"/>
      <c r="I19" s="298"/>
      <c r="J19" s="298"/>
      <c r="K19" s="296"/>
    </row>
    <row r="20" s="1" customFormat="1" ht="15" customHeight="1">
      <c r="B20" s="299"/>
      <c r="C20" s="300"/>
      <c r="D20" s="300"/>
      <c r="E20" s="302" t="s">
        <v>622</v>
      </c>
      <c r="F20" s="298" t="s">
        <v>623</v>
      </c>
      <c r="G20" s="298"/>
      <c r="H20" s="298"/>
      <c r="I20" s="298"/>
      <c r="J20" s="298"/>
      <c r="K20" s="296"/>
    </row>
    <row r="21" s="1" customFormat="1" ht="15" customHeight="1">
      <c r="B21" s="299"/>
      <c r="C21" s="300"/>
      <c r="D21" s="300"/>
      <c r="E21" s="302" t="s">
        <v>624</v>
      </c>
      <c r="F21" s="298" t="s">
        <v>625</v>
      </c>
      <c r="G21" s="298"/>
      <c r="H21" s="298"/>
      <c r="I21" s="298"/>
      <c r="J21" s="298"/>
      <c r="K21" s="296"/>
    </row>
    <row r="22" s="1" customFormat="1" ht="15" customHeight="1">
      <c r="B22" s="299"/>
      <c r="C22" s="300"/>
      <c r="D22" s="300"/>
      <c r="E22" s="302" t="s">
        <v>626</v>
      </c>
      <c r="F22" s="298" t="s">
        <v>627</v>
      </c>
      <c r="G22" s="298"/>
      <c r="H22" s="298"/>
      <c r="I22" s="298"/>
      <c r="J22" s="298"/>
      <c r="K22" s="296"/>
    </row>
    <row r="23" s="1" customFormat="1" ht="15" customHeight="1">
      <c r="B23" s="299"/>
      <c r="C23" s="300"/>
      <c r="D23" s="300"/>
      <c r="E23" s="302" t="s">
        <v>628</v>
      </c>
      <c r="F23" s="298" t="s">
        <v>629</v>
      </c>
      <c r="G23" s="298"/>
      <c r="H23" s="298"/>
      <c r="I23" s="298"/>
      <c r="J23" s="298"/>
      <c r="K23" s="296"/>
    </row>
    <row r="24" s="1" customFormat="1" ht="12.75" customHeight="1">
      <c r="B24" s="299"/>
      <c r="C24" s="300"/>
      <c r="D24" s="300"/>
      <c r="E24" s="300"/>
      <c r="F24" s="300"/>
      <c r="G24" s="300"/>
      <c r="H24" s="300"/>
      <c r="I24" s="300"/>
      <c r="J24" s="300"/>
      <c r="K24" s="296"/>
    </row>
    <row r="25" s="1" customFormat="1" ht="15" customHeight="1">
      <c r="B25" s="299"/>
      <c r="C25" s="298" t="s">
        <v>630</v>
      </c>
      <c r="D25" s="298"/>
      <c r="E25" s="298"/>
      <c r="F25" s="298"/>
      <c r="G25" s="298"/>
      <c r="H25" s="298"/>
      <c r="I25" s="298"/>
      <c r="J25" s="298"/>
      <c r="K25" s="296"/>
    </row>
    <row r="26" s="1" customFormat="1" ht="15" customHeight="1">
      <c r="B26" s="299"/>
      <c r="C26" s="298" t="s">
        <v>631</v>
      </c>
      <c r="D26" s="298"/>
      <c r="E26" s="298"/>
      <c r="F26" s="298"/>
      <c r="G26" s="298"/>
      <c r="H26" s="298"/>
      <c r="I26" s="298"/>
      <c r="J26" s="298"/>
      <c r="K26" s="296"/>
    </row>
    <row r="27" s="1" customFormat="1" ht="15" customHeight="1">
      <c r="B27" s="299"/>
      <c r="C27" s="298"/>
      <c r="D27" s="298" t="s">
        <v>632</v>
      </c>
      <c r="E27" s="298"/>
      <c r="F27" s="298"/>
      <c r="G27" s="298"/>
      <c r="H27" s="298"/>
      <c r="I27" s="298"/>
      <c r="J27" s="298"/>
      <c r="K27" s="296"/>
    </row>
    <row r="28" s="1" customFormat="1" ht="15" customHeight="1">
      <c r="B28" s="299"/>
      <c r="C28" s="300"/>
      <c r="D28" s="298" t="s">
        <v>633</v>
      </c>
      <c r="E28" s="298"/>
      <c r="F28" s="298"/>
      <c r="G28" s="298"/>
      <c r="H28" s="298"/>
      <c r="I28" s="298"/>
      <c r="J28" s="298"/>
      <c r="K28" s="296"/>
    </row>
    <row r="29" s="1" customFormat="1" ht="12.75" customHeight="1">
      <c r="B29" s="299"/>
      <c r="C29" s="300"/>
      <c r="D29" s="300"/>
      <c r="E29" s="300"/>
      <c r="F29" s="300"/>
      <c r="G29" s="300"/>
      <c r="H29" s="300"/>
      <c r="I29" s="300"/>
      <c r="J29" s="300"/>
      <c r="K29" s="296"/>
    </row>
    <row r="30" s="1" customFormat="1" ht="15" customHeight="1">
      <c r="B30" s="299"/>
      <c r="C30" s="300"/>
      <c r="D30" s="298" t="s">
        <v>634</v>
      </c>
      <c r="E30" s="298"/>
      <c r="F30" s="298"/>
      <c r="G30" s="298"/>
      <c r="H30" s="298"/>
      <c r="I30" s="298"/>
      <c r="J30" s="298"/>
      <c r="K30" s="296"/>
    </row>
    <row r="31" s="1" customFormat="1" ht="15" customHeight="1">
      <c r="B31" s="299"/>
      <c r="C31" s="300"/>
      <c r="D31" s="298" t="s">
        <v>635</v>
      </c>
      <c r="E31" s="298"/>
      <c r="F31" s="298"/>
      <c r="G31" s="298"/>
      <c r="H31" s="298"/>
      <c r="I31" s="298"/>
      <c r="J31" s="298"/>
      <c r="K31" s="296"/>
    </row>
    <row r="32" s="1" customFormat="1" ht="12.75" customHeight="1">
      <c r="B32" s="299"/>
      <c r="C32" s="300"/>
      <c r="D32" s="300"/>
      <c r="E32" s="300"/>
      <c r="F32" s="300"/>
      <c r="G32" s="300"/>
      <c r="H32" s="300"/>
      <c r="I32" s="300"/>
      <c r="J32" s="300"/>
      <c r="K32" s="296"/>
    </row>
    <row r="33" s="1" customFormat="1" ht="15" customHeight="1">
      <c r="B33" s="299"/>
      <c r="C33" s="300"/>
      <c r="D33" s="298" t="s">
        <v>636</v>
      </c>
      <c r="E33" s="298"/>
      <c r="F33" s="298"/>
      <c r="G33" s="298"/>
      <c r="H33" s="298"/>
      <c r="I33" s="298"/>
      <c r="J33" s="298"/>
      <c r="K33" s="296"/>
    </row>
    <row r="34" s="1" customFormat="1" ht="15" customHeight="1">
      <c r="B34" s="299"/>
      <c r="C34" s="300"/>
      <c r="D34" s="298" t="s">
        <v>637</v>
      </c>
      <c r="E34" s="298"/>
      <c r="F34" s="298"/>
      <c r="G34" s="298"/>
      <c r="H34" s="298"/>
      <c r="I34" s="298"/>
      <c r="J34" s="298"/>
      <c r="K34" s="296"/>
    </row>
    <row r="35" s="1" customFormat="1" ht="15" customHeight="1">
      <c r="B35" s="299"/>
      <c r="C35" s="300"/>
      <c r="D35" s="298" t="s">
        <v>638</v>
      </c>
      <c r="E35" s="298"/>
      <c r="F35" s="298"/>
      <c r="G35" s="298"/>
      <c r="H35" s="298"/>
      <c r="I35" s="298"/>
      <c r="J35" s="298"/>
      <c r="K35" s="296"/>
    </row>
    <row r="36" s="1" customFormat="1" ht="15" customHeight="1">
      <c r="B36" s="299"/>
      <c r="C36" s="300"/>
      <c r="D36" s="298"/>
      <c r="E36" s="301" t="s">
        <v>103</v>
      </c>
      <c r="F36" s="298"/>
      <c r="G36" s="298" t="s">
        <v>639</v>
      </c>
      <c r="H36" s="298"/>
      <c r="I36" s="298"/>
      <c r="J36" s="298"/>
      <c r="K36" s="296"/>
    </row>
    <row r="37" s="1" customFormat="1" ht="30.75" customHeight="1">
      <c r="B37" s="299"/>
      <c r="C37" s="300"/>
      <c r="D37" s="298"/>
      <c r="E37" s="301" t="s">
        <v>640</v>
      </c>
      <c r="F37" s="298"/>
      <c r="G37" s="298" t="s">
        <v>641</v>
      </c>
      <c r="H37" s="298"/>
      <c r="I37" s="298"/>
      <c r="J37" s="298"/>
      <c r="K37" s="296"/>
    </row>
    <row r="38" s="1" customFormat="1" ht="15" customHeight="1">
      <c r="B38" s="299"/>
      <c r="C38" s="300"/>
      <c r="D38" s="298"/>
      <c r="E38" s="301" t="s">
        <v>56</v>
      </c>
      <c r="F38" s="298"/>
      <c r="G38" s="298" t="s">
        <v>642</v>
      </c>
      <c r="H38" s="298"/>
      <c r="I38" s="298"/>
      <c r="J38" s="298"/>
      <c r="K38" s="296"/>
    </row>
    <row r="39" s="1" customFormat="1" ht="15" customHeight="1">
      <c r="B39" s="299"/>
      <c r="C39" s="300"/>
      <c r="D39" s="298"/>
      <c r="E39" s="301" t="s">
        <v>57</v>
      </c>
      <c r="F39" s="298"/>
      <c r="G39" s="298" t="s">
        <v>643</v>
      </c>
      <c r="H39" s="298"/>
      <c r="I39" s="298"/>
      <c r="J39" s="298"/>
      <c r="K39" s="296"/>
    </row>
    <row r="40" s="1" customFormat="1" ht="15" customHeight="1">
      <c r="B40" s="299"/>
      <c r="C40" s="300"/>
      <c r="D40" s="298"/>
      <c r="E40" s="301" t="s">
        <v>104</v>
      </c>
      <c r="F40" s="298"/>
      <c r="G40" s="298" t="s">
        <v>644</v>
      </c>
      <c r="H40" s="298"/>
      <c r="I40" s="298"/>
      <c r="J40" s="298"/>
      <c r="K40" s="296"/>
    </row>
    <row r="41" s="1" customFormat="1" ht="15" customHeight="1">
      <c r="B41" s="299"/>
      <c r="C41" s="300"/>
      <c r="D41" s="298"/>
      <c r="E41" s="301" t="s">
        <v>105</v>
      </c>
      <c r="F41" s="298"/>
      <c r="G41" s="298" t="s">
        <v>645</v>
      </c>
      <c r="H41" s="298"/>
      <c r="I41" s="298"/>
      <c r="J41" s="298"/>
      <c r="K41" s="296"/>
    </row>
    <row r="42" s="1" customFormat="1" ht="15" customHeight="1">
      <c r="B42" s="299"/>
      <c r="C42" s="300"/>
      <c r="D42" s="298"/>
      <c r="E42" s="301" t="s">
        <v>646</v>
      </c>
      <c r="F42" s="298"/>
      <c r="G42" s="298" t="s">
        <v>647</v>
      </c>
      <c r="H42" s="298"/>
      <c r="I42" s="298"/>
      <c r="J42" s="298"/>
      <c r="K42" s="296"/>
    </row>
    <row r="43" s="1" customFormat="1" ht="15" customHeight="1">
      <c r="B43" s="299"/>
      <c r="C43" s="300"/>
      <c r="D43" s="298"/>
      <c r="E43" s="301"/>
      <c r="F43" s="298"/>
      <c r="G43" s="298" t="s">
        <v>648</v>
      </c>
      <c r="H43" s="298"/>
      <c r="I43" s="298"/>
      <c r="J43" s="298"/>
      <c r="K43" s="296"/>
    </row>
    <row r="44" s="1" customFormat="1" ht="15" customHeight="1">
      <c r="B44" s="299"/>
      <c r="C44" s="300"/>
      <c r="D44" s="298"/>
      <c r="E44" s="301" t="s">
        <v>649</v>
      </c>
      <c r="F44" s="298"/>
      <c r="G44" s="298" t="s">
        <v>650</v>
      </c>
      <c r="H44" s="298"/>
      <c r="I44" s="298"/>
      <c r="J44" s="298"/>
      <c r="K44" s="296"/>
    </row>
    <row r="45" s="1" customFormat="1" ht="15" customHeight="1">
      <c r="B45" s="299"/>
      <c r="C45" s="300"/>
      <c r="D45" s="298"/>
      <c r="E45" s="301" t="s">
        <v>107</v>
      </c>
      <c r="F45" s="298"/>
      <c r="G45" s="298" t="s">
        <v>651</v>
      </c>
      <c r="H45" s="298"/>
      <c r="I45" s="298"/>
      <c r="J45" s="298"/>
      <c r="K45" s="296"/>
    </row>
    <row r="46" s="1" customFormat="1" ht="12.75" customHeight="1">
      <c r="B46" s="299"/>
      <c r="C46" s="300"/>
      <c r="D46" s="298"/>
      <c r="E46" s="298"/>
      <c r="F46" s="298"/>
      <c r="G46" s="298"/>
      <c r="H46" s="298"/>
      <c r="I46" s="298"/>
      <c r="J46" s="298"/>
      <c r="K46" s="296"/>
    </row>
    <row r="47" s="1" customFormat="1" ht="15" customHeight="1">
      <c r="B47" s="299"/>
      <c r="C47" s="300"/>
      <c r="D47" s="298" t="s">
        <v>652</v>
      </c>
      <c r="E47" s="298"/>
      <c r="F47" s="298"/>
      <c r="G47" s="298"/>
      <c r="H47" s="298"/>
      <c r="I47" s="298"/>
      <c r="J47" s="298"/>
      <c r="K47" s="296"/>
    </row>
    <row r="48" s="1" customFormat="1" ht="15" customHeight="1">
      <c r="B48" s="299"/>
      <c r="C48" s="300"/>
      <c r="D48" s="300"/>
      <c r="E48" s="298" t="s">
        <v>653</v>
      </c>
      <c r="F48" s="298"/>
      <c r="G48" s="298"/>
      <c r="H48" s="298"/>
      <c r="I48" s="298"/>
      <c r="J48" s="298"/>
      <c r="K48" s="296"/>
    </row>
    <row r="49" s="1" customFormat="1" ht="15" customHeight="1">
      <c r="B49" s="299"/>
      <c r="C49" s="300"/>
      <c r="D49" s="300"/>
      <c r="E49" s="298" t="s">
        <v>654</v>
      </c>
      <c r="F49" s="298"/>
      <c r="G49" s="298"/>
      <c r="H49" s="298"/>
      <c r="I49" s="298"/>
      <c r="J49" s="298"/>
      <c r="K49" s="296"/>
    </row>
    <row r="50" s="1" customFormat="1" ht="15" customHeight="1">
      <c r="B50" s="299"/>
      <c r="C50" s="300"/>
      <c r="D50" s="300"/>
      <c r="E50" s="298" t="s">
        <v>655</v>
      </c>
      <c r="F50" s="298"/>
      <c r="G50" s="298"/>
      <c r="H50" s="298"/>
      <c r="I50" s="298"/>
      <c r="J50" s="298"/>
      <c r="K50" s="296"/>
    </row>
    <row r="51" s="1" customFormat="1" ht="15" customHeight="1">
      <c r="B51" s="299"/>
      <c r="C51" s="300"/>
      <c r="D51" s="298" t="s">
        <v>656</v>
      </c>
      <c r="E51" s="298"/>
      <c r="F51" s="298"/>
      <c r="G51" s="298"/>
      <c r="H51" s="298"/>
      <c r="I51" s="298"/>
      <c r="J51" s="298"/>
      <c r="K51" s="296"/>
    </row>
    <row r="52" s="1" customFormat="1" ht="25.5" customHeight="1">
      <c r="B52" s="294"/>
      <c r="C52" s="295" t="s">
        <v>657</v>
      </c>
      <c r="D52" s="295"/>
      <c r="E52" s="295"/>
      <c r="F52" s="295"/>
      <c r="G52" s="295"/>
      <c r="H52" s="295"/>
      <c r="I52" s="295"/>
      <c r="J52" s="295"/>
      <c r="K52" s="296"/>
    </row>
    <row r="53" s="1" customFormat="1" ht="5.25" customHeight="1">
      <c r="B53" s="294"/>
      <c r="C53" s="297"/>
      <c r="D53" s="297"/>
      <c r="E53" s="297"/>
      <c r="F53" s="297"/>
      <c r="G53" s="297"/>
      <c r="H53" s="297"/>
      <c r="I53" s="297"/>
      <c r="J53" s="297"/>
      <c r="K53" s="296"/>
    </row>
    <row r="54" s="1" customFormat="1" ht="15" customHeight="1">
      <c r="B54" s="294"/>
      <c r="C54" s="298" t="s">
        <v>658</v>
      </c>
      <c r="D54" s="298"/>
      <c r="E54" s="298"/>
      <c r="F54" s="298"/>
      <c r="G54" s="298"/>
      <c r="H54" s="298"/>
      <c r="I54" s="298"/>
      <c r="J54" s="298"/>
      <c r="K54" s="296"/>
    </row>
    <row r="55" s="1" customFormat="1" ht="15" customHeight="1">
      <c r="B55" s="294"/>
      <c r="C55" s="298" t="s">
        <v>659</v>
      </c>
      <c r="D55" s="298"/>
      <c r="E55" s="298"/>
      <c r="F55" s="298"/>
      <c r="G55" s="298"/>
      <c r="H55" s="298"/>
      <c r="I55" s="298"/>
      <c r="J55" s="298"/>
      <c r="K55" s="296"/>
    </row>
    <row r="56" s="1" customFormat="1" ht="12.75" customHeight="1">
      <c r="B56" s="294"/>
      <c r="C56" s="298"/>
      <c r="D56" s="298"/>
      <c r="E56" s="298"/>
      <c r="F56" s="298"/>
      <c r="G56" s="298"/>
      <c r="H56" s="298"/>
      <c r="I56" s="298"/>
      <c r="J56" s="298"/>
      <c r="K56" s="296"/>
    </row>
    <row r="57" s="1" customFormat="1" ht="15" customHeight="1">
      <c r="B57" s="294"/>
      <c r="C57" s="298" t="s">
        <v>660</v>
      </c>
      <c r="D57" s="298"/>
      <c r="E57" s="298"/>
      <c r="F57" s="298"/>
      <c r="G57" s="298"/>
      <c r="H57" s="298"/>
      <c r="I57" s="298"/>
      <c r="J57" s="298"/>
      <c r="K57" s="296"/>
    </row>
    <row r="58" s="1" customFormat="1" ht="15" customHeight="1">
      <c r="B58" s="294"/>
      <c r="C58" s="300"/>
      <c r="D58" s="298" t="s">
        <v>661</v>
      </c>
      <c r="E58" s="298"/>
      <c r="F58" s="298"/>
      <c r="G58" s="298"/>
      <c r="H58" s="298"/>
      <c r="I58" s="298"/>
      <c r="J58" s="298"/>
      <c r="K58" s="296"/>
    </row>
    <row r="59" s="1" customFormat="1" ht="15" customHeight="1">
      <c r="B59" s="294"/>
      <c r="C59" s="300"/>
      <c r="D59" s="298" t="s">
        <v>662</v>
      </c>
      <c r="E59" s="298"/>
      <c r="F59" s="298"/>
      <c r="G59" s="298"/>
      <c r="H59" s="298"/>
      <c r="I59" s="298"/>
      <c r="J59" s="298"/>
      <c r="K59" s="296"/>
    </row>
    <row r="60" s="1" customFormat="1" ht="15" customHeight="1">
      <c r="B60" s="294"/>
      <c r="C60" s="300"/>
      <c r="D60" s="298" t="s">
        <v>663</v>
      </c>
      <c r="E60" s="298"/>
      <c r="F60" s="298"/>
      <c r="G60" s="298"/>
      <c r="H60" s="298"/>
      <c r="I60" s="298"/>
      <c r="J60" s="298"/>
      <c r="K60" s="296"/>
    </row>
    <row r="61" s="1" customFormat="1" ht="15" customHeight="1">
      <c r="B61" s="294"/>
      <c r="C61" s="300"/>
      <c r="D61" s="298" t="s">
        <v>664</v>
      </c>
      <c r="E61" s="298"/>
      <c r="F61" s="298"/>
      <c r="G61" s="298"/>
      <c r="H61" s="298"/>
      <c r="I61" s="298"/>
      <c r="J61" s="298"/>
      <c r="K61" s="296"/>
    </row>
    <row r="62" s="1" customFormat="1" ht="15" customHeight="1">
      <c r="B62" s="294"/>
      <c r="C62" s="300"/>
      <c r="D62" s="303" t="s">
        <v>665</v>
      </c>
      <c r="E62" s="303"/>
      <c r="F62" s="303"/>
      <c r="G62" s="303"/>
      <c r="H62" s="303"/>
      <c r="I62" s="303"/>
      <c r="J62" s="303"/>
      <c r="K62" s="296"/>
    </row>
    <row r="63" s="1" customFormat="1" ht="15" customHeight="1">
      <c r="B63" s="294"/>
      <c r="C63" s="300"/>
      <c r="D63" s="298" t="s">
        <v>666</v>
      </c>
      <c r="E63" s="298"/>
      <c r="F63" s="298"/>
      <c r="G63" s="298"/>
      <c r="H63" s="298"/>
      <c r="I63" s="298"/>
      <c r="J63" s="298"/>
      <c r="K63" s="296"/>
    </row>
    <row r="64" s="1" customFormat="1" ht="12.75" customHeight="1">
      <c r="B64" s="294"/>
      <c r="C64" s="300"/>
      <c r="D64" s="300"/>
      <c r="E64" s="304"/>
      <c r="F64" s="300"/>
      <c r="G64" s="300"/>
      <c r="H64" s="300"/>
      <c r="I64" s="300"/>
      <c r="J64" s="300"/>
      <c r="K64" s="296"/>
    </row>
    <row r="65" s="1" customFormat="1" ht="15" customHeight="1">
      <c r="B65" s="294"/>
      <c r="C65" s="300"/>
      <c r="D65" s="298" t="s">
        <v>667</v>
      </c>
      <c r="E65" s="298"/>
      <c r="F65" s="298"/>
      <c r="G65" s="298"/>
      <c r="H65" s="298"/>
      <c r="I65" s="298"/>
      <c r="J65" s="298"/>
      <c r="K65" s="296"/>
    </row>
    <row r="66" s="1" customFormat="1" ht="15" customHeight="1">
      <c r="B66" s="294"/>
      <c r="C66" s="300"/>
      <c r="D66" s="303" t="s">
        <v>668</v>
      </c>
      <c r="E66" s="303"/>
      <c r="F66" s="303"/>
      <c r="G66" s="303"/>
      <c r="H66" s="303"/>
      <c r="I66" s="303"/>
      <c r="J66" s="303"/>
      <c r="K66" s="296"/>
    </row>
    <row r="67" s="1" customFormat="1" ht="15" customHeight="1">
      <c r="B67" s="294"/>
      <c r="C67" s="300"/>
      <c r="D67" s="298" t="s">
        <v>669</v>
      </c>
      <c r="E67" s="298"/>
      <c r="F67" s="298"/>
      <c r="G67" s="298"/>
      <c r="H67" s="298"/>
      <c r="I67" s="298"/>
      <c r="J67" s="298"/>
      <c r="K67" s="296"/>
    </row>
    <row r="68" s="1" customFormat="1" ht="15" customHeight="1">
      <c r="B68" s="294"/>
      <c r="C68" s="300"/>
      <c r="D68" s="298" t="s">
        <v>670</v>
      </c>
      <c r="E68" s="298"/>
      <c r="F68" s="298"/>
      <c r="G68" s="298"/>
      <c r="H68" s="298"/>
      <c r="I68" s="298"/>
      <c r="J68" s="298"/>
      <c r="K68" s="296"/>
    </row>
    <row r="69" s="1" customFormat="1" ht="15" customHeight="1">
      <c r="B69" s="294"/>
      <c r="C69" s="300"/>
      <c r="D69" s="298" t="s">
        <v>671</v>
      </c>
      <c r="E69" s="298"/>
      <c r="F69" s="298"/>
      <c r="G69" s="298"/>
      <c r="H69" s="298"/>
      <c r="I69" s="298"/>
      <c r="J69" s="298"/>
      <c r="K69" s="296"/>
    </row>
    <row r="70" s="1" customFormat="1" ht="15" customHeight="1">
      <c r="B70" s="294"/>
      <c r="C70" s="300"/>
      <c r="D70" s="298" t="s">
        <v>672</v>
      </c>
      <c r="E70" s="298"/>
      <c r="F70" s="298"/>
      <c r="G70" s="298"/>
      <c r="H70" s="298"/>
      <c r="I70" s="298"/>
      <c r="J70" s="298"/>
      <c r="K70" s="296"/>
    </row>
    <row r="71" s="1" customFormat="1" ht="12.75" customHeight="1">
      <c r="B71" s="305"/>
      <c r="C71" s="306"/>
      <c r="D71" s="306"/>
      <c r="E71" s="306"/>
      <c r="F71" s="306"/>
      <c r="G71" s="306"/>
      <c r="H71" s="306"/>
      <c r="I71" s="306"/>
      <c r="J71" s="306"/>
      <c r="K71" s="307"/>
    </row>
    <row r="72" s="1" customFormat="1" ht="18.75" customHeight="1">
      <c r="B72" s="308"/>
      <c r="C72" s="308"/>
      <c r="D72" s="308"/>
      <c r="E72" s="308"/>
      <c r="F72" s="308"/>
      <c r="G72" s="308"/>
      <c r="H72" s="308"/>
      <c r="I72" s="308"/>
      <c r="J72" s="308"/>
      <c r="K72" s="309"/>
    </row>
    <row r="73" s="1" customFormat="1" ht="18.75" customHeight="1">
      <c r="B73" s="309"/>
      <c r="C73" s="309"/>
      <c r="D73" s="309"/>
      <c r="E73" s="309"/>
      <c r="F73" s="309"/>
      <c r="G73" s="309"/>
      <c r="H73" s="309"/>
      <c r="I73" s="309"/>
      <c r="J73" s="309"/>
      <c r="K73" s="309"/>
    </row>
    <row r="74" s="1" customFormat="1" ht="7.5" customHeight="1">
      <c r="B74" s="310"/>
      <c r="C74" s="311"/>
      <c r="D74" s="311"/>
      <c r="E74" s="311"/>
      <c r="F74" s="311"/>
      <c r="G74" s="311"/>
      <c r="H74" s="311"/>
      <c r="I74" s="311"/>
      <c r="J74" s="311"/>
      <c r="K74" s="312"/>
    </row>
    <row r="75" s="1" customFormat="1" ht="45" customHeight="1">
      <c r="B75" s="313"/>
      <c r="C75" s="314" t="s">
        <v>673</v>
      </c>
      <c r="D75" s="314"/>
      <c r="E75" s="314"/>
      <c r="F75" s="314"/>
      <c r="G75" s="314"/>
      <c r="H75" s="314"/>
      <c r="I75" s="314"/>
      <c r="J75" s="314"/>
      <c r="K75" s="315"/>
    </row>
    <row r="76" s="1" customFormat="1" ht="17.25" customHeight="1">
      <c r="B76" s="313"/>
      <c r="C76" s="316" t="s">
        <v>674</v>
      </c>
      <c r="D76" s="316"/>
      <c r="E76" s="316"/>
      <c r="F76" s="316" t="s">
        <v>675</v>
      </c>
      <c r="G76" s="317"/>
      <c r="H76" s="316" t="s">
        <v>57</v>
      </c>
      <c r="I76" s="316" t="s">
        <v>60</v>
      </c>
      <c r="J76" s="316" t="s">
        <v>676</v>
      </c>
      <c r="K76" s="315"/>
    </row>
    <row r="77" s="1" customFormat="1" ht="17.25" customHeight="1">
      <c r="B77" s="313"/>
      <c r="C77" s="318" t="s">
        <v>677</v>
      </c>
      <c r="D77" s="318"/>
      <c r="E77" s="318"/>
      <c r="F77" s="319" t="s">
        <v>678</v>
      </c>
      <c r="G77" s="320"/>
      <c r="H77" s="318"/>
      <c r="I77" s="318"/>
      <c r="J77" s="318" t="s">
        <v>679</v>
      </c>
      <c r="K77" s="315"/>
    </row>
    <row r="78" s="1" customFormat="1" ht="5.25" customHeight="1">
      <c r="B78" s="313"/>
      <c r="C78" s="321"/>
      <c r="D78" s="321"/>
      <c r="E78" s="321"/>
      <c r="F78" s="321"/>
      <c r="G78" s="322"/>
      <c r="H78" s="321"/>
      <c r="I78" s="321"/>
      <c r="J78" s="321"/>
      <c r="K78" s="315"/>
    </row>
    <row r="79" s="1" customFormat="1" ht="15" customHeight="1">
      <c r="B79" s="313"/>
      <c r="C79" s="301" t="s">
        <v>56</v>
      </c>
      <c r="D79" s="323"/>
      <c r="E79" s="323"/>
      <c r="F79" s="324" t="s">
        <v>680</v>
      </c>
      <c r="G79" s="325"/>
      <c r="H79" s="301" t="s">
        <v>681</v>
      </c>
      <c r="I79" s="301" t="s">
        <v>682</v>
      </c>
      <c r="J79" s="301">
        <v>20</v>
      </c>
      <c r="K79" s="315"/>
    </row>
    <row r="80" s="1" customFormat="1" ht="15" customHeight="1">
      <c r="B80" s="313"/>
      <c r="C80" s="301" t="s">
        <v>683</v>
      </c>
      <c r="D80" s="301"/>
      <c r="E80" s="301"/>
      <c r="F80" s="324" t="s">
        <v>680</v>
      </c>
      <c r="G80" s="325"/>
      <c r="H80" s="301" t="s">
        <v>684</v>
      </c>
      <c r="I80" s="301" t="s">
        <v>682</v>
      </c>
      <c r="J80" s="301">
        <v>120</v>
      </c>
      <c r="K80" s="315"/>
    </row>
    <row r="81" s="1" customFormat="1" ht="15" customHeight="1">
      <c r="B81" s="326"/>
      <c r="C81" s="301" t="s">
        <v>685</v>
      </c>
      <c r="D81" s="301"/>
      <c r="E81" s="301"/>
      <c r="F81" s="324" t="s">
        <v>686</v>
      </c>
      <c r="G81" s="325"/>
      <c r="H81" s="301" t="s">
        <v>687</v>
      </c>
      <c r="I81" s="301" t="s">
        <v>682</v>
      </c>
      <c r="J81" s="301">
        <v>50</v>
      </c>
      <c r="K81" s="315"/>
    </row>
    <row r="82" s="1" customFormat="1" ht="15" customHeight="1">
      <c r="B82" s="326"/>
      <c r="C82" s="301" t="s">
        <v>688</v>
      </c>
      <c r="D82" s="301"/>
      <c r="E82" s="301"/>
      <c r="F82" s="324" t="s">
        <v>680</v>
      </c>
      <c r="G82" s="325"/>
      <c r="H82" s="301" t="s">
        <v>689</v>
      </c>
      <c r="I82" s="301" t="s">
        <v>690</v>
      </c>
      <c r="J82" s="301"/>
      <c r="K82" s="315"/>
    </row>
    <row r="83" s="1" customFormat="1" ht="15" customHeight="1">
      <c r="B83" s="326"/>
      <c r="C83" s="327" t="s">
        <v>691</v>
      </c>
      <c r="D83" s="327"/>
      <c r="E83" s="327"/>
      <c r="F83" s="328" t="s">
        <v>686</v>
      </c>
      <c r="G83" s="327"/>
      <c r="H83" s="327" t="s">
        <v>692</v>
      </c>
      <c r="I83" s="327" t="s">
        <v>682</v>
      </c>
      <c r="J83" s="327">
        <v>15</v>
      </c>
      <c r="K83" s="315"/>
    </row>
    <row r="84" s="1" customFormat="1" ht="15" customHeight="1">
      <c r="B84" s="326"/>
      <c r="C84" s="327" t="s">
        <v>693</v>
      </c>
      <c r="D84" s="327"/>
      <c r="E84" s="327"/>
      <c r="F84" s="328" t="s">
        <v>686</v>
      </c>
      <c r="G84" s="327"/>
      <c r="H84" s="327" t="s">
        <v>694</v>
      </c>
      <c r="I84" s="327" t="s">
        <v>682</v>
      </c>
      <c r="J84" s="327">
        <v>15</v>
      </c>
      <c r="K84" s="315"/>
    </row>
    <row r="85" s="1" customFormat="1" ht="15" customHeight="1">
      <c r="B85" s="326"/>
      <c r="C85" s="327" t="s">
        <v>695</v>
      </c>
      <c r="D85" s="327"/>
      <c r="E85" s="327"/>
      <c r="F85" s="328" t="s">
        <v>686</v>
      </c>
      <c r="G85" s="327"/>
      <c r="H85" s="327" t="s">
        <v>696</v>
      </c>
      <c r="I85" s="327" t="s">
        <v>682</v>
      </c>
      <c r="J85" s="327">
        <v>20</v>
      </c>
      <c r="K85" s="315"/>
    </row>
    <row r="86" s="1" customFormat="1" ht="15" customHeight="1">
      <c r="B86" s="326"/>
      <c r="C86" s="327" t="s">
        <v>697</v>
      </c>
      <c r="D86" s="327"/>
      <c r="E86" s="327"/>
      <c r="F86" s="328" t="s">
        <v>686</v>
      </c>
      <c r="G86" s="327"/>
      <c r="H86" s="327" t="s">
        <v>698</v>
      </c>
      <c r="I86" s="327" t="s">
        <v>682</v>
      </c>
      <c r="J86" s="327">
        <v>20</v>
      </c>
      <c r="K86" s="315"/>
    </row>
    <row r="87" s="1" customFormat="1" ht="15" customHeight="1">
      <c r="B87" s="326"/>
      <c r="C87" s="301" t="s">
        <v>699</v>
      </c>
      <c r="D87" s="301"/>
      <c r="E87" s="301"/>
      <c r="F87" s="324" t="s">
        <v>686</v>
      </c>
      <c r="G87" s="325"/>
      <c r="H87" s="301" t="s">
        <v>700</v>
      </c>
      <c r="I87" s="301" t="s">
        <v>682</v>
      </c>
      <c r="J87" s="301">
        <v>50</v>
      </c>
      <c r="K87" s="315"/>
    </row>
    <row r="88" s="1" customFormat="1" ht="15" customHeight="1">
      <c r="B88" s="326"/>
      <c r="C88" s="301" t="s">
        <v>701</v>
      </c>
      <c r="D88" s="301"/>
      <c r="E88" s="301"/>
      <c r="F88" s="324" t="s">
        <v>686</v>
      </c>
      <c r="G88" s="325"/>
      <c r="H88" s="301" t="s">
        <v>702</v>
      </c>
      <c r="I88" s="301" t="s">
        <v>682</v>
      </c>
      <c r="J88" s="301">
        <v>20</v>
      </c>
      <c r="K88" s="315"/>
    </row>
    <row r="89" s="1" customFormat="1" ht="15" customHeight="1">
      <c r="B89" s="326"/>
      <c r="C89" s="301" t="s">
        <v>703</v>
      </c>
      <c r="D89" s="301"/>
      <c r="E89" s="301"/>
      <c r="F89" s="324" t="s">
        <v>686</v>
      </c>
      <c r="G89" s="325"/>
      <c r="H89" s="301" t="s">
        <v>704</v>
      </c>
      <c r="I89" s="301" t="s">
        <v>682</v>
      </c>
      <c r="J89" s="301">
        <v>20</v>
      </c>
      <c r="K89" s="315"/>
    </row>
    <row r="90" s="1" customFormat="1" ht="15" customHeight="1">
      <c r="B90" s="326"/>
      <c r="C90" s="301" t="s">
        <v>705</v>
      </c>
      <c r="D90" s="301"/>
      <c r="E90" s="301"/>
      <c r="F90" s="324" t="s">
        <v>686</v>
      </c>
      <c r="G90" s="325"/>
      <c r="H90" s="301" t="s">
        <v>706</v>
      </c>
      <c r="I90" s="301" t="s">
        <v>682</v>
      </c>
      <c r="J90" s="301">
        <v>50</v>
      </c>
      <c r="K90" s="315"/>
    </row>
    <row r="91" s="1" customFormat="1" ht="15" customHeight="1">
      <c r="B91" s="326"/>
      <c r="C91" s="301" t="s">
        <v>707</v>
      </c>
      <c r="D91" s="301"/>
      <c r="E91" s="301"/>
      <c r="F91" s="324" t="s">
        <v>686</v>
      </c>
      <c r="G91" s="325"/>
      <c r="H91" s="301" t="s">
        <v>707</v>
      </c>
      <c r="I91" s="301" t="s">
        <v>682</v>
      </c>
      <c r="J91" s="301">
        <v>50</v>
      </c>
      <c r="K91" s="315"/>
    </row>
    <row r="92" s="1" customFormat="1" ht="15" customHeight="1">
      <c r="B92" s="326"/>
      <c r="C92" s="301" t="s">
        <v>708</v>
      </c>
      <c r="D92" s="301"/>
      <c r="E92" s="301"/>
      <c r="F92" s="324" t="s">
        <v>686</v>
      </c>
      <c r="G92" s="325"/>
      <c r="H92" s="301" t="s">
        <v>709</v>
      </c>
      <c r="I92" s="301" t="s">
        <v>682</v>
      </c>
      <c r="J92" s="301">
        <v>255</v>
      </c>
      <c r="K92" s="315"/>
    </row>
    <row r="93" s="1" customFormat="1" ht="15" customHeight="1">
      <c r="B93" s="326"/>
      <c r="C93" s="301" t="s">
        <v>710</v>
      </c>
      <c r="D93" s="301"/>
      <c r="E93" s="301"/>
      <c r="F93" s="324" t="s">
        <v>680</v>
      </c>
      <c r="G93" s="325"/>
      <c r="H93" s="301" t="s">
        <v>711</v>
      </c>
      <c r="I93" s="301" t="s">
        <v>712</v>
      </c>
      <c r="J93" s="301"/>
      <c r="K93" s="315"/>
    </row>
    <row r="94" s="1" customFormat="1" ht="15" customHeight="1">
      <c r="B94" s="326"/>
      <c r="C94" s="301" t="s">
        <v>713</v>
      </c>
      <c r="D94" s="301"/>
      <c r="E94" s="301"/>
      <c r="F94" s="324" t="s">
        <v>680</v>
      </c>
      <c r="G94" s="325"/>
      <c r="H94" s="301" t="s">
        <v>714</v>
      </c>
      <c r="I94" s="301" t="s">
        <v>715</v>
      </c>
      <c r="J94" s="301"/>
      <c r="K94" s="315"/>
    </row>
    <row r="95" s="1" customFormat="1" ht="15" customHeight="1">
      <c r="B95" s="326"/>
      <c r="C95" s="301" t="s">
        <v>716</v>
      </c>
      <c r="D95" s="301"/>
      <c r="E95" s="301"/>
      <c r="F95" s="324" t="s">
        <v>680</v>
      </c>
      <c r="G95" s="325"/>
      <c r="H95" s="301" t="s">
        <v>716</v>
      </c>
      <c r="I95" s="301" t="s">
        <v>715</v>
      </c>
      <c r="J95" s="301"/>
      <c r="K95" s="315"/>
    </row>
    <row r="96" s="1" customFormat="1" ht="15" customHeight="1">
      <c r="B96" s="326"/>
      <c r="C96" s="301" t="s">
        <v>41</v>
      </c>
      <c r="D96" s="301"/>
      <c r="E96" s="301"/>
      <c r="F96" s="324" t="s">
        <v>680</v>
      </c>
      <c r="G96" s="325"/>
      <c r="H96" s="301" t="s">
        <v>717</v>
      </c>
      <c r="I96" s="301" t="s">
        <v>715</v>
      </c>
      <c r="J96" s="301"/>
      <c r="K96" s="315"/>
    </row>
    <row r="97" s="1" customFormat="1" ht="15" customHeight="1">
      <c r="B97" s="326"/>
      <c r="C97" s="301" t="s">
        <v>51</v>
      </c>
      <c r="D97" s="301"/>
      <c r="E97" s="301"/>
      <c r="F97" s="324" t="s">
        <v>680</v>
      </c>
      <c r="G97" s="325"/>
      <c r="H97" s="301" t="s">
        <v>718</v>
      </c>
      <c r="I97" s="301" t="s">
        <v>715</v>
      </c>
      <c r="J97" s="301"/>
      <c r="K97" s="315"/>
    </row>
    <row r="98" s="1" customFormat="1" ht="15" customHeight="1">
      <c r="B98" s="329"/>
      <c r="C98" s="330"/>
      <c r="D98" s="330"/>
      <c r="E98" s="330"/>
      <c r="F98" s="330"/>
      <c r="G98" s="330"/>
      <c r="H98" s="330"/>
      <c r="I98" s="330"/>
      <c r="J98" s="330"/>
      <c r="K98" s="331"/>
    </row>
    <row r="99" s="1" customFormat="1" ht="18.75" customHeight="1">
      <c r="B99" s="332"/>
      <c r="C99" s="333"/>
      <c r="D99" s="333"/>
      <c r="E99" s="333"/>
      <c r="F99" s="333"/>
      <c r="G99" s="333"/>
      <c r="H99" s="333"/>
      <c r="I99" s="333"/>
      <c r="J99" s="333"/>
      <c r="K99" s="332"/>
    </row>
    <row r="100" s="1" customFormat="1" ht="18.75" customHeight="1">
      <c r="B100" s="309"/>
      <c r="C100" s="309"/>
      <c r="D100" s="309"/>
      <c r="E100" s="309"/>
      <c r="F100" s="309"/>
      <c r="G100" s="309"/>
      <c r="H100" s="309"/>
      <c r="I100" s="309"/>
      <c r="J100" s="309"/>
      <c r="K100" s="309"/>
    </row>
    <row r="101" s="1" customFormat="1" ht="7.5" customHeight="1">
      <c r="B101" s="310"/>
      <c r="C101" s="311"/>
      <c r="D101" s="311"/>
      <c r="E101" s="311"/>
      <c r="F101" s="311"/>
      <c r="G101" s="311"/>
      <c r="H101" s="311"/>
      <c r="I101" s="311"/>
      <c r="J101" s="311"/>
      <c r="K101" s="312"/>
    </row>
    <row r="102" s="1" customFormat="1" ht="45" customHeight="1">
      <c r="B102" s="313"/>
      <c r="C102" s="314" t="s">
        <v>719</v>
      </c>
      <c r="D102" s="314"/>
      <c r="E102" s="314"/>
      <c r="F102" s="314"/>
      <c r="G102" s="314"/>
      <c r="H102" s="314"/>
      <c r="I102" s="314"/>
      <c r="J102" s="314"/>
      <c r="K102" s="315"/>
    </row>
    <row r="103" s="1" customFormat="1" ht="17.25" customHeight="1">
      <c r="B103" s="313"/>
      <c r="C103" s="316" t="s">
        <v>674</v>
      </c>
      <c r="D103" s="316"/>
      <c r="E103" s="316"/>
      <c r="F103" s="316" t="s">
        <v>675</v>
      </c>
      <c r="G103" s="317"/>
      <c r="H103" s="316" t="s">
        <v>57</v>
      </c>
      <c r="I103" s="316" t="s">
        <v>60</v>
      </c>
      <c r="J103" s="316" t="s">
        <v>676</v>
      </c>
      <c r="K103" s="315"/>
    </row>
    <row r="104" s="1" customFormat="1" ht="17.25" customHeight="1">
      <c r="B104" s="313"/>
      <c r="C104" s="318" t="s">
        <v>677</v>
      </c>
      <c r="D104" s="318"/>
      <c r="E104" s="318"/>
      <c r="F104" s="319" t="s">
        <v>678</v>
      </c>
      <c r="G104" s="320"/>
      <c r="H104" s="318"/>
      <c r="I104" s="318"/>
      <c r="J104" s="318" t="s">
        <v>679</v>
      </c>
      <c r="K104" s="315"/>
    </row>
    <row r="105" s="1" customFormat="1" ht="5.25" customHeight="1">
      <c r="B105" s="313"/>
      <c r="C105" s="316"/>
      <c r="D105" s="316"/>
      <c r="E105" s="316"/>
      <c r="F105" s="316"/>
      <c r="G105" s="334"/>
      <c r="H105" s="316"/>
      <c r="I105" s="316"/>
      <c r="J105" s="316"/>
      <c r="K105" s="315"/>
    </row>
    <row r="106" s="1" customFormat="1" ht="15" customHeight="1">
      <c r="B106" s="313"/>
      <c r="C106" s="301" t="s">
        <v>56</v>
      </c>
      <c r="D106" s="323"/>
      <c r="E106" s="323"/>
      <c r="F106" s="324" t="s">
        <v>680</v>
      </c>
      <c r="G106" s="301"/>
      <c r="H106" s="301" t="s">
        <v>720</v>
      </c>
      <c r="I106" s="301" t="s">
        <v>682</v>
      </c>
      <c r="J106" s="301">
        <v>20</v>
      </c>
      <c r="K106" s="315"/>
    </row>
    <row r="107" s="1" customFormat="1" ht="15" customHeight="1">
      <c r="B107" s="313"/>
      <c r="C107" s="301" t="s">
        <v>683</v>
      </c>
      <c r="D107" s="301"/>
      <c r="E107" s="301"/>
      <c r="F107" s="324" t="s">
        <v>680</v>
      </c>
      <c r="G107" s="301"/>
      <c r="H107" s="301" t="s">
        <v>720</v>
      </c>
      <c r="I107" s="301" t="s">
        <v>682</v>
      </c>
      <c r="J107" s="301">
        <v>120</v>
      </c>
      <c r="K107" s="315"/>
    </row>
    <row r="108" s="1" customFormat="1" ht="15" customHeight="1">
      <c r="B108" s="326"/>
      <c r="C108" s="301" t="s">
        <v>685</v>
      </c>
      <c r="D108" s="301"/>
      <c r="E108" s="301"/>
      <c r="F108" s="324" t="s">
        <v>686</v>
      </c>
      <c r="G108" s="301"/>
      <c r="H108" s="301" t="s">
        <v>720</v>
      </c>
      <c r="I108" s="301" t="s">
        <v>682</v>
      </c>
      <c r="J108" s="301">
        <v>50</v>
      </c>
      <c r="K108" s="315"/>
    </row>
    <row r="109" s="1" customFormat="1" ht="15" customHeight="1">
      <c r="B109" s="326"/>
      <c r="C109" s="301" t="s">
        <v>688</v>
      </c>
      <c r="D109" s="301"/>
      <c r="E109" s="301"/>
      <c r="F109" s="324" t="s">
        <v>680</v>
      </c>
      <c r="G109" s="301"/>
      <c r="H109" s="301" t="s">
        <v>720</v>
      </c>
      <c r="I109" s="301" t="s">
        <v>690</v>
      </c>
      <c r="J109" s="301"/>
      <c r="K109" s="315"/>
    </row>
    <row r="110" s="1" customFormat="1" ht="15" customHeight="1">
      <c r="B110" s="326"/>
      <c r="C110" s="301" t="s">
        <v>699</v>
      </c>
      <c r="D110" s="301"/>
      <c r="E110" s="301"/>
      <c r="F110" s="324" t="s">
        <v>686</v>
      </c>
      <c r="G110" s="301"/>
      <c r="H110" s="301" t="s">
        <v>720</v>
      </c>
      <c r="I110" s="301" t="s">
        <v>682</v>
      </c>
      <c r="J110" s="301">
        <v>50</v>
      </c>
      <c r="K110" s="315"/>
    </row>
    <row r="111" s="1" customFormat="1" ht="15" customHeight="1">
      <c r="B111" s="326"/>
      <c r="C111" s="301" t="s">
        <v>707</v>
      </c>
      <c r="D111" s="301"/>
      <c r="E111" s="301"/>
      <c r="F111" s="324" t="s">
        <v>686</v>
      </c>
      <c r="G111" s="301"/>
      <c r="H111" s="301" t="s">
        <v>720</v>
      </c>
      <c r="I111" s="301" t="s">
        <v>682</v>
      </c>
      <c r="J111" s="301">
        <v>50</v>
      </c>
      <c r="K111" s="315"/>
    </row>
    <row r="112" s="1" customFormat="1" ht="15" customHeight="1">
      <c r="B112" s="326"/>
      <c r="C112" s="301" t="s">
        <v>705</v>
      </c>
      <c r="D112" s="301"/>
      <c r="E112" s="301"/>
      <c r="F112" s="324" t="s">
        <v>686</v>
      </c>
      <c r="G112" s="301"/>
      <c r="H112" s="301" t="s">
        <v>720</v>
      </c>
      <c r="I112" s="301" t="s">
        <v>682</v>
      </c>
      <c r="J112" s="301">
        <v>50</v>
      </c>
      <c r="K112" s="315"/>
    </row>
    <row r="113" s="1" customFormat="1" ht="15" customHeight="1">
      <c r="B113" s="326"/>
      <c r="C113" s="301" t="s">
        <v>56</v>
      </c>
      <c r="D113" s="301"/>
      <c r="E113" s="301"/>
      <c r="F113" s="324" t="s">
        <v>680</v>
      </c>
      <c r="G113" s="301"/>
      <c r="H113" s="301" t="s">
        <v>721</v>
      </c>
      <c r="I113" s="301" t="s">
        <v>682</v>
      </c>
      <c r="J113" s="301">
        <v>20</v>
      </c>
      <c r="K113" s="315"/>
    </row>
    <row r="114" s="1" customFormat="1" ht="15" customHeight="1">
      <c r="B114" s="326"/>
      <c r="C114" s="301" t="s">
        <v>722</v>
      </c>
      <c r="D114" s="301"/>
      <c r="E114" s="301"/>
      <c r="F114" s="324" t="s">
        <v>680</v>
      </c>
      <c r="G114" s="301"/>
      <c r="H114" s="301" t="s">
        <v>723</v>
      </c>
      <c r="I114" s="301" t="s">
        <v>682</v>
      </c>
      <c r="J114" s="301">
        <v>120</v>
      </c>
      <c r="K114" s="315"/>
    </row>
    <row r="115" s="1" customFormat="1" ht="15" customHeight="1">
      <c r="B115" s="326"/>
      <c r="C115" s="301" t="s">
        <v>41</v>
      </c>
      <c r="D115" s="301"/>
      <c r="E115" s="301"/>
      <c r="F115" s="324" t="s">
        <v>680</v>
      </c>
      <c r="G115" s="301"/>
      <c r="H115" s="301" t="s">
        <v>724</v>
      </c>
      <c r="I115" s="301" t="s">
        <v>715</v>
      </c>
      <c r="J115" s="301"/>
      <c r="K115" s="315"/>
    </row>
    <row r="116" s="1" customFormat="1" ht="15" customHeight="1">
      <c r="B116" s="326"/>
      <c r="C116" s="301" t="s">
        <v>51</v>
      </c>
      <c r="D116" s="301"/>
      <c r="E116" s="301"/>
      <c r="F116" s="324" t="s">
        <v>680</v>
      </c>
      <c r="G116" s="301"/>
      <c r="H116" s="301" t="s">
        <v>725</v>
      </c>
      <c r="I116" s="301" t="s">
        <v>715</v>
      </c>
      <c r="J116" s="301"/>
      <c r="K116" s="315"/>
    </row>
    <row r="117" s="1" customFormat="1" ht="15" customHeight="1">
      <c r="B117" s="326"/>
      <c r="C117" s="301" t="s">
        <v>60</v>
      </c>
      <c r="D117" s="301"/>
      <c r="E117" s="301"/>
      <c r="F117" s="324" t="s">
        <v>680</v>
      </c>
      <c r="G117" s="301"/>
      <c r="H117" s="301" t="s">
        <v>726</v>
      </c>
      <c r="I117" s="301" t="s">
        <v>727</v>
      </c>
      <c r="J117" s="301"/>
      <c r="K117" s="315"/>
    </row>
    <row r="118" s="1" customFormat="1" ht="15" customHeight="1">
      <c r="B118" s="329"/>
      <c r="C118" s="335"/>
      <c r="D118" s="335"/>
      <c r="E118" s="335"/>
      <c r="F118" s="335"/>
      <c r="G118" s="335"/>
      <c r="H118" s="335"/>
      <c r="I118" s="335"/>
      <c r="J118" s="335"/>
      <c r="K118" s="331"/>
    </row>
    <row r="119" s="1" customFormat="1" ht="18.75" customHeight="1">
      <c r="B119" s="336"/>
      <c r="C119" s="337"/>
      <c r="D119" s="337"/>
      <c r="E119" s="337"/>
      <c r="F119" s="338"/>
      <c r="G119" s="337"/>
      <c r="H119" s="337"/>
      <c r="I119" s="337"/>
      <c r="J119" s="337"/>
      <c r="K119" s="336"/>
    </row>
    <row r="120" s="1" customFormat="1" ht="18.75" customHeight="1">
      <c r="B120" s="309"/>
      <c r="C120" s="309"/>
      <c r="D120" s="309"/>
      <c r="E120" s="309"/>
      <c r="F120" s="309"/>
      <c r="G120" s="309"/>
      <c r="H120" s="309"/>
      <c r="I120" s="309"/>
      <c r="J120" s="309"/>
      <c r="K120" s="309"/>
    </row>
    <row r="121" s="1" customFormat="1" ht="7.5" customHeight="1">
      <c r="B121" s="339"/>
      <c r="C121" s="340"/>
      <c r="D121" s="340"/>
      <c r="E121" s="340"/>
      <c r="F121" s="340"/>
      <c r="G121" s="340"/>
      <c r="H121" s="340"/>
      <c r="I121" s="340"/>
      <c r="J121" s="340"/>
      <c r="K121" s="341"/>
    </row>
    <row r="122" s="1" customFormat="1" ht="45" customHeight="1">
      <c r="B122" s="342"/>
      <c r="C122" s="292" t="s">
        <v>728</v>
      </c>
      <c r="D122" s="292"/>
      <c r="E122" s="292"/>
      <c r="F122" s="292"/>
      <c r="G122" s="292"/>
      <c r="H122" s="292"/>
      <c r="I122" s="292"/>
      <c r="J122" s="292"/>
      <c r="K122" s="343"/>
    </row>
    <row r="123" s="1" customFormat="1" ht="17.25" customHeight="1">
      <c r="B123" s="344"/>
      <c r="C123" s="316" t="s">
        <v>674</v>
      </c>
      <c r="D123" s="316"/>
      <c r="E123" s="316"/>
      <c r="F123" s="316" t="s">
        <v>675</v>
      </c>
      <c r="G123" s="317"/>
      <c r="H123" s="316" t="s">
        <v>57</v>
      </c>
      <c r="I123" s="316" t="s">
        <v>60</v>
      </c>
      <c r="J123" s="316" t="s">
        <v>676</v>
      </c>
      <c r="K123" s="345"/>
    </row>
    <row r="124" s="1" customFormat="1" ht="17.25" customHeight="1">
      <c r="B124" s="344"/>
      <c r="C124" s="318" t="s">
        <v>677</v>
      </c>
      <c r="D124" s="318"/>
      <c r="E124" s="318"/>
      <c r="F124" s="319" t="s">
        <v>678</v>
      </c>
      <c r="G124" s="320"/>
      <c r="H124" s="318"/>
      <c r="I124" s="318"/>
      <c r="J124" s="318" t="s">
        <v>679</v>
      </c>
      <c r="K124" s="345"/>
    </row>
    <row r="125" s="1" customFormat="1" ht="5.25" customHeight="1">
      <c r="B125" s="346"/>
      <c r="C125" s="321"/>
      <c r="D125" s="321"/>
      <c r="E125" s="321"/>
      <c r="F125" s="321"/>
      <c r="G125" s="347"/>
      <c r="H125" s="321"/>
      <c r="I125" s="321"/>
      <c r="J125" s="321"/>
      <c r="K125" s="348"/>
    </row>
    <row r="126" s="1" customFormat="1" ht="15" customHeight="1">
      <c r="B126" s="346"/>
      <c r="C126" s="301" t="s">
        <v>683</v>
      </c>
      <c r="D126" s="323"/>
      <c r="E126" s="323"/>
      <c r="F126" s="324" t="s">
        <v>680</v>
      </c>
      <c r="G126" s="301"/>
      <c r="H126" s="301" t="s">
        <v>720</v>
      </c>
      <c r="I126" s="301" t="s">
        <v>682</v>
      </c>
      <c r="J126" s="301">
        <v>120</v>
      </c>
      <c r="K126" s="349"/>
    </row>
    <row r="127" s="1" customFormat="1" ht="15" customHeight="1">
      <c r="B127" s="346"/>
      <c r="C127" s="301" t="s">
        <v>729</v>
      </c>
      <c r="D127" s="301"/>
      <c r="E127" s="301"/>
      <c r="F127" s="324" t="s">
        <v>680</v>
      </c>
      <c r="G127" s="301"/>
      <c r="H127" s="301" t="s">
        <v>730</v>
      </c>
      <c r="I127" s="301" t="s">
        <v>682</v>
      </c>
      <c r="J127" s="301" t="s">
        <v>731</v>
      </c>
      <c r="K127" s="349"/>
    </row>
    <row r="128" s="1" customFormat="1" ht="15" customHeight="1">
      <c r="B128" s="346"/>
      <c r="C128" s="301" t="s">
        <v>628</v>
      </c>
      <c r="D128" s="301"/>
      <c r="E128" s="301"/>
      <c r="F128" s="324" t="s">
        <v>680</v>
      </c>
      <c r="G128" s="301"/>
      <c r="H128" s="301" t="s">
        <v>732</v>
      </c>
      <c r="I128" s="301" t="s">
        <v>682</v>
      </c>
      <c r="J128" s="301" t="s">
        <v>731</v>
      </c>
      <c r="K128" s="349"/>
    </row>
    <row r="129" s="1" customFormat="1" ht="15" customHeight="1">
      <c r="B129" s="346"/>
      <c r="C129" s="301" t="s">
        <v>691</v>
      </c>
      <c r="D129" s="301"/>
      <c r="E129" s="301"/>
      <c r="F129" s="324" t="s">
        <v>686</v>
      </c>
      <c r="G129" s="301"/>
      <c r="H129" s="301" t="s">
        <v>692</v>
      </c>
      <c r="I129" s="301" t="s">
        <v>682</v>
      </c>
      <c r="J129" s="301">
        <v>15</v>
      </c>
      <c r="K129" s="349"/>
    </row>
    <row r="130" s="1" customFormat="1" ht="15" customHeight="1">
      <c r="B130" s="346"/>
      <c r="C130" s="327" t="s">
        <v>693</v>
      </c>
      <c r="D130" s="327"/>
      <c r="E130" s="327"/>
      <c r="F130" s="328" t="s">
        <v>686</v>
      </c>
      <c r="G130" s="327"/>
      <c r="H130" s="327" t="s">
        <v>694</v>
      </c>
      <c r="I130" s="327" t="s">
        <v>682</v>
      </c>
      <c r="J130" s="327">
        <v>15</v>
      </c>
      <c r="K130" s="349"/>
    </row>
    <row r="131" s="1" customFormat="1" ht="15" customHeight="1">
      <c r="B131" s="346"/>
      <c r="C131" s="327" t="s">
        <v>695</v>
      </c>
      <c r="D131" s="327"/>
      <c r="E131" s="327"/>
      <c r="F131" s="328" t="s">
        <v>686</v>
      </c>
      <c r="G131" s="327"/>
      <c r="H131" s="327" t="s">
        <v>696</v>
      </c>
      <c r="I131" s="327" t="s">
        <v>682</v>
      </c>
      <c r="J131" s="327">
        <v>20</v>
      </c>
      <c r="K131" s="349"/>
    </row>
    <row r="132" s="1" customFormat="1" ht="15" customHeight="1">
      <c r="B132" s="346"/>
      <c r="C132" s="327" t="s">
        <v>697</v>
      </c>
      <c r="D132" s="327"/>
      <c r="E132" s="327"/>
      <c r="F132" s="328" t="s">
        <v>686</v>
      </c>
      <c r="G132" s="327"/>
      <c r="H132" s="327" t="s">
        <v>698</v>
      </c>
      <c r="I132" s="327" t="s">
        <v>682</v>
      </c>
      <c r="J132" s="327">
        <v>20</v>
      </c>
      <c r="K132" s="349"/>
    </row>
    <row r="133" s="1" customFormat="1" ht="15" customHeight="1">
      <c r="B133" s="346"/>
      <c r="C133" s="301" t="s">
        <v>685</v>
      </c>
      <c r="D133" s="301"/>
      <c r="E133" s="301"/>
      <c r="F133" s="324" t="s">
        <v>686</v>
      </c>
      <c r="G133" s="301"/>
      <c r="H133" s="301" t="s">
        <v>720</v>
      </c>
      <c r="I133" s="301" t="s">
        <v>682</v>
      </c>
      <c r="J133" s="301">
        <v>50</v>
      </c>
      <c r="K133" s="349"/>
    </row>
    <row r="134" s="1" customFormat="1" ht="15" customHeight="1">
      <c r="B134" s="346"/>
      <c r="C134" s="301" t="s">
        <v>699</v>
      </c>
      <c r="D134" s="301"/>
      <c r="E134" s="301"/>
      <c r="F134" s="324" t="s">
        <v>686</v>
      </c>
      <c r="G134" s="301"/>
      <c r="H134" s="301" t="s">
        <v>720</v>
      </c>
      <c r="I134" s="301" t="s">
        <v>682</v>
      </c>
      <c r="J134" s="301">
        <v>50</v>
      </c>
      <c r="K134" s="349"/>
    </row>
    <row r="135" s="1" customFormat="1" ht="15" customHeight="1">
      <c r="B135" s="346"/>
      <c r="C135" s="301" t="s">
        <v>705</v>
      </c>
      <c r="D135" s="301"/>
      <c r="E135" s="301"/>
      <c r="F135" s="324" t="s">
        <v>686</v>
      </c>
      <c r="G135" s="301"/>
      <c r="H135" s="301" t="s">
        <v>720</v>
      </c>
      <c r="I135" s="301" t="s">
        <v>682</v>
      </c>
      <c r="J135" s="301">
        <v>50</v>
      </c>
      <c r="K135" s="349"/>
    </row>
    <row r="136" s="1" customFormat="1" ht="15" customHeight="1">
      <c r="B136" s="346"/>
      <c r="C136" s="301" t="s">
        <v>707</v>
      </c>
      <c r="D136" s="301"/>
      <c r="E136" s="301"/>
      <c r="F136" s="324" t="s">
        <v>686</v>
      </c>
      <c r="G136" s="301"/>
      <c r="H136" s="301" t="s">
        <v>720</v>
      </c>
      <c r="I136" s="301" t="s">
        <v>682</v>
      </c>
      <c r="J136" s="301">
        <v>50</v>
      </c>
      <c r="K136" s="349"/>
    </row>
    <row r="137" s="1" customFormat="1" ht="15" customHeight="1">
      <c r="B137" s="346"/>
      <c r="C137" s="301" t="s">
        <v>708</v>
      </c>
      <c r="D137" s="301"/>
      <c r="E137" s="301"/>
      <c r="F137" s="324" t="s">
        <v>686</v>
      </c>
      <c r="G137" s="301"/>
      <c r="H137" s="301" t="s">
        <v>733</v>
      </c>
      <c r="I137" s="301" t="s">
        <v>682</v>
      </c>
      <c r="J137" s="301">
        <v>255</v>
      </c>
      <c r="K137" s="349"/>
    </row>
    <row r="138" s="1" customFormat="1" ht="15" customHeight="1">
      <c r="B138" s="346"/>
      <c r="C138" s="301" t="s">
        <v>710</v>
      </c>
      <c r="D138" s="301"/>
      <c r="E138" s="301"/>
      <c r="F138" s="324" t="s">
        <v>680</v>
      </c>
      <c r="G138" s="301"/>
      <c r="H138" s="301" t="s">
        <v>734</v>
      </c>
      <c r="I138" s="301" t="s">
        <v>712</v>
      </c>
      <c r="J138" s="301"/>
      <c r="K138" s="349"/>
    </row>
    <row r="139" s="1" customFormat="1" ht="15" customHeight="1">
      <c r="B139" s="346"/>
      <c r="C139" s="301" t="s">
        <v>713</v>
      </c>
      <c r="D139" s="301"/>
      <c r="E139" s="301"/>
      <c r="F139" s="324" t="s">
        <v>680</v>
      </c>
      <c r="G139" s="301"/>
      <c r="H139" s="301" t="s">
        <v>735</v>
      </c>
      <c r="I139" s="301" t="s">
        <v>715</v>
      </c>
      <c r="J139" s="301"/>
      <c r="K139" s="349"/>
    </row>
    <row r="140" s="1" customFormat="1" ht="15" customHeight="1">
      <c r="B140" s="346"/>
      <c r="C140" s="301" t="s">
        <v>716</v>
      </c>
      <c r="D140" s="301"/>
      <c r="E140" s="301"/>
      <c r="F140" s="324" t="s">
        <v>680</v>
      </c>
      <c r="G140" s="301"/>
      <c r="H140" s="301" t="s">
        <v>716</v>
      </c>
      <c r="I140" s="301" t="s">
        <v>715</v>
      </c>
      <c r="J140" s="301"/>
      <c r="K140" s="349"/>
    </row>
    <row r="141" s="1" customFormat="1" ht="15" customHeight="1">
      <c r="B141" s="346"/>
      <c r="C141" s="301" t="s">
        <v>41</v>
      </c>
      <c r="D141" s="301"/>
      <c r="E141" s="301"/>
      <c r="F141" s="324" t="s">
        <v>680</v>
      </c>
      <c r="G141" s="301"/>
      <c r="H141" s="301" t="s">
        <v>736</v>
      </c>
      <c r="I141" s="301" t="s">
        <v>715</v>
      </c>
      <c r="J141" s="301"/>
      <c r="K141" s="349"/>
    </row>
    <row r="142" s="1" customFormat="1" ht="15" customHeight="1">
      <c r="B142" s="346"/>
      <c r="C142" s="301" t="s">
        <v>737</v>
      </c>
      <c r="D142" s="301"/>
      <c r="E142" s="301"/>
      <c r="F142" s="324" t="s">
        <v>680</v>
      </c>
      <c r="G142" s="301"/>
      <c r="H142" s="301" t="s">
        <v>738</v>
      </c>
      <c r="I142" s="301" t="s">
        <v>715</v>
      </c>
      <c r="J142" s="301"/>
      <c r="K142" s="349"/>
    </row>
    <row r="143" s="1" customFormat="1" ht="15" customHeight="1">
      <c r="B143" s="350"/>
      <c r="C143" s="351"/>
      <c r="D143" s="351"/>
      <c r="E143" s="351"/>
      <c r="F143" s="351"/>
      <c r="G143" s="351"/>
      <c r="H143" s="351"/>
      <c r="I143" s="351"/>
      <c r="J143" s="351"/>
      <c r="K143" s="352"/>
    </row>
    <row r="144" s="1" customFormat="1" ht="18.75" customHeight="1">
      <c r="B144" s="337"/>
      <c r="C144" s="337"/>
      <c r="D144" s="337"/>
      <c r="E144" s="337"/>
      <c r="F144" s="338"/>
      <c r="G144" s="337"/>
      <c r="H144" s="337"/>
      <c r="I144" s="337"/>
      <c r="J144" s="337"/>
      <c r="K144" s="337"/>
    </row>
    <row r="145" s="1" customFormat="1" ht="18.75" customHeight="1">
      <c r="B145" s="309"/>
      <c r="C145" s="309"/>
      <c r="D145" s="309"/>
      <c r="E145" s="309"/>
      <c r="F145" s="309"/>
      <c r="G145" s="309"/>
      <c r="H145" s="309"/>
      <c r="I145" s="309"/>
      <c r="J145" s="309"/>
      <c r="K145" s="309"/>
    </row>
    <row r="146" s="1" customFormat="1" ht="7.5" customHeight="1">
      <c r="B146" s="310"/>
      <c r="C146" s="311"/>
      <c r="D146" s="311"/>
      <c r="E146" s="311"/>
      <c r="F146" s="311"/>
      <c r="G146" s="311"/>
      <c r="H146" s="311"/>
      <c r="I146" s="311"/>
      <c r="J146" s="311"/>
      <c r="K146" s="312"/>
    </row>
    <row r="147" s="1" customFormat="1" ht="45" customHeight="1">
      <c r="B147" s="313"/>
      <c r="C147" s="314" t="s">
        <v>739</v>
      </c>
      <c r="D147" s="314"/>
      <c r="E147" s="314"/>
      <c r="F147" s="314"/>
      <c r="G147" s="314"/>
      <c r="H147" s="314"/>
      <c r="I147" s="314"/>
      <c r="J147" s="314"/>
      <c r="K147" s="315"/>
    </row>
    <row r="148" s="1" customFormat="1" ht="17.25" customHeight="1">
      <c r="B148" s="313"/>
      <c r="C148" s="316" t="s">
        <v>674</v>
      </c>
      <c r="D148" s="316"/>
      <c r="E148" s="316"/>
      <c r="F148" s="316" t="s">
        <v>675</v>
      </c>
      <c r="G148" s="317"/>
      <c r="H148" s="316" t="s">
        <v>57</v>
      </c>
      <c r="I148" s="316" t="s">
        <v>60</v>
      </c>
      <c r="J148" s="316" t="s">
        <v>676</v>
      </c>
      <c r="K148" s="315"/>
    </row>
    <row r="149" s="1" customFormat="1" ht="17.25" customHeight="1">
      <c r="B149" s="313"/>
      <c r="C149" s="318" t="s">
        <v>677</v>
      </c>
      <c r="D149" s="318"/>
      <c r="E149" s="318"/>
      <c r="F149" s="319" t="s">
        <v>678</v>
      </c>
      <c r="G149" s="320"/>
      <c r="H149" s="318"/>
      <c r="I149" s="318"/>
      <c r="J149" s="318" t="s">
        <v>679</v>
      </c>
      <c r="K149" s="315"/>
    </row>
    <row r="150" s="1" customFormat="1" ht="5.25" customHeight="1">
      <c r="B150" s="326"/>
      <c r="C150" s="321"/>
      <c r="D150" s="321"/>
      <c r="E150" s="321"/>
      <c r="F150" s="321"/>
      <c r="G150" s="322"/>
      <c r="H150" s="321"/>
      <c r="I150" s="321"/>
      <c r="J150" s="321"/>
      <c r="K150" s="349"/>
    </row>
    <row r="151" s="1" customFormat="1" ht="15" customHeight="1">
      <c r="B151" s="326"/>
      <c r="C151" s="353" t="s">
        <v>683</v>
      </c>
      <c r="D151" s="301"/>
      <c r="E151" s="301"/>
      <c r="F151" s="354" t="s">
        <v>680</v>
      </c>
      <c r="G151" s="301"/>
      <c r="H151" s="353" t="s">
        <v>720</v>
      </c>
      <c r="I151" s="353" t="s">
        <v>682</v>
      </c>
      <c r="J151" s="353">
        <v>120</v>
      </c>
      <c r="K151" s="349"/>
    </row>
    <row r="152" s="1" customFormat="1" ht="15" customHeight="1">
      <c r="B152" s="326"/>
      <c r="C152" s="353" t="s">
        <v>729</v>
      </c>
      <c r="D152" s="301"/>
      <c r="E152" s="301"/>
      <c r="F152" s="354" t="s">
        <v>680</v>
      </c>
      <c r="G152" s="301"/>
      <c r="H152" s="353" t="s">
        <v>740</v>
      </c>
      <c r="I152" s="353" t="s">
        <v>682</v>
      </c>
      <c r="J152" s="353" t="s">
        <v>731</v>
      </c>
      <c r="K152" s="349"/>
    </row>
    <row r="153" s="1" customFormat="1" ht="15" customHeight="1">
      <c r="B153" s="326"/>
      <c r="C153" s="353" t="s">
        <v>628</v>
      </c>
      <c r="D153" s="301"/>
      <c r="E153" s="301"/>
      <c r="F153" s="354" t="s">
        <v>680</v>
      </c>
      <c r="G153" s="301"/>
      <c r="H153" s="353" t="s">
        <v>741</v>
      </c>
      <c r="I153" s="353" t="s">
        <v>682</v>
      </c>
      <c r="J153" s="353" t="s">
        <v>731</v>
      </c>
      <c r="K153" s="349"/>
    </row>
    <row r="154" s="1" customFormat="1" ht="15" customHeight="1">
      <c r="B154" s="326"/>
      <c r="C154" s="353" t="s">
        <v>685</v>
      </c>
      <c r="D154" s="301"/>
      <c r="E154" s="301"/>
      <c r="F154" s="354" t="s">
        <v>686</v>
      </c>
      <c r="G154" s="301"/>
      <c r="H154" s="353" t="s">
        <v>720</v>
      </c>
      <c r="I154" s="353" t="s">
        <v>682</v>
      </c>
      <c r="J154" s="353">
        <v>50</v>
      </c>
      <c r="K154" s="349"/>
    </row>
    <row r="155" s="1" customFormat="1" ht="15" customHeight="1">
      <c r="B155" s="326"/>
      <c r="C155" s="353" t="s">
        <v>688</v>
      </c>
      <c r="D155" s="301"/>
      <c r="E155" s="301"/>
      <c r="F155" s="354" t="s">
        <v>680</v>
      </c>
      <c r="G155" s="301"/>
      <c r="H155" s="353" t="s">
        <v>720</v>
      </c>
      <c r="I155" s="353" t="s">
        <v>690</v>
      </c>
      <c r="J155" s="353"/>
      <c r="K155" s="349"/>
    </row>
    <row r="156" s="1" customFormat="1" ht="15" customHeight="1">
      <c r="B156" s="326"/>
      <c r="C156" s="353" t="s">
        <v>699</v>
      </c>
      <c r="D156" s="301"/>
      <c r="E156" s="301"/>
      <c r="F156" s="354" t="s">
        <v>686</v>
      </c>
      <c r="G156" s="301"/>
      <c r="H156" s="353" t="s">
        <v>720</v>
      </c>
      <c r="I156" s="353" t="s">
        <v>682</v>
      </c>
      <c r="J156" s="353">
        <v>50</v>
      </c>
      <c r="K156" s="349"/>
    </row>
    <row r="157" s="1" customFormat="1" ht="15" customHeight="1">
      <c r="B157" s="326"/>
      <c r="C157" s="353" t="s">
        <v>707</v>
      </c>
      <c r="D157" s="301"/>
      <c r="E157" s="301"/>
      <c r="F157" s="354" t="s">
        <v>686</v>
      </c>
      <c r="G157" s="301"/>
      <c r="H157" s="353" t="s">
        <v>720</v>
      </c>
      <c r="I157" s="353" t="s">
        <v>682</v>
      </c>
      <c r="J157" s="353">
        <v>50</v>
      </c>
      <c r="K157" s="349"/>
    </row>
    <row r="158" s="1" customFormat="1" ht="15" customHeight="1">
      <c r="B158" s="326"/>
      <c r="C158" s="353" t="s">
        <v>705</v>
      </c>
      <c r="D158" s="301"/>
      <c r="E158" s="301"/>
      <c r="F158" s="354" t="s">
        <v>686</v>
      </c>
      <c r="G158" s="301"/>
      <c r="H158" s="353" t="s">
        <v>720</v>
      </c>
      <c r="I158" s="353" t="s">
        <v>682</v>
      </c>
      <c r="J158" s="353">
        <v>50</v>
      </c>
      <c r="K158" s="349"/>
    </row>
    <row r="159" s="1" customFormat="1" ht="15" customHeight="1">
      <c r="B159" s="326"/>
      <c r="C159" s="353" t="s">
        <v>93</v>
      </c>
      <c r="D159" s="301"/>
      <c r="E159" s="301"/>
      <c r="F159" s="354" t="s">
        <v>680</v>
      </c>
      <c r="G159" s="301"/>
      <c r="H159" s="353" t="s">
        <v>742</v>
      </c>
      <c r="I159" s="353" t="s">
        <v>682</v>
      </c>
      <c r="J159" s="353" t="s">
        <v>743</v>
      </c>
      <c r="K159" s="349"/>
    </row>
    <row r="160" s="1" customFormat="1" ht="15" customHeight="1">
      <c r="B160" s="326"/>
      <c r="C160" s="353" t="s">
        <v>744</v>
      </c>
      <c r="D160" s="301"/>
      <c r="E160" s="301"/>
      <c r="F160" s="354" t="s">
        <v>680</v>
      </c>
      <c r="G160" s="301"/>
      <c r="H160" s="353" t="s">
        <v>745</v>
      </c>
      <c r="I160" s="353" t="s">
        <v>715</v>
      </c>
      <c r="J160" s="353"/>
      <c r="K160" s="349"/>
    </row>
    <row r="161" s="1" customFormat="1" ht="15" customHeight="1">
      <c r="B161" s="355"/>
      <c r="C161" s="335"/>
      <c r="D161" s="335"/>
      <c r="E161" s="335"/>
      <c r="F161" s="335"/>
      <c r="G161" s="335"/>
      <c r="H161" s="335"/>
      <c r="I161" s="335"/>
      <c r="J161" s="335"/>
      <c r="K161" s="356"/>
    </row>
    <row r="162" s="1" customFormat="1" ht="18.75" customHeight="1">
      <c r="B162" s="337"/>
      <c r="C162" s="347"/>
      <c r="D162" s="347"/>
      <c r="E162" s="347"/>
      <c r="F162" s="357"/>
      <c r="G162" s="347"/>
      <c r="H162" s="347"/>
      <c r="I162" s="347"/>
      <c r="J162" s="347"/>
      <c r="K162" s="337"/>
    </row>
    <row r="163" s="1" customFormat="1" ht="18.75" customHeight="1">
      <c r="B163" s="309"/>
      <c r="C163" s="309"/>
      <c r="D163" s="309"/>
      <c r="E163" s="309"/>
      <c r="F163" s="309"/>
      <c r="G163" s="309"/>
      <c r="H163" s="309"/>
      <c r="I163" s="309"/>
      <c r="J163" s="309"/>
      <c r="K163" s="309"/>
    </row>
    <row r="164" s="1" customFormat="1" ht="7.5" customHeight="1">
      <c r="B164" s="288"/>
      <c r="C164" s="289"/>
      <c r="D164" s="289"/>
      <c r="E164" s="289"/>
      <c r="F164" s="289"/>
      <c r="G164" s="289"/>
      <c r="H164" s="289"/>
      <c r="I164" s="289"/>
      <c r="J164" s="289"/>
      <c r="K164" s="290"/>
    </row>
    <row r="165" s="1" customFormat="1" ht="45" customHeight="1">
      <c r="B165" s="291"/>
      <c r="C165" s="292" t="s">
        <v>746</v>
      </c>
      <c r="D165" s="292"/>
      <c r="E165" s="292"/>
      <c r="F165" s="292"/>
      <c r="G165" s="292"/>
      <c r="H165" s="292"/>
      <c r="I165" s="292"/>
      <c r="J165" s="292"/>
      <c r="K165" s="293"/>
    </row>
    <row r="166" s="1" customFormat="1" ht="17.25" customHeight="1">
      <c r="B166" s="291"/>
      <c r="C166" s="316" t="s">
        <v>674</v>
      </c>
      <c r="D166" s="316"/>
      <c r="E166" s="316"/>
      <c r="F166" s="316" t="s">
        <v>675</v>
      </c>
      <c r="G166" s="358"/>
      <c r="H166" s="359" t="s">
        <v>57</v>
      </c>
      <c r="I166" s="359" t="s">
        <v>60</v>
      </c>
      <c r="J166" s="316" t="s">
        <v>676</v>
      </c>
      <c r="K166" s="293"/>
    </row>
    <row r="167" s="1" customFormat="1" ht="17.25" customHeight="1">
      <c r="B167" s="294"/>
      <c r="C167" s="318" t="s">
        <v>677</v>
      </c>
      <c r="D167" s="318"/>
      <c r="E167" s="318"/>
      <c r="F167" s="319" t="s">
        <v>678</v>
      </c>
      <c r="G167" s="360"/>
      <c r="H167" s="361"/>
      <c r="I167" s="361"/>
      <c r="J167" s="318" t="s">
        <v>679</v>
      </c>
      <c r="K167" s="296"/>
    </row>
    <row r="168" s="1" customFormat="1" ht="5.25" customHeight="1">
      <c r="B168" s="326"/>
      <c r="C168" s="321"/>
      <c r="D168" s="321"/>
      <c r="E168" s="321"/>
      <c r="F168" s="321"/>
      <c r="G168" s="322"/>
      <c r="H168" s="321"/>
      <c r="I168" s="321"/>
      <c r="J168" s="321"/>
      <c r="K168" s="349"/>
    </row>
    <row r="169" s="1" customFormat="1" ht="15" customHeight="1">
      <c r="B169" s="326"/>
      <c r="C169" s="301" t="s">
        <v>683</v>
      </c>
      <c r="D169" s="301"/>
      <c r="E169" s="301"/>
      <c r="F169" s="324" t="s">
        <v>680</v>
      </c>
      <c r="G169" s="301"/>
      <c r="H169" s="301" t="s">
        <v>720</v>
      </c>
      <c r="I169" s="301" t="s">
        <v>682</v>
      </c>
      <c r="J169" s="301">
        <v>120</v>
      </c>
      <c r="K169" s="349"/>
    </row>
    <row r="170" s="1" customFormat="1" ht="15" customHeight="1">
      <c r="B170" s="326"/>
      <c r="C170" s="301" t="s">
        <v>729</v>
      </c>
      <c r="D170" s="301"/>
      <c r="E170" s="301"/>
      <c r="F170" s="324" t="s">
        <v>680</v>
      </c>
      <c r="G170" s="301"/>
      <c r="H170" s="301" t="s">
        <v>730</v>
      </c>
      <c r="I170" s="301" t="s">
        <v>682</v>
      </c>
      <c r="J170" s="301" t="s">
        <v>731</v>
      </c>
      <c r="K170" s="349"/>
    </row>
    <row r="171" s="1" customFormat="1" ht="15" customHeight="1">
      <c r="B171" s="326"/>
      <c r="C171" s="301" t="s">
        <v>628</v>
      </c>
      <c r="D171" s="301"/>
      <c r="E171" s="301"/>
      <c r="F171" s="324" t="s">
        <v>680</v>
      </c>
      <c r="G171" s="301"/>
      <c r="H171" s="301" t="s">
        <v>747</v>
      </c>
      <c r="I171" s="301" t="s">
        <v>682</v>
      </c>
      <c r="J171" s="301" t="s">
        <v>731</v>
      </c>
      <c r="K171" s="349"/>
    </row>
    <row r="172" s="1" customFormat="1" ht="15" customHeight="1">
      <c r="B172" s="326"/>
      <c r="C172" s="301" t="s">
        <v>685</v>
      </c>
      <c r="D172" s="301"/>
      <c r="E172" s="301"/>
      <c r="F172" s="324" t="s">
        <v>686</v>
      </c>
      <c r="G172" s="301"/>
      <c r="H172" s="301" t="s">
        <v>747</v>
      </c>
      <c r="I172" s="301" t="s">
        <v>682</v>
      </c>
      <c r="J172" s="301">
        <v>50</v>
      </c>
      <c r="K172" s="349"/>
    </row>
    <row r="173" s="1" customFormat="1" ht="15" customHeight="1">
      <c r="B173" s="326"/>
      <c r="C173" s="301" t="s">
        <v>688</v>
      </c>
      <c r="D173" s="301"/>
      <c r="E173" s="301"/>
      <c r="F173" s="324" t="s">
        <v>680</v>
      </c>
      <c r="G173" s="301"/>
      <c r="H173" s="301" t="s">
        <v>747</v>
      </c>
      <c r="I173" s="301" t="s">
        <v>690</v>
      </c>
      <c r="J173" s="301"/>
      <c r="K173" s="349"/>
    </row>
    <row r="174" s="1" customFormat="1" ht="15" customHeight="1">
      <c r="B174" s="326"/>
      <c r="C174" s="301" t="s">
        <v>699</v>
      </c>
      <c r="D174" s="301"/>
      <c r="E174" s="301"/>
      <c r="F174" s="324" t="s">
        <v>686</v>
      </c>
      <c r="G174" s="301"/>
      <c r="H174" s="301" t="s">
        <v>747</v>
      </c>
      <c r="I174" s="301" t="s">
        <v>682</v>
      </c>
      <c r="J174" s="301">
        <v>50</v>
      </c>
      <c r="K174" s="349"/>
    </row>
    <row r="175" s="1" customFormat="1" ht="15" customHeight="1">
      <c r="B175" s="326"/>
      <c r="C175" s="301" t="s">
        <v>707</v>
      </c>
      <c r="D175" s="301"/>
      <c r="E175" s="301"/>
      <c r="F175" s="324" t="s">
        <v>686</v>
      </c>
      <c r="G175" s="301"/>
      <c r="H175" s="301" t="s">
        <v>747</v>
      </c>
      <c r="I175" s="301" t="s">
        <v>682</v>
      </c>
      <c r="J175" s="301">
        <v>50</v>
      </c>
      <c r="K175" s="349"/>
    </row>
    <row r="176" s="1" customFormat="1" ht="15" customHeight="1">
      <c r="B176" s="326"/>
      <c r="C176" s="301" t="s">
        <v>705</v>
      </c>
      <c r="D176" s="301"/>
      <c r="E176" s="301"/>
      <c r="F176" s="324" t="s">
        <v>686</v>
      </c>
      <c r="G176" s="301"/>
      <c r="H176" s="301" t="s">
        <v>747</v>
      </c>
      <c r="I176" s="301" t="s">
        <v>682</v>
      </c>
      <c r="J176" s="301">
        <v>50</v>
      </c>
      <c r="K176" s="349"/>
    </row>
    <row r="177" s="1" customFormat="1" ht="15" customHeight="1">
      <c r="B177" s="326"/>
      <c r="C177" s="301" t="s">
        <v>103</v>
      </c>
      <c r="D177" s="301"/>
      <c r="E177" s="301"/>
      <c r="F177" s="324" t="s">
        <v>680</v>
      </c>
      <c r="G177" s="301"/>
      <c r="H177" s="301" t="s">
        <v>748</v>
      </c>
      <c r="I177" s="301" t="s">
        <v>749</v>
      </c>
      <c r="J177" s="301"/>
      <c r="K177" s="349"/>
    </row>
    <row r="178" s="1" customFormat="1" ht="15" customHeight="1">
      <c r="B178" s="326"/>
      <c r="C178" s="301" t="s">
        <v>60</v>
      </c>
      <c r="D178" s="301"/>
      <c r="E178" s="301"/>
      <c r="F178" s="324" t="s">
        <v>680</v>
      </c>
      <c r="G178" s="301"/>
      <c r="H178" s="301" t="s">
        <v>750</v>
      </c>
      <c r="I178" s="301" t="s">
        <v>751</v>
      </c>
      <c r="J178" s="301">
        <v>1</v>
      </c>
      <c r="K178" s="349"/>
    </row>
    <row r="179" s="1" customFormat="1" ht="15" customHeight="1">
      <c r="B179" s="326"/>
      <c r="C179" s="301" t="s">
        <v>56</v>
      </c>
      <c r="D179" s="301"/>
      <c r="E179" s="301"/>
      <c r="F179" s="324" t="s">
        <v>680</v>
      </c>
      <c r="G179" s="301"/>
      <c r="H179" s="301" t="s">
        <v>752</v>
      </c>
      <c r="I179" s="301" t="s">
        <v>682</v>
      </c>
      <c r="J179" s="301">
        <v>20</v>
      </c>
      <c r="K179" s="349"/>
    </row>
    <row r="180" s="1" customFormat="1" ht="15" customHeight="1">
      <c r="B180" s="326"/>
      <c r="C180" s="301" t="s">
        <v>57</v>
      </c>
      <c r="D180" s="301"/>
      <c r="E180" s="301"/>
      <c r="F180" s="324" t="s">
        <v>680</v>
      </c>
      <c r="G180" s="301"/>
      <c r="H180" s="301" t="s">
        <v>753</v>
      </c>
      <c r="I180" s="301" t="s">
        <v>682</v>
      </c>
      <c r="J180" s="301">
        <v>255</v>
      </c>
      <c r="K180" s="349"/>
    </row>
    <row r="181" s="1" customFormat="1" ht="15" customHeight="1">
      <c r="B181" s="326"/>
      <c r="C181" s="301" t="s">
        <v>104</v>
      </c>
      <c r="D181" s="301"/>
      <c r="E181" s="301"/>
      <c r="F181" s="324" t="s">
        <v>680</v>
      </c>
      <c r="G181" s="301"/>
      <c r="H181" s="301" t="s">
        <v>644</v>
      </c>
      <c r="I181" s="301" t="s">
        <v>682</v>
      </c>
      <c r="J181" s="301">
        <v>10</v>
      </c>
      <c r="K181" s="349"/>
    </row>
    <row r="182" s="1" customFormat="1" ht="15" customHeight="1">
      <c r="B182" s="326"/>
      <c r="C182" s="301" t="s">
        <v>105</v>
      </c>
      <c r="D182" s="301"/>
      <c r="E182" s="301"/>
      <c r="F182" s="324" t="s">
        <v>680</v>
      </c>
      <c r="G182" s="301"/>
      <c r="H182" s="301" t="s">
        <v>754</v>
      </c>
      <c r="I182" s="301" t="s">
        <v>715</v>
      </c>
      <c r="J182" s="301"/>
      <c r="K182" s="349"/>
    </row>
    <row r="183" s="1" customFormat="1" ht="15" customHeight="1">
      <c r="B183" s="326"/>
      <c r="C183" s="301" t="s">
        <v>755</v>
      </c>
      <c r="D183" s="301"/>
      <c r="E183" s="301"/>
      <c r="F183" s="324" t="s">
        <v>680</v>
      </c>
      <c r="G183" s="301"/>
      <c r="H183" s="301" t="s">
        <v>756</v>
      </c>
      <c r="I183" s="301" t="s">
        <v>715</v>
      </c>
      <c r="J183" s="301"/>
      <c r="K183" s="349"/>
    </row>
    <row r="184" s="1" customFormat="1" ht="15" customHeight="1">
      <c r="B184" s="326"/>
      <c r="C184" s="301" t="s">
        <v>744</v>
      </c>
      <c r="D184" s="301"/>
      <c r="E184" s="301"/>
      <c r="F184" s="324" t="s">
        <v>680</v>
      </c>
      <c r="G184" s="301"/>
      <c r="H184" s="301" t="s">
        <v>757</v>
      </c>
      <c r="I184" s="301" t="s">
        <v>715</v>
      </c>
      <c r="J184" s="301"/>
      <c r="K184" s="349"/>
    </row>
    <row r="185" s="1" customFormat="1" ht="15" customHeight="1">
      <c r="B185" s="326"/>
      <c r="C185" s="301" t="s">
        <v>107</v>
      </c>
      <c r="D185" s="301"/>
      <c r="E185" s="301"/>
      <c r="F185" s="324" t="s">
        <v>686</v>
      </c>
      <c r="G185" s="301"/>
      <c r="H185" s="301" t="s">
        <v>758</v>
      </c>
      <c r="I185" s="301" t="s">
        <v>682</v>
      </c>
      <c r="J185" s="301">
        <v>50</v>
      </c>
      <c r="K185" s="349"/>
    </row>
    <row r="186" s="1" customFormat="1" ht="15" customHeight="1">
      <c r="B186" s="326"/>
      <c r="C186" s="301" t="s">
        <v>759</v>
      </c>
      <c r="D186" s="301"/>
      <c r="E186" s="301"/>
      <c r="F186" s="324" t="s">
        <v>686</v>
      </c>
      <c r="G186" s="301"/>
      <c r="H186" s="301" t="s">
        <v>760</v>
      </c>
      <c r="I186" s="301" t="s">
        <v>761</v>
      </c>
      <c r="J186" s="301"/>
      <c r="K186" s="349"/>
    </row>
    <row r="187" s="1" customFormat="1" ht="15" customHeight="1">
      <c r="B187" s="326"/>
      <c r="C187" s="301" t="s">
        <v>762</v>
      </c>
      <c r="D187" s="301"/>
      <c r="E187" s="301"/>
      <c r="F187" s="324" t="s">
        <v>686</v>
      </c>
      <c r="G187" s="301"/>
      <c r="H187" s="301" t="s">
        <v>763</v>
      </c>
      <c r="I187" s="301" t="s">
        <v>761</v>
      </c>
      <c r="J187" s="301"/>
      <c r="K187" s="349"/>
    </row>
    <row r="188" s="1" customFormat="1" ht="15" customHeight="1">
      <c r="B188" s="326"/>
      <c r="C188" s="301" t="s">
        <v>764</v>
      </c>
      <c r="D188" s="301"/>
      <c r="E188" s="301"/>
      <c r="F188" s="324" t="s">
        <v>686</v>
      </c>
      <c r="G188" s="301"/>
      <c r="H188" s="301" t="s">
        <v>765</v>
      </c>
      <c r="I188" s="301" t="s">
        <v>761</v>
      </c>
      <c r="J188" s="301"/>
      <c r="K188" s="349"/>
    </row>
    <row r="189" s="1" customFormat="1" ht="15" customHeight="1">
      <c r="B189" s="326"/>
      <c r="C189" s="362" t="s">
        <v>766</v>
      </c>
      <c r="D189" s="301"/>
      <c r="E189" s="301"/>
      <c r="F189" s="324" t="s">
        <v>686</v>
      </c>
      <c r="G189" s="301"/>
      <c r="H189" s="301" t="s">
        <v>767</v>
      </c>
      <c r="I189" s="301" t="s">
        <v>768</v>
      </c>
      <c r="J189" s="363" t="s">
        <v>769</v>
      </c>
      <c r="K189" s="349"/>
    </row>
    <row r="190" s="1" customFormat="1" ht="15" customHeight="1">
      <c r="B190" s="326"/>
      <c r="C190" s="362" t="s">
        <v>45</v>
      </c>
      <c r="D190" s="301"/>
      <c r="E190" s="301"/>
      <c r="F190" s="324" t="s">
        <v>680</v>
      </c>
      <c r="G190" s="301"/>
      <c r="H190" s="298" t="s">
        <v>770</v>
      </c>
      <c r="I190" s="301" t="s">
        <v>771</v>
      </c>
      <c r="J190" s="301"/>
      <c r="K190" s="349"/>
    </row>
    <row r="191" s="1" customFormat="1" ht="15" customHeight="1">
      <c r="B191" s="326"/>
      <c r="C191" s="362" t="s">
        <v>772</v>
      </c>
      <c r="D191" s="301"/>
      <c r="E191" s="301"/>
      <c r="F191" s="324" t="s">
        <v>680</v>
      </c>
      <c r="G191" s="301"/>
      <c r="H191" s="301" t="s">
        <v>773</v>
      </c>
      <c r="I191" s="301" t="s">
        <v>715</v>
      </c>
      <c r="J191" s="301"/>
      <c r="K191" s="349"/>
    </row>
    <row r="192" s="1" customFormat="1" ht="15" customHeight="1">
      <c r="B192" s="326"/>
      <c r="C192" s="362" t="s">
        <v>774</v>
      </c>
      <c r="D192" s="301"/>
      <c r="E192" s="301"/>
      <c r="F192" s="324" t="s">
        <v>680</v>
      </c>
      <c r="G192" s="301"/>
      <c r="H192" s="301" t="s">
        <v>775</v>
      </c>
      <c r="I192" s="301" t="s">
        <v>715</v>
      </c>
      <c r="J192" s="301"/>
      <c r="K192" s="349"/>
    </row>
    <row r="193" s="1" customFormat="1" ht="15" customHeight="1">
      <c r="B193" s="326"/>
      <c r="C193" s="362" t="s">
        <v>776</v>
      </c>
      <c r="D193" s="301"/>
      <c r="E193" s="301"/>
      <c r="F193" s="324" t="s">
        <v>686</v>
      </c>
      <c r="G193" s="301"/>
      <c r="H193" s="301" t="s">
        <v>777</v>
      </c>
      <c r="I193" s="301" t="s">
        <v>715</v>
      </c>
      <c r="J193" s="301"/>
      <c r="K193" s="349"/>
    </row>
    <row r="194" s="1" customFormat="1" ht="15" customHeight="1">
      <c r="B194" s="355"/>
      <c r="C194" s="364"/>
      <c r="D194" s="335"/>
      <c r="E194" s="335"/>
      <c r="F194" s="335"/>
      <c r="G194" s="335"/>
      <c r="H194" s="335"/>
      <c r="I194" s="335"/>
      <c r="J194" s="335"/>
      <c r="K194" s="356"/>
    </row>
    <row r="195" s="1" customFormat="1" ht="18.75" customHeight="1">
      <c r="B195" s="337"/>
      <c r="C195" s="347"/>
      <c r="D195" s="347"/>
      <c r="E195" s="347"/>
      <c r="F195" s="357"/>
      <c r="G195" s="347"/>
      <c r="H195" s="347"/>
      <c r="I195" s="347"/>
      <c r="J195" s="347"/>
      <c r="K195" s="337"/>
    </row>
    <row r="196" s="1" customFormat="1" ht="18.75" customHeight="1">
      <c r="B196" s="337"/>
      <c r="C196" s="347"/>
      <c r="D196" s="347"/>
      <c r="E196" s="347"/>
      <c r="F196" s="357"/>
      <c r="G196" s="347"/>
      <c r="H196" s="347"/>
      <c r="I196" s="347"/>
      <c r="J196" s="347"/>
      <c r="K196" s="337"/>
    </row>
    <row r="197" s="1" customFormat="1" ht="18.75" customHeight="1">
      <c r="B197" s="309"/>
      <c r="C197" s="309"/>
      <c r="D197" s="309"/>
      <c r="E197" s="309"/>
      <c r="F197" s="309"/>
      <c r="G197" s="309"/>
      <c r="H197" s="309"/>
      <c r="I197" s="309"/>
      <c r="J197" s="309"/>
      <c r="K197" s="309"/>
    </row>
    <row r="198" s="1" customFormat="1" ht="13.5">
      <c r="B198" s="288"/>
      <c r="C198" s="289"/>
      <c r="D198" s="289"/>
      <c r="E198" s="289"/>
      <c r="F198" s="289"/>
      <c r="G198" s="289"/>
      <c r="H198" s="289"/>
      <c r="I198" s="289"/>
      <c r="J198" s="289"/>
      <c r="K198" s="290"/>
    </row>
    <row r="199" s="1" customFormat="1" ht="21">
      <c r="B199" s="291"/>
      <c r="C199" s="292" t="s">
        <v>778</v>
      </c>
      <c r="D199" s="292"/>
      <c r="E199" s="292"/>
      <c r="F199" s="292"/>
      <c r="G199" s="292"/>
      <c r="H199" s="292"/>
      <c r="I199" s="292"/>
      <c r="J199" s="292"/>
      <c r="K199" s="293"/>
    </row>
    <row r="200" s="1" customFormat="1" ht="25.5" customHeight="1">
      <c r="B200" s="291"/>
      <c r="C200" s="365" t="s">
        <v>779</v>
      </c>
      <c r="D200" s="365"/>
      <c r="E200" s="365"/>
      <c r="F200" s="365" t="s">
        <v>780</v>
      </c>
      <c r="G200" s="366"/>
      <c r="H200" s="365" t="s">
        <v>781</v>
      </c>
      <c r="I200" s="365"/>
      <c r="J200" s="365"/>
      <c r="K200" s="293"/>
    </row>
    <row r="201" s="1" customFormat="1" ht="5.25" customHeight="1">
      <c r="B201" s="326"/>
      <c r="C201" s="321"/>
      <c r="D201" s="321"/>
      <c r="E201" s="321"/>
      <c r="F201" s="321"/>
      <c r="G201" s="347"/>
      <c r="H201" s="321"/>
      <c r="I201" s="321"/>
      <c r="J201" s="321"/>
      <c r="K201" s="349"/>
    </row>
    <row r="202" s="1" customFormat="1" ht="15" customHeight="1">
      <c r="B202" s="326"/>
      <c r="C202" s="301" t="s">
        <v>771</v>
      </c>
      <c r="D202" s="301"/>
      <c r="E202" s="301"/>
      <c r="F202" s="324" t="s">
        <v>46</v>
      </c>
      <c r="G202" s="301"/>
      <c r="H202" s="301" t="s">
        <v>782</v>
      </c>
      <c r="I202" s="301"/>
      <c r="J202" s="301"/>
      <c r="K202" s="349"/>
    </row>
    <row r="203" s="1" customFormat="1" ht="15" customHeight="1">
      <c r="B203" s="326"/>
      <c r="C203" s="301"/>
      <c r="D203" s="301"/>
      <c r="E203" s="301"/>
      <c r="F203" s="324" t="s">
        <v>47</v>
      </c>
      <c r="G203" s="301"/>
      <c r="H203" s="301" t="s">
        <v>783</v>
      </c>
      <c r="I203" s="301"/>
      <c r="J203" s="301"/>
      <c r="K203" s="349"/>
    </row>
    <row r="204" s="1" customFormat="1" ht="15" customHeight="1">
      <c r="B204" s="326"/>
      <c r="C204" s="301"/>
      <c r="D204" s="301"/>
      <c r="E204" s="301"/>
      <c r="F204" s="324" t="s">
        <v>50</v>
      </c>
      <c r="G204" s="301"/>
      <c r="H204" s="301" t="s">
        <v>784</v>
      </c>
      <c r="I204" s="301"/>
      <c r="J204" s="301"/>
      <c r="K204" s="349"/>
    </row>
    <row r="205" s="1" customFormat="1" ht="15" customHeight="1">
      <c r="B205" s="326"/>
      <c r="C205" s="301"/>
      <c r="D205" s="301"/>
      <c r="E205" s="301"/>
      <c r="F205" s="324" t="s">
        <v>48</v>
      </c>
      <c r="G205" s="301"/>
      <c r="H205" s="301" t="s">
        <v>785</v>
      </c>
      <c r="I205" s="301"/>
      <c r="J205" s="301"/>
      <c r="K205" s="349"/>
    </row>
    <row r="206" s="1" customFormat="1" ht="15" customHeight="1">
      <c r="B206" s="326"/>
      <c r="C206" s="301"/>
      <c r="D206" s="301"/>
      <c r="E206" s="301"/>
      <c r="F206" s="324" t="s">
        <v>49</v>
      </c>
      <c r="G206" s="301"/>
      <c r="H206" s="301" t="s">
        <v>786</v>
      </c>
      <c r="I206" s="301"/>
      <c r="J206" s="301"/>
      <c r="K206" s="349"/>
    </row>
    <row r="207" s="1" customFormat="1" ht="15" customHeight="1">
      <c r="B207" s="326"/>
      <c r="C207" s="301"/>
      <c r="D207" s="301"/>
      <c r="E207" s="301"/>
      <c r="F207" s="324"/>
      <c r="G207" s="301"/>
      <c r="H207" s="301"/>
      <c r="I207" s="301"/>
      <c r="J207" s="301"/>
      <c r="K207" s="349"/>
    </row>
    <row r="208" s="1" customFormat="1" ht="15" customHeight="1">
      <c r="B208" s="326"/>
      <c r="C208" s="301" t="s">
        <v>727</v>
      </c>
      <c r="D208" s="301"/>
      <c r="E208" s="301"/>
      <c r="F208" s="324" t="s">
        <v>82</v>
      </c>
      <c r="G208" s="301"/>
      <c r="H208" s="301" t="s">
        <v>787</v>
      </c>
      <c r="I208" s="301"/>
      <c r="J208" s="301"/>
      <c r="K208" s="349"/>
    </row>
    <row r="209" s="1" customFormat="1" ht="15" customHeight="1">
      <c r="B209" s="326"/>
      <c r="C209" s="301"/>
      <c r="D209" s="301"/>
      <c r="E209" s="301"/>
      <c r="F209" s="324" t="s">
        <v>622</v>
      </c>
      <c r="G209" s="301"/>
      <c r="H209" s="301" t="s">
        <v>623</v>
      </c>
      <c r="I209" s="301"/>
      <c r="J209" s="301"/>
      <c r="K209" s="349"/>
    </row>
    <row r="210" s="1" customFormat="1" ht="15" customHeight="1">
      <c r="B210" s="326"/>
      <c r="C210" s="301"/>
      <c r="D210" s="301"/>
      <c r="E210" s="301"/>
      <c r="F210" s="324" t="s">
        <v>620</v>
      </c>
      <c r="G210" s="301"/>
      <c r="H210" s="301" t="s">
        <v>788</v>
      </c>
      <c r="I210" s="301"/>
      <c r="J210" s="301"/>
      <c r="K210" s="349"/>
    </row>
    <row r="211" s="1" customFormat="1" ht="15" customHeight="1">
      <c r="B211" s="367"/>
      <c r="C211" s="301"/>
      <c r="D211" s="301"/>
      <c r="E211" s="301"/>
      <c r="F211" s="324" t="s">
        <v>624</v>
      </c>
      <c r="G211" s="362"/>
      <c r="H211" s="353" t="s">
        <v>625</v>
      </c>
      <c r="I211" s="353"/>
      <c r="J211" s="353"/>
      <c r="K211" s="368"/>
    </row>
    <row r="212" s="1" customFormat="1" ht="15" customHeight="1">
      <c r="B212" s="367"/>
      <c r="C212" s="301"/>
      <c r="D212" s="301"/>
      <c r="E212" s="301"/>
      <c r="F212" s="324" t="s">
        <v>626</v>
      </c>
      <c r="G212" s="362"/>
      <c r="H212" s="353" t="s">
        <v>155</v>
      </c>
      <c r="I212" s="353"/>
      <c r="J212" s="353"/>
      <c r="K212" s="368"/>
    </row>
    <row r="213" s="1" customFormat="1" ht="15" customHeight="1">
      <c r="B213" s="367"/>
      <c r="C213" s="301"/>
      <c r="D213" s="301"/>
      <c r="E213" s="301"/>
      <c r="F213" s="324"/>
      <c r="G213" s="362"/>
      <c r="H213" s="353"/>
      <c r="I213" s="353"/>
      <c r="J213" s="353"/>
      <c r="K213" s="368"/>
    </row>
    <row r="214" s="1" customFormat="1" ht="15" customHeight="1">
      <c r="B214" s="367"/>
      <c r="C214" s="301" t="s">
        <v>751</v>
      </c>
      <c r="D214" s="301"/>
      <c r="E214" s="301"/>
      <c r="F214" s="324">
        <v>1</v>
      </c>
      <c r="G214" s="362"/>
      <c r="H214" s="353" t="s">
        <v>789</v>
      </c>
      <c r="I214" s="353"/>
      <c r="J214" s="353"/>
      <c r="K214" s="368"/>
    </row>
    <row r="215" s="1" customFormat="1" ht="15" customHeight="1">
      <c r="B215" s="367"/>
      <c r="C215" s="301"/>
      <c r="D215" s="301"/>
      <c r="E215" s="301"/>
      <c r="F215" s="324">
        <v>2</v>
      </c>
      <c r="G215" s="362"/>
      <c r="H215" s="353" t="s">
        <v>790</v>
      </c>
      <c r="I215" s="353"/>
      <c r="J215" s="353"/>
      <c r="K215" s="368"/>
    </row>
    <row r="216" s="1" customFormat="1" ht="15" customHeight="1">
      <c r="B216" s="367"/>
      <c r="C216" s="301"/>
      <c r="D216" s="301"/>
      <c r="E216" s="301"/>
      <c r="F216" s="324">
        <v>3</v>
      </c>
      <c r="G216" s="362"/>
      <c r="H216" s="353" t="s">
        <v>791</v>
      </c>
      <c r="I216" s="353"/>
      <c r="J216" s="353"/>
      <c r="K216" s="368"/>
    </row>
    <row r="217" s="1" customFormat="1" ht="15" customHeight="1">
      <c r="B217" s="367"/>
      <c r="C217" s="301"/>
      <c r="D217" s="301"/>
      <c r="E217" s="301"/>
      <c r="F217" s="324">
        <v>4</v>
      </c>
      <c r="G217" s="362"/>
      <c r="H217" s="353" t="s">
        <v>792</v>
      </c>
      <c r="I217" s="353"/>
      <c r="J217" s="353"/>
      <c r="K217" s="368"/>
    </row>
    <row r="218" s="1" customFormat="1" ht="12.75" customHeight="1">
      <c r="B218" s="369"/>
      <c r="C218" s="370"/>
      <c r="D218" s="370"/>
      <c r="E218" s="370"/>
      <c r="F218" s="370"/>
      <c r="G218" s="370"/>
      <c r="H218" s="370"/>
      <c r="I218" s="370"/>
      <c r="J218" s="370"/>
      <c r="K218" s="371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DESKTOP-KV1O8RS\Petr</dc:creator>
  <cp:lastModifiedBy>DESKTOP-KV1O8RS\Petr</cp:lastModifiedBy>
  <dcterms:created xsi:type="dcterms:W3CDTF">2022-01-31T07:49:26Z</dcterms:created>
  <dcterms:modified xsi:type="dcterms:W3CDTF">2022-01-31T07:49:30Z</dcterms:modified>
</cp:coreProperties>
</file>