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21123_1 - ŠTĚTÍ VODOVOD" sheetId="2" r:id="rId2"/>
    <sheet name="221123_2 - VODOVODNÍ PŘÍP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'221123_1 - ŠTĚTÍ VODOVOD'!$C$129:$K$260</definedName>
    <definedName name="_xlnm.Print_Area" localSheetId="1">'221123_1 - ŠTĚTÍ VODOVOD'!$C$4:$J$76,'221123_1 - ŠTĚTÍ VODOVOD'!$C$82:$J$111,'221123_1 - ŠTĚTÍ VODOVOD'!$C$117:$J$260</definedName>
    <definedName name="_xlnm.Print_Titles" localSheetId="1">'221123_1 - ŠTĚTÍ VODOVOD'!$129:$129</definedName>
    <definedName name="_xlnm._FilterDatabase" localSheetId="2" hidden="1">'221123_2 - VODOVODNÍ PŘÍP...'!$C$123:$K$204</definedName>
    <definedName name="_xlnm.Print_Area" localSheetId="2">'221123_2 - VODOVODNÍ PŘÍP...'!$C$4:$J$76,'221123_2 - VODOVODNÍ PŘÍP...'!$C$82:$J$105,'221123_2 - VODOVODNÍ PŘÍP...'!$C$111:$J$204</definedName>
    <definedName name="_xlnm.Print_Titles" localSheetId="2">'221123_2 - VODOVODNÍ PŘÍP...'!$123:$123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03"/>
  <c r="BH203"/>
  <c r="BG203"/>
  <c r="BF203"/>
  <c r="T203"/>
  <c r="T202"/>
  <c r="R203"/>
  <c r="R202"/>
  <c r="P203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3"/>
  <c r="BH193"/>
  <c r="BG193"/>
  <c r="BF193"/>
  <c r="T193"/>
  <c r="T192"/>
  <c r="R193"/>
  <c r="R192"/>
  <c r="P193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7"/>
  <c r="BH167"/>
  <c r="BG167"/>
  <c r="BF167"/>
  <c r="T167"/>
  <c r="R167"/>
  <c r="P167"/>
  <c r="BI165"/>
  <c r="BH165"/>
  <c r="BG165"/>
  <c r="BF165"/>
  <c r="T165"/>
  <c r="R165"/>
  <c r="P165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89"/>
  <c r="E7"/>
  <c r="E114"/>
  <c i="2" r="J37"/>
  <c r="J36"/>
  <c i="1" r="AY95"/>
  <c i="2" r="J35"/>
  <c i="1" r="AX95"/>
  <c i="2" r="BI260"/>
  <c r="BH260"/>
  <c r="BG260"/>
  <c r="BF260"/>
  <c r="T260"/>
  <c r="T259"/>
  <c r="R260"/>
  <c r="R259"/>
  <c r="P260"/>
  <c r="P259"/>
  <c r="BI258"/>
  <c r="BH258"/>
  <c r="BG258"/>
  <c r="BF258"/>
  <c r="T258"/>
  <c r="T257"/>
  <c r="R258"/>
  <c r="R257"/>
  <c r="P258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T251"/>
  <c r="R252"/>
  <c r="R251"/>
  <c r="P252"/>
  <c r="P251"/>
  <c r="BI250"/>
  <c r="BH250"/>
  <c r="BG250"/>
  <c r="BF250"/>
  <c r="T250"/>
  <c r="R250"/>
  <c r="P250"/>
  <c r="BI249"/>
  <c r="BH249"/>
  <c r="BG249"/>
  <c r="BF249"/>
  <c r="T249"/>
  <c r="R249"/>
  <c r="P249"/>
  <c r="BI246"/>
  <c r="BH246"/>
  <c r="BG246"/>
  <c r="BF246"/>
  <c r="T246"/>
  <c r="T245"/>
  <c r="R246"/>
  <c r="R245"/>
  <c r="P246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4"/>
  <c r="BH234"/>
  <c r="BG234"/>
  <c r="BF234"/>
  <c r="T234"/>
  <c r="T233"/>
  <c r="R234"/>
  <c r="R233"/>
  <c r="P234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199"/>
  <c r="BH199"/>
  <c r="BG199"/>
  <c r="BF199"/>
  <c r="T199"/>
  <c r="R199"/>
  <c r="P199"/>
  <c r="BI195"/>
  <c r="BH195"/>
  <c r="BG195"/>
  <c r="BF195"/>
  <c r="T195"/>
  <c r="R195"/>
  <c r="P195"/>
  <c r="BI194"/>
  <c r="BH194"/>
  <c r="BG194"/>
  <c r="BF194"/>
  <c r="T194"/>
  <c r="R194"/>
  <c r="P194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3"/>
  <c r="BH143"/>
  <c r="BG143"/>
  <c r="BF143"/>
  <c r="T143"/>
  <c r="R143"/>
  <c r="P143"/>
  <c r="BI139"/>
  <c r="BH139"/>
  <c r="BG139"/>
  <c r="BF139"/>
  <c r="T139"/>
  <c r="R139"/>
  <c r="P139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J127"/>
  <c r="J126"/>
  <c r="F126"/>
  <c r="F124"/>
  <c r="E122"/>
  <c r="J92"/>
  <c r="J91"/>
  <c r="F91"/>
  <c r="F89"/>
  <c r="E87"/>
  <c r="J18"/>
  <c r="E18"/>
  <c r="F92"/>
  <c r="J17"/>
  <c r="J12"/>
  <c r="J89"/>
  <c r="E7"/>
  <c r="E120"/>
  <c i="1" r="L90"/>
  <c r="AM90"/>
  <c r="AM89"/>
  <c r="L89"/>
  <c r="AM87"/>
  <c r="L87"/>
  <c r="L85"/>
  <c r="L84"/>
  <c i="2" r="J249"/>
  <c r="J232"/>
  <c r="BK227"/>
  <c r="J211"/>
  <c r="BK202"/>
  <c r="J165"/>
  <c r="J143"/>
  <c r="BK210"/>
  <c r="BK190"/>
  <c r="BK147"/>
  <c r="J219"/>
  <c r="BK163"/>
  <c r="J252"/>
  <c i="3" r="BK185"/>
  <c r="BK127"/>
  <c r="BK134"/>
  <c r="J180"/>
  <c r="BK196"/>
  <c r="J196"/>
  <c r="J127"/>
  <c r="BK189"/>
  <c r="BK174"/>
  <c r="J131"/>
  <c r="BK160"/>
  <c i="2" r="J255"/>
  <c r="BK239"/>
  <c r="J231"/>
  <c r="J227"/>
  <c r="J209"/>
  <c r="BK184"/>
  <c r="BK150"/>
  <c r="BK211"/>
  <c r="J184"/>
  <c r="BK135"/>
  <c r="BK222"/>
  <c r="J202"/>
  <c r="J34"/>
  <c r="BK246"/>
  <c r="BK234"/>
  <c r="J229"/>
  <c r="BK215"/>
  <c r="BK195"/>
  <c r="J154"/>
  <c r="BK250"/>
  <c r="BK213"/>
  <c r="BK162"/>
  <c r="BK225"/>
  <c r="J215"/>
  <c r="J190"/>
  <c r="BK254"/>
  <c i="3" r="BK186"/>
  <c r="J160"/>
  <c r="J179"/>
  <c r="J128"/>
  <c r="J136"/>
  <c r="J159"/>
  <c r="J152"/>
  <c r="J181"/>
  <c r="J193"/>
  <c r="BK191"/>
  <c r="J191"/>
  <c r="J144"/>
  <c i="2" r="J195"/>
  <c r="F37"/>
  <c r="J258"/>
  <c r="BK232"/>
  <c r="J225"/>
  <c r="BK199"/>
  <c r="BK158"/>
  <c r="J250"/>
  <c r="BK209"/>
  <c r="J194"/>
  <c r="J139"/>
  <c r="BK217"/>
  <c r="BK169"/>
  <c r="J260"/>
  <c i="3" r="BK176"/>
  <c r="J129"/>
  <c r="J142"/>
  <c r="BK150"/>
  <c r="J183"/>
  <c r="BK187"/>
  <c r="J145"/>
  <c r="BK183"/>
  <c r="BK140"/>
  <c r="BK165"/>
  <c r="BK158"/>
  <c i="2" r="J254"/>
  <c r="J239"/>
  <c r="BK226"/>
  <c r="BK205"/>
  <c r="J162"/>
  <c r="J223"/>
  <c r="J207"/>
  <c r="J199"/>
  <c r="BK160"/>
  <c i="1" r="AS94"/>
  <c i="2" r="J135"/>
  <c i="3" r="J187"/>
  <c r="J174"/>
  <c r="BK128"/>
  <c r="J140"/>
  <c r="BK179"/>
  <c r="BK193"/>
  <c r="BK129"/>
  <c r="J150"/>
  <c r="J188"/>
  <c r="J203"/>
  <c r="J200"/>
  <c r="BK131"/>
  <c i="2" r="J246"/>
  <c r="BK229"/>
  <c r="J224"/>
  <c r="BK208"/>
  <c r="BK194"/>
  <c r="J149"/>
  <c r="J222"/>
  <c r="BK201"/>
  <c r="BK172"/>
  <c r="J150"/>
  <c r="BK220"/>
  <c r="BK187"/>
  <c r="F36"/>
  <c r="BK256"/>
  <c r="BK243"/>
  <c r="BK231"/>
  <c r="BK221"/>
  <c r="J203"/>
  <c r="J175"/>
  <c r="BK139"/>
  <c r="BK219"/>
  <c r="BK206"/>
  <c r="J169"/>
  <c r="F35"/>
  <c r="BK255"/>
  <c r="J241"/>
  <c r="J228"/>
  <c r="BK218"/>
  <c r="J201"/>
  <c r="J163"/>
  <c r="J134"/>
  <c r="J217"/>
  <c r="BK204"/>
  <c r="BK175"/>
  <c r="BK154"/>
  <c r="BK224"/>
  <c r="J204"/>
  <c r="BK252"/>
  <c i="3" r="J184"/>
  <c r="BK159"/>
  <c r="BK181"/>
  <c r="J189"/>
  <c r="BK145"/>
  <c r="BK138"/>
  <c r="BK170"/>
  <c r="BK144"/>
  <c r="J185"/>
  <c r="J167"/>
  <c r="J154"/>
  <c i="2" r="BK258"/>
  <c r="BK241"/>
  <c r="J230"/>
  <c r="BK223"/>
  <c r="BK207"/>
  <c r="J172"/>
  <c r="J133"/>
  <c r="J208"/>
  <c r="BK179"/>
  <c r="BK134"/>
  <c r="J205"/>
  <c r="BK143"/>
  <c i="3" r="J198"/>
  <c r="BK182"/>
  <c r="J158"/>
  <c r="J176"/>
  <c r="BK184"/>
  <c r="J134"/>
  <c r="BK152"/>
  <c r="J172"/>
  <c r="BK200"/>
  <c r="J182"/>
  <c r="BK172"/>
  <c r="J186"/>
  <c r="BK154"/>
  <c i="2" r="J256"/>
  <c r="J243"/>
  <c r="BK230"/>
  <c r="J226"/>
  <c r="J210"/>
  <c r="J187"/>
  <c r="J160"/>
  <c r="BK133"/>
  <c r="J213"/>
  <c r="BK149"/>
  <c r="F34"/>
  <c r="BK249"/>
  <c r="J234"/>
  <c r="BK228"/>
  <c r="J220"/>
  <c r="J206"/>
  <c r="J179"/>
  <c r="J147"/>
  <c r="J218"/>
  <c r="BK203"/>
  <c r="J158"/>
  <c r="J221"/>
  <c r="BK165"/>
  <c r="BK260"/>
  <c i="3" r="BK188"/>
  <c r="BK167"/>
  <c r="BK190"/>
  <c r="J190"/>
  <c r="BK198"/>
  <c r="BK136"/>
  <c r="J138"/>
  <c r="BK203"/>
  <c r="BK142"/>
  <c r="J170"/>
  <c r="J165"/>
  <c r="BK180"/>
  <c i="2" l="1" r="T200"/>
  <c r="R183"/>
  <c r="T253"/>
  <c r="BK189"/>
  <c r="J189"/>
  <c r="J100"/>
  <c r="R238"/>
  <c r="BK200"/>
  <c r="J200"/>
  <c r="J101"/>
  <c r="T248"/>
  <c r="T247"/>
  <c r="P132"/>
  <c r="T183"/>
  <c r="BK253"/>
  <c r="J253"/>
  <c r="J108"/>
  <c i="3" r="P164"/>
  <c i="2" r="R132"/>
  <c r="R189"/>
  <c r="P238"/>
  <c i="3" r="T126"/>
  <c r="P169"/>
  <c i="2" r="P200"/>
  <c r="BK248"/>
  <c r="J248"/>
  <c r="J106"/>
  <c i="3" r="R164"/>
  <c r="R178"/>
  <c r="BK195"/>
  <c r="J195"/>
  <c r="J103"/>
  <c r="T195"/>
  <c i="2" r="R200"/>
  <c r="P248"/>
  <c i="3" r="BK126"/>
  <c r="BK169"/>
  <c r="J169"/>
  <c r="J100"/>
  <c r="T178"/>
  <c r="P195"/>
  <c i="2" r="T132"/>
  <c r="T131"/>
  <c r="T189"/>
  <c r="T238"/>
  <c i="3" r="BK164"/>
  <c r="J164"/>
  <c r="J99"/>
  <c r="BK178"/>
  <c r="J178"/>
  <c r="J101"/>
  <c r="R195"/>
  <c i="2" r="BK132"/>
  <c r="J132"/>
  <c r="J98"/>
  <c r="P183"/>
  <c r="R248"/>
  <c i="3" r="T164"/>
  <c r="T169"/>
  <c i="2" r="P189"/>
  <c r="R253"/>
  <c i="3" r="R126"/>
  <c r="R125"/>
  <c r="R124"/>
  <c r="R169"/>
  <c i="2" r="BK183"/>
  <c r="J183"/>
  <c r="J99"/>
  <c r="BK238"/>
  <c r="J238"/>
  <c r="J103"/>
  <c r="P253"/>
  <c i="3" r="P126"/>
  <c r="P125"/>
  <c r="P124"/>
  <c i="1" r="AU96"/>
  <c i="3" r="P178"/>
  <c i="2" r="BK245"/>
  <c r="J245"/>
  <c r="J104"/>
  <c r="BK259"/>
  <c r="J259"/>
  <c r="J110"/>
  <c i="3" r="BK202"/>
  <c r="J202"/>
  <c r="J104"/>
  <c i="2" r="BK251"/>
  <c r="J251"/>
  <c r="J107"/>
  <c r="BK257"/>
  <c r="J257"/>
  <c r="J109"/>
  <c r="BK233"/>
  <c r="J233"/>
  <c r="J102"/>
  <c i="3" r="BK192"/>
  <c r="J192"/>
  <c r="J102"/>
  <c i="2" r="T130"/>
  <c i="3" r="F92"/>
  <c r="BE129"/>
  <c r="BE158"/>
  <c r="BE176"/>
  <c r="BE185"/>
  <c r="E85"/>
  <c r="BE128"/>
  <c r="BE183"/>
  <c r="BE193"/>
  <c r="BE134"/>
  <c r="BE142"/>
  <c r="BE180"/>
  <c r="BE186"/>
  <c r="BE200"/>
  <c r="BE203"/>
  <c r="J118"/>
  <c r="BE150"/>
  <c r="BE159"/>
  <c r="BE170"/>
  <c r="BE179"/>
  <c r="BE165"/>
  <c r="BE172"/>
  <c r="BE182"/>
  <c i="2" r="BK247"/>
  <c r="J247"/>
  <c r="J105"/>
  <c i="3" r="BE152"/>
  <c r="BE174"/>
  <c r="BE190"/>
  <c r="BE198"/>
  <c r="BE154"/>
  <c r="BE188"/>
  <c r="BE140"/>
  <c r="BE160"/>
  <c r="BE187"/>
  <c i="2" r="BK131"/>
  <c r="BK130"/>
  <c r="J130"/>
  <c i="3" r="BE127"/>
  <c r="BE138"/>
  <c r="BE181"/>
  <c r="BE136"/>
  <c r="BE144"/>
  <c r="BE167"/>
  <c r="BE184"/>
  <c r="BE196"/>
  <c r="BE131"/>
  <c r="BE145"/>
  <c r="BE189"/>
  <c r="BE191"/>
  <c i="1" r="BB95"/>
  <c r="BC95"/>
  <c r="BA95"/>
  <c i="2" r="BE250"/>
  <c r="BE252"/>
  <c i="1" r="AW95"/>
  <c i="2" r="F127"/>
  <c r="BE133"/>
  <c r="BE150"/>
  <c r="BE158"/>
  <c r="BE175"/>
  <c r="BE203"/>
  <c r="BE207"/>
  <c r="BE208"/>
  <c r="E85"/>
  <c r="J124"/>
  <c r="BE134"/>
  <c r="BE143"/>
  <c r="BE154"/>
  <c r="BE160"/>
  <c r="BE165"/>
  <c r="BE179"/>
  <c r="BE187"/>
  <c r="BE190"/>
  <c r="BE195"/>
  <c r="BE202"/>
  <c r="BE205"/>
  <c r="BE209"/>
  <c r="BE211"/>
  <c r="BE215"/>
  <c r="BE217"/>
  <c r="BE218"/>
  <c r="BE221"/>
  <c r="BE260"/>
  <c r="BE135"/>
  <c r="BE139"/>
  <c r="BE147"/>
  <c r="BE149"/>
  <c r="BE162"/>
  <c r="BE163"/>
  <c r="BE169"/>
  <c r="BE172"/>
  <c r="BE184"/>
  <c r="BE194"/>
  <c r="BE199"/>
  <c r="BE201"/>
  <c r="BE204"/>
  <c r="BE206"/>
  <c r="BE210"/>
  <c r="BE213"/>
  <c r="BE219"/>
  <c r="BE220"/>
  <c r="BE222"/>
  <c r="BE223"/>
  <c r="BE224"/>
  <c r="BE225"/>
  <c r="BE226"/>
  <c r="BE227"/>
  <c r="BE228"/>
  <c r="BE229"/>
  <c r="BE230"/>
  <c r="BE231"/>
  <c r="BE232"/>
  <c r="BE234"/>
  <c r="BE239"/>
  <c r="BE241"/>
  <c r="BE243"/>
  <c r="BE246"/>
  <c r="BE249"/>
  <c r="BE254"/>
  <c r="BE255"/>
  <c r="BE256"/>
  <c r="BE258"/>
  <c i="1" r="BD95"/>
  <c i="3" r="F37"/>
  <c i="1" r="BD96"/>
  <c r="BD94"/>
  <c r="W33"/>
  <c i="2" r="J30"/>
  <c i="3" r="F34"/>
  <c i="1" r="BA96"/>
  <c r="BA94"/>
  <c r="W30"/>
  <c i="3" r="F36"/>
  <c i="1" r="BC96"/>
  <c r="BC94"/>
  <c r="W32"/>
  <c i="3" r="J34"/>
  <c i="1" r="AW96"/>
  <c i="3" r="F35"/>
  <c i="1" r="BB96"/>
  <c r="BB94"/>
  <c r="W31"/>
  <c i="3" l="1" r="T125"/>
  <c r="T124"/>
  <c i="2" r="P247"/>
  <c r="P131"/>
  <c r="P130"/>
  <c i="1" r="AU95"/>
  <c i="2" r="R131"/>
  <c i="3" r="BK125"/>
  <c r="BK124"/>
  <c r="J124"/>
  <c r="J96"/>
  <c i="2" r="R247"/>
  <c i="3" r="J126"/>
  <c r="J98"/>
  <c i="1" r="AG95"/>
  <c i="2" r="J96"/>
  <c r="J131"/>
  <c r="J97"/>
  <c i="1" r="AU94"/>
  <c i="2" r="J33"/>
  <c i="1" r="AV95"/>
  <c r="AT95"/>
  <c r="AN95"/>
  <c i="2" r="F33"/>
  <c i="1" r="AZ95"/>
  <c r="AX94"/>
  <c r="AW94"/>
  <c r="AK30"/>
  <c r="AY94"/>
  <c i="3" r="J33"/>
  <c i="1" r="AV96"/>
  <c r="AT96"/>
  <c i="3" r="F33"/>
  <c i="1" r="AZ96"/>
  <c i="2" l="1" r="R130"/>
  <c i="3" r="J125"/>
  <c r="J97"/>
  <c i="2" r="J39"/>
  <c i="3" r="J30"/>
  <c i="1" r="AG96"/>
  <c r="AG94"/>
  <c r="AK26"/>
  <c r="AZ94"/>
  <c r="W29"/>
  <c i="3" l="1" r="J39"/>
  <c i="1" r="AN96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<sst xmlns="http://schemas.openxmlformats.org/spreadsheetml/2006/main">
  <si>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</si>
  <si>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</si>
  <si>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</si>
  <si>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</si>
  <si>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</si>
  <si>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{bb166fd3-dc47-4cf6-b111-d1ea99e217b2}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</si>
  <si>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</si>
  <si>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</si>
  <si>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</si>
  <si>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</si>
  <si>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</si>
  <si>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</si>
  <si>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</si>
  <si>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</si>
  <si>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221123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</si>
  <si>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</si>
  <si>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</si>
  <si>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Radouň prodloužení vodovodu vč. vodovodních přípojek</t>
  </si>
  <si>
    <t>KSO:</t>
  </si>
  <si>
    <t>CC-CZ:</t>
  </si>
  <si>
    <t>Místo:</t>
  </si>
  <si>
    <t>Štětí, Radouň</t>
  </si>
  <si>
    <t>Datum:</t>
  </si>
  <si>
    <t>22. 11. 2023</t>
  </si>
  <si>
    <t>Zadavatel:</t>
  </si>
  <si>
    <t>IČ:</t>
  </si>
  <si>
    <t>	00264466</t>
  </si>
  <si>
    <t>Město Štětí</t>
  </si>
  <si>
    <t>DIČ:</t>
  </si>
  <si>
    <t>	CZ00264466</t>
  </si>
  <si>
    <t>Uchazeč:</t>
  </si>
  <si>
    <t>Vyplň údaj</t>
  </si>
  <si>
    <t>Projektant:</t>
  </si>
  <si>
    <t>06778364</t>
  </si>
  <si>
    <t>Ing. Lucie Janoušová</t>
  </si>
  <si>
    <t>CZ8956190056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</si>
  <si>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</si>
  <si>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</si>
  <si>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</si>
  <si>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</si>
  <si>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</si>
  <si>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</si>
  <si>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</si>
  <si>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</si>
  <si>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</si>
  <si>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</si>
  <si>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</si>
  <si>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</si>
  <si>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</si>
  <si>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</si>
  <si>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</si>
  <si>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</si>
  <si>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</si>
  <si>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</si>
  <si>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</si>
  <si>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</si>
  <si>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</si>
  <si>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</si>
  <si>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</si>
  <si>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</si>
  <si>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</si>
  <si>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</si>
  <si>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</si>
  <si>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</si>
  <si>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</si>
  <si>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</si>
  <si>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</si>
  <si>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</si>
  <si>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</si>
  <si>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</si>
  <si>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</si>
  <si>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</si>
  <si>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</si>
  <si>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</si>
  <si>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</si>
  <si>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</si>
  <si>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</si>
  <si>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</si>
  <si>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</si>
  <si>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</si>
  <si>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</si>
  <si>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</si>
  <si>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</si>
  <si>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</si>
  <si>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221123_1</t>
  </si>
  <si>
    <t>ŠTĚTÍ VODOVOD</t>
  </si>
  <si>
    <t>STA</t>
  </si>
  <si>
    <t>1</t>
  </si>
  <si>
    <t>{0b5268ae-61dd-4be3-b9b0-3d64ba0d6091}</t>
  </si>
  <si>
    <t>2</t>
  </si>
  <si>
    <t>221123_2</t>
  </si>
  <si>
    <t>VODOVODNÍ PŘÍPOJKY</t>
  </si>
  <si>
    <t>{c9ae25eb-6f87-494b-abec-55b0d52fa386}</t>
  </si>
  <si>
    <t>KRYCÍ LIST SOUPISU PRACÍ</t>
  </si>
  <si>
    <t>Objekt:</t>
  </si>
  <si>
    <t>221123_1 - ŠTĚTÍ VODOVOD</t>
  </si>
  <si>
    <t>ŠTĚTÍ</t>
  </si>
  <si>
    <t>00264466</t>
  </si>
  <si>
    <t>MĚSTO ŠTĚTÍ</t>
  </si>
  <si>
    <t>CZ00264466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</si>
  <si>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</si>
  <si>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</si>
  <si>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</si>
  <si>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</si>
  <si>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</si>
  <si>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</si>
  <si>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</si>
  <si>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</si>
  <si>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</si>
  <si>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</si>
  <si>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</si>
  <si>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</si>
  <si>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</si>
  <si>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</si>
  <si>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</si>
  <si>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</si>
  <si>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</si>
  <si>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</si>
  <si>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</si>
  <si>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</si>
  <si>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</si>
  <si>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</si>
  <si>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</si>
  <si>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</si>
  <si>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</si>
  <si>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</si>
  <si>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</si>
  <si>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</si>
  <si>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</si>
  <si>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</si>
  <si>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</si>
  <si>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</si>
  <si>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</si>
  <si>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</si>
  <si>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</si>
  <si>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</si>
  <si>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</si>
  <si>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115101301</t>
  </si>
  <si>
    <t>Pohotovost čerpací soupravy pro dopravní výšku do 10 m přítok do 500 l/min</t>
  </si>
  <si>
    <t>den</t>
  </si>
  <si>
    <t>4</t>
  </si>
  <si>
    <t>-1657214178</t>
  </si>
  <si>
    <t>119001421</t>
  </si>
  <si>
    <t>Dočasné zajištění kabelů a kabelových tratí ze 3 volně ložených kabelů</t>
  </si>
  <si>
    <t>m</t>
  </si>
  <si>
    <t>890045032</t>
  </si>
  <si>
    <t>3</t>
  </si>
  <si>
    <t>113107242</t>
  </si>
  <si>
    <t>Odstranění podkladu živičného tl přes 50 do 100 mm strojně pl přes 200 m2</t>
  </si>
  <si>
    <t>m2</t>
  </si>
  <si>
    <t>-2091506279</t>
  </si>
  <si>
    <t>VV</t>
  </si>
  <si>
    <t>(190,46-6,7)*2</t>
  </si>
  <si>
    <t>3*2,5*2</t>
  </si>
  <si>
    <t>Součet</t>
  </si>
  <si>
    <t>132354204</t>
  </si>
  <si>
    <t>Hloubení zapažených rýh š do 2000 mm v hornině třídy těžitelnosti II skupiny 4 objem do 500 m3</t>
  </si>
  <si>
    <t>m3</t>
  </si>
  <si>
    <t>-317431843</t>
  </si>
  <si>
    <t>((190,46-6,7)*1,7*1)/2</t>
  </si>
  <si>
    <t>(2*1,5*2,45*2)/2</t>
  </si>
  <si>
    <t>5</t>
  </si>
  <si>
    <t>132454204</t>
  </si>
  <si>
    <t>Hloubení zapažených rýh š do 2000 mm v hornině třídy těžitelnosti II skupiny 5 objem do 500 m3</t>
  </si>
  <si>
    <t>801206307</t>
  </si>
  <si>
    <t>6</t>
  </si>
  <si>
    <t>139001101</t>
  </si>
  <si>
    <t>Příplatek za ztížení vykopávky v blízkosti podzemního vedení</t>
  </si>
  <si>
    <t>502409716</t>
  </si>
  <si>
    <t>6*3*1*1,7</t>
  </si>
  <si>
    <t>7</t>
  </si>
  <si>
    <t>141721214</t>
  </si>
  <si>
    <t>Řízený zemní protlak délky do 50 m hl do 6 m s protlačením potrubí vnějšího průměru vrtu přes 140 do 180 mm v hornině třídy těžitelnosti I a II skupiny 1 až 4</t>
  </si>
  <si>
    <t>1864651787</t>
  </si>
  <si>
    <t>8</t>
  </si>
  <si>
    <t>151101101</t>
  </si>
  <si>
    <t>Zřízení příložného pažení a rozepření stěn rýh hl do 2 m</t>
  </si>
  <si>
    <t>-2099212886</t>
  </si>
  <si>
    <t>(190,46-6,7)*1,7*2</t>
  </si>
  <si>
    <t>2*2,45*4+1,5*2,45*4</t>
  </si>
  <si>
    <t>9</t>
  </si>
  <si>
    <t>151101111</t>
  </si>
  <si>
    <t>Odstranění příložného pažení a rozepření stěn rýh hl do 2 m</t>
  </si>
  <si>
    <t>1353107600</t>
  </si>
  <si>
    <t>10</t>
  </si>
  <si>
    <t>162751137</t>
  </si>
  <si>
    <t>Vodorovné přemístění přes 9 000 do 10000 m výkopku/sypaniny z horniny třídy těžitelnosti II skupiny 4 a 5</t>
  </si>
  <si>
    <t>-1788647828</t>
  </si>
  <si>
    <t>163,546*2-134,639/2</t>
  </si>
  <si>
    <t>11</t>
  </si>
  <si>
    <t>162751139</t>
  </si>
  <si>
    <t>Příplatek k vodorovnému přemístění výkopku/sypaniny z horniny třídy těžitelnosti II skupiny 4 a 5 ZKD 1000 m přes 10000 m</t>
  </si>
  <si>
    <t>718076757</t>
  </si>
  <si>
    <t>259,773*7</t>
  </si>
  <si>
    <t>12</t>
  </si>
  <si>
    <t>171251201</t>
  </si>
  <si>
    <t>Uložení sypaniny na skládky nebo meziskládky</t>
  </si>
  <si>
    <t>-1379357882</t>
  </si>
  <si>
    <t>13</t>
  </si>
  <si>
    <t>171201221</t>
  </si>
  <si>
    <t>Poplatek za uložení na skládce (skládkovné) zeminy a kamení kód odpadu 17 05 04</t>
  </si>
  <si>
    <t>t</t>
  </si>
  <si>
    <t>-1942011728</t>
  </si>
  <si>
    <t>259,773*1,8</t>
  </si>
  <si>
    <t>14</t>
  </si>
  <si>
    <t>174151101</t>
  </si>
  <si>
    <t>Zásyp jam, šachet rýh nebo kolem objektů sypaninou se zhutněním</t>
  </si>
  <si>
    <t>-205648443</t>
  </si>
  <si>
    <t>(190,46-6,7)*(1,7-0,5-0,53)*1</t>
  </si>
  <si>
    <t>2*1,5*(2,45-0,53)*2</t>
  </si>
  <si>
    <t>M</t>
  </si>
  <si>
    <t>58344197</t>
  </si>
  <si>
    <t>štěrkodrť frakce 0/63</t>
  </si>
  <si>
    <t>-628786468</t>
  </si>
  <si>
    <t>134,639/2*1,8</t>
  </si>
  <si>
    <t>16</t>
  </si>
  <si>
    <t>175151101</t>
  </si>
  <si>
    <t>Obsypání potrubí strojně sypaninou bez prohození, uloženou do 3 m</t>
  </si>
  <si>
    <t>-2032271196</t>
  </si>
  <si>
    <t>(190,46-6,7)*(0,4)*0,8-190,46*3,1415*0,045*0,045</t>
  </si>
  <si>
    <t>17</t>
  </si>
  <si>
    <t>58344121</t>
  </si>
  <si>
    <t>štěrkodrť frakce 0/8</t>
  </si>
  <si>
    <t>-182262546</t>
  </si>
  <si>
    <t>57,592*1,65</t>
  </si>
  <si>
    <t>2*1*0,1*1,65*2</t>
  </si>
  <si>
    <t>18</t>
  </si>
  <si>
    <t>181913112</t>
  </si>
  <si>
    <t>Úprava pláně v hornině třídy těžitelnosti II skupiny 4 se zhutněním ručně</t>
  </si>
  <si>
    <t>1654524574</t>
  </si>
  <si>
    <t>Vodorovné konstrukce</t>
  </si>
  <si>
    <t>19</t>
  </si>
  <si>
    <t>451572111</t>
  </si>
  <si>
    <t>Lože pod potrubí otevřený výkop z kameniva drobného těženého</t>
  </si>
  <si>
    <t>-843130709</t>
  </si>
  <si>
    <t>(190,46-6,7)*0,1*0,8</t>
  </si>
  <si>
    <t>20</t>
  </si>
  <si>
    <t>452311151</t>
  </si>
  <si>
    <t>Podkladní desky z betonu prostého tř. C 20/25 otevřený výkop</t>
  </si>
  <si>
    <t>1127204044</t>
  </si>
  <si>
    <t>2*2*1*0,1+0,3*0,3*0,3</t>
  </si>
  <si>
    <t>Komunikace pozemní</t>
  </si>
  <si>
    <t>564871116</t>
  </si>
  <si>
    <t>Podklad ze štěrkodrtě ŠD plochy přes 100 m2 tl. 300 mm</t>
  </si>
  <si>
    <t>-1862893479</t>
  </si>
  <si>
    <t>22</t>
  </si>
  <si>
    <t>565175113</t>
  </si>
  <si>
    <t>Asfaltový beton vrstva podkladní ACP 16 (obalované kamenivo OKS) tl 120 mm š do 3 m</t>
  </si>
  <si>
    <t>1634430613</t>
  </si>
  <si>
    <t>23</t>
  </si>
  <si>
    <t>577134211</t>
  </si>
  <si>
    <t>Asfaltový beton vrstva obrusná ACO 11 (ABS) tř. II tl 40 mm š do 3 m z nemodifikovaného asfaltu</t>
  </si>
  <si>
    <t>-28298307</t>
  </si>
  <si>
    <t>24</t>
  </si>
  <si>
    <t>577166111</t>
  </si>
  <si>
    <t>Asfaltový beton vrstva ložní ACL 22 (ABVH) tl 70 mm š do 3 m z nemodifikovaného asfaltu</t>
  </si>
  <si>
    <t>440203216</t>
  </si>
  <si>
    <t>Trubní vedení</t>
  </si>
  <si>
    <t>25</t>
  </si>
  <si>
    <t>28613510</t>
  </si>
  <si>
    <t xml:space="preserve">potrubí třívrstvé PE100 RC SDR11 90x8,2  dl 100m</t>
  </si>
  <si>
    <t>-378090133</t>
  </si>
  <si>
    <t>26</t>
  </si>
  <si>
    <t>871241211</t>
  </si>
  <si>
    <t>Montáž potrubí z PE100 SDR 11 otevřený výkop svařovaných elektrotvarovkou D 90 x 8,2 mm</t>
  </si>
  <si>
    <t>-732287882</t>
  </si>
  <si>
    <t>27</t>
  </si>
  <si>
    <t>28615974</t>
  </si>
  <si>
    <t>elektrospojka SDR11 PE 100 PN16 D 90mm</t>
  </si>
  <si>
    <t>kus</t>
  </si>
  <si>
    <t>-1191303501</t>
  </si>
  <si>
    <t>28</t>
  </si>
  <si>
    <t>877241101</t>
  </si>
  <si>
    <t>Montáž elektrospojek na vodovodním potrubí z PE trub d 90</t>
  </si>
  <si>
    <t>-1208554922</t>
  </si>
  <si>
    <t>65</t>
  </si>
  <si>
    <t>899713111</t>
  </si>
  <si>
    <t>Orientační tabulky na sloupku betonovém nebo ocelovém</t>
  </si>
  <si>
    <t>1424046563</t>
  </si>
  <si>
    <t>29</t>
  </si>
  <si>
    <t>2862222R</t>
  </si>
  <si>
    <t>oblouk 30° SDR11 PE 100 RC PN16 D 90mm</t>
  </si>
  <si>
    <t>-1917462735</t>
  </si>
  <si>
    <t>30</t>
  </si>
  <si>
    <t>2862226R</t>
  </si>
  <si>
    <t>oblouk 15° SDR11 PE 100 RC PN16 D 90mm</t>
  </si>
  <si>
    <t>-1992003046</t>
  </si>
  <si>
    <t>31</t>
  </si>
  <si>
    <t>877241101.1</t>
  </si>
  <si>
    <t>Montáž oblouků na vodovodním potrubí z PE trub d 90</t>
  </si>
  <si>
    <t>1365680170</t>
  </si>
  <si>
    <t>32</t>
  </si>
  <si>
    <t>NCL.612102R</t>
  </si>
  <si>
    <t>koleno 45°, elektro d90, PE100, SDR11</t>
  </si>
  <si>
    <t>1676353864</t>
  </si>
  <si>
    <t>33</t>
  </si>
  <si>
    <t>877241110</t>
  </si>
  <si>
    <t>Montáž elektrokolen 45° na vodovodním potrubí z PE trub d 90</t>
  </si>
  <si>
    <t>-2116508328</t>
  </si>
  <si>
    <t>34</t>
  </si>
  <si>
    <t>899721111</t>
  </si>
  <si>
    <t>Signalizační vodič DN do 150 mm na potrubí</t>
  </si>
  <si>
    <t>-1504167551</t>
  </si>
  <si>
    <t>190,46-6,7</t>
  </si>
  <si>
    <t>35</t>
  </si>
  <si>
    <t>899722112</t>
  </si>
  <si>
    <t>Krytí potrubí z plastů výstražnou fólií z PVC 25 cm</t>
  </si>
  <si>
    <t>-375109991</t>
  </si>
  <si>
    <t>36</t>
  </si>
  <si>
    <t>722290234</t>
  </si>
  <si>
    <t>Proplach a dezinfekce vodovodního potrubí DN do 80</t>
  </si>
  <si>
    <t>732045595</t>
  </si>
  <si>
    <t>190,46</t>
  </si>
  <si>
    <t>37</t>
  </si>
  <si>
    <t>892241111</t>
  </si>
  <si>
    <t>Tlaková zkouška vodou potrubí DN do 80</t>
  </si>
  <si>
    <t>899487228</t>
  </si>
  <si>
    <t>38</t>
  </si>
  <si>
    <t>31951003</t>
  </si>
  <si>
    <t xml:space="preserve">potrubní spojka jištěná proti posuvu hrdlo-příruba  DN 80</t>
  </si>
  <si>
    <t>-1848974366</t>
  </si>
  <si>
    <t>39</t>
  </si>
  <si>
    <t>28653135</t>
  </si>
  <si>
    <t>nákružek lemový PE 100 SDR11 90mm</t>
  </si>
  <si>
    <t>-481288714</t>
  </si>
  <si>
    <t>40</t>
  </si>
  <si>
    <t>HWL.10108008916</t>
  </si>
  <si>
    <t>PŘÍRUBA OTOČNÁ OCEL 80/89</t>
  </si>
  <si>
    <t>-346785587</t>
  </si>
  <si>
    <t>41</t>
  </si>
  <si>
    <t>2865334r</t>
  </si>
  <si>
    <t>Zhotovení přírubového spoje DN80</t>
  </si>
  <si>
    <t>kpl</t>
  </si>
  <si>
    <t>1729528280</t>
  </si>
  <si>
    <t>42</t>
  </si>
  <si>
    <t>HWL.400108000016</t>
  </si>
  <si>
    <t>ŠOUPĚ PŘÍRUBOVÉ KRÁTKÉ E1 CZ 80</t>
  </si>
  <si>
    <t>-1857819922</t>
  </si>
  <si>
    <t>43</t>
  </si>
  <si>
    <t>42291073</t>
  </si>
  <si>
    <t>souprava zemní pro šoupátka DN 80mm</t>
  </si>
  <si>
    <t>402106480</t>
  </si>
  <si>
    <t>44</t>
  </si>
  <si>
    <t>891241112</t>
  </si>
  <si>
    <t>Montáž vodovodních šoupátek otevřený výkop DN 80 vč. zemní soupravy</t>
  </si>
  <si>
    <t>1632294078</t>
  </si>
  <si>
    <t>45</t>
  </si>
  <si>
    <t>HWL.1750KASI0001</t>
  </si>
  <si>
    <t>POKLOP ULIČNÍ SAMONIVELAČNÍ ŠOUPÁTKOVÝ</t>
  </si>
  <si>
    <t>1038700310</t>
  </si>
  <si>
    <t>46</t>
  </si>
  <si>
    <t>42273591</t>
  </si>
  <si>
    <t>hydrant podzemní DN 80 PN 16 jednoduchý uzávěr krycí v 1500mm</t>
  </si>
  <si>
    <t>949022732</t>
  </si>
  <si>
    <t>47</t>
  </si>
  <si>
    <t>891247112</t>
  </si>
  <si>
    <t>Montáž hydrantů podzemních DN 80</t>
  </si>
  <si>
    <t>1761331215</t>
  </si>
  <si>
    <t>48</t>
  </si>
  <si>
    <t>42291452</t>
  </si>
  <si>
    <t>poklop litinový hydrantový DN 80</t>
  </si>
  <si>
    <t>-994705796</t>
  </si>
  <si>
    <t>49</t>
  </si>
  <si>
    <t>230220006</t>
  </si>
  <si>
    <t>Montáž litinového poklopu</t>
  </si>
  <si>
    <t>64</t>
  </si>
  <si>
    <t>797043452</t>
  </si>
  <si>
    <t>50</t>
  </si>
  <si>
    <t>55251820</t>
  </si>
  <si>
    <t>koleno přírubové prodloužené s patkou pro připojení k hydrantu 80/90mm</t>
  </si>
  <si>
    <t>-1533446843</t>
  </si>
  <si>
    <t>51</t>
  </si>
  <si>
    <t>55253510</t>
  </si>
  <si>
    <t>tvarovka přírubová litinová vodovodní s přírubovou odbočkou PN10/40 T-kus DN 80/80</t>
  </si>
  <si>
    <t>-466050753</t>
  </si>
  <si>
    <t>52</t>
  </si>
  <si>
    <t>85724113R</t>
  </si>
  <si>
    <t xml:space="preserve">Montáž litinových tvarovek přírubových otevřený výkop </t>
  </si>
  <si>
    <t>-341585375</t>
  </si>
  <si>
    <t>Ostatní konstrukce a práce, bourání</t>
  </si>
  <si>
    <t>53</t>
  </si>
  <si>
    <t>919735112</t>
  </si>
  <si>
    <t>Řezání stávajícího živičného krytu hl přes 50 do 100 mm</t>
  </si>
  <si>
    <t>-1639491109</t>
  </si>
  <si>
    <t>3*4+2,5*4</t>
  </si>
  <si>
    <t>997</t>
  </si>
  <si>
    <t>Přesun sutě</t>
  </si>
  <si>
    <t>54</t>
  </si>
  <si>
    <t>997221551</t>
  </si>
  <si>
    <t>Vodorovná doprava suti ze sypkých materiálů do 1 km</t>
  </si>
  <si>
    <t>1640215201</t>
  </si>
  <si>
    <t>382,52*0,11*2,2</t>
  </si>
  <si>
    <t>55</t>
  </si>
  <si>
    <t>997221559</t>
  </si>
  <si>
    <t>Příplatek ZKD 1 km u vodorovné dopravy suti ze sypkých materiálů</t>
  </si>
  <si>
    <t>376585435</t>
  </si>
  <si>
    <t>91,57*7</t>
  </si>
  <si>
    <t>56</t>
  </si>
  <si>
    <t>997221875</t>
  </si>
  <si>
    <t>Poplatek za uložení stavebního odpadu na recyklační skládce (skládkovné) asfaltového bez obsahu dehtu zatříděného do Katalogu odpadů pod kódem 17 03 02</t>
  </si>
  <si>
    <t>-2036416927</t>
  </si>
  <si>
    <t>91,36</t>
  </si>
  <si>
    <t>998</t>
  </si>
  <si>
    <t>Přesun hmot</t>
  </si>
  <si>
    <t>57</t>
  </si>
  <si>
    <t>998276101</t>
  </si>
  <si>
    <t>Přesun hmot pro trubní vedení z trub z plastických hmot otevřený výkop</t>
  </si>
  <si>
    <t>593898024</t>
  </si>
  <si>
    <t>VRN</t>
  </si>
  <si>
    <t>Vedlejší rozpočtové náklady</t>
  </si>
  <si>
    <t>VRN1</t>
  </si>
  <si>
    <t>Průzkumné, geodetické a projektové práce</t>
  </si>
  <si>
    <t>58</t>
  </si>
  <si>
    <t>010001000</t>
  </si>
  <si>
    <t>Vytýčení potrubí a zaměření skutečného stavu</t>
  </si>
  <si>
    <t>1024</t>
  </si>
  <si>
    <t>-1132277138</t>
  </si>
  <si>
    <t>59</t>
  </si>
  <si>
    <t>013254000</t>
  </si>
  <si>
    <t>Dokumentace skutečného provedení stavby</t>
  </si>
  <si>
    <t>-2145487925</t>
  </si>
  <si>
    <t>VRN2</t>
  </si>
  <si>
    <t>Příprava staveniště</t>
  </si>
  <si>
    <t>60</t>
  </si>
  <si>
    <t>020001000</t>
  </si>
  <si>
    <t>Příprava staveniště vč. vytýčení sítí</t>
  </si>
  <si>
    <t>2004773792</t>
  </si>
  <si>
    <t>VRN3</t>
  </si>
  <si>
    <t>Zařízení staveniště</t>
  </si>
  <si>
    <t>61</t>
  </si>
  <si>
    <t>030001000R</t>
  </si>
  <si>
    <t>Zařízení staveniště vč. prostoru pro mezideponii zeminy a suti</t>
  </si>
  <si>
    <t>-1237651069</t>
  </si>
  <si>
    <t>62</t>
  </si>
  <si>
    <t>034103000</t>
  </si>
  <si>
    <t>Oplocení staveniště</t>
  </si>
  <si>
    <t>1680499630</t>
  </si>
  <si>
    <t>63</t>
  </si>
  <si>
    <t>039002000R</t>
  </si>
  <si>
    <t>Zrušení zařízení staveniště a uvedení prostroru do původního stavu</t>
  </si>
  <si>
    <t>-1420554454</t>
  </si>
  <si>
    <t>VRN4</t>
  </si>
  <si>
    <t>Inženýrská činnost</t>
  </si>
  <si>
    <t>66</t>
  </si>
  <si>
    <t>043002000</t>
  </si>
  <si>
    <t>Zkoušky a ostatní měření</t>
  </si>
  <si>
    <t>-1659251166</t>
  </si>
  <si>
    <t>VRN7</t>
  </si>
  <si>
    <t>Provozní vlivy</t>
  </si>
  <si>
    <t>072103011R</t>
  </si>
  <si>
    <t>Zajištění DIO komunikace</t>
  </si>
  <si>
    <t>384278506</t>
  </si>
  <si>
    <t>221123_2 - VODOVODNÍ PŘÍPOJKY</t>
  </si>
  <si>
    <t>131451202</t>
  </si>
  <si>
    <t>Hloubení jam zapažených v hornině třídy těžitelnosti II skupiny 5 objem do 50 m3 strojně</t>
  </si>
  <si>
    <t>-987209525</t>
  </si>
  <si>
    <t>6*2*2*1,6</t>
  </si>
  <si>
    <t>132451102</t>
  </si>
  <si>
    <t>Hloubení rýh nezapažených š do 800 mm v hornině třídy těžitelnosti II skupiny 5 objem do 50 m3 strojně</t>
  </si>
  <si>
    <t>-192542851</t>
  </si>
  <si>
    <t>(4,0+5,45+5,03+5,32+4,73+6,69)*1,3*0,8</t>
  </si>
  <si>
    <t>897043697</t>
  </si>
  <si>
    <t>5*2*0,8*1,3</t>
  </si>
  <si>
    <t>925377585</t>
  </si>
  <si>
    <t>(3,337+2,631+4,181+3,768+2,302+2,388)*1,8</t>
  </si>
  <si>
    <t>38,4+32,469-36,033</t>
  </si>
  <si>
    <t>-229103601</t>
  </si>
  <si>
    <t>34,836*7</t>
  </si>
  <si>
    <t>34,836*1,8</t>
  </si>
  <si>
    <t>(4,0-3,337+5,45-2,631+5,03-4,181+5,32-3,768+4,73-2,302+6,69-2,388)*(1,3-0,4)*0,8</t>
  </si>
  <si>
    <t>(3,337+2,631+4,181+3,768+2,302+2,388)*(1,3-0,4-0,53)*0,8</t>
  </si>
  <si>
    <t>6*2*2*1,6-6*3,14*0,75*0,75*1,6</t>
  </si>
  <si>
    <t>(4,0+5,45+5,03+5,32+4,73+6,69)*(0,4)*0,8</t>
  </si>
  <si>
    <t>9,99*2</t>
  </si>
  <si>
    <t>(4,0+5,45+5,03+5,32+4,73+6,69)*0,8</t>
  </si>
  <si>
    <t>6*2*2-6*3,14*0,3*0,3</t>
  </si>
  <si>
    <t>158963R</t>
  </si>
  <si>
    <t>Vysazení trávníku na upravené pláni, vč. rozprostření substrátu a osiva</t>
  </si>
  <si>
    <t>-1963795111</t>
  </si>
  <si>
    <t>00572410</t>
  </si>
  <si>
    <t>osivo směs travní parková</t>
  </si>
  <si>
    <t>kg</t>
  </si>
  <si>
    <t>-104884234</t>
  </si>
  <si>
    <t>10371500</t>
  </si>
  <si>
    <t>substrát pro trávníky VL</t>
  </si>
  <si>
    <t>-1902548572</t>
  </si>
  <si>
    <t>(4,0-3,337+5,45-2,631+5,03-4,181+5,32-3,768+4,73-2,302+6,69-2,388)*0,8*0,05</t>
  </si>
  <si>
    <t>(6*2*2-6*3,14*0,3*0,3)*0,05</t>
  </si>
  <si>
    <t>(4,0+5,45+5,03+5,32+4,73+6,69)*0,1*0,8</t>
  </si>
  <si>
    <t>6*1,5*1,5*0,2</t>
  </si>
  <si>
    <t>1232525815</t>
  </si>
  <si>
    <t>33,493</t>
  </si>
  <si>
    <t>-1103350268</t>
  </si>
  <si>
    <t>1748109946</t>
  </si>
  <si>
    <t>1952210780</t>
  </si>
  <si>
    <t>NCL.616960</t>
  </si>
  <si>
    <t>FRIALEN DAV d 90/32 PE 100, SDR 11, navrtávací odbočkový ventil s prodlouženým hrdlem a upínacím mechanismem RedSnap</t>
  </si>
  <si>
    <t>1534770210</t>
  </si>
  <si>
    <t>42291072R</t>
  </si>
  <si>
    <t>souprava zemní pro DAV ventil</t>
  </si>
  <si>
    <t>609378530</t>
  </si>
  <si>
    <t>891249111</t>
  </si>
  <si>
    <t>Montáž navrtávacích pasů na potrubí z jakýchkoli trub DN 80 vč. zemní soupravy</t>
  </si>
  <si>
    <t>-1458293187</t>
  </si>
  <si>
    <t>28613524</t>
  </si>
  <si>
    <t>potrubí třívrstvé PE100 RC SDR11 32x3,0</t>
  </si>
  <si>
    <t>-1613517446</t>
  </si>
  <si>
    <t>871161141</t>
  </si>
  <si>
    <t>Montáž potrubí z PE100 SDR 11 otevřený výkop svařovaných na tupo D 32 x 3,0 mm</t>
  </si>
  <si>
    <t>-526635663</t>
  </si>
  <si>
    <t>1362036722</t>
  </si>
  <si>
    <t>-1332067299</t>
  </si>
  <si>
    <t>56230595</t>
  </si>
  <si>
    <t>šachta vodoměrná samonosná kruhová 1,2/1,6 m vč. poklopu pochozího d600</t>
  </si>
  <si>
    <t>-1151945222</t>
  </si>
  <si>
    <t>1589R</t>
  </si>
  <si>
    <t>Uložení vodoměrné šachty</t>
  </si>
  <si>
    <t>-128326554</t>
  </si>
  <si>
    <t>HWL.101140100144</t>
  </si>
  <si>
    <t xml:space="preserve">SOUPRAVA VODOMĚRNÁ NOVÁ </t>
  </si>
  <si>
    <t>401408122</t>
  </si>
  <si>
    <t>1669R</t>
  </si>
  <si>
    <t>Montáž vodoměrné sestavy</t>
  </si>
  <si>
    <t>1664484555</t>
  </si>
  <si>
    <t>1910509389</t>
  </si>
  <si>
    <t>(3,337+2,631+4,181+3,768+2,302+2,388)*2</t>
  </si>
  <si>
    <t>361755217</t>
  </si>
  <si>
    <t>24,189*0,11*2,2</t>
  </si>
  <si>
    <t>809482271</t>
  </si>
  <si>
    <t>5,854*7</t>
  </si>
  <si>
    <t>541549761</t>
  </si>
  <si>
    <t>5,854</t>
  </si>
  <si>
    <t>1626887526</t>
  </si>
  <si>
    <t>21,011*0,1 'Přepočtené koeficientem množství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</si>
</sst>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29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31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31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33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35</v>
      </c>
      <c r="AO17" s="21"/>
      <c r="AP17" s="21"/>
      <c r="AQ17" s="21"/>
      <c r="AR17" s="19"/>
      <c r="BE17" s="30"/>
      <c r="BS17" s="16" t="s">
        <v>36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33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35</v>
      </c>
      <c r="AO20" s="21"/>
      <c r="AP20" s="21"/>
      <c r="AQ20" s="21"/>
      <c r="AR20" s="19"/>
      <c r="BE20" s="30"/>
      <c r="BS20" s="16" t="s">
        <v>36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40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41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42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43</v>
      </c>
      <c r="E29" s="46"/>
      <c r="F29" s="31" t="s">
        <v>44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45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46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47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48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49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50</v>
      </c>
      <c r="U35" s="53"/>
      <c r="V35" s="53"/>
      <c r="W35" s="53"/>
      <c r="X35" s="55" t="s">
        <v>51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53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54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55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54</v>
      </c>
      <c r="AI60" s="41"/>
      <c r="AJ60" s="41"/>
      <c r="AK60" s="41"/>
      <c r="AL60" s="41"/>
      <c r="AM60" s="63" t="s">
        <v>55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56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57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54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55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54</v>
      </c>
      <c r="AI75" s="41"/>
      <c r="AJ75" s="41"/>
      <c r="AK75" s="41"/>
      <c r="AL75" s="41"/>
      <c r="AM75" s="63" t="s">
        <v>55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58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221123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Radouň prodloužení vodovodu vč. vodovodních přípojek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Štětí, Radouň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22. 11. 2023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Město Štětí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32</v>
      </c>
      <c r="AJ89" s="39"/>
      <c r="AK89" s="39"/>
      <c r="AL89" s="39"/>
      <c r="AM89" s="79" t="str">
        <f>IF(E17="","",E17)</f>
        <v>Ing. Lucie Janoušová</v>
      </c>
      <c r="AN89" s="70"/>
      <c r="AO89" s="70"/>
      <c r="AP89" s="70"/>
      <c r="AQ89" s="39"/>
      <c r="AR89" s="43"/>
      <c r="AS89" s="80" t="s">
        <v>59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30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37</v>
      </c>
      <c r="AJ90" s="39"/>
      <c r="AK90" s="39"/>
      <c r="AL90" s="39"/>
      <c r="AM90" s="79" t="str">
        <f>IF(E20="","",E20)</f>
        <v>Ing. Lucie Janoušová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60</v>
      </c>
      <c r="D92" s="93"/>
      <c r="E92" s="93"/>
      <c r="F92" s="93"/>
      <c r="G92" s="93"/>
      <c r="H92" s="94"/>
      <c r="I92" s="95" t="s">
        <v>61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62</v>
      </c>
      <c r="AH92" s="93"/>
      <c r="AI92" s="93"/>
      <c r="AJ92" s="93"/>
      <c r="AK92" s="93"/>
      <c r="AL92" s="93"/>
      <c r="AM92" s="93"/>
      <c r="AN92" s="95" t="s">
        <v>63</v>
      </c>
      <c r="AO92" s="93"/>
      <c r="AP92" s="97"/>
      <c r="AQ92" s="98" t="s">
        <v>64</v>
      </c>
      <c r="AR92" s="43"/>
      <c r="AS92" s="99" t="s">
        <v>65</v>
      </c>
      <c r="AT92" s="100" t="s">
        <v>66</v>
      </c>
      <c r="AU92" s="100" t="s">
        <v>67</v>
      </c>
      <c r="AV92" s="100" t="s">
        <v>68</v>
      </c>
      <c r="AW92" s="100" t="s">
        <v>69</v>
      </c>
      <c r="AX92" s="100" t="s">
        <v>70</v>
      </c>
      <c r="AY92" s="100" t="s">
        <v>71</v>
      </c>
      <c r="AZ92" s="100" t="s">
        <v>72</v>
      </c>
      <c r="BA92" s="100" t="s">
        <v>73</v>
      </c>
      <c r="BB92" s="100" t="s">
        <v>74</v>
      </c>
      <c r="BC92" s="100" t="s">
        <v>75</v>
      </c>
      <c r="BD92" s="101" t="s">
        <v>76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77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78</v>
      </c>
      <c r="BT94" s="116" t="s">
        <v>79</v>
      </c>
      <c r="BU94" s="117" t="s">
        <v>80</v>
      </c>
      <c r="BV94" s="116" t="s">
        <v>81</v>
      </c>
      <c r="BW94" s="116" t="s">
        <v>5</v>
      </c>
      <c r="BX94" s="116" t="s">
        <v>82</v>
      </c>
      <c r="CL94" s="116" t="s">
        <v>1</v>
      </c>
    </row>
    <row r="95" s="7" customFormat="1" ht="24.75" customHeight="1">
      <c r="A95" s="118" t="s">
        <v>83</v>
      </c>
      <c r="B95" s="119"/>
      <c r="C95" s="120"/>
      <c r="D95" s="121" t="s">
        <v>84</v>
      </c>
      <c r="E95" s="121"/>
      <c r="F95" s="121"/>
      <c r="G95" s="121"/>
      <c r="H95" s="121"/>
      <c r="I95" s="122"/>
      <c r="J95" s="121" t="s">
        <v>85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'221123_1 - ŠTĚTÍ VODOVOD'!J30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86</v>
      </c>
      <c r="AR95" s="125"/>
      <c r="AS95" s="126">
        <v>0</v>
      </c>
      <c r="AT95" s="127">
        <f>ROUND(SUM(AV95:AW95),2)</f>
        <v>0</v>
      </c>
      <c r="AU95" s="128">
        <f>'221123_1 - ŠTĚTÍ VODOVOD'!P130</f>
        <v>0</v>
      </c>
      <c r="AV95" s="127">
        <f>'221123_1 - ŠTĚTÍ VODOVOD'!J33</f>
        <v>0</v>
      </c>
      <c r="AW95" s="127">
        <f>'221123_1 - ŠTĚTÍ VODOVOD'!J34</f>
        <v>0</v>
      </c>
      <c r="AX95" s="127">
        <f>'221123_1 - ŠTĚTÍ VODOVOD'!J35</f>
        <v>0</v>
      </c>
      <c r="AY95" s="127">
        <f>'221123_1 - ŠTĚTÍ VODOVOD'!J36</f>
        <v>0</v>
      </c>
      <c r="AZ95" s="127">
        <f>'221123_1 - ŠTĚTÍ VODOVOD'!F33</f>
        <v>0</v>
      </c>
      <c r="BA95" s="127">
        <f>'221123_1 - ŠTĚTÍ VODOVOD'!F34</f>
        <v>0</v>
      </c>
      <c r="BB95" s="127">
        <f>'221123_1 - ŠTĚTÍ VODOVOD'!F35</f>
        <v>0</v>
      </c>
      <c r="BC95" s="127">
        <f>'221123_1 - ŠTĚTÍ VODOVOD'!F36</f>
        <v>0</v>
      </c>
      <c r="BD95" s="129">
        <f>'221123_1 - ŠTĚTÍ VODOVOD'!F37</f>
        <v>0</v>
      </c>
      <c r="BE95" s="7"/>
      <c r="BT95" s="130" t="s">
        <v>87</v>
      </c>
      <c r="BV95" s="130" t="s">
        <v>81</v>
      </c>
      <c r="BW95" s="130" t="s">
        <v>88</v>
      </c>
      <c r="BX95" s="130" t="s">
        <v>5</v>
      </c>
      <c r="CL95" s="130" t="s">
        <v>1</v>
      </c>
      <c r="CM95" s="130" t="s">
        <v>89</v>
      </c>
    </row>
    <row r="96" s="7" customFormat="1" ht="24.75" customHeight="1">
      <c r="A96" s="118" t="s">
        <v>83</v>
      </c>
      <c r="B96" s="119"/>
      <c r="C96" s="120"/>
      <c r="D96" s="121" t="s">
        <v>90</v>
      </c>
      <c r="E96" s="121"/>
      <c r="F96" s="121"/>
      <c r="G96" s="121"/>
      <c r="H96" s="121"/>
      <c r="I96" s="122"/>
      <c r="J96" s="121" t="s">
        <v>91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'221123_2 - VODOVODNÍ PŘÍP...'!J30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86</v>
      </c>
      <c r="AR96" s="125"/>
      <c r="AS96" s="131">
        <v>0</v>
      </c>
      <c r="AT96" s="132">
        <f>ROUND(SUM(AV96:AW96),2)</f>
        <v>0</v>
      </c>
      <c r="AU96" s="133">
        <f>'221123_2 - VODOVODNÍ PŘÍP...'!P124</f>
        <v>0</v>
      </c>
      <c r="AV96" s="132">
        <f>'221123_2 - VODOVODNÍ PŘÍP...'!J33</f>
        <v>0</v>
      </c>
      <c r="AW96" s="132">
        <f>'221123_2 - VODOVODNÍ PŘÍP...'!J34</f>
        <v>0</v>
      </c>
      <c r="AX96" s="132">
        <f>'221123_2 - VODOVODNÍ PŘÍP...'!J35</f>
        <v>0</v>
      </c>
      <c r="AY96" s="132">
        <f>'221123_2 - VODOVODNÍ PŘÍP...'!J36</f>
        <v>0</v>
      </c>
      <c r="AZ96" s="132">
        <f>'221123_2 - VODOVODNÍ PŘÍP...'!F33</f>
        <v>0</v>
      </c>
      <c r="BA96" s="132">
        <f>'221123_2 - VODOVODNÍ PŘÍP...'!F34</f>
        <v>0</v>
      </c>
      <c r="BB96" s="132">
        <f>'221123_2 - VODOVODNÍ PŘÍP...'!F35</f>
        <v>0</v>
      </c>
      <c r="BC96" s="132">
        <f>'221123_2 - VODOVODNÍ PŘÍP...'!F36</f>
        <v>0</v>
      </c>
      <c r="BD96" s="134">
        <f>'221123_2 - VODOVODNÍ PŘÍP...'!F37</f>
        <v>0</v>
      </c>
      <c r="BE96" s="7"/>
      <c r="BT96" s="130" t="s">
        <v>87</v>
      </c>
      <c r="BV96" s="130" t="s">
        <v>81</v>
      </c>
      <c r="BW96" s="130" t="s">
        <v>92</v>
      </c>
      <c r="BX96" s="130" t="s">
        <v>5</v>
      </c>
      <c r="CL96" s="130" t="s">
        <v>1</v>
      </c>
      <c r="CM96" s="130" t="s">
        <v>89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PEVK6exs8i+2j56dnmoKNwbmqjWSJXG5skD8+c9dpzBz8ctriUmclL6ZCqxgI/C9kYMdF4rRuREv4OnZQg/gNA==" hashValue="EwcvyP6SDVdxGBn3I22CkJylb7uNrisMv6vWPu7Xq+lbenmYMeXVunMwfc4jt3RKHTETb5QK84IrlA4uV78OGA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221123_1 - ŠTĚTÍ VODOVOD'!C2" display="/"/>
    <hyperlink ref="A96" location="'221123_2 - VODOVODNÍ PŘÍP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89</v>
      </c>
    </row>
    <row r="4" s="1" customFormat="1" ht="24.96" customHeight="1">
      <c r="B4" s="19"/>
      <c r="D4" s="137" t="s">
        <v>93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Radouň prodloužení vodovodu vč. vodovodních přípojek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96</v>
      </c>
      <c r="G12" s="37"/>
      <c r="H12" s="37"/>
      <c r="I12" s="139" t="s">
        <v>22</v>
      </c>
      <c r="J12" s="143" t="str">
        <f>'Rekapitulace stavby'!AN8</f>
        <v>22. 11. 2023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97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98</v>
      </c>
      <c r="F15" s="37"/>
      <c r="G15" s="37"/>
      <c r="H15" s="37"/>
      <c r="I15" s="139" t="s">
        <v>28</v>
      </c>
      <c r="J15" s="142" t="s">
        <v>99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30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32</v>
      </c>
      <c r="E20" s="37"/>
      <c r="F20" s="37"/>
      <c r="G20" s="37"/>
      <c r="H20" s="37"/>
      <c r="I20" s="139" t="s">
        <v>25</v>
      </c>
      <c r="J20" s="142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34</v>
      </c>
      <c r="F21" s="37"/>
      <c r="G21" s="37"/>
      <c r="H21" s="37"/>
      <c r="I21" s="139" t="s">
        <v>28</v>
      </c>
      <c r="J21" s="142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37</v>
      </c>
      <c r="E23" s="37"/>
      <c r="F23" s="37"/>
      <c r="G23" s="37"/>
      <c r="H23" s="37"/>
      <c r="I23" s="139" t="s">
        <v>25</v>
      </c>
      <c r="J23" s="142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28</v>
      </c>
      <c r="J24" s="142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38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39</v>
      </c>
      <c r="E30" s="37"/>
      <c r="F30" s="37"/>
      <c r="G30" s="37"/>
      <c r="H30" s="37"/>
      <c r="I30" s="37"/>
      <c r="J30" s="150">
        <f>ROUND(J130,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41</v>
      </c>
      <c r="G32" s="37"/>
      <c r="H32" s="37"/>
      <c r="I32" s="151" t="s">
        <v>40</v>
      </c>
      <c r="J32" s="151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43</v>
      </c>
      <c r="E33" s="139" t="s">
        <v>44</v>
      </c>
      <c r="F33" s="153">
        <f>ROUND((SUM(BE130:BE260)),  2)</f>
        <v>0</v>
      </c>
      <c r="G33" s="37"/>
      <c r="H33" s="37"/>
      <c r="I33" s="154">
        <v>0.20999999999999999</v>
      </c>
      <c r="J33" s="153">
        <f>ROUND(((SUM(BE130:BE260))*I33),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45</v>
      </c>
      <c r="F34" s="153">
        <f>ROUND((SUM(BF130:BF260)),  2)</f>
        <v>0</v>
      </c>
      <c r="G34" s="37"/>
      <c r="H34" s="37"/>
      <c r="I34" s="154">
        <v>0.14999999999999999</v>
      </c>
      <c r="J34" s="153">
        <f>ROUND(((SUM(BF130:BF260))*I34),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46</v>
      </c>
      <c r="F35" s="153">
        <f>ROUND((SUM(BG130:BG260)),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47</v>
      </c>
      <c r="F36" s="153">
        <f>ROUND((SUM(BH130:BH260)),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48</v>
      </c>
      <c r="F37" s="153">
        <f>ROUND((SUM(BI130:BI260)),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49</v>
      </c>
      <c r="E39" s="157"/>
      <c r="F39" s="157"/>
      <c r="G39" s="158" t="s">
        <v>50</v>
      </c>
      <c r="H39" s="159" t="s">
        <v>51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52</v>
      </c>
      <c r="E50" s="163"/>
      <c r="F50" s="163"/>
      <c r="G50" s="162" t="s">
        <v>53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54</v>
      </c>
      <c r="E61" s="165"/>
      <c r="F61" s="166" t="s">
        <v>55</v>
      </c>
      <c r="G61" s="164" t="s">
        <v>54</v>
      </c>
      <c r="H61" s="165"/>
      <c r="I61" s="165"/>
      <c r="J61" s="167" t="s">
        <v>55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56</v>
      </c>
      <c r="E65" s="168"/>
      <c r="F65" s="168"/>
      <c r="G65" s="162" t="s">
        <v>57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54</v>
      </c>
      <c r="E76" s="165"/>
      <c r="F76" s="166" t="s">
        <v>55</v>
      </c>
      <c r="G76" s="164" t="s">
        <v>54</v>
      </c>
      <c r="H76" s="165"/>
      <c r="I76" s="165"/>
      <c r="J76" s="167" t="s">
        <v>55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Radouň prodloužení vodovodu vč. vodovodních přípojek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221123_1 - ŠTĚTÍ VODOVOD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ŠTĚTÍ</v>
      </c>
      <c r="G89" s="39"/>
      <c r="H89" s="39"/>
      <c r="I89" s="31" t="s">
        <v>22</v>
      </c>
      <c r="J89" s="78" t="str">
        <f>IF(J12="","",J12)</f>
        <v>22. 11. 2023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ŠTĚTÍ</v>
      </c>
      <c r="G91" s="39"/>
      <c r="H91" s="39"/>
      <c r="I91" s="31" t="s">
        <v>32</v>
      </c>
      <c r="J91" s="35" t="str">
        <f>E21</f>
        <v>Ing. Lucie Janoušová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31" t="s">
        <v>37</v>
      </c>
      <c r="J92" s="35" t="str">
        <f>E24</f>
        <v>Ing. Lucie Janoušová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J130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9" customFormat="1" ht="24.96" customHeight="1">
      <c r="A97" s="9"/>
      <c r="B97" s="178"/>
      <c r="C97" s="179"/>
      <c r="D97" s="180" t="s">
        <v>105</v>
      </c>
      <c r="E97" s="181"/>
      <c r="F97" s="181"/>
      <c r="G97" s="181"/>
      <c r="H97" s="181"/>
      <c r="I97" s="181"/>
      <c r="J97" s="182">
        <f>J131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106</v>
      </c>
      <c r="E98" s="187"/>
      <c r="F98" s="187"/>
      <c r="G98" s="187"/>
      <c r="H98" s="187"/>
      <c r="I98" s="187"/>
      <c r="J98" s="188">
        <f>J132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107</v>
      </c>
      <c r="E99" s="187"/>
      <c r="F99" s="187"/>
      <c r="G99" s="187"/>
      <c r="H99" s="187"/>
      <c r="I99" s="187"/>
      <c r="J99" s="188">
        <f>J183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108</v>
      </c>
      <c r="E100" s="187"/>
      <c r="F100" s="187"/>
      <c r="G100" s="187"/>
      <c r="H100" s="187"/>
      <c r="I100" s="187"/>
      <c r="J100" s="188">
        <f>J189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109</v>
      </c>
      <c r="E101" s="187"/>
      <c r="F101" s="187"/>
      <c r="G101" s="187"/>
      <c r="H101" s="187"/>
      <c r="I101" s="187"/>
      <c r="J101" s="188">
        <f>J200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110</v>
      </c>
      <c r="E102" s="187"/>
      <c r="F102" s="187"/>
      <c r="G102" s="187"/>
      <c r="H102" s="187"/>
      <c r="I102" s="187"/>
      <c r="J102" s="188">
        <f>J233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111</v>
      </c>
      <c r="E103" s="187"/>
      <c r="F103" s="187"/>
      <c r="G103" s="187"/>
      <c r="H103" s="187"/>
      <c r="I103" s="187"/>
      <c r="J103" s="188">
        <f>J238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112</v>
      </c>
      <c r="E104" s="187"/>
      <c r="F104" s="187"/>
      <c r="G104" s="187"/>
      <c r="H104" s="187"/>
      <c r="I104" s="187"/>
      <c r="J104" s="188">
        <f>J245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8"/>
      <c r="C105" s="179"/>
      <c r="D105" s="180" t="s">
        <v>113</v>
      </c>
      <c r="E105" s="181"/>
      <c r="F105" s="181"/>
      <c r="G105" s="181"/>
      <c r="H105" s="181"/>
      <c r="I105" s="181"/>
      <c r="J105" s="182">
        <f>J247</f>
        <v>0</v>
      </c>
      <c r="K105" s="179"/>
      <c r="L105" s="18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4"/>
      <c r="C106" s="185"/>
      <c r="D106" s="186" t="s">
        <v>114</v>
      </c>
      <c r="E106" s="187"/>
      <c r="F106" s="187"/>
      <c r="G106" s="187"/>
      <c r="H106" s="187"/>
      <c r="I106" s="187"/>
      <c r="J106" s="188">
        <f>J248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4"/>
      <c r="C107" s="185"/>
      <c r="D107" s="186" t="s">
        <v>115</v>
      </c>
      <c r="E107" s="187"/>
      <c r="F107" s="187"/>
      <c r="G107" s="187"/>
      <c r="H107" s="187"/>
      <c r="I107" s="187"/>
      <c r="J107" s="188">
        <f>J251</f>
        <v>0</v>
      </c>
      <c r="K107" s="185"/>
      <c r="L107" s="18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4"/>
      <c r="C108" s="185"/>
      <c r="D108" s="186" t="s">
        <v>116</v>
      </c>
      <c r="E108" s="187"/>
      <c r="F108" s="187"/>
      <c r="G108" s="187"/>
      <c r="H108" s="187"/>
      <c r="I108" s="187"/>
      <c r="J108" s="188">
        <f>J253</f>
        <v>0</v>
      </c>
      <c r="K108" s="185"/>
      <c r="L108" s="18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4"/>
      <c r="C109" s="185"/>
      <c r="D109" s="186" t="s">
        <v>117</v>
      </c>
      <c r="E109" s="187"/>
      <c r="F109" s="187"/>
      <c r="G109" s="187"/>
      <c r="H109" s="187"/>
      <c r="I109" s="187"/>
      <c r="J109" s="188">
        <f>J257</f>
        <v>0</v>
      </c>
      <c r="K109" s="185"/>
      <c r="L109" s="18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4"/>
      <c r="C110" s="185"/>
      <c r="D110" s="186" t="s">
        <v>118</v>
      </c>
      <c r="E110" s="187"/>
      <c r="F110" s="187"/>
      <c r="G110" s="187"/>
      <c r="H110" s="187"/>
      <c r="I110" s="187"/>
      <c r="J110" s="188">
        <f>J259</f>
        <v>0</v>
      </c>
      <c r="K110" s="185"/>
      <c r="L110" s="18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65"/>
      <c r="C112" s="66"/>
      <c r="D112" s="66"/>
      <c r="E112" s="66"/>
      <c r="F112" s="66"/>
      <c r="G112" s="66"/>
      <c r="H112" s="66"/>
      <c r="I112" s="66"/>
      <c r="J112" s="66"/>
      <c r="K112" s="66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6" s="2" customFormat="1" ht="6.96" customHeight="1">
      <c r="A116" s="37"/>
      <c r="B116" s="67"/>
      <c r="C116" s="68"/>
      <c r="D116" s="68"/>
      <c r="E116" s="68"/>
      <c r="F116" s="68"/>
      <c r="G116" s="68"/>
      <c r="H116" s="68"/>
      <c r="I116" s="68"/>
      <c r="J116" s="68"/>
      <c r="K116" s="68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4.96" customHeight="1">
      <c r="A117" s="37"/>
      <c r="B117" s="38"/>
      <c r="C117" s="22" t="s">
        <v>119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16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9"/>
      <c r="D120" s="39"/>
      <c r="E120" s="173" t="str">
        <f>E7</f>
        <v>Radouň prodloužení vodovodu vč. vodovodních přípojek</v>
      </c>
      <c r="F120" s="31"/>
      <c r="G120" s="31"/>
      <c r="H120" s="31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94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6.5" customHeight="1">
      <c r="A122" s="37"/>
      <c r="B122" s="38"/>
      <c r="C122" s="39"/>
      <c r="D122" s="39"/>
      <c r="E122" s="75" t="str">
        <f>E9</f>
        <v>221123_1 - ŠTĚTÍ VODOVOD</v>
      </c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20</v>
      </c>
      <c r="D124" s="39"/>
      <c r="E124" s="39"/>
      <c r="F124" s="26" t="str">
        <f>F12</f>
        <v>ŠTĚTÍ</v>
      </c>
      <c r="G124" s="39"/>
      <c r="H124" s="39"/>
      <c r="I124" s="31" t="s">
        <v>22</v>
      </c>
      <c r="J124" s="78" t="str">
        <f>IF(J12="","",J12)</f>
        <v>22. 11. 2023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24</v>
      </c>
      <c r="D126" s="39"/>
      <c r="E126" s="39"/>
      <c r="F126" s="26" t="str">
        <f>E15</f>
        <v>MĚSTO ŠTĚTÍ</v>
      </c>
      <c r="G126" s="39"/>
      <c r="H126" s="39"/>
      <c r="I126" s="31" t="s">
        <v>32</v>
      </c>
      <c r="J126" s="35" t="str">
        <f>E21</f>
        <v>Ing. Lucie Janoušová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15" customHeight="1">
      <c r="A127" s="37"/>
      <c r="B127" s="38"/>
      <c r="C127" s="31" t="s">
        <v>30</v>
      </c>
      <c r="D127" s="39"/>
      <c r="E127" s="39"/>
      <c r="F127" s="26" t="str">
        <f>IF(E18="","",E18)</f>
        <v>Vyplň údaj</v>
      </c>
      <c r="G127" s="39"/>
      <c r="H127" s="39"/>
      <c r="I127" s="31" t="s">
        <v>37</v>
      </c>
      <c r="J127" s="35" t="str">
        <f>E24</f>
        <v>Ing. Lucie Janoušová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0.32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11" customFormat="1" ht="29.28" customHeight="1">
      <c r="A129" s="190"/>
      <c r="B129" s="191"/>
      <c r="C129" s="192" t="s">
        <v>120</v>
      </c>
      <c r="D129" s="193" t="s">
        <v>64</v>
      </c>
      <c r="E129" s="193" t="s">
        <v>60</v>
      </c>
      <c r="F129" s="193" t="s">
        <v>61</v>
      </c>
      <c r="G129" s="193" t="s">
        <v>121</v>
      </c>
      <c r="H129" s="193" t="s">
        <v>122</v>
      </c>
      <c r="I129" s="193" t="s">
        <v>123</v>
      </c>
      <c r="J129" s="194" t="s">
        <v>102</v>
      </c>
      <c r="K129" s="195" t="s">
        <v>124</v>
      </c>
      <c r="L129" s="196"/>
      <c r="M129" s="99" t="s">
        <v>1</v>
      </c>
      <c r="N129" s="100" t="s">
        <v>43</v>
      </c>
      <c r="O129" s="100" t="s">
        <v>125</v>
      </c>
      <c r="P129" s="100" t="s">
        <v>126</v>
      </c>
      <c r="Q129" s="100" t="s">
        <v>127</v>
      </c>
      <c r="R129" s="100" t="s">
        <v>128</v>
      </c>
      <c r="S129" s="100" t="s">
        <v>129</v>
      </c>
      <c r="T129" s="101" t="s">
        <v>130</v>
      </c>
      <c r="U129" s="190"/>
      <c r="V129" s="190"/>
      <c r="W129" s="190"/>
      <c r="X129" s="190"/>
      <c r="Y129" s="190"/>
      <c r="Z129" s="190"/>
      <c r="AA129" s="190"/>
      <c r="AB129" s="190"/>
      <c r="AC129" s="190"/>
      <c r="AD129" s="190"/>
      <c r="AE129" s="190"/>
    </row>
    <row r="130" s="2" customFormat="1" ht="22.8" customHeight="1">
      <c r="A130" s="37"/>
      <c r="B130" s="38"/>
      <c r="C130" s="106" t="s">
        <v>131</v>
      </c>
      <c r="D130" s="39"/>
      <c r="E130" s="39"/>
      <c r="F130" s="39"/>
      <c r="G130" s="39"/>
      <c r="H130" s="39"/>
      <c r="I130" s="39"/>
      <c r="J130" s="197">
        <f>BK130</f>
        <v>0</v>
      </c>
      <c r="K130" s="39"/>
      <c r="L130" s="43"/>
      <c r="M130" s="102"/>
      <c r="N130" s="198"/>
      <c r="O130" s="103"/>
      <c r="P130" s="199">
        <f>P131+P247</f>
        <v>0</v>
      </c>
      <c r="Q130" s="103"/>
      <c r="R130" s="199">
        <f>R131+R247</f>
        <v>217.94575276000001</v>
      </c>
      <c r="S130" s="103"/>
      <c r="T130" s="200">
        <f>T131+T247</f>
        <v>84.178399999999996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78</v>
      </c>
      <c r="AU130" s="16" t="s">
        <v>104</v>
      </c>
      <c r="BK130" s="201">
        <f>BK131+BK247</f>
        <v>0</v>
      </c>
    </row>
    <row r="131" s="12" customFormat="1" ht="25.92" customHeight="1">
      <c r="A131" s="12"/>
      <c r="B131" s="202"/>
      <c r="C131" s="203"/>
      <c r="D131" s="204" t="s">
        <v>78</v>
      </c>
      <c r="E131" s="205" t="s">
        <v>132</v>
      </c>
      <c r="F131" s="205" t="s">
        <v>133</v>
      </c>
      <c r="G131" s="203"/>
      <c r="H131" s="203"/>
      <c r="I131" s="206"/>
      <c r="J131" s="207">
        <f>BK131</f>
        <v>0</v>
      </c>
      <c r="K131" s="203"/>
      <c r="L131" s="208"/>
      <c r="M131" s="209"/>
      <c r="N131" s="210"/>
      <c r="O131" s="210"/>
      <c r="P131" s="211">
        <f>P132+P183+P189+P200+P233+P238+P245</f>
        <v>0</v>
      </c>
      <c r="Q131" s="210"/>
      <c r="R131" s="211">
        <f>R132+R183+R189+R200+R233+R238+R245</f>
        <v>217.94575276000001</v>
      </c>
      <c r="S131" s="210"/>
      <c r="T131" s="212">
        <f>T132+T183+T189+T200+T233+T238+T245</f>
        <v>84.178399999999996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87</v>
      </c>
      <c r="AT131" s="214" t="s">
        <v>78</v>
      </c>
      <c r="AU131" s="214" t="s">
        <v>79</v>
      </c>
      <c r="AY131" s="213" t="s">
        <v>134</v>
      </c>
      <c r="BK131" s="215">
        <f>BK132+BK183+BK189+BK200+BK233+BK238+BK245</f>
        <v>0</v>
      </c>
    </row>
    <row r="132" s="12" customFormat="1" ht="22.8" customHeight="1">
      <c r="A132" s="12"/>
      <c r="B132" s="202"/>
      <c r="C132" s="203"/>
      <c r="D132" s="204" t="s">
        <v>78</v>
      </c>
      <c r="E132" s="216" t="s">
        <v>87</v>
      </c>
      <c r="F132" s="216" t="s">
        <v>135</v>
      </c>
      <c r="G132" s="203"/>
      <c r="H132" s="203"/>
      <c r="I132" s="206"/>
      <c r="J132" s="217">
        <f>BK132</f>
        <v>0</v>
      </c>
      <c r="K132" s="203"/>
      <c r="L132" s="208"/>
      <c r="M132" s="209"/>
      <c r="N132" s="210"/>
      <c r="O132" s="210"/>
      <c r="P132" s="211">
        <f>SUM(P133:P182)</f>
        <v>0</v>
      </c>
      <c r="Q132" s="210"/>
      <c r="R132" s="211">
        <f>SUM(R133:R182)</f>
        <v>217.55045056</v>
      </c>
      <c r="S132" s="210"/>
      <c r="T132" s="212">
        <f>SUM(T133:T182)</f>
        <v>84.154399999999995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3" t="s">
        <v>87</v>
      </c>
      <c r="AT132" s="214" t="s">
        <v>78</v>
      </c>
      <c r="AU132" s="214" t="s">
        <v>87</v>
      </c>
      <c r="AY132" s="213" t="s">
        <v>134</v>
      </c>
      <c r="BK132" s="215">
        <f>SUM(BK133:BK182)</f>
        <v>0</v>
      </c>
    </row>
    <row r="133" s="2" customFormat="1" ht="24.15" customHeight="1">
      <c r="A133" s="37"/>
      <c r="B133" s="38"/>
      <c r="C133" s="218" t="s">
        <v>87</v>
      </c>
      <c r="D133" s="218" t="s">
        <v>136</v>
      </c>
      <c r="E133" s="219" t="s">
        <v>137</v>
      </c>
      <c r="F133" s="220" t="s">
        <v>138</v>
      </c>
      <c r="G133" s="221" t="s">
        <v>139</v>
      </c>
      <c r="H133" s="222">
        <v>20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44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140</v>
      </c>
      <c r="AT133" s="230" t="s">
        <v>136</v>
      </c>
      <c r="AU133" s="230" t="s">
        <v>89</v>
      </c>
      <c r="AY133" s="16" t="s">
        <v>134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87</v>
      </c>
      <c r="BK133" s="231">
        <f>ROUND(I133*H133,2)</f>
        <v>0</v>
      </c>
      <c r="BL133" s="16" t="s">
        <v>140</v>
      </c>
      <c r="BM133" s="230" t="s">
        <v>141</v>
      </c>
    </row>
    <row r="134" s="2" customFormat="1" ht="24.15" customHeight="1">
      <c r="A134" s="37"/>
      <c r="B134" s="38"/>
      <c r="C134" s="218" t="s">
        <v>89</v>
      </c>
      <c r="D134" s="218" t="s">
        <v>136</v>
      </c>
      <c r="E134" s="219" t="s">
        <v>142</v>
      </c>
      <c r="F134" s="220" t="s">
        <v>143</v>
      </c>
      <c r="G134" s="221" t="s">
        <v>144</v>
      </c>
      <c r="H134" s="222">
        <v>3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44</v>
      </c>
      <c r="O134" s="90"/>
      <c r="P134" s="228">
        <f>O134*H134</f>
        <v>0</v>
      </c>
      <c r="Q134" s="228">
        <v>0.036900000000000002</v>
      </c>
      <c r="R134" s="228">
        <f>Q134*H134</f>
        <v>0.11070000000000001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140</v>
      </c>
      <c r="AT134" s="230" t="s">
        <v>136</v>
      </c>
      <c r="AU134" s="230" t="s">
        <v>89</v>
      </c>
      <c r="AY134" s="16" t="s">
        <v>134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87</v>
      </c>
      <c r="BK134" s="231">
        <f>ROUND(I134*H134,2)</f>
        <v>0</v>
      </c>
      <c r="BL134" s="16" t="s">
        <v>140</v>
      </c>
      <c r="BM134" s="230" t="s">
        <v>145</v>
      </c>
    </row>
    <row r="135" s="2" customFormat="1" ht="24.15" customHeight="1">
      <c r="A135" s="37"/>
      <c r="B135" s="38"/>
      <c r="C135" s="218" t="s">
        <v>146</v>
      </c>
      <c r="D135" s="218" t="s">
        <v>136</v>
      </c>
      <c r="E135" s="219" t="s">
        <v>147</v>
      </c>
      <c r="F135" s="220" t="s">
        <v>148</v>
      </c>
      <c r="G135" s="221" t="s">
        <v>149</v>
      </c>
      <c r="H135" s="222">
        <v>382.51999999999998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44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0.22</v>
      </c>
      <c r="T135" s="229">
        <f>S135*H135</f>
        <v>84.154399999999995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140</v>
      </c>
      <c r="AT135" s="230" t="s">
        <v>136</v>
      </c>
      <c r="AU135" s="230" t="s">
        <v>89</v>
      </c>
      <c r="AY135" s="16" t="s">
        <v>134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87</v>
      </c>
      <c r="BK135" s="231">
        <f>ROUND(I135*H135,2)</f>
        <v>0</v>
      </c>
      <c r="BL135" s="16" t="s">
        <v>140</v>
      </c>
      <c r="BM135" s="230" t="s">
        <v>150</v>
      </c>
    </row>
    <row r="136" s="13" customFormat="1">
      <c r="A136" s="13"/>
      <c r="B136" s="232"/>
      <c r="C136" s="233"/>
      <c r="D136" s="234" t="s">
        <v>151</v>
      </c>
      <c r="E136" s="235" t="s">
        <v>1</v>
      </c>
      <c r="F136" s="236" t="s">
        <v>152</v>
      </c>
      <c r="G136" s="233"/>
      <c r="H136" s="237">
        <v>367.51999999999998</v>
      </c>
      <c r="I136" s="238"/>
      <c r="J136" s="233"/>
      <c r="K136" s="233"/>
      <c r="L136" s="239"/>
      <c r="M136" s="240"/>
      <c r="N136" s="241"/>
      <c r="O136" s="241"/>
      <c r="P136" s="241"/>
      <c r="Q136" s="241"/>
      <c r="R136" s="241"/>
      <c r="S136" s="241"/>
      <c r="T136" s="24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3" t="s">
        <v>151</v>
      </c>
      <c r="AU136" s="243" t="s">
        <v>89</v>
      </c>
      <c r="AV136" s="13" t="s">
        <v>89</v>
      </c>
      <c r="AW136" s="13" t="s">
        <v>36</v>
      </c>
      <c r="AX136" s="13" t="s">
        <v>79</v>
      </c>
      <c r="AY136" s="243" t="s">
        <v>134</v>
      </c>
    </row>
    <row r="137" s="13" customFormat="1">
      <c r="A137" s="13"/>
      <c r="B137" s="232"/>
      <c r="C137" s="233"/>
      <c r="D137" s="234" t="s">
        <v>151</v>
      </c>
      <c r="E137" s="235" t="s">
        <v>1</v>
      </c>
      <c r="F137" s="236" t="s">
        <v>153</v>
      </c>
      <c r="G137" s="233"/>
      <c r="H137" s="237">
        <v>15</v>
      </c>
      <c r="I137" s="238"/>
      <c r="J137" s="233"/>
      <c r="K137" s="233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151</v>
      </c>
      <c r="AU137" s="243" t="s">
        <v>89</v>
      </c>
      <c r="AV137" s="13" t="s">
        <v>89</v>
      </c>
      <c r="AW137" s="13" t="s">
        <v>36</v>
      </c>
      <c r="AX137" s="13" t="s">
        <v>79</v>
      </c>
      <c r="AY137" s="243" t="s">
        <v>134</v>
      </c>
    </row>
    <row r="138" s="14" customFormat="1">
      <c r="A138" s="14"/>
      <c r="B138" s="244"/>
      <c r="C138" s="245"/>
      <c r="D138" s="234" t="s">
        <v>151</v>
      </c>
      <c r="E138" s="246" t="s">
        <v>1</v>
      </c>
      <c r="F138" s="247" t="s">
        <v>154</v>
      </c>
      <c r="G138" s="245"/>
      <c r="H138" s="248">
        <v>382.51999999999998</v>
      </c>
      <c r="I138" s="249"/>
      <c r="J138" s="245"/>
      <c r="K138" s="245"/>
      <c r="L138" s="250"/>
      <c r="M138" s="251"/>
      <c r="N138" s="252"/>
      <c r="O138" s="252"/>
      <c r="P138" s="252"/>
      <c r="Q138" s="252"/>
      <c r="R138" s="252"/>
      <c r="S138" s="252"/>
      <c r="T138" s="25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4" t="s">
        <v>151</v>
      </c>
      <c r="AU138" s="254" t="s">
        <v>89</v>
      </c>
      <c r="AV138" s="14" t="s">
        <v>140</v>
      </c>
      <c r="AW138" s="14" t="s">
        <v>36</v>
      </c>
      <c r="AX138" s="14" t="s">
        <v>87</v>
      </c>
      <c r="AY138" s="254" t="s">
        <v>134</v>
      </c>
    </row>
    <row r="139" s="2" customFormat="1" ht="33" customHeight="1">
      <c r="A139" s="37"/>
      <c r="B139" s="38"/>
      <c r="C139" s="218" t="s">
        <v>140</v>
      </c>
      <c r="D139" s="218" t="s">
        <v>136</v>
      </c>
      <c r="E139" s="219" t="s">
        <v>155</v>
      </c>
      <c r="F139" s="220" t="s">
        <v>156</v>
      </c>
      <c r="G139" s="221" t="s">
        <v>157</v>
      </c>
      <c r="H139" s="222">
        <v>163.54599999999999</v>
      </c>
      <c r="I139" s="223"/>
      <c r="J139" s="224">
        <f>ROUND(I139*H139,2)</f>
        <v>0</v>
      </c>
      <c r="K139" s="225"/>
      <c r="L139" s="43"/>
      <c r="M139" s="226" t="s">
        <v>1</v>
      </c>
      <c r="N139" s="227" t="s">
        <v>44</v>
      </c>
      <c r="O139" s="90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140</v>
      </c>
      <c r="AT139" s="230" t="s">
        <v>136</v>
      </c>
      <c r="AU139" s="230" t="s">
        <v>89</v>
      </c>
      <c r="AY139" s="16" t="s">
        <v>134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87</v>
      </c>
      <c r="BK139" s="231">
        <f>ROUND(I139*H139,2)</f>
        <v>0</v>
      </c>
      <c r="BL139" s="16" t="s">
        <v>140</v>
      </c>
      <c r="BM139" s="230" t="s">
        <v>158</v>
      </c>
    </row>
    <row r="140" s="13" customFormat="1">
      <c r="A140" s="13"/>
      <c r="B140" s="232"/>
      <c r="C140" s="233"/>
      <c r="D140" s="234" t="s">
        <v>151</v>
      </c>
      <c r="E140" s="235" t="s">
        <v>1</v>
      </c>
      <c r="F140" s="236" t="s">
        <v>159</v>
      </c>
      <c r="G140" s="233"/>
      <c r="H140" s="237">
        <v>156.196</v>
      </c>
      <c r="I140" s="238"/>
      <c r="J140" s="233"/>
      <c r="K140" s="233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151</v>
      </c>
      <c r="AU140" s="243" t="s">
        <v>89</v>
      </c>
      <c r="AV140" s="13" t="s">
        <v>89</v>
      </c>
      <c r="AW140" s="13" t="s">
        <v>36</v>
      </c>
      <c r="AX140" s="13" t="s">
        <v>79</v>
      </c>
      <c r="AY140" s="243" t="s">
        <v>134</v>
      </c>
    </row>
    <row r="141" s="13" customFormat="1">
      <c r="A141" s="13"/>
      <c r="B141" s="232"/>
      <c r="C141" s="233"/>
      <c r="D141" s="234" t="s">
        <v>151</v>
      </c>
      <c r="E141" s="235" t="s">
        <v>1</v>
      </c>
      <c r="F141" s="236" t="s">
        <v>160</v>
      </c>
      <c r="G141" s="233"/>
      <c r="H141" s="237">
        <v>7.3499999999999996</v>
      </c>
      <c r="I141" s="238"/>
      <c r="J141" s="233"/>
      <c r="K141" s="233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151</v>
      </c>
      <c r="AU141" s="243" t="s">
        <v>89</v>
      </c>
      <c r="AV141" s="13" t="s">
        <v>89</v>
      </c>
      <c r="AW141" s="13" t="s">
        <v>36</v>
      </c>
      <c r="AX141" s="13" t="s">
        <v>79</v>
      </c>
      <c r="AY141" s="243" t="s">
        <v>134</v>
      </c>
    </row>
    <row r="142" s="14" customFormat="1">
      <c r="A142" s="14"/>
      <c r="B142" s="244"/>
      <c r="C142" s="245"/>
      <c r="D142" s="234" t="s">
        <v>151</v>
      </c>
      <c r="E142" s="246" t="s">
        <v>1</v>
      </c>
      <c r="F142" s="247" t="s">
        <v>154</v>
      </c>
      <c r="G142" s="245"/>
      <c r="H142" s="248">
        <v>163.54599999999999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4" t="s">
        <v>151</v>
      </c>
      <c r="AU142" s="254" t="s">
        <v>89</v>
      </c>
      <c r="AV142" s="14" t="s">
        <v>140</v>
      </c>
      <c r="AW142" s="14" t="s">
        <v>36</v>
      </c>
      <c r="AX142" s="14" t="s">
        <v>87</v>
      </c>
      <c r="AY142" s="254" t="s">
        <v>134</v>
      </c>
    </row>
    <row r="143" s="2" customFormat="1" ht="33" customHeight="1">
      <c r="A143" s="37"/>
      <c r="B143" s="38"/>
      <c r="C143" s="218" t="s">
        <v>161</v>
      </c>
      <c r="D143" s="218" t="s">
        <v>136</v>
      </c>
      <c r="E143" s="219" t="s">
        <v>162</v>
      </c>
      <c r="F143" s="220" t="s">
        <v>163</v>
      </c>
      <c r="G143" s="221" t="s">
        <v>157</v>
      </c>
      <c r="H143" s="222">
        <v>163.54599999999999</v>
      </c>
      <c r="I143" s="223"/>
      <c r="J143" s="224">
        <f>ROUND(I143*H143,2)</f>
        <v>0</v>
      </c>
      <c r="K143" s="225"/>
      <c r="L143" s="43"/>
      <c r="M143" s="226" t="s">
        <v>1</v>
      </c>
      <c r="N143" s="227" t="s">
        <v>44</v>
      </c>
      <c r="O143" s="90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140</v>
      </c>
      <c r="AT143" s="230" t="s">
        <v>136</v>
      </c>
      <c r="AU143" s="230" t="s">
        <v>89</v>
      </c>
      <c r="AY143" s="16" t="s">
        <v>134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87</v>
      </c>
      <c r="BK143" s="231">
        <f>ROUND(I143*H143,2)</f>
        <v>0</v>
      </c>
      <c r="BL143" s="16" t="s">
        <v>140</v>
      </c>
      <c r="BM143" s="230" t="s">
        <v>164</v>
      </c>
    </row>
    <row r="144" s="13" customFormat="1">
      <c r="A144" s="13"/>
      <c r="B144" s="232"/>
      <c r="C144" s="233"/>
      <c r="D144" s="234" t="s">
        <v>151</v>
      </c>
      <c r="E144" s="235" t="s">
        <v>1</v>
      </c>
      <c r="F144" s="236" t="s">
        <v>159</v>
      </c>
      <c r="G144" s="233"/>
      <c r="H144" s="237">
        <v>156.196</v>
      </c>
      <c r="I144" s="238"/>
      <c r="J144" s="233"/>
      <c r="K144" s="233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151</v>
      </c>
      <c r="AU144" s="243" t="s">
        <v>89</v>
      </c>
      <c r="AV144" s="13" t="s">
        <v>89</v>
      </c>
      <c r="AW144" s="13" t="s">
        <v>36</v>
      </c>
      <c r="AX144" s="13" t="s">
        <v>79</v>
      </c>
      <c r="AY144" s="243" t="s">
        <v>134</v>
      </c>
    </row>
    <row r="145" s="13" customFormat="1">
      <c r="A145" s="13"/>
      <c r="B145" s="232"/>
      <c r="C145" s="233"/>
      <c r="D145" s="234" t="s">
        <v>151</v>
      </c>
      <c r="E145" s="235" t="s">
        <v>1</v>
      </c>
      <c r="F145" s="236" t="s">
        <v>160</v>
      </c>
      <c r="G145" s="233"/>
      <c r="H145" s="237">
        <v>7.3499999999999996</v>
      </c>
      <c r="I145" s="238"/>
      <c r="J145" s="233"/>
      <c r="K145" s="233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151</v>
      </c>
      <c r="AU145" s="243" t="s">
        <v>89</v>
      </c>
      <c r="AV145" s="13" t="s">
        <v>89</v>
      </c>
      <c r="AW145" s="13" t="s">
        <v>36</v>
      </c>
      <c r="AX145" s="13" t="s">
        <v>79</v>
      </c>
      <c r="AY145" s="243" t="s">
        <v>134</v>
      </c>
    </row>
    <row r="146" s="14" customFormat="1">
      <c r="A146" s="14"/>
      <c r="B146" s="244"/>
      <c r="C146" s="245"/>
      <c r="D146" s="234" t="s">
        <v>151</v>
      </c>
      <c r="E146" s="246" t="s">
        <v>1</v>
      </c>
      <c r="F146" s="247" t="s">
        <v>154</v>
      </c>
      <c r="G146" s="245"/>
      <c r="H146" s="248">
        <v>163.54599999999999</v>
      </c>
      <c r="I146" s="249"/>
      <c r="J146" s="245"/>
      <c r="K146" s="245"/>
      <c r="L146" s="250"/>
      <c r="M146" s="251"/>
      <c r="N146" s="252"/>
      <c r="O146" s="252"/>
      <c r="P146" s="252"/>
      <c r="Q146" s="252"/>
      <c r="R146" s="252"/>
      <c r="S146" s="252"/>
      <c r="T146" s="25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4" t="s">
        <v>151</v>
      </c>
      <c r="AU146" s="254" t="s">
        <v>89</v>
      </c>
      <c r="AV146" s="14" t="s">
        <v>140</v>
      </c>
      <c r="AW146" s="14" t="s">
        <v>36</v>
      </c>
      <c r="AX146" s="14" t="s">
        <v>87</v>
      </c>
      <c r="AY146" s="254" t="s">
        <v>134</v>
      </c>
    </row>
    <row r="147" s="2" customFormat="1" ht="24.15" customHeight="1">
      <c r="A147" s="37"/>
      <c r="B147" s="38"/>
      <c r="C147" s="218" t="s">
        <v>165</v>
      </c>
      <c r="D147" s="218" t="s">
        <v>136</v>
      </c>
      <c r="E147" s="219" t="s">
        <v>166</v>
      </c>
      <c r="F147" s="220" t="s">
        <v>167</v>
      </c>
      <c r="G147" s="221" t="s">
        <v>157</v>
      </c>
      <c r="H147" s="222">
        <v>30.600000000000001</v>
      </c>
      <c r="I147" s="223"/>
      <c r="J147" s="224">
        <f>ROUND(I147*H147,2)</f>
        <v>0</v>
      </c>
      <c r="K147" s="225"/>
      <c r="L147" s="43"/>
      <c r="M147" s="226" t="s">
        <v>1</v>
      </c>
      <c r="N147" s="227" t="s">
        <v>44</v>
      </c>
      <c r="O147" s="90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140</v>
      </c>
      <c r="AT147" s="230" t="s">
        <v>136</v>
      </c>
      <c r="AU147" s="230" t="s">
        <v>89</v>
      </c>
      <c r="AY147" s="16" t="s">
        <v>134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87</v>
      </c>
      <c r="BK147" s="231">
        <f>ROUND(I147*H147,2)</f>
        <v>0</v>
      </c>
      <c r="BL147" s="16" t="s">
        <v>140</v>
      </c>
      <c r="BM147" s="230" t="s">
        <v>168</v>
      </c>
    </row>
    <row r="148" s="13" customFormat="1">
      <c r="A148" s="13"/>
      <c r="B148" s="232"/>
      <c r="C148" s="233"/>
      <c r="D148" s="234" t="s">
        <v>151</v>
      </c>
      <c r="E148" s="235" t="s">
        <v>1</v>
      </c>
      <c r="F148" s="236" t="s">
        <v>169</v>
      </c>
      <c r="G148" s="233"/>
      <c r="H148" s="237">
        <v>30.600000000000001</v>
      </c>
      <c r="I148" s="238"/>
      <c r="J148" s="233"/>
      <c r="K148" s="233"/>
      <c r="L148" s="239"/>
      <c r="M148" s="240"/>
      <c r="N148" s="241"/>
      <c r="O148" s="241"/>
      <c r="P148" s="241"/>
      <c r="Q148" s="241"/>
      <c r="R148" s="241"/>
      <c r="S148" s="241"/>
      <c r="T148" s="24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3" t="s">
        <v>151</v>
      </c>
      <c r="AU148" s="243" t="s">
        <v>89</v>
      </c>
      <c r="AV148" s="13" t="s">
        <v>89</v>
      </c>
      <c r="AW148" s="13" t="s">
        <v>36</v>
      </c>
      <c r="AX148" s="13" t="s">
        <v>87</v>
      </c>
      <c r="AY148" s="243" t="s">
        <v>134</v>
      </c>
    </row>
    <row r="149" s="2" customFormat="1" ht="44.25" customHeight="1">
      <c r="A149" s="37"/>
      <c r="B149" s="38"/>
      <c r="C149" s="218" t="s">
        <v>170</v>
      </c>
      <c r="D149" s="218" t="s">
        <v>136</v>
      </c>
      <c r="E149" s="219" t="s">
        <v>171</v>
      </c>
      <c r="F149" s="220" t="s">
        <v>172</v>
      </c>
      <c r="G149" s="221" t="s">
        <v>144</v>
      </c>
      <c r="H149" s="222">
        <v>6.7000000000000002</v>
      </c>
      <c r="I149" s="223"/>
      <c r="J149" s="224">
        <f>ROUND(I149*H149,2)</f>
        <v>0</v>
      </c>
      <c r="K149" s="225"/>
      <c r="L149" s="43"/>
      <c r="M149" s="226" t="s">
        <v>1</v>
      </c>
      <c r="N149" s="227" t="s">
        <v>44</v>
      </c>
      <c r="O149" s="90"/>
      <c r="P149" s="228">
        <f>O149*H149</f>
        <v>0</v>
      </c>
      <c r="Q149" s="228">
        <v>0.0035999999999999999</v>
      </c>
      <c r="R149" s="228">
        <f>Q149*H149</f>
        <v>0.024119999999999999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140</v>
      </c>
      <c r="AT149" s="230" t="s">
        <v>136</v>
      </c>
      <c r="AU149" s="230" t="s">
        <v>89</v>
      </c>
      <c r="AY149" s="16" t="s">
        <v>134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87</v>
      </c>
      <c r="BK149" s="231">
        <f>ROUND(I149*H149,2)</f>
        <v>0</v>
      </c>
      <c r="BL149" s="16" t="s">
        <v>140</v>
      </c>
      <c r="BM149" s="230" t="s">
        <v>173</v>
      </c>
    </row>
    <row r="150" s="2" customFormat="1" ht="21.75" customHeight="1">
      <c r="A150" s="37"/>
      <c r="B150" s="38"/>
      <c r="C150" s="218" t="s">
        <v>174</v>
      </c>
      <c r="D150" s="218" t="s">
        <v>136</v>
      </c>
      <c r="E150" s="219" t="s">
        <v>175</v>
      </c>
      <c r="F150" s="220" t="s">
        <v>176</v>
      </c>
      <c r="G150" s="221" t="s">
        <v>149</v>
      </c>
      <c r="H150" s="222">
        <v>659.08399999999995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44</v>
      </c>
      <c r="O150" s="90"/>
      <c r="P150" s="228">
        <f>O150*H150</f>
        <v>0</v>
      </c>
      <c r="Q150" s="228">
        <v>0.00084000000000000003</v>
      </c>
      <c r="R150" s="228">
        <f>Q150*H150</f>
        <v>0.55363055999999999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140</v>
      </c>
      <c r="AT150" s="230" t="s">
        <v>136</v>
      </c>
      <c r="AU150" s="230" t="s">
        <v>89</v>
      </c>
      <c r="AY150" s="16" t="s">
        <v>134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87</v>
      </c>
      <c r="BK150" s="231">
        <f>ROUND(I150*H150,2)</f>
        <v>0</v>
      </c>
      <c r="BL150" s="16" t="s">
        <v>140</v>
      </c>
      <c r="BM150" s="230" t="s">
        <v>177</v>
      </c>
    </row>
    <row r="151" s="13" customFormat="1">
      <c r="A151" s="13"/>
      <c r="B151" s="232"/>
      <c r="C151" s="233"/>
      <c r="D151" s="234" t="s">
        <v>151</v>
      </c>
      <c r="E151" s="235" t="s">
        <v>1</v>
      </c>
      <c r="F151" s="236" t="s">
        <v>178</v>
      </c>
      <c r="G151" s="233"/>
      <c r="H151" s="237">
        <v>624.78399999999999</v>
      </c>
      <c r="I151" s="238"/>
      <c r="J151" s="233"/>
      <c r="K151" s="233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151</v>
      </c>
      <c r="AU151" s="243" t="s">
        <v>89</v>
      </c>
      <c r="AV151" s="13" t="s">
        <v>89</v>
      </c>
      <c r="AW151" s="13" t="s">
        <v>36</v>
      </c>
      <c r="AX151" s="13" t="s">
        <v>79</v>
      </c>
      <c r="AY151" s="243" t="s">
        <v>134</v>
      </c>
    </row>
    <row r="152" s="13" customFormat="1">
      <c r="A152" s="13"/>
      <c r="B152" s="232"/>
      <c r="C152" s="233"/>
      <c r="D152" s="234" t="s">
        <v>151</v>
      </c>
      <c r="E152" s="235" t="s">
        <v>1</v>
      </c>
      <c r="F152" s="236" t="s">
        <v>179</v>
      </c>
      <c r="G152" s="233"/>
      <c r="H152" s="237">
        <v>34.299999999999997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151</v>
      </c>
      <c r="AU152" s="243" t="s">
        <v>89</v>
      </c>
      <c r="AV152" s="13" t="s">
        <v>89</v>
      </c>
      <c r="AW152" s="13" t="s">
        <v>36</v>
      </c>
      <c r="AX152" s="13" t="s">
        <v>79</v>
      </c>
      <c r="AY152" s="243" t="s">
        <v>134</v>
      </c>
    </row>
    <row r="153" s="14" customFormat="1">
      <c r="A153" s="14"/>
      <c r="B153" s="244"/>
      <c r="C153" s="245"/>
      <c r="D153" s="234" t="s">
        <v>151</v>
      </c>
      <c r="E153" s="246" t="s">
        <v>1</v>
      </c>
      <c r="F153" s="247" t="s">
        <v>154</v>
      </c>
      <c r="G153" s="245"/>
      <c r="H153" s="248">
        <v>659.08399999999995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151</v>
      </c>
      <c r="AU153" s="254" t="s">
        <v>89</v>
      </c>
      <c r="AV153" s="14" t="s">
        <v>140</v>
      </c>
      <c r="AW153" s="14" t="s">
        <v>36</v>
      </c>
      <c r="AX153" s="14" t="s">
        <v>87</v>
      </c>
      <c r="AY153" s="254" t="s">
        <v>134</v>
      </c>
    </row>
    <row r="154" s="2" customFormat="1" ht="24.15" customHeight="1">
      <c r="A154" s="37"/>
      <c r="B154" s="38"/>
      <c r="C154" s="218" t="s">
        <v>180</v>
      </c>
      <c r="D154" s="218" t="s">
        <v>136</v>
      </c>
      <c r="E154" s="219" t="s">
        <v>181</v>
      </c>
      <c r="F154" s="220" t="s">
        <v>182</v>
      </c>
      <c r="G154" s="221" t="s">
        <v>149</v>
      </c>
      <c r="H154" s="222">
        <v>659.08399999999995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44</v>
      </c>
      <c r="O154" s="90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140</v>
      </c>
      <c r="AT154" s="230" t="s">
        <v>136</v>
      </c>
      <c r="AU154" s="230" t="s">
        <v>89</v>
      </c>
      <c r="AY154" s="16" t="s">
        <v>134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87</v>
      </c>
      <c r="BK154" s="231">
        <f>ROUND(I154*H154,2)</f>
        <v>0</v>
      </c>
      <c r="BL154" s="16" t="s">
        <v>140</v>
      </c>
      <c r="BM154" s="230" t="s">
        <v>183</v>
      </c>
    </row>
    <row r="155" s="13" customFormat="1">
      <c r="A155" s="13"/>
      <c r="B155" s="232"/>
      <c r="C155" s="233"/>
      <c r="D155" s="234" t="s">
        <v>151</v>
      </c>
      <c r="E155" s="235" t="s">
        <v>1</v>
      </c>
      <c r="F155" s="236" t="s">
        <v>178</v>
      </c>
      <c r="G155" s="233"/>
      <c r="H155" s="237">
        <v>624.78399999999999</v>
      </c>
      <c r="I155" s="238"/>
      <c r="J155" s="233"/>
      <c r="K155" s="233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151</v>
      </c>
      <c r="AU155" s="243" t="s">
        <v>89</v>
      </c>
      <c r="AV155" s="13" t="s">
        <v>89</v>
      </c>
      <c r="AW155" s="13" t="s">
        <v>36</v>
      </c>
      <c r="AX155" s="13" t="s">
        <v>79</v>
      </c>
      <c r="AY155" s="243" t="s">
        <v>134</v>
      </c>
    </row>
    <row r="156" s="13" customFormat="1">
      <c r="A156" s="13"/>
      <c r="B156" s="232"/>
      <c r="C156" s="233"/>
      <c r="D156" s="234" t="s">
        <v>151</v>
      </c>
      <c r="E156" s="235" t="s">
        <v>1</v>
      </c>
      <c r="F156" s="236" t="s">
        <v>179</v>
      </c>
      <c r="G156" s="233"/>
      <c r="H156" s="237">
        <v>34.299999999999997</v>
      </c>
      <c r="I156" s="238"/>
      <c r="J156" s="233"/>
      <c r="K156" s="233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151</v>
      </c>
      <c r="AU156" s="243" t="s">
        <v>89</v>
      </c>
      <c r="AV156" s="13" t="s">
        <v>89</v>
      </c>
      <c r="AW156" s="13" t="s">
        <v>36</v>
      </c>
      <c r="AX156" s="13" t="s">
        <v>79</v>
      </c>
      <c r="AY156" s="243" t="s">
        <v>134</v>
      </c>
    </row>
    <row r="157" s="14" customFormat="1">
      <c r="A157" s="14"/>
      <c r="B157" s="244"/>
      <c r="C157" s="245"/>
      <c r="D157" s="234" t="s">
        <v>151</v>
      </c>
      <c r="E157" s="246" t="s">
        <v>1</v>
      </c>
      <c r="F157" s="247" t="s">
        <v>154</v>
      </c>
      <c r="G157" s="245"/>
      <c r="H157" s="248">
        <v>659.08399999999995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4" t="s">
        <v>151</v>
      </c>
      <c r="AU157" s="254" t="s">
        <v>89</v>
      </c>
      <c r="AV157" s="14" t="s">
        <v>140</v>
      </c>
      <c r="AW157" s="14" t="s">
        <v>36</v>
      </c>
      <c r="AX157" s="14" t="s">
        <v>87</v>
      </c>
      <c r="AY157" s="254" t="s">
        <v>134</v>
      </c>
    </row>
    <row r="158" s="2" customFormat="1" ht="37.8" customHeight="1">
      <c r="A158" s="37"/>
      <c r="B158" s="38"/>
      <c r="C158" s="218" t="s">
        <v>184</v>
      </c>
      <c r="D158" s="218" t="s">
        <v>136</v>
      </c>
      <c r="E158" s="219" t="s">
        <v>185</v>
      </c>
      <c r="F158" s="220" t="s">
        <v>186</v>
      </c>
      <c r="G158" s="221" t="s">
        <v>157</v>
      </c>
      <c r="H158" s="222">
        <v>259.77300000000002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44</v>
      </c>
      <c r="O158" s="90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140</v>
      </c>
      <c r="AT158" s="230" t="s">
        <v>136</v>
      </c>
      <c r="AU158" s="230" t="s">
        <v>89</v>
      </c>
      <c r="AY158" s="16" t="s">
        <v>134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87</v>
      </c>
      <c r="BK158" s="231">
        <f>ROUND(I158*H158,2)</f>
        <v>0</v>
      </c>
      <c r="BL158" s="16" t="s">
        <v>140</v>
      </c>
      <c r="BM158" s="230" t="s">
        <v>187</v>
      </c>
    </row>
    <row r="159" s="13" customFormat="1">
      <c r="A159" s="13"/>
      <c r="B159" s="232"/>
      <c r="C159" s="233"/>
      <c r="D159" s="234" t="s">
        <v>151</v>
      </c>
      <c r="E159" s="235" t="s">
        <v>1</v>
      </c>
      <c r="F159" s="236" t="s">
        <v>188</v>
      </c>
      <c r="G159" s="233"/>
      <c r="H159" s="237">
        <v>259.77300000000002</v>
      </c>
      <c r="I159" s="238"/>
      <c r="J159" s="233"/>
      <c r="K159" s="233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151</v>
      </c>
      <c r="AU159" s="243" t="s">
        <v>89</v>
      </c>
      <c r="AV159" s="13" t="s">
        <v>89</v>
      </c>
      <c r="AW159" s="13" t="s">
        <v>36</v>
      </c>
      <c r="AX159" s="13" t="s">
        <v>87</v>
      </c>
      <c r="AY159" s="243" t="s">
        <v>134</v>
      </c>
    </row>
    <row r="160" s="2" customFormat="1" ht="37.8" customHeight="1">
      <c r="A160" s="37"/>
      <c r="B160" s="38"/>
      <c r="C160" s="218" t="s">
        <v>189</v>
      </c>
      <c r="D160" s="218" t="s">
        <v>136</v>
      </c>
      <c r="E160" s="219" t="s">
        <v>190</v>
      </c>
      <c r="F160" s="220" t="s">
        <v>191</v>
      </c>
      <c r="G160" s="221" t="s">
        <v>157</v>
      </c>
      <c r="H160" s="222">
        <v>1818.4110000000001</v>
      </c>
      <c r="I160" s="223"/>
      <c r="J160" s="224">
        <f>ROUND(I160*H160,2)</f>
        <v>0</v>
      </c>
      <c r="K160" s="225"/>
      <c r="L160" s="43"/>
      <c r="M160" s="226" t="s">
        <v>1</v>
      </c>
      <c r="N160" s="227" t="s">
        <v>44</v>
      </c>
      <c r="O160" s="90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0" t="s">
        <v>140</v>
      </c>
      <c r="AT160" s="230" t="s">
        <v>136</v>
      </c>
      <c r="AU160" s="230" t="s">
        <v>89</v>
      </c>
      <c r="AY160" s="16" t="s">
        <v>134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6" t="s">
        <v>87</v>
      </c>
      <c r="BK160" s="231">
        <f>ROUND(I160*H160,2)</f>
        <v>0</v>
      </c>
      <c r="BL160" s="16" t="s">
        <v>140</v>
      </c>
      <c r="BM160" s="230" t="s">
        <v>192</v>
      </c>
    </row>
    <row r="161" s="13" customFormat="1">
      <c r="A161" s="13"/>
      <c r="B161" s="232"/>
      <c r="C161" s="233"/>
      <c r="D161" s="234" t="s">
        <v>151</v>
      </c>
      <c r="E161" s="235" t="s">
        <v>1</v>
      </c>
      <c r="F161" s="236" t="s">
        <v>193</v>
      </c>
      <c r="G161" s="233"/>
      <c r="H161" s="237">
        <v>1818.4110000000001</v>
      </c>
      <c r="I161" s="238"/>
      <c r="J161" s="233"/>
      <c r="K161" s="233"/>
      <c r="L161" s="239"/>
      <c r="M161" s="240"/>
      <c r="N161" s="241"/>
      <c r="O161" s="241"/>
      <c r="P161" s="241"/>
      <c r="Q161" s="241"/>
      <c r="R161" s="241"/>
      <c r="S161" s="241"/>
      <c r="T161" s="24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3" t="s">
        <v>151</v>
      </c>
      <c r="AU161" s="243" t="s">
        <v>89</v>
      </c>
      <c r="AV161" s="13" t="s">
        <v>89</v>
      </c>
      <c r="AW161" s="13" t="s">
        <v>36</v>
      </c>
      <c r="AX161" s="13" t="s">
        <v>87</v>
      </c>
      <c r="AY161" s="243" t="s">
        <v>134</v>
      </c>
    </row>
    <row r="162" s="2" customFormat="1" ht="16.5" customHeight="1">
      <c r="A162" s="37"/>
      <c r="B162" s="38"/>
      <c r="C162" s="218" t="s">
        <v>194</v>
      </c>
      <c r="D162" s="218" t="s">
        <v>136</v>
      </c>
      <c r="E162" s="219" t="s">
        <v>195</v>
      </c>
      <c r="F162" s="220" t="s">
        <v>196</v>
      </c>
      <c r="G162" s="221" t="s">
        <v>157</v>
      </c>
      <c r="H162" s="222">
        <v>259.77300000000002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44</v>
      </c>
      <c r="O162" s="90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140</v>
      </c>
      <c r="AT162" s="230" t="s">
        <v>136</v>
      </c>
      <c r="AU162" s="230" t="s">
        <v>89</v>
      </c>
      <c r="AY162" s="16" t="s">
        <v>134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87</v>
      </c>
      <c r="BK162" s="231">
        <f>ROUND(I162*H162,2)</f>
        <v>0</v>
      </c>
      <c r="BL162" s="16" t="s">
        <v>140</v>
      </c>
      <c r="BM162" s="230" t="s">
        <v>197</v>
      </c>
    </row>
    <row r="163" s="2" customFormat="1" ht="24.15" customHeight="1">
      <c r="A163" s="37"/>
      <c r="B163" s="38"/>
      <c r="C163" s="218" t="s">
        <v>198</v>
      </c>
      <c r="D163" s="218" t="s">
        <v>136</v>
      </c>
      <c r="E163" s="219" t="s">
        <v>199</v>
      </c>
      <c r="F163" s="220" t="s">
        <v>200</v>
      </c>
      <c r="G163" s="221" t="s">
        <v>201</v>
      </c>
      <c r="H163" s="222">
        <v>467.59100000000001</v>
      </c>
      <c r="I163" s="223"/>
      <c r="J163" s="224">
        <f>ROUND(I163*H163,2)</f>
        <v>0</v>
      </c>
      <c r="K163" s="225"/>
      <c r="L163" s="43"/>
      <c r="M163" s="226" t="s">
        <v>1</v>
      </c>
      <c r="N163" s="227" t="s">
        <v>44</v>
      </c>
      <c r="O163" s="90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140</v>
      </c>
      <c r="AT163" s="230" t="s">
        <v>136</v>
      </c>
      <c r="AU163" s="230" t="s">
        <v>89</v>
      </c>
      <c r="AY163" s="16" t="s">
        <v>134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87</v>
      </c>
      <c r="BK163" s="231">
        <f>ROUND(I163*H163,2)</f>
        <v>0</v>
      </c>
      <c r="BL163" s="16" t="s">
        <v>140</v>
      </c>
      <c r="BM163" s="230" t="s">
        <v>202</v>
      </c>
    </row>
    <row r="164" s="13" customFormat="1">
      <c r="A164" s="13"/>
      <c r="B164" s="232"/>
      <c r="C164" s="233"/>
      <c r="D164" s="234" t="s">
        <v>151</v>
      </c>
      <c r="E164" s="235" t="s">
        <v>1</v>
      </c>
      <c r="F164" s="236" t="s">
        <v>203</v>
      </c>
      <c r="G164" s="233"/>
      <c r="H164" s="237">
        <v>467.59100000000001</v>
      </c>
      <c r="I164" s="238"/>
      <c r="J164" s="233"/>
      <c r="K164" s="233"/>
      <c r="L164" s="239"/>
      <c r="M164" s="240"/>
      <c r="N164" s="241"/>
      <c r="O164" s="241"/>
      <c r="P164" s="241"/>
      <c r="Q164" s="241"/>
      <c r="R164" s="241"/>
      <c r="S164" s="241"/>
      <c r="T164" s="24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3" t="s">
        <v>151</v>
      </c>
      <c r="AU164" s="243" t="s">
        <v>89</v>
      </c>
      <c r="AV164" s="13" t="s">
        <v>89</v>
      </c>
      <c r="AW164" s="13" t="s">
        <v>36</v>
      </c>
      <c r="AX164" s="13" t="s">
        <v>87</v>
      </c>
      <c r="AY164" s="243" t="s">
        <v>134</v>
      </c>
    </row>
    <row r="165" s="2" customFormat="1" ht="24.15" customHeight="1">
      <c r="A165" s="37"/>
      <c r="B165" s="38"/>
      <c r="C165" s="218" t="s">
        <v>204</v>
      </c>
      <c r="D165" s="218" t="s">
        <v>136</v>
      </c>
      <c r="E165" s="219" t="s">
        <v>205</v>
      </c>
      <c r="F165" s="220" t="s">
        <v>206</v>
      </c>
      <c r="G165" s="221" t="s">
        <v>157</v>
      </c>
      <c r="H165" s="222">
        <v>134.63900000000001</v>
      </c>
      <c r="I165" s="223"/>
      <c r="J165" s="224">
        <f>ROUND(I165*H165,2)</f>
        <v>0</v>
      </c>
      <c r="K165" s="225"/>
      <c r="L165" s="43"/>
      <c r="M165" s="226" t="s">
        <v>1</v>
      </c>
      <c r="N165" s="227" t="s">
        <v>44</v>
      </c>
      <c r="O165" s="90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140</v>
      </c>
      <c r="AT165" s="230" t="s">
        <v>136</v>
      </c>
      <c r="AU165" s="230" t="s">
        <v>89</v>
      </c>
      <c r="AY165" s="16" t="s">
        <v>134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87</v>
      </c>
      <c r="BK165" s="231">
        <f>ROUND(I165*H165,2)</f>
        <v>0</v>
      </c>
      <c r="BL165" s="16" t="s">
        <v>140</v>
      </c>
      <c r="BM165" s="230" t="s">
        <v>207</v>
      </c>
    </row>
    <row r="166" s="13" customFormat="1">
      <c r="A166" s="13"/>
      <c r="B166" s="232"/>
      <c r="C166" s="233"/>
      <c r="D166" s="234" t="s">
        <v>151</v>
      </c>
      <c r="E166" s="235" t="s">
        <v>1</v>
      </c>
      <c r="F166" s="236" t="s">
        <v>208</v>
      </c>
      <c r="G166" s="233"/>
      <c r="H166" s="237">
        <v>123.119</v>
      </c>
      <c r="I166" s="238"/>
      <c r="J166" s="233"/>
      <c r="K166" s="233"/>
      <c r="L166" s="239"/>
      <c r="M166" s="240"/>
      <c r="N166" s="241"/>
      <c r="O166" s="241"/>
      <c r="P166" s="241"/>
      <c r="Q166" s="241"/>
      <c r="R166" s="241"/>
      <c r="S166" s="241"/>
      <c r="T166" s="24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3" t="s">
        <v>151</v>
      </c>
      <c r="AU166" s="243" t="s">
        <v>89</v>
      </c>
      <c r="AV166" s="13" t="s">
        <v>89</v>
      </c>
      <c r="AW166" s="13" t="s">
        <v>36</v>
      </c>
      <c r="AX166" s="13" t="s">
        <v>79</v>
      </c>
      <c r="AY166" s="243" t="s">
        <v>134</v>
      </c>
    </row>
    <row r="167" s="13" customFormat="1">
      <c r="A167" s="13"/>
      <c r="B167" s="232"/>
      <c r="C167" s="233"/>
      <c r="D167" s="234" t="s">
        <v>151</v>
      </c>
      <c r="E167" s="235" t="s">
        <v>1</v>
      </c>
      <c r="F167" s="236" t="s">
        <v>209</v>
      </c>
      <c r="G167" s="233"/>
      <c r="H167" s="237">
        <v>11.52</v>
      </c>
      <c r="I167" s="238"/>
      <c r="J167" s="233"/>
      <c r="K167" s="233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151</v>
      </c>
      <c r="AU167" s="243" t="s">
        <v>89</v>
      </c>
      <c r="AV167" s="13" t="s">
        <v>89</v>
      </c>
      <c r="AW167" s="13" t="s">
        <v>36</v>
      </c>
      <c r="AX167" s="13" t="s">
        <v>79</v>
      </c>
      <c r="AY167" s="243" t="s">
        <v>134</v>
      </c>
    </row>
    <row r="168" s="14" customFormat="1">
      <c r="A168" s="14"/>
      <c r="B168" s="244"/>
      <c r="C168" s="245"/>
      <c r="D168" s="234" t="s">
        <v>151</v>
      </c>
      <c r="E168" s="246" t="s">
        <v>1</v>
      </c>
      <c r="F168" s="247" t="s">
        <v>154</v>
      </c>
      <c r="G168" s="245"/>
      <c r="H168" s="248">
        <v>134.63900000000001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4" t="s">
        <v>151</v>
      </c>
      <c r="AU168" s="254" t="s">
        <v>89</v>
      </c>
      <c r="AV168" s="14" t="s">
        <v>140</v>
      </c>
      <c r="AW168" s="14" t="s">
        <v>36</v>
      </c>
      <c r="AX168" s="14" t="s">
        <v>87</v>
      </c>
      <c r="AY168" s="254" t="s">
        <v>134</v>
      </c>
    </row>
    <row r="169" s="2" customFormat="1" ht="16.5" customHeight="1">
      <c r="A169" s="37"/>
      <c r="B169" s="38"/>
      <c r="C169" s="255" t="s">
        <v>8</v>
      </c>
      <c r="D169" s="255" t="s">
        <v>210</v>
      </c>
      <c r="E169" s="256" t="s">
        <v>211</v>
      </c>
      <c r="F169" s="257" t="s">
        <v>212</v>
      </c>
      <c r="G169" s="258" t="s">
        <v>201</v>
      </c>
      <c r="H169" s="259">
        <v>121.175</v>
      </c>
      <c r="I169" s="260"/>
      <c r="J169" s="261">
        <f>ROUND(I169*H169,2)</f>
        <v>0</v>
      </c>
      <c r="K169" s="262"/>
      <c r="L169" s="263"/>
      <c r="M169" s="264" t="s">
        <v>1</v>
      </c>
      <c r="N169" s="265" t="s">
        <v>44</v>
      </c>
      <c r="O169" s="90"/>
      <c r="P169" s="228">
        <f>O169*H169</f>
        <v>0</v>
      </c>
      <c r="Q169" s="228">
        <v>1</v>
      </c>
      <c r="R169" s="228">
        <f>Q169*H169</f>
        <v>121.175</v>
      </c>
      <c r="S169" s="228">
        <v>0</v>
      </c>
      <c r="T169" s="22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0" t="s">
        <v>174</v>
      </c>
      <c r="AT169" s="230" t="s">
        <v>210</v>
      </c>
      <c r="AU169" s="230" t="s">
        <v>89</v>
      </c>
      <c r="AY169" s="16" t="s">
        <v>134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6" t="s">
        <v>87</v>
      </c>
      <c r="BK169" s="231">
        <f>ROUND(I169*H169,2)</f>
        <v>0</v>
      </c>
      <c r="BL169" s="16" t="s">
        <v>140</v>
      </c>
      <c r="BM169" s="230" t="s">
        <v>213</v>
      </c>
    </row>
    <row r="170" s="13" customFormat="1">
      <c r="A170" s="13"/>
      <c r="B170" s="232"/>
      <c r="C170" s="233"/>
      <c r="D170" s="234" t="s">
        <v>151</v>
      </c>
      <c r="E170" s="235" t="s">
        <v>1</v>
      </c>
      <c r="F170" s="236" t="s">
        <v>214</v>
      </c>
      <c r="G170" s="233"/>
      <c r="H170" s="237">
        <v>121.175</v>
      </c>
      <c r="I170" s="238"/>
      <c r="J170" s="233"/>
      <c r="K170" s="233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151</v>
      </c>
      <c r="AU170" s="243" t="s">
        <v>89</v>
      </c>
      <c r="AV170" s="13" t="s">
        <v>89</v>
      </c>
      <c r="AW170" s="13" t="s">
        <v>36</v>
      </c>
      <c r="AX170" s="13" t="s">
        <v>79</v>
      </c>
      <c r="AY170" s="243" t="s">
        <v>134</v>
      </c>
    </row>
    <row r="171" s="14" customFormat="1">
      <c r="A171" s="14"/>
      <c r="B171" s="244"/>
      <c r="C171" s="245"/>
      <c r="D171" s="234" t="s">
        <v>151</v>
      </c>
      <c r="E171" s="246" t="s">
        <v>1</v>
      </c>
      <c r="F171" s="247" t="s">
        <v>154</v>
      </c>
      <c r="G171" s="245"/>
      <c r="H171" s="248">
        <v>121.175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4" t="s">
        <v>151</v>
      </c>
      <c r="AU171" s="254" t="s">
        <v>89</v>
      </c>
      <c r="AV171" s="14" t="s">
        <v>140</v>
      </c>
      <c r="AW171" s="14" t="s">
        <v>36</v>
      </c>
      <c r="AX171" s="14" t="s">
        <v>87</v>
      </c>
      <c r="AY171" s="254" t="s">
        <v>134</v>
      </c>
    </row>
    <row r="172" s="2" customFormat="1" ht="24.15" customHeight="1">
      <c r="A172" s="37"/>
      <c r="B172" s="38"/>
      <c r="C172" s="218" t="s">
        <v>215</v>
      </c>
      <c r="D172" s="218" t="s">
        <v>136</v>
      </c>
      <c r="E172" s="219" t="s">
        <v>216</v>
      </c>
      <c r="F172" s="220" t="s">
        <v>217</v>
      </c>
      <c r="G172" s="221" t="s">
        <v>157</v>
      </c>
      <c r="H172" s="222">
        <v>57.591999999999999</v>
      </c>
      <c r="I172" s="223"/>
      <c r="J172" s="224">
        <f>ROUND(I172*H172,2)</f>
        <v>0</v>
      </c>
      <c r="K172" s="225"/>
      <c r="L172" s="43"/>
      <c r="M172" s="226" t="s">
        <v>1</v>
      </c>
      <c r="N172" s="227" t="s">
        <v>44</v>
      </c>
      <c r="O172" s="90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140</v>
      </c>
      <c r="AT172" s="230" t="s">
        <v>136</v>
      </c>
      <c r="AU172" s="230" t="s">
        <v>89</v>
      </c>
      <c r="AY172" s="16" t="s">
        <v>134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87</v>
      </c>
      <c r="BK172" s="231">
        <f>ROUND(I172*H172,2)</f>
        <v>0</v>
      </c>
      <c r="BL172" s="16" t="s">
        <v>140</v>
      </c>
      <c r="BM172" s="230" t="s">
        <v>218</v>
      </c>
    </row>
    <row r="173" s="13" customFormat="1">
      <c r="A173" s="13"/>
      <c r="B173" s="232"/>
      <c r="C173" s="233"/>
      <c r="D173" s="234" t="s">
        <v>151</v>
      </c>
      <c r="E173" s="235" t="s">
        <v>1</v>
      </c>
      <c r="F173" s="236" t="s">
        <v>219</v>
      </c>
      <c r="G173" s="233"/>
      <c r="H173" s="237">
        <v>57.591999999999999</v>
      </c>
      <c r="I173" s="238"/>
      <c r="J173" s="233"/>
      <c r="K173" s="233"/>
      <c r="L173" s="239"/>
      <c r="M173" s="240"/>
      <c r="N173" s="241"/>
      <c r="O173" s="241"/>
      <c r="P173" s="241"/>
      <c r="Q173" s="241"/>
      <c r="R173" s="241"/>
      <c r="S173" s="241"/>
      <c r="T173" s="24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3" t="s">
        <v>151</v>
      </c>
      <c r="AU173" s="243" t="s">
        <v>89</v>
      </c>
      <c r="AV173" s="13" t="s">
        <v>89</v>
      </c>
      <c r="AW173" s="13" t="s">
        <v>36</v>
      </c>
      <c r="AX173" s="13" t="s">
        <v>79</v>
      </c>
      <c r="AY173" s="243" t="s">
        <v>134</v>
      </c>
    </row>
    <row r="174" s="14" customFormat="1">
      <c r="A174" s="14"/>
      <c r="B174" s="244"/>
      <c r="C174" s="245"/>
      <c r="D174" s="234" t="s">
        <v>151</v>
      </c>
      <c r="E174" s="246" t="s">
        <v>1</v>
      </c>
      <c r="F174" s="247" t="s">
        <v>154</v>
      </c>
      <c r="G174" s="245"/>
      <c r="H174" s="248">
        <v>57.591999999999999</v>
      </c>
      <c r="I174" s="249"/>
      <c r="J174" s="245"/>
      <c r="K174" s="245"/>
      <c r="L174" s="250"/>
      <c r="M174" s="251"/>
      <c r="N174" s="252"/>
      <c r="O174" s="252"/>
      <c r="P174" s="252"/>
      <c r="Q174" s="252"/>
      <c r="R174" s="252"/>
      <c r="S174" s="252"/>
      <c r="T174" s="253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4" t="s">
        <v>151</v>
      </c>
      <c r="AU174" s="254" t="s">
        <v>89</v>
      </c>
      <c r="AV174" s="14" t="s">
        <v>140</v>
      </c>
      <c r="AW174" s="14" t="s">
        <v>36</v>
      </c>
      <c r="AX174" s="14" t="s">
        <v>87</v>
      </c>
      <c r="AY174" s="254" t="s">
        <v>134</v>
      </c>
    </row>
    <row r="175" s="2" customFormat="1" ht="16.5" customHeight="1">
      <c r="A175" s="37"/>
      <c r="B175" s="38"/>
      <c r="C175" s="255" t="s">
        <v>220</v>
      </c>
      <c r="D175" s="255" t="s">
        <v>210</v>
      </c>
      <c r="E175" s="256" t="s">
        <v>221</v>
      </c>
      <c r="F175" s="257" t="s">
        <v>222</v>
      </c>
      <c r="G175" s="258" t="s">
        <v>201</v>
      </c>
      <c r="H175" s="259">
        <v>95.686999999999998</v>
      </c>
      <c r="I175" s="260"/>
      <c r="J175" s="261">
        <f>ROUND(I175*H175,2)</f>
        <v>0</v>
      </c>
      <c r="K175" s="262"/>
      <c r="L175" s="263"/>
      <c r="M175" s="264" t="s">
        <v>1</v>
      </c>
      <c r="N175" s="265" t="s">
        <v>44</v>
      </c>
      <c r="O175" s="90"/>
      <c r="P175" s="228">
        <f>O175*H175</f>
        <v>0</v>
      </c>
      <c r="Q175" s="228">
        <v>1</v>
      </c>
      <c r="R175" s="228">
        <f>Q175*H175</f>
        <v>95.686999999999998</v>
      </c>
      <c r="S175" s="228">
        <v>0</v>
      </c>
      <c r="T175" s="22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174</v>
      </c>
      <c r="AT175" s="230" t="s">
        <v>210</v>
      </c>
      <c r="AU175" s="230" t="s">
        <v>89</v>
      </c>
      <c r="AY175" s="16" t="s">
        <v>134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87</v>
      </c>
      <c r="BK175" s="231">
        <f>ROUND(I175*H175,2)</f>
        <v>0</v>
      </c>
      <c r="BL175" s="16" t="s">
        <v>140</v>
      </c>
      <c r="BM175" s="230" t="s">
        <v>223</v>
      </c>
    </row>
    <row r="176" s="13" customFormat="1">
      <c r="A176" s="13"/>
      <c r="B176" s="232"/>
      <c r="C176" s="233"/>
      <c r="D176" s="234" t="s">
        <v>151</v>
      </c>
      <c r="E176" s="235" t="s">
        <v>1</v>
      </c>
      <c r="F176" s="236" t="s">
        <v>224</v>
      </c>
      <c r="G176" s="233"/>
      <c r="H176" s="237">
        <v>95.027000000000001</v>
      </c>
      <c r="I176" s="238"/>
      <c r="J176" s="233"/>
      <c r="K176" s="233"/>
      <c r="L176" s="239"/>
      <c r="M176" s="240"/>
      <c r="N176" s="241"/>
      <c r="O176" s="241"/>
      <c r="P176" s="241"/>
      <c r="Q176" s="241"/>
      <c r="R176" s="241"/>
      <c r="S176" s="241"/>
      <c r="T176" s="24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3" t="s">
        <v>151</v>
      </c>
      <c r="AU176" s="243" t="s">
        <v>89</v>
      </c>
      <c r="AV176" s="13" t="s">
        <v>89</v>
      </c>
      <c r="AW176" s="13" t="s">
        <v>36</v>
      </c>
      <c r="AX176" s="13" t="s">
        <v>79</v>
      </c>
      <c r="AY176" s="243" t="s">
        <v>134</v>
      </c>
    </row>
    <row r="177" s="13" customFormat="1">
      <c r="A177" s="13"/>
      <c r="B177" s="232"/>
      <c r="C177" s="233"/>
      <c r="D177" s="234" t="s">
        <v>151</v>
      </c>
      <c r="E177" s="235" t="s">
        <v>1</v>
      </c>
      <c r="F177" s="236" t="s">
        <v>225</v>
      </c>
      <c r="G177" s="233"/>
      <c r="H177" s="237">
        <v>0.66000000000000003</v>
      </c>
      <c r="I177" s="238"/>
      <c r="J177" s="233"/>
      <c r="K177" s="233"/>
      <c r="L177" s="239"/>
      <c r="M177" s="240"/>
      <c r="N177" s="241"/>
      <c r="O177" s="241"/>
      <c r="P177" s="241"/>
      <c r="Q177" s="241"/>
      <c r="R177" s="241"/>
      <c r="S177" s="241"/>
      <c r="T177" s="24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3" t="s">
        <v>151</v>
      </c>
      <c r="AU177" s="243" t="s">
        <v>89</v>
      </c>
      <c r="AV177" s="13" t="s">
        <v>89</v>
      </c>
      <c r="AW177" s="13" t="s">
        <v>36</v>
      </c>
      <c r="AX177" s="13" t="s">
        <v>79</v>
      </c>
      <c r="AY177" s="243" t="s">
        <v>134</v>
      </c>
    </row>
    <row r="178" s="14" customFormat="1">
      <c r="A178" s="14"/>
      <c r="B178" s="244"/>
      <c r="C178" s="245"/>
      <c r="D178" s="234" t="s">
        <v>151</v>
      </c>
      <c r="E178" s="246" t="s">
        <v>1</v>
      </c>
      <c r="F178" s="247" t="s">
        <v>154</v>
      </c>
      <c r="G178" s="245"/>
      <c r="H178" s="248">
        <v>95.686999999999998</v>
      </c>
      <c r="I178" s="249"/>
      <c r="J178" s="245"/>
      <c r="K178" s="245"/>
      <c r="L178" s="250"/>
      <c r="M178" s="251"/>
      <c r="N178" s="252"/>
      <c r="O178" s="252"/>
      <c r="P178" s="252"/>
      <c r="Q178" s="252"/>
      <c r="R178" s="252"/>
      <c r="S178" s="252"/>
      <c r="T178" s="253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4" t="s">
        <v>151</v>
      </c>
      <c r="AU178" s="254" t="s">
        <v>89</v>
      </c>
      <c r="AV178" s="14" t="s">
        <v>140</v>
      </c>
      <c r="AW178" s="14" t="s">
        <v>36</v>
      </c>
      <c r="AX178" s="14" t="s">
        <v>87</v>
      </c>
      <c r="AY178" s="254" t="s">
        <v>134</v>
      </c>
    </row>
    <row r="179" s="2" customFormat="1" ht="24.15" customHeight="1">
      <c r="A179" s="37"/>
      <c r="B179" s="38"/>
      <c r="C179" s="218" t="s">
        <v>226</v>
      </c>
      <c r="D179" s="218" t="s">
        <v>136</v>
      </c>
      <c r="E179" s="219" t="s">
        <v>227</v>
      </c>
      <c r="F179" s="220" t="s">
        <v>228</v>
      </c>
      <c r="G179" s="221" t="s">
        <v>149</v>
      </c>
      <c r="H179" s="222">
        <v>382.51999999999998</v>
      </c>
      <c r="I179" s="223"/>
      <c r="J179" s="224">
        <f>ROUND(I179*H179,2)</f>
        <v>0</v>
      </c>
      <c r="K179" s="225"/>
      <c r="L179" s="43"/>
      <c r="M179" s="226" t="s">
        <v>1</v>
      </c>
      <c r="N179" s="227" t="s">
        <v>44</v>
      </c>
      <c r="O179" s="90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0" t="s">
        <v>140</v>
      </c>
      <c r="AT179" s="230" t="s">
        <v>136</v>
      </c>
      <c r="AU179" s="230" t="s">
        <v>89</v>
      </c>
      <c r="AY179" s="16" t="s">
        <v>134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6" t="s">
        <v>87</v>
      </c>
      <c r="BK179" s="231">
        <f>ROUND(I179*H179,2)</f>
        <v>0</v>
      </c>
      <c r="BL179" s="16" t="s">
        <v>140</v>
      </c>
      <c r="BM179" s="230" t="s">
        <v>229</v>
      </c>
    </row>
    <row r="180" s="13" customFormat="1">
      <c r="A180" s="13"/>
      <c r="B180" s="232"/>
      <c r="C180" s="233"/>
      <c r="D180" s="234" t="s">
        <v>151</v>
      </c>
      <c r="E180" s="235" t="s">
        <v>1</v>
      </c>
      <c r="F180" s="236" t="s">
        <v>152</v>
      </c>
      <c r="G180" s="233"/>
      <c r="H180" s="237">
        <v>367.51999999999998</v>
      </c>
      <c r="I180" s="238"/>
      <c r="J180" s="233"/>
      <c r="K180" s="233"/>
      <c r="L180" s="239"/>
      <c r="M180" s="240"/>
      <c r="N180" s="241"/>
      <c r="O180" s="241"/>
      <c r="P180" s="241"/>
      <c r="Q180" s="241"/>
      <c r="R180" s="241"/>
      <c r="S180" s="241"/>
      <c r="T180" s="24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3" t="s">
        <v>151</v>
      </c>
      <c r="AU180" s="243" t="s">
        <v>89</v>
      </c>
      <c r="AV180" s="13" t="s">
        <v>89</v>
      </c>
      <c r="AW180" s="13" t="s">
        <v>36</v>
      </c>
      <c r="AX180" s="13" t="s">
        <v>79</v>
      </c>
      <c r="AY180" s="243" t="s">
        <v>134</v>
      </c>
    </row>
    <row r="181" s="13" customFormat="1">
      <c r="A181" s="13"/>
      <c r="B181" s="232"/>
      <c r="C181" s="233"/>
      <c r="D181" s="234" t="s">
        <v>151</v>
      </c>
      <c r="E181" s="235" t="s">
        <v>1</v>
      </c>
      <c r="F181" s="236" t="s">
        <v>153</v>
      </c>
      <c r="G181" s="233"/>
      <c r="H181" s="237">
        <v>15</v>
      </c>
      <c r="I181" s="238"/>
      <c r="J181" s="233"/>
      <c r="K181" s="233"/>
      <c r="L181" s="239"/>
      <c r="M181" s="240"/>
      <c r="N181" s="241"/>
      <c r="O181" s="241"/>
      <c r="P181" s="241"/>
      <c r="Q181" s="241"/>
      <c r="R181" s="241"/>
      <c r="S181" s="241"/>
      <c r="T181" s="24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3" t="s">
        <v>151</v>
      </c>
      <c r="AU181" s="243" t="s">
        <v>89</v>
      </c>
      <c r="AV181" s="13" t="s">
        <v>89</v>
      </c>
      <c r="AW181" s="13" t="s">
        <v>36</v>
      </c>
      <c r="AX181" s="13" t="s">
        <v>79</v>
      </c>
      <c r="AY181" s="243" t="s">
        <v>134</v>
      </c>
    </row>
    <row r="182" s="14" customFormat="1">
      <c r="A182" s="14"/>
      <c r="B182" s="244"/>
      <c r="C182" s="245"/>
      <c r="D182" s="234" t="s">
        <v>151</v>
      </c>
      <c r="E182" s="246" t="s">
        <v>1</v>
      </c>
      <c r="F182" s="247" t="s">
        <v>154</v>
      </c>
      <c r="G182" s="245"/>
      <c r="H182" s="248">
        <v>382.51999999999998</v>
      </c>
      <c r="I182" s="249"/>
      <c r="J182" s="245"/>
      <c r="K182" s="245"/>
      <c r="L182" s="250"/>
      <c r="M182" s="251"/>
      <c r="N182" s="252"/>
      <c r="O182" s="252"/>
      <c r="P182" s="252"/>
      <c r="Q182" s="252"/>
      <c r="R182" s="252"/>
      <c r="S182" s="252"/>
      <c r="T182" s="253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4" t="s">
        <v>151</v>
      </c>
      <c r="AU182" s="254" t="s">
        <v>89</v>
      </c>
      <c r="AV182" s="14" t="s">
        <v>140</v>
      </c>
      <c r="AW182" s="14" t="s">
        <v>36</v>
      </c>
      <c r="AX182" s="14" t="s">
        <v>87</v>
      </c>
      <c r="AY182" s="254" t="s">
        <v>134</v>
      </c>
    </row>
    <row r="183" s="12" customFormat="1" ht="22.8" customHeight="1">
      <c r="A183" s="12"/>
      <c r="B183" s="202"/>
      <c r="C183" s="203"/>
      <c r="D183" s="204" t="s">
        <v>78</v>
      </c>
      <c r="E183" s="216" t="s">
        <v>140</v>
      </c>
      <c r="F183" s="216" t="s">
        <v>230</v>
      </c>
      <c r="G183" s="203"/>
      <c r="H183" s="203"/>
      <c r="I183" s="206"/>
      <c r="J183" s="217">
        <f>BK183</f>
        <v>0</v>
      </c>
      <c r="K183" s="203"/>
      <c r="L183" s="208"/>
      <c r="M183" s="209"/>
      <c r="N183" s="210"/>
      <c r="O183" s="210"/>
      <c r="P183" s="211">
        <f>SUM(P184:P188)</f>
        <v>0</v>
      </c>
      <c r="Q183" s="210"/>
      <c r="R183" s="211">
        <f>SUM(R184:R188)</f>
        <v>0</v>
      </c>
      <c r="S183" s="210"/>
      <c r="T183" s="212">
        <f>SUM(T184:T188)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3" t="s">
        <v>87</v>
      </c>
      <c r="AT183" s="214" t="s">
        <v>78</v>
      </c>
      <c r="AU183" s="214" t="s">
        <v>87</v>
      </c>
      <c r="AY183" s="213" t="s">
        <v>134</v>
      </c>
      <c r="BK183" s="215">
        <f>SUM(BK184:BK188)</f>
        <v>0</v>
      </c>
    </row>
    <row r="184" s="2" customFormat="1" ht="24.15" customHeight="1">
      <c r="A184" s="37"/>
      <c r="B184" s="38"/>
      <c r="C184" s="218" t="s">
        <v>231</v>
      </c>
      <c r="D184" s="218" t="s">
        <v>136</v>
      </c>
      <c r="E184" s="219" t="s">
        <v>232</v>
      </c>
      <c r="F184" s="220" t="s">
        <v>233</v>
      </c>
      <c r="G184" s="221" t="s">
        <v>157</v>
      </c>
      <c r="H184" s="222">
        <v>14.701000000000001</v>
      </c>
      <c r="I184" s="223"/>
      <c r="J184" s="224">
        <f>ROUND(I184*H184,2)</f>
        <v>0</v>
      </c>
      <c r="K184" s="225"/>
      <c r="L184" s="43"/>
      <c r="M184" s="226" t="s">
        <v>1</v>
      </c>
      <c r="N184" s="227" t="s">
        <v>44</v>
      </c>
      <c r="O184" s="90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0" t="s">
        <v>140</v>
      </c>
      <c r="AT184" s="230" t="s">
        <v>136</v>
      </c>
      <c r="AU184" s="230" t="s">
        <v>89</v>
      </c>
      <c r="AY184" s="16" t="s">
        <v>134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6" t="s">
        <v>87</v>
      </c>
      <c r="BK184" s="231">
        <f>ROUND(I184*H184,2)</f>
        <v>0</v>
      </c>
      <c r="BL184" s="16" t="s">
        <v>140</v>
      </c>
      <c r="BM184" s="230" t="s">
        <v>234</v>
      </c>
    </row>
    <row r="185" s="13" customFormat="1">
      <c r="A185" s="13"/>
      <c r="B185" s="232"/>
      <c r="C185" s="233"/>
      <c r="D185" s="234" t="s">
        <v>151</v>
      </c>
      <c r="E185" s="235" t="s">
        <v>1</v>
      </c>
      <c r="F185" s="236" t="s">
        <v>235</v>
      </c>
      <c r="G185" s="233"/>
      <c r="H185" s="237">
        <v>14.701000000000001</v>
      </c>
      <c r="I185" s="238"/>
      <c r="J185" s="233"/>
      <c r="K185" s="233"/>
      <c r="L185" s="239"/>
      <c r="M185" s="240"/>
      <c r="N185" s="241"/>
      <c r="O185" s="241"/>
      <c r="P185" s="241"/>
      <c r="Q185" s="241"/>
      <c r="R185" s="241"/>
      <c r="S185" s="241"/>
      <c r="T185" s="24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3" t="s">
        <v>151</v>
      </c>
      <c r="AU185" s="243" t="s">
        <v>89</v>
      </c>
      <c r="AV185" s="13" t="s">
        <v>89</v>
      </c>
      <c r="AW185" s="13" t="s">
        <v>36</v>
      </c>
      <c r="AX185" s="13" t="s">
        <v>79</v>
      </c>
      <c r="AY185" s="243" t="s">
        <v>134</v>
      </c>
    </row>
    <row r="186" s="14" customFormat="1">
      <c r="A186" s="14"/>
      <c r="B186" s="244"/>
      <c r="C186" s="245"/>
      <c r="D186" s="234" t="s">
        <v>151</v>
      </c>
      <c r="E186" s="246" t="s">
        <v>1</v>
      </c>
      <c r="F186" s="247" t="s">
        <v>154</v>
      </c>
      <c r="G186" s="245"/>
      <c r="H186" s="248">
        <v>14.701000000000001</v>
      </c>
      <c r="I186" s="249"/>
      <c r="J186" s="245"/>
      <c r="K186" s="245"/>
      <c r="L186" s="250"/>
      <c r="M186" s="251"/>
      <c r="N186" s="252"/>
      <c r="O186" s="252"/>
      <c r="P186" s="252"/>
      <c r="Q186" s="252"/>
      <c r="R186" s="252"/>
      <c r="S186" s="252"/>
      <c r="T186" s="25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4" t="s">
        <v>151</v>
      </c>
      <c r="AU186" s="254" t="s">
        <v>89</v>
      </c>
      <c r="AV186" s="14" t="s">
        <v>140</v>
      </c>
      <c r="AW186" s="14" t="s">
        <v>36</v>
      </c>
      <c r="AX186" s="14" t="s">
        <v>87</v>
      </c>
      <c r="AY186" s="254" t="s">
        <v>134</v>
      </c>
    </row>
    <row r="187" s="2" customFormat="1" ht="24.15" customHeight="1">
      <c r="A187" s="37"/>
      <c r="B187" s="38"/>
      <c r="C187" s="218" t="s">
        <v>236</v>
      </c>
      <c r="D187" s="218" t="s">
        <v>136</v>
      </c>
      <c r="E187" s="219" t="s">
        <v>237</v>
      </c>
      <c r="F187" s="220" t="s">
        <v>238</v>
      </c>
      <c r="G187" s="221" t="s">
        <v>157</v>
      </c>
      <c r="H187" s="222">
        <v>0.42699999999999999</v>
      </c>
      <c r="I187" s="223"/>
      <c r="J187" s="224">
        <f>ROUND(I187*H187,2)</f>
        <v>0</v>
      </c>
      <c r="K187" s="225"/>
      <c r="L187" s="43"/>
      <c r="M187" s="226" t="s">
        <v>1</v>
      </c>
      <c r="N187" s="227" t="s">
        <v>44</v>
      </c>
      <c r="O187" s="90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0" t="s">
        <v>140</v>
      </c>
      <c r="AT187" s="230" t="s">
        <v>136</v>
      </c>
      <c r="AU187" s="230" t="s">
        <v>89</v>
      </c>
      <c r="AY187" s="16" t="s">
        <v>134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6" t="s">
        <v>87</v>
      </c>
      <c r="BK187" s="231">
        <f>ROUND(I187*H187,2)</f>
        <v>0</v>
      </c>
      <c r="BL187" s="16" t="s">
        <v>140</v>
      </c>
      <c r="BM187" s="230" t="s">
        <v>239</v>
      </c>
    </row>
    <row r="188" s="13" customFormat="1">
      <c r="A188" s="13"/>
      <c r="B188" s="232"/>
      <c r="C188" s="233"/>
      <c r="D188" s="234" t="s">
        <v>151</v>
      </c>
      <c r="E188" s="235" t="s">
        <v>1</v>
      </c>
      <c r="F188" s="236" t="s">
        <v>240</v>
      </c>
      <c r="G188" s="233"/>
      <c r="H188" s="237">
        <v>0.42699999999999999</v>
      </c>
      <c r="I188" s="238"/>
      <c r="J188" s="233"/>
      <c r="K188" s="233"/>
      <c r="L188" s="239"/>
      <c r="M188" s="240"/>
      <c r="N188" s="241"/>
      <c r="O188" s="241"/>
      <c r="P188" s="241"/>
      <c r="Q188" s="241"/>
      <c r="R188" s="241"/>
      <c r="S188" s="241"/>
      <c r="T188" s="24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3" t="s">
        <v>151</v>
      </c>
      <c r="AU188" s="243" t="s">
        <v>89</v>
      </c>
      <c r="AV188" s="13" t="s">
        <v>89</v>
      </c>
      <c r="AW188" s="13" t="s">
        <v>36</v>
      </c>
      <c r="AX188" s="13" t="s">
        <v>87</v>
      </c>
      <c r="AY188" s="243" t="s">
        <v>134</v>
      </c>
    </row>
    <row r="189" s="12" customFormat="1" ht="22.8" customHeight="1">
      <c r="A189" s="12"/>
      <c r="B189" s="202"/>
      <c r="C189" s="203"/>
      <c r="D189" s="204" t="s">
        <v>78</v>
      </c>
      <c r="E189" s="216" t="s">
        <v>161</v>
      </c>
      <c r="F189" s="216" t="s">
        <v>241</v>
      </c>
      <c r="G189" s="203"/>
      <c r="H189" s="203"/>
      <c r="I189" s="206"/>
      <c r="J189" s="217">
        <f>BK189</f>
        <v>0</v>
      </c>
      <c r="K189" s="203"/>
      <c r="L189" s="208"/>
      <c r="M189" s="209"/>
      <c r="N189" s="210"/>
      <c r="O189" s="210"/>
      <c r="P189" s="211">
        <f>SUM(P190:P199)</f>
        <v>0</v>
      </c>
      <c r="Q189" s="210"/>
      <c r="R189" s="211">
        <f>SUM(R190:R199)</f>
        <v>0</v>
      </c>
      <c r="S189" s="210"/>
      <c r="T189" s="212">
        <f>SUM(T190:T199)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3" t="s">
        <v>87</v>
      </c>
      <c r="AT189" s="214" t="s">
        <v>78</v>
      </c>
      <c r="AU189" s="214" t="s">
        <v>87</v>
      </c>
      <c r="AY189" s="213" t="s">
        <v>134</v>
      </c>
      <c r="BK189" s="215">
        <f>SUM(BK190:BK199)</f>
        <v>0</v>
      </c>
    </row>
    <row r="190" s="2" customFormat="1" ht="24.15" customHeight="1">
      <c r="A190" s="37"/>
      <c r="B190" s="38"/>
      <c r="C190" s="218" t="s">
        <v>7</v>
      </c>
      <c r="D190" s="218" t="s">
        <v>136</v>
      </c>
      <c r="E190" s="219" t="s">
        <v>242</v>
      </c>
      <c r="F190" s="220" t="s">
        <v>243</v>
      </c>
      <c r="G190" s="221" t="s">
        <v>149</v>
      </c>
      <c r="H190" s="222">
        <v>382.51999999999998</v>
      </c>
      <c r="I190" s="223"/>
      <c r="J190" s="224">
        <f>ROUND(I190*H190,2)</f>
        <v>0</v>
      </c>
      <c r="K190" s="225"/>
      <c r="L190" s="43"/>
      <c r="M190" s="226" t="s">
        <v>1</v>
      </c>
      <c r="N190" s="227" t="s">
        <v>44</v>
      </c>
      <c r="O190" s="90"/>
      <c r="P190" s="228">
        <f>O190*H190</f>
        <v>0</v>
      </c>
      <c r="Q190" s="228">
        <v>0</v>
      </c>
      <c r="R190" s="228">
        <f>Q190*H190</f>
        <v>0</v>
      </c>
      <c r="S190" s="228">
        <v>0</v>
      </c>
      <c r="T190" s="22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0" t="s">
        <v>140</v>
      </c>
      <c r="AT190" s="230" t="s">
        <v>136</v>
      </c>
      <c r="AU190" s="230" t="s">
        <v>89</v>
      </c>
      <c r="AY190" s="16" t="s">
        <v>134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6" t="s">
        <v>87</v>
      </c>
      <c r="BK190" s="231">
        <f>ROUND(I190*H190,2)</f>
        <v>0</v>
      </c>
      <c r="BL190" s="16" t="s">
        <v>140</v>
      </c>
      <c r="BM190" s="230" t="s">
        <v>244</v>
      </c>
    </row>
    <row r="191" s="13" customFormat="1">
      <c r="A191" s="13"/>
      <c r="B191" s="232"/>
      <c r="C191" s="233"/>
      <c r="D191" s="234" t="s">
        <v>151</v>
      </c>
      <c r="E191" s="235" t="s">
        <v>1</v>
      </c>
      <c r="F191" s="236" t="s">
        <v>152</v>
      </c>
      <c r="G191" s="233"/>
      <c r="H191" s="237">
        <v>367.51999999999998</v>
      </c>
      <c r="I191" s="238"/>
      <c r="J191" s="233"/>
      <c r="K191" s="233"/>
      <c r="L191" s="239"/>
      <c r="M191" s="240"/>
      <c r="N191" s="241"/>
      <c r="O191" s="241"/>
      <c r="P191" s="241"/>
      <c r="Q191" s="241"/>
      <c r="R191" s="241"/>
      <c r="S191" s="241"/>
      <c r="T191" s="24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3" t="s">
        <v>151</v>
      </c>
      <c r="AU191" s="243" t="s">
        <v>89</v>
      </c>
      <c r="AV191" s="13" t="s">
        <v>89</v>
      </c>
      <c r="AW191" s="13" t="s">
        <v>36</v>
      </c>
      <c r="AX191" s="13" t="s">
        <v>79</v>
      </c>
      <c r="AY191" s="243" t="s">
        <v>134</v>
      </c>
    </row>
    <row r="192" s="13" customFormat="1">
      <c r="A192" s="13"/>
      <c r="B192" s="232"/>
      <c r="C192" s="233"/>
      <c r="D192" s="234" t="s">
        <v>151</v>
      </c>
      <c r="E192" s="235" t="s">
        <v>1</v>
      </c>
      <c r="F192" s="236" t="s">
        <v>153</v>
      </c>
      <c r="G192" s="233"/>
      <c r="H192" s="237">
        <v>15</v>
      </c>
      <c r="I192" s="238"/>
      <c r="J192" s="233"/>
      <c r="K192" s="233"/>
      <c r="L192" s="239"/>
      <c r="M192" s="240"/>
      <c r="N192" s="241"/>
      <c r="O192" s="241"/>
      <c r="P192" s="241"/>
      <c r="Q192" s="241"/>
      <c r="R192" s="241"/>
      <c r="S192" s="241"/>
      <c r="T192" s="242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3" t="s">
        <v>151</v>
      </c>
      <c r="AU192" s="243" t="s">
        <v>89</v>
      </c>
      <c r="AV192" s="13" t="s">
        <v>89</v>
      </c>
      <c r="AW192" s="13" t="s">
        <v>36</v>
      </c>
      <c r="AX192" s="13" t="s">
        <v>79</v>
      </c>
      <c r="AY192" s="243" t="s">
        <v>134</v>
      </c>
    </row>
    <row r="193" s="14" customFormat="1">
      <c r="A193" s="14"/>
      <c r="B193" s="244"/>
      <c r="C193" s="245"/>
      <c r="D193" s="234" t="s">
        <v>151</v>
      </c>
      <c r="E193" s="246" t="s">
        <v>1</v>
      </c>
      <c r="F193" s="247" t="s">
        <v>154</v>
      </c>
      <c r="G193" s="245"/>
      <c r="H193" s="248">
        <v>382.51999999999998</v>
      </c>
      <c r="I193" s="249"/>
      <c r="J193" s="245"/>
      <c r="K193" s="245"/>
      <c r="L193" s="250"/>
      <c r="M193" s="251"/>
      <c r="N193" s="252"/>
      <c r="O193" s="252"/>
      <c r="P193" s="252"/>
      <c r="Q193" s="252"/>
      <c r="R193" s="252"/>
      <c r="S193" s="252"/>
      <c r="T193" s="253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4" t="s">
        <v>151</v>
      </c>
      <c r="AU193" s="254" t="s">
        <v>89</v>
      </c>
      <c r="AV193" s="14" t="s">
        <v>140</v>
      </c>
      <c r="AW193" s="14" t="s">
        <v>36</v>
      </c>
      <c r="AX193" s="14" t="s">
        <v>87</v>
      </c>
      <c r="AY193" s="254" t="s">
        <v>134</v>
      </c>
    </row>
    <row r="194" s="2" customFormat="1" ht="33" customHeight="1">
      <c r="A194" s="37"/>
      <c r="B194" s="38"/>
      <c r="C194" s="218" t="s">
        <v>245</v>
      </c>
      <c r="D194" s="218" t="s">
        <v>136</v>
      </c>
      <c r="E194" s="219" t="s">
        <v>246</v>
      </c>
      <c r="F194" s="220" t="s">
        <v>247</v>
      </c>
      <c r="G194" s="221" t="s">
        <v>149</v>
      </c>
      <c r="H194" s="222">
        <v>382.51999999999998</v>
      </c>
      <c r="I194" s="223"/>
      <c r="J194" s="224">
        <f>ROUND(I194*H194,2)</f>
        <v>0</v>
      </c>
      <c r="K194" s="225"/>
      <c r="L194" s="43"/>
      <c r="M194" s="226" t="s">
        <v>1</v>
      </c>
      <c r="N194" s="227" t="s">
        <v>44</v>
      </c>
      <c r="O194" s="90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30" t="s">
        <v>140</v>
      </c>
      <c r="AT194" s="230" t="s">
        <v>136</v>
      </c>
      <c r="AU194" s="230" t="s">
        <v>89</v>
      </c>
      <c r="AY194" s="16" t="s">
        <v>134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6" t="s">
        <v>87</v>
      </c>
      <c r="BK194" s="231">
        <f>ROUND(I194*H194,2)</f>
        <v>0</v>
      </c>
      <c r="BL194" s="16" t="s">
        <v>140</v>
      </c>
      <c r="BM194" s="230" t="s">
        <v>248</v>
      </c>
    </row>
    <row r="195" s="2" customFormat="1" ht="33" customHeight="1">
      <c r="A195" s="37"/>
      <c r="B195" s="38"/>
      <c r="C195" s="218" t="s">
        <v>249</v>
      </c>
      <c r="D195" s="218" t="s">
        <v>136</v>
      </c>
      <c r="E195" s="219" t="s">
        <v>250</v>
      </c>
      <c r="F195" s="220" t="s">
        <v>251</v>
      </c>
      <c r="G195" s="221" t="s">
        <v>149</v>
      </c>
      <c r="H195" s="222">
        <v>382.51999999999998</v>
      </c>
      <c r="I195" s="223"/>
      <c r="J195" s="224">
        <f>ROUND(I195*H195,2)</f>
        <v>0</v>
      </c>
      <c r="K195" s="225"/>
      <c r="L195" s="43"/>
      <c r="M195" s="226" t="s">
        <v>1</v>
      </c>
      <c r="N195" s="227" t="s">
        <v>44</v>
      </c>
      <c r="O195" s="90"/>
      <c r="P195" s="228">
        <f>O195*H195</f>
        <v>0</v>
      </c>
      <c r="Q195" s="228">
        <v>0</v>
      </c>
      <c r="R195" s="228">
        <f>Q195*H195</f>
        <v>0</v>
      </c>
      <c r="S195" s="228">
        <v>0</v>
      </c>
      <c r="T195" s="22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0" t="s">
        <v>140</v>
      </c>
      <c r="AT195" s="230" t="s">
        <v>136</v>
      </c>
      <c r="AU195" s="230" t="s">
        <v>89</v>
      </c>
      <c r="AY195" s="16" t="s">
        <v>134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6" t="s">
        <v>87</v>
      </c>
      <c r="BK195" s="231">
        <f>ROUND(I195*H195,2)</f>
        <v>0</v>
      </c>
      <c r="BL195" s="16" t="s">
        <v>140</v>
      </c>
      <c r="BM195" s="230" t="s">
        <v>252</v>
      </c>
    </row>
    <row r="196" s="13" customFormat="1">
      <c r="A196" s="13"/>
      <c r="B196" s="232"/>
      <c r="C196" s="233"/>
      <c r="D196" s="234" t="s">
        <v>151</v>
      </c>
      <c r="E196" s="235" t="s">
        <v>1</v>
      </c>
      <c r="F196" s="236" t="s">
        <v>152</v>
      </c>
      <c r="G196" s="233"/>
      <c r="H196" s="237">
        <v>367.51999999999998</v>
      </c>
      <c r="I196" s="238"/>
      <c r="J196" s="233"/>
      <c r="K196" s="233"/>
      <c r="L196" s="239"/>
      <c r="M196" s="240"/>
      <c r="N196" s="241"/>
      <c r="O196" s="241"/>
      <c r="P196" s="241"/>
      <c r="Q196" s="241"/>
      <c r="R196" s="241"/>
      <c r="S196" s="241"/>
      <c r="T196" s="24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3" t="s">
        <v>151</v>
      </c>
      <c r="AU196" s="243" t="s">
        <v>89</v>
      </c>
      <c r="AV196" s="13" t="s">
        <v>89</v>
      </c>
      <c r="AW196" s="13" t="s">
        <v>36</v>
      </c>
      <c r="AX196" s="13" t="s">
        <v>79</v>
      </c>
      <c r="AY196" s="243" t="s">
        <v>134</v>
      </c>
    </row>
    <row r="197" s="13" customFormat="1">
      <c r="A197" s="13"/>
      <c r="B197" s="232"/>
      <c r="C197" s="233"/>
      <c r="D197" s="234" t="s">
        <v>151</v>
      </c>
      <c r="E197" s="235" t="s">
        <v>1</v>
      </c>
      <c r="F197" s="236" t="s">
        <v>153</v>
      </c>
      <c r="G197" s="233"/>
      <c r="H197" s="237">
        <v>15</v>
      </c>
      <c r="I197" s="238"/>
      <c r="J197" s="233"/>
      <c r="K197" s="233"/>
      <c r="L197" s="239"/>
      <c r="M197" s="240"/>
      <c r="N197" s="241"/>
      <c r="O197" s="241"/>
      <c r="P197" s="241"/>
      <c r="Q197" s="241"/>
      <c r="R197" s="241"/>
      <c r="S197" s="241"/>
      <c r="T197" s="24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3" t="s">
        <v>151</v>
      </c>
      <c r="AU197" s="243" t="s">
        <v>89</v>
      </c>
      <c r="AV197" s="13" t="s">
        <v>89</v>
      </c>
      <c r="AW197" s="13" t="s">
        <v>36</v>
      </c>
      <c r="AX197" s="13" t="s">
        <v>79</v>
      </c>
      <c r="AY197" s="243" t="s">
        <v>134</v>
      </c>
    </row>
    <row r="198" s="14" customFormat="1">
      <c r="A198" s="14"/>
      <c r="B198" s="244"/>
      <c r="C198" s="245"/>
      <c r="D198" s="234" t="s">
        <v>151</v>
      </c>
      <c r="E198" s="246" t="s">
        <v>1</v>
      </c>
      <c r="F198" s="247" t="s">
        <v>154</v>
      </c>
      <c r="G198" s="245"/>
      <c r="H198" s="248">
        <v>382.51999999999998</v>
      </c>
      <c r="I198" s="249"/>
      <c r="J198" s="245"/>
      <c r="K198" s="245"/>
      <c r="L198" s="250"/>
      <c r="M198" s="251"/>
      <c r="N198" s="252"/>
      <c r="O198" s="252"/>
      <c r="P198" s="252"/>
      <c r="Q198" s="252"/>
      <c r="R198" s="252"/>
      <c r="S198" s="252"/>
      <c r="T198" s="253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4" t="s">
        <v>151</v>
      </c>
      <c r="AU198" s="254" t="s">
        <v>89</v>
      </c>
      <c r="AV198" s="14" t="s">
        <v>140</v>
      </c>
      <c r="AW198" s="14" t="s">
        <v>36</v>
      </c>
      <c r="AX198" s="14" t="s">
        <v>87</v>
      </c>
      <c r="AY198" s="254" t="s">
        <v>134</v>
      </c>
    </row>
    <row r="199" s="2" customFormat="1" ht="24.15" customHeight="1">
      <c r="A199" s="37"/>
      <c r="B199" s="38"/>
      <c r="C199" s="218" t="s">
        <v>253</v>
      </c>
      <c r="D199" s="218" t="s">
        <v>136</v>
      </c>
      <c r="E199" s="219" t="s">
        <v>254</v>
      </c>
      <c r="F199" s="220" t="s">
        <v>255</v>
      </c>
      <c r="G199" s="221" t="s">
        <v>149</v>
      </c>
      <c r="H199" s="222">
        <v>382.51999999999998</v>
      </c>
      <c r="I199" s="223"/>
      <c r="J199" s="224">
        <f>ROUND(I199*H199,2)</f>
        <v>0</v>
      </c>
      <c r="K199" s="225"/>
      <c r="L199" s="43"/>
      <c r="M199" s="226" t="s">
        <v>1</v>
      </c>
      <c r="N199" s="227" t="s">
        <v>44</v>
      </c>
      <c r="O199" s="90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30" t="s">
        <v>140</v>
      </c>
      <c r="AT199" s="230" t="s">
        <v>136</v>
      </c>
      <c r="AU199" s="230" t="s">
        <v>89</v>
      </c>
      <c r="AY199" s="16" t="s">
        <v>134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6" t="s">
        <v>87</v>
      </c>
      <c r="BK199" s="231">
        <f>ROUND(I199*H199,2)</f>
        <v>0</v>
      </c>
      <c r="BL199" s="16" t="s">
        <v>140</v>
      </c>
      <c r="BM199" s="230" t="s">
        <v>256</v>
      </c>
    </row>
    <row r="200" s="12" customFormat="1" ht="22.8" customHeight="1">
      <c r="A200" s="12"/>
      <c r="B200" s="202"/>
      <c r="C200" s="203"/>
      <c r="D200" s="204" t="s">
        <v>78</v>
      </c>
      <c r="E200" s="216" t="s">
        <v>174</v>
      </c>
      <c r="F200" s="216" t="s">
        <v>257</v>
      </c>
      <c r="G200" s="203"/>
      <c r="H200" s="203"/>
      <c r="I200" s="206"/>
      <c r="J200" s="217">
        <f>BK200</f>
        <v>0</v>
      </c>
      <c r="K200" s="203"/>
      <c r="L200" s="208"/>
      <c r="M200" s="209"/>
      <c r="N200" s="210"/>
      <c r="O200" s="210"/>
      <c r="P200" s="211">
        <f>SUM(P201:P232)</f>
        <v>0</v>
      </c>
      <c r="Q200" s="210"/>
      <c r="R200" s="211">
        <f>SUM(R201:R232)</f>
        <v>0.39530219999999994</v>
      </c>
      <c r="S200" s="210"/>
      <c r="T200" s="212">
        <f>SUM(T201:T232)</f>
        <v>0.024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3" t="s">
        <v>87</v>
      </c>
      <c r="AT200" s="214" t="s">
        <v>78</v>
      </c>
      <c r="AU200" s="214" t="s">
        <v>87</v>
      </c>
      <c r="AY200" s="213" t="s">
        <v>134</v>
      </c>
      <c r="BK200" s="215">
        <f>SUM(BK201:BK232)</f>
        <v>0</v>
      </c>
    </row>
    <row r="201" s="2" customFormat="1" ht="21.75" customHeight="1">
      <c r="A201" s="37"/>
      <c r="B201" s="38"/>
      <c r="C201" s="255" t="s">
        <v>258</v>
      </c>
      <c r="D201" s="255" t="s">
        <v>210</v>
      </c>
      <c r="E201" s="256" t="s">
        <v>259</v>
      </c>
      <c r="F201" s="257" t="s">
        <v>260</v>
      </c>
      <c r="G201" s="258" t="s">
        <v>144</v>
      </c>
      <c r="H201" s="259">
        <v>195</v>
      </c>
      <c r="I201" s="260"/>
      <c r="J201" s="261">
        <f>ROUND(I201*H201,2)</f>
        <v>0</v>
      </c>
      <c r="K201" s="262"/>
      <c r="L201" s="263"/>
      <c r="M201" s="264" t="s">
        <v>1</v>
      </c>
      <c r="N201" s="265" t="s">
        <v>44</v>
      </c>
      <c r="O201" s="90"/>
      <c r="P201" s="228">
        <f>O201*H201</f>
        <v>0</v>
      </c>
      <c r="Q201" s="228">
        <v>2.0000000000000002E-05</v>
      </c>
      <c r="R201" s="228">
        <f>Q201*H201</f>
        <v>0.0039000000000000003</v>
      </c>
      <c r="S201" s="228">
        <v>0</v>
      </c>
      <c r="T201" s="22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0" t="s">
        <v>174</v>
      </c>
      <c r="AT201" s="230" t="s">
        <v>210</v>
      </c>
      <c r="AU201" s="230" t="s">
        <v>89</v>
      </c>
      <c r="AY201" s="16" t="s">
        <v>134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6" t="s">
        <v>87</v>
      </c>
      <c r="BK201" s="231">
        <f>ROUND(I201*H201,2)</f>
        <v>0</v>
      </c>
      <c r="BL201" s="16" t="s">
        <v>140</v>
      </c>
      <c r="BM201" s="230" t="s">
        <v>261</v>
      </c>
    </row>
    <row r="202" s="2" customFormat="1" ht="24.15" customHeight="1">
      <c r="A202" s="37"/>
      <c r="B202" s="38"/>
      <c r="C202" s="218" t="s">
        <v>262</v>
      </c>
      <c r="D202" s="218" t="s">
        <v>136</v>
      </c>
      <c r="E202" s="219" t="s">
        <v>263</v>
      </c>
      <c r="F202" s="220" t="s">
        <v>264</v>
      </c>
      <c r="G202" s="221" t="s">
        <v>144</v>
      </c>
      <c r="H202" s="222">
        <v>190.46000000000001</v>
      </c>
      <c r="I202" s="223"/>
      <c r="J202" s="224">
        <f>ROUND(I202*H202,2)</f>
        <v>0</v>
      </c>
      <c r="K202" s="225"/>
      <c r="L202" s="43"/>
      <c r="M202" s="226" t="s">
        <v>1</v>
      </c>
      <c r="N202" s="227" t="s">
        <v>44</v>
      </c>
      <c r="O202" s="90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0" t="s">
        <v>140</v>
      </c>
      <c r="AT202" s="230" t="s">
        <v>136</v>
      </c>
      <c r="AU202" s="230" t="s">
        <v>89</v>
      </c>
      <c r="AY202" s="16" t="s">
        <v>134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6" t="s">
        <v>87</v>
      </c>
      <c r="BK202" s="231">
        <f>ROUND(I202*H202,2)</f>
        <v>0</v>
      </c>
      <c r="BL202" s="16" t="s">
        <v>140</v>
      </c>
      <c r="BM202" s="230" t="s">
        <v>265</v>
      </c>
    </row>
    <row r="203" s="2" customFormat="1" ht="16.5" customHeight="1">
      <c r="A203" s="37"/>
      <c r="B203" s="38"/>
      <c r="C203" s="255" t="s">
        <v>266</v>
      </c>
      <c r="D203" s="255" t="s">
        <v>210</v>
      </c>
      <c r="E203" s="256" t="s">
        <v>267</v>
      </c>
      <c r="F203" s="257" t="s">
        <v>268</v>
      </c>
      <c r="G203" s="258" t="s">
        <v>269</v>
      </c>
      <c r="H203" s="259">
        <v>20</v>
      </c>
      <c r="I203" s="260"/>
      <c r="J203" s="261">
        <f>ROUND(I203*H203,2)</f>
        <v>0</v>
      </c>
      <c r="K203" s="262"/>
      <c r="L203" s="263"/>
      <c r="M203" s="264" t="s">
        <v>1</v>
      </c>
      <c r="N203" s="265" t="s">
        <v>44</v>
      </c>
      <c r="O203" s="90"/>
      <c r="P203" s="228">
        <f>O203*H203</f>
        <v>0</v>
      </c>
      <c r="Q203" s="228">
        <v>0.00038999999999999999</v>
      </c>
      <c r="R203" s="228">
        <f>Q203*H203</f>
        <v>0.0077999999999999996</v>
      </c>
      <c r="S203" s="228">
        <v>0</v>
      </c>
      <c r="T203" s="22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30" t="s">
        <v>174</v>
      </c>
      <c r="AT203" s="230" t="s">
        <v>210</v>
      </c>
      <c r="AU203" s="230" t="s">
        <v>89</v>
      </c>
      <c r="AY203" s="16" t="s">
        <v>134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6" t="s">
        <v>87</v>
      </c>
      <c r="BK203" s="231">
        <f>ROUND(I203*H203,2)</f>
        <v>0</v>
      </c>
      <c r="BL203" s="16" t="s">
        <v>140</v>
      </c>
      <c r="BM203" s="230" t="s">
        <v>270</v>
      </c>
    </row>
    <row r="204" s="2" customFormat="1" ht="24.15" customHeight="1">
      <c r="A204" s="37"/>
      <c r="B204" s="38"/>
      <c r="C204" s="218" t="s">
        <v>271</v>
      </c>
      <c r="D204" s="218" t="s">
        <v>136</v>
      </c>
      <c r="E204" s="219" t="s">
        <v>272</v>
      </c>
      <c r="F204" s="220" t="s">
        <v>273</v>
      </c>
      <c r="G204" s="221" t="s">
        <v>269</v>
      </c>
      <c r="H204" s="222">
        <v>20</v>
      </c>
      <c r="I204" s="223"/>
      <c r="J204" s="224">
        <f>ROUND(I204*H204,2)</f>
        <v>0</v>
      </c>
      <c r="K204" s="225"/>
      <c r="L204" s="43"/>
      <c r="M204" s="226" t="s">
        <v>1</v>
      </c>
      <c r="N204" s="227" t="s">
        <v>44</v>
      </c>
      <c r="O204" s="90"/>
      <c r="P204" s="228">
        <f>O204*H204</f>
        <v>0</v>
      </c>
      <c r="Q204" s="228">
        <v>0</v>
      </c>
      <c r="R204" s="228">
        <f>Q204*H204</f>
        <v>0</v>
      </c>
      <c r="S204" s="228">
        <v>0</v>
      </c>
      <c r="T204" s="22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0" t="s">
        <v>140</v>
      </c>
      <c r="AT204" s="230" t="s">
        <v>136</v>
      </c>
      <c r="AU204" s="230" t="s">
        <v>89</v>
      </c>
      <c r="AY204" s="16" t="s">
        <v>134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6" t="s">
        <v>87</v>
      </c>
      <c r="BK204" s="231">
        <f>ROUND(I204*H204,2)</f>
        <v>0</v>
      </c>
      <c r="BL204" s="16" t="s">
        <v>140</v>
      </c>
      <c r="BM204" s="230" t="s">
        <v>274</v>
      </c>
    </row>
    <row r="205" s="2" customFormat="1" ht="24.15" customHeight="1">
      <c r="A205" s="37"/>
      <c r="B205" s="38"/>
      <c r="C205" s="218" t="s">
        <v>275</v>
      </c>
      <c r="D205" s="218" t="s">
        <v>136</v>
      </c>
      <c r="E205" s="219" t="s">
        <v>276</v>
      </c>
      <c r="F205" s="220" t="s">
        <v>277</v>
      </c>
      <c r="G205" s="221" t="s">
        <v>269</v>
      </c>
      <c r="H205" s="222">
        <v>20</v>
      </c>
      <c r="I205" s="223"/>
      <c r="J205" s="224">
        <f>ROUND(I205*H205,2)</f>
        <v>0</v>
      </c>
      <c r="K205" s="225"/>
      <c r="L205" s="43"/>
      <c r="M205" s="226" t="s">
        <v>1</v>
      </c>
      <c r="N205" s="227" t="s">
        <v>44</v>
      </c>
      <c r="O205" s="90"/>
      <c r="P205" s="228">
        <f>O205*H205</f>
        <v>0</v>
      </c>
      <c r="Q205" s="228">
        <v>0.00016000000000000001</v>
      </c>
      <c r="R205" s="228">
        <f>Q205*H205</f>
        <v>0.0032000000000000002</v>
      </c>
      <c r="S205" s="228">
        <v>0</v>
      </c>
      <c r="T205" s="229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0" t="s">
        <v>140</v>
      </c>
      <c r="AT205" s="230" t="s">
        <v>136</v>
      </c>
      <c r="AU205" s="230" t="s">
        <v>89</v>
      </c>
      <c r="AY205" s="16" t="s">
        <v>134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6" t="s">
        <v>87</v>
      </c>
      <c r="BK205" s="231">
        <f>ROUND(I205*H205,2)</f>
        <v>0</v>
      </c>
      <c r="BL205" s="16" t="s">
        <v>140</v>
      </c>
      <c r="BM205" s="230" t="s">
        <v>278</v>
      </c>
    </row>
    <row r="206" s="2" customFormat="1" ht="16.5" customHeight="1">
      <c r="A206" s="37"/>
      <c r="B206" s="38"/>
      <c r="C206" s="255" t="s">
        <v>279</v>
      </c>
      <c r="D206" s="255" t="s">
        <v>210</v>
      </c>
      <c r="E206" s="256" t="s">
        <v>280</v>
      </c>
      <c r="F206" s="257" t="s">
        <v>281</v>
      </c>
      <c r="G206" s="258" t="s">
        <v>269</v>
      </c>
      <c r="H206" s="259">
        <v>1</v>
      </c>
      <c r="I206" s="260"/>
      <c r="J206" s="261">
        <f>ROUND(I206*H206,2)</f>
        <v>0</v>
      </c>
      <c r="K206" s="262"/>
      <c r="L206" s="263"/>
      <c r="M206" s="264" t="s">
        <v>1</v>
      </c>
      <c r="N206" s="265" t="s">
        <v>44</v>
      </c>
      <c r="O206" s="90"/>
      <c r="P206" s="228">
        <f>O206*H206</f>
        <v>0</v>
      </c>
      <c r="Q206" s="228">
        <v>0.0014</v>
      </c>
      <c r="R206" s="228">
        <f>Q206*H206</f>
        <v>0.0014</v>
      </c>
      <c r="S206" s="228">
        <v>0</v>
      </c>
      <c r="T206" s="229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0" t="s">
        <v>174</v>
      </c>
      <c r="AT206" s="230" t="s">
        <v>210</v>
      </c>
      <c r="AU206" s="230" t="s">
        <v>89</v>
      </c>
      <c r="AY206" s="16" t="s">
        <v>134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6" t="s">
        <v>87</v>
      </c>
      <c r="BK206" s="231">
        <f>ROUND(I206*H206,2)</f>
        <v>0</v>
      </c>
      <c r="BL206" s="16" t="s">
        <v>140</v>
      </c>
      <c r="BM206" s="230" t="s">
        <v>282</v>
      </c>
    </row>
    <row r="207" s="2" customFormat="1" ht="16.5" customHeight="1">
      <c r="A207" s="37"/>
      <c r="B207" s="38"/>
      <c r="C207" s="255" t="s">
        <v>283</v>
      </c>
      <c r="D207" s="255" t="s">
        <v>210</v>
      </c>
      <c r="E207" s="256" t="s">
        <v>284</v>
      </c>
      <c r="F207" s="257" t="s">
        <v>285</v>
      </c>
      <c r="G207" s="258" t="s">
        <v>269</v>
      </c>
      <c r="H207" s="259">
        <v>2</v>
      </c>
      <c r="I207" s="260"/>
      <c r="J207" s="261">
        <f>ROUND(I207*H207,2)</f>
        <v>0</v>
      </c>
      <c r="K207" s="262"/>
      <c r="L207" s="263"/>
      <c r="M207" s="264" t="s">
        <v>1</v>
      </c>
      <c r="N207" s="265" t="s">
        <v>44</v>
      </c>
      <c r="O207" s="90"/>
      <c r="P207" s="228">
        <f>O207*H207</f>
        <v>0</v>
      </c>
      <c r="Q207" s="228">
        <v>0.0014</v>
      </c>
      <c r="R207" s="228">
        <f>Q207*H207</f>
        <v>0.0028</v>
      </c>
      <c r="S207" s="228">
        <v>0</v>
      </c>
      <c r="T207" s="229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30" t="s">
        <v>174</v>
      </c>
      <c r="AT207" s="230" t="s">
        <v>210</v>
      </c>
      <c r="AU207" s="230" t="s">
        <v>89</v>
      </c>
      <c r="AY207" s="16" t="s">
        <v>134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6" t="s">
        <v>87</v>
      </c>
      <c r="BK207" s="231">
        <f>ROUND(I207*H207,2)</f>
        <v>0</v>
      </c>
      <c r="BL207" s="16" t="s">
        <v>140</v>
      </c>
      <c r="BM207" s="230" t="s">
        <v>286</v>
      </c>
    </row>
    <row r="208" s="2" customFormat="1" ht="21.75" customHeight="1">
      <c r="A208" s="37"/>
      <c r="B208" s="38"/>
      <c r="C208" s="218" t="s">
        <v>287</v>
      </c>
      <c r="D208" s="218" t="s">
        <v>136</v>
      </c>
      <c r="E208" s="219" t="s">
        <v>288</v>
      </c>
      <c r="F208" s="220" t="s">
        <v>289</v>
      </c>
      <c r="G208" s="221" t="s">
        <v>269</v>
      </c>
      <c r="H208" s="222">
        <v>3</v>
      </c>
      <c r="I208" s="223"/>
      <c r="J208" s="224">
        <f>ROUND(I208*H208,2)</f>
        <v>0</v>
      </c>
      <c r="K208" s="225"/>
      <c r="L208" s="43"/>
      <c r="M208" s="226" t="s">
        <v>1</v>
      </c>
      <c r="N208" s="227" t="s">
        <v>44</v>
      </c>
      <c r="O208" s="90"/>
      <c r="P208" s="228">
        <f>O208*H208</f>
        <v>0</v>
      </c>
      <c r="Q208" s="228">
        <v>0</v>
      </c>
      <c r="R208" s="228">
        <f>Q208*H208</f>
        <v>0</v>
      </c>
      <c r="S208" s="228">
        <v>0</v>
      </c>
      <c r="T208" s="229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30" t="s">
        <v>140</v>
      </c>
      <c r="AT208" s="230" t="s">
        <v>136</v>
      </c>
      <c r="AU208" s="230" t="s">
        <v>89</v>
      </c>
      <c r="AY208" s="16" t="s">
        <v>134</v>
      </c>
      <c r="BE208" s="231">
        <f>IF(N208="základní",J208,0)</f>
        <v>0</v>
      </c>
      <c r="BF208" s="231">
        <f>IF(N208="snížená",J208,0)</f>
        <v>0</v>
      </c>
      <c r="BG208" s="231">
        <f>IF(N208="zákl. přenesená",J208,0)</f>
        <v>0</v>
      </c>
      <c r="BH208" s="231">
        <f>IF(N208="sníž. přenesená",J208,0)</f>
        <v>0</v>
      </c>
      <c r="BI208" s="231">
        <f>IF(N208="nulová",J208,0)</f>
        <v>0</v>
      </c>
      <c r="BJ208" s="16" t="s">
        <v>87</v>
      </c>
      <c r="BK208" s="231">
        <f>ROUND(I208*H208,2)</f>
        <v>0</v>
      </c>
      <c r="BL208" s="16" t="s">
        <v>140</v>
      </c>
      <c r="BM208" s="230" t="s">
        <v>290</v>
      </c>
    </row>
    <row r="209" s="2" customFormat="1" ht="16.5" customHeight="1">
      <c r="A209" s="37"/>
      <c r="B209" s="38"/>
      <c r="C209" s="255" t="s">
        <v>291</v>
      </c>
      <c r="D209" s="255" t="s">
        <v>210</v>
      </c>
      <c r="E209" s="256" t="s">
        <v>292</v>
      </c>
      <c r="F209" s="257" t="s">
        <v>293</v>
      </c>
      <c r="G209" s="258" t="s">
        <v>269</v>
      </c>
      <c r="H209" s="259">
        <v>1</v>
      </c>
      <c r="I209" s="260"/>
      <c r="J209" s="261">
        <f>ROUND(I209*H209,2)</f>
        <v>0</v>
      </c>
      <c r="K209" s="262"/>
      <c r="L209" s="263"/>
      <c r="M209" s="264" t="s">
        <v>1</v>
      </c>
      <c r="N209" s="265" t="s">
        <v>44</v>
      </c>
      <c r="O209" s="90"/>
      <c r="P209" s="228">
        <f>O209*H209</f>
        <v>0</v>
      </c>
      <c r="Q209" s="228">
        <v>0.00072000000000000005</v>
      </c>
      <c r="R209" s="228">
        <f>Q209*H209</f>
        <v>0.00072000000000000005</v>
      </c>
      <c r="S209" s="228">
        <v>0</v>
      </c>
      <c r="T209" s="22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0" t="s">
        <v>174</v>
      </c>
      <c r="AT209" s="230" t="s">
        <v>210</v>
      </c>
      <c r="AU209" s="230" t="s">
        <v>89</v>
      </c>
      <c r="AY209" s="16" t="s">
        <v>134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6" t="s">
        <v>87</v>
      </c>
      <c r="BK209" s="231">
        <f>ROUND(I209*H209,2)</f>
        <v>0</v>
      </c>
      <c r="BL209" s="16" t="s">
        <v>140</v>
      </c>
      <c r="BM209" s="230" t="s">
        <v>294</v>
      </c>
    </row>
    <row r="210" s="2" customFormat="1" ht="24.15" customHeight="1">
      <c r="A210" s="37"/>
      <c r="B210" s="38"/>
      <c r="C210" s="218" t="s">
        <v>295</v>
      </c>
      <c r="D210" s="218" t="s">
        <v>136</v>
      </c>
      <c r="E210" s="219" t="s">
        <v>296</v>
      </c>
      <c r="F210" s="220" t="s">
        <v>297</v>
      </c>
      <c r="G210" s="221" t="s">
        <v>269</v>
      </c>
      <c r="H210" s="222">
        <v>1</v>
      </c>
      <c r="I210" s="223"/>
      <c r="J210" s="224">
        <f>ROUND(I210*H210,2)</f>
        <v>0</v>
      </c>
      <c r="K210" s="225"/>
      <c r="L210" s="43"/>
      <c r="M210" s="226" t="s">
        <v>1</v>
      </c>
      <c r="N210" s="227" t="s">
        <v>44</v>
      </c>
      <c r="O210" s="90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30" t="s">
        <v>140</v>
      </c>
      <c r="AT210" s="230" t="s">
        <v>136</v>
      </c>
      <c r="AU210" s="230" t="s">
        <v>89</v>
      </c>
      <c r="AY210" s="16" t="s">
        <v>134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6" t="s">
        <v>87</v>
      </c>
      <c r="BK210" s="231">
        <f>ROUND(I210*H210,2)</f>
        <v>0</v>
      </c>
      <c r="BL210" s="16" t="s">
        <v>140</v>
      </c>
      <c r="BM210" s="230" t="s">
        <v>298</v>
      </c>
    </row>
    <row r="211" s="2" customFormat="1" ht="16.5" customHeight="1">
      <c r="A211" s="37"/>
      <c r="B211" s="38"/>
      <c r="C211" s="218" t="s">
        <v>299</v>
      </c>
      <c r="D211" s="218" t="s">
        <v>136</v>
      </c>
      <c r="E211" s="219" t="s">
        <v>300</v>
      </c>
      <c r="F211" s="220" t="s">
        <v>301</v>
      </c>
      <c r="G211" s="221" t="s">
        <v>144</v>
      </c>
      <c r="H211" s="222">
        <v>183.75999999999999</v>
      </c>
      <c r="I211" s="223"/>
      <c r="J211" s="224">
        <f>ROUND(I211*H211,2)</f>
        <v>0</v>
      </c>
      <c r="K211" s="225"/>
      <c r="L211" s="43"/>
      <c r="M211" s="226" t="s">
        <v>1</v>
      </c>
      <c r="N211" s="227" t="s">
        <v>44</v>
      </c>
      <c r="O211" s="90"/>
      <c r="P211" s="228">
        <f>O211*H211</f>
        <v>0</v>
      </c>
      <c r="Q211" s="228">
        <v>0.00019000000000000001</v>
      </c>
      <c r="R211" s="228">
        <f>Q211*H211</f>
        <v>0.034914399999999998</v>
      </c>
      <c r="S211" s="228">
        <v>0</v>
      </c>
      <c r="T211" s="229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30" t="s">
        <v>140</v>
      </c>
      <c r="AT211" s="230" t="s">
        <v>136</v>
      </c>
      <c r="AU211" s="230" t="s">
        <v>89</v>
      </c>
      <c r="AY211" s="16" t="s">
        <v>134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6" t="s">
        <v>87</v>
      </c>
      <c r="BK211" s="231">
        <f>ROUND(I211*H211,2)</f>
        <v>0</v>
      </c>
      <c r="BL211" s="16" t="s">
        <v>140</v>
      </c>
      <c r="BM211" s="230" t="s">
        <v>302</v>
      </c>
    </row>
    <row r="212" s="13" customFormat="1">
      <c r="A212" s="13"/>
      <c r="B212" s="232"/>
      <c r="C212" s="233"/>
      <c r="D212" s="234" t="s">
        <v>151</v>
      </c>
      <c r="E212" s="235" t="s">
        <v>1</v>
      </c>
      <c r="F212" s="236" t="s">
        <v>303</v>
      </c>
      <c r="G212" s="233"/>
      <c r="H212" s="237">
        <v>183.75999999999999</v>
      </c>
      <c r="I212" s="238"/>
      <c r="J212" s="233"/>
      <c r="K212" s="233"/>
      <c r="L212" s="239"/>
      <c r="M212" s="240"/>
      <c r="N212" s="241"/>
      <c r="O212" s="241"/>
      <c r="P212" s="241"/>
      <c r="Q212" s="241"/>
      <c r="R212" s="241"/>
      <c r="S212" s="241"/>
      <c r="T212" s="24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3" t="s">
        <v>151</v>
      </c>
      <c r="AU212" s="243" t="s">
        <v>89</v>
      </c>
      <c r="AV212" s="13" t="s">
        <v>89</v>
      </c>
      <c r="AW212" s="13" t="s">
        <v>36</v>
      </c>
      <c r="AX212" s="13" t="s">
        <v>87</v>
      </c>
      <c r="AY212" s="243" t="s">
        <v>134</v>
      </c>
    </row>
    <row r="213" s="2" customFormat="1" ht="21.75" customHeight="1">
      <c r="A213" s="37"/>
      <c r="B213" s="38"/>
      <c r="C213" s="218" t="s">
        <v>304</v>
      </c>
      <c r="D213" s="218" t="s">
        <v>136</v>
      </c>
      <c r="E213" s="219" t="s">
        <v>305</v>
      </c>
      <c r="F213" s="220" t="s">
        <v>306</v>
      </c>
      <c r="G213" s="221" t="s">
        <v>144</v>
      </c>
      <c r="H213" s="222">
        <v>183.75999999999999</v>
      </c>
      <c r="I213" s="223"/>
      <c r="J213" s="224">
        <f>ROUND(I213*H213,2)</f>
        <v>0</v>
      </c>
      <c r="K213" s="225"/>
      <c r="L213" s="43"/>
      <c r="M213" s="226" t="s">
        <v>1</v>
      </c>
      <c r="N213" s="227" t="s">
        <v>44</v>
      </c>
      <c r="O213" s="90"/>
      <c r="P213" s="228">
        <f>O213*H213</f>
        <v>0</v>
      </c>
      <c r="Q213" s="228">
        <v>6.9999999999999994E-05</v>
      </c>
      <c r="R213" s="228">
        <f>Q213*H213</f>
        <v>0.012863199999999998</v>
      </c>
      <c r="S213" s="228">
        <v>0</v>
      </c>
      <c r="T213" s="229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30" t="s">
        <v>140</v>
      </c>
      <c r="AT213" s="230" t="s">
        <v>136</v>
      </c>
      <c r="AU213" s="230" t="s">
        <v>89</v>
      </c>
      <c r="AY213" s="16" t="s">
        <v>134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6" t="s">
        <v>87</v>
      </c>
      <c r="BK213" s="231">
        <f>ROUND(I213*H213,2)</f>
        <v>0</v>
      </c>
      <c r="BL213" s="16" t="s">
        <v>140</v>
      </c>
      <c r="BM213" s="230" t="s">
        <v>307</v>
      </c>
    </row>
    <row r="214" s="13" customFormat="1">
      <c r="A214" s="13"/>
      <c r="B214" s="232"/>
      <c r="C214" s="233"/>
      <c r="D214" s="234" t="s">
        <v>151</v>
      </c>
      <c r="E214" s="235" t="s">
        <v>1</v>
      </c>
      <c r="F214" s="236" t="s">
        <v>303</v>
      </c>
      <c r="G214" s="233"/>
      <c r="H214" s="237">
        <v>183.75999999999999</v>
      </c>
      <c r="I214" s="238"/>
      <c r="J214" s="233"/>
      <c r="K214" s="233"/>
      <c r="L214" s="239"/>
      <c r="M214" s="240"/>
      <c r="N214" s="241"/>
      <c r="O214" s="241"/>
      <c r="P214" s="241"/>
      <c r="Q214" s="241"/>
      <c r="R214" s="241"/>
      <c r="S214" s="241"/>
      <c r="T214" s="24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3" t="s">
        <v>151</v>
      </c>
      <c r="AU214" s="243" t="s">
        <v>89</v>
      </c>
      <c r="AV214" s="13" t="s">
        <v>89</v>
      </c>
      <c r="AW214" s="13" t="s">
        <v>36</v>
      </c>
      <c r="AX214" s="13" t="s">
        <v>87</v>
      </c>
      <c r="AY214" s="243" t="s">
        <v>134</v>
      </c>
    </row>
    <row r="215" s="2" customFormat="1" ht="21.75" customHeight="1">
      <c r="A215" s="37"/>
      <c r="B215" s="38"/>
      <c r="C215" s="218" t="s">
        <v>308</v>
      </c>
      <c r="D215" s="218" t="s">
        <v>136</v>
      </c>
      <c r="E215" s="219" t="s">
        <v>309</v>
      </c>
      <c r="F215" s="220" t="s">
        <v>310</v>
      </c>
      <c r="G215" s="221" t="s">
        <v>144</v>
      </c>
      <c r="H215" s="222">
        <v>190.46000000000001</v>
      </c>
      <c r="I215" s="223"/>
      <c r="J215" s="224">
        <f>ROUND(I215*H215,2)</f>
        <v>0</v>
      </c>
      <c r="K215" s="225"/>
      <c r="L215" s="43"/>
      <c r="M215" s="226" t="s">
        <v>1</v>
      </c>
      <c r="N215" s="227" t="s">
        <v>44</v>
      </c>
      <c r="O215" s="90"/>
      <c r="P215" s="228">
        <f>O215*H215</f>
        <v>0</v>
      </c>
      <c r="Q215" s="228">
        <v>1.0000000000000001E-05</v>
      </c>
      <c r="R215" s="228">
        <f>Q215*H215</f>
        <v>0.0019046000000000002</v>
      </c>
      <c r="S215" s="228">
        <v>0</v>
      </c>
      <c r="T215" s="229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30" t="s">
        <v>215</v>
      </c>
      <c r="AT215" s="230" t="s">
        <v>136</v>
      </c>
      <c r="AU215" s="230" t="s">
        <v>89</v>
      </c>
      <c r="AY215" s="16" t="s">
        <v>134</v>
      </c>
      <c r="BE215" s="231">
        <f>IF(N215="základní",J215,0)</f>
        <v>0</v>
      </c>
      <c r="BF215" s="231">
        <f>IF(N215="snížená",J215,0)</f>
        <v>0</v>
      </c>
      <c r="BG215" s="231">
        <f>IF(N215="zákl. přenesená",J215,0)</f>
        <v>0</v>
      </c>
      <c r="BH215" s="231">
        <f>IF(N215="sníž. přenesená",J215,0)</f>
        <v>0</v>
      </c>
      <c r="BI215" s="231">
        <f>IF(N215="nulová",J215,0)</f>
        <v>0</v>
      </c>
      <c r="BJ215" s="16" t="s">
        <v>87</v>
      </c>
      <c r="BK215" s="231">
        <f>ROUND(I215*H215,2)</f>
        <v>0</v>
      </c>
      <c r="BL215" s="16" t="s">
        <v>215</v>
      </c>
      <c r="BM215" s="230" t="s">
        <v>311</v>
      </c>
    </row>
    <row r="216" s="13" customFormat="1">
      <c r="A216" s="13"/>
      <c r="B216" s="232"/>
      <c r="C216" s="233"/>
      <c r="D216" s="234" t="s">
        <v>151</v>
      </c>
      <c r="E216" s="235" t="s">
        <v>1</v>
      </c>
      <c r="F216" s="236" t="s">
        <v>312</v>
      </c>
      <c r="G216" s="233"/>
      <c r="H216" s="237">
        <v>190.46000000000001</v>
      </c>
      <c r="I216" s="238"/>
      <c r="J216" s="233"/>
      <c r="K216" s="233"/>
      <c r="L216" s="239"/>
      <c r="M216" s="240"/>
      <c r="N216" s="241"/>
      <c r="O216" s="241"/>
      <c r="P216" s="241"/>
      <c r="Q216" s="241"/>
      <c r="R216" s="241"/>
      <c r="S216" s="241"/>
      <c r="T216" s="242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3" t="s">
        <v>151</v>
      </c>
      <c r="AU216" s="243" t="s">
        <v>89</v>
      </c>
      <c r="AV216" s="13" t="s">
        <v>89</v>
      </c>
      <c r="AW216" s="13" t="s">
        <v>36</v>
      </c>
      <c r="AX216" s="13" t="s">
        <v>87</v>
      </c>
      <c r="AY216" s="243" t="s">
        <v>134</v>
      </c>
    </row>
    <row r="217" s="2" customFormat="1" ht="16.5" customHeight="1">
      <c r="A217" s="37"/>
      <c r="B217" s="38"/>
      <c r="C217" s="218" t="s">
        <v>313</v>
      </c>
      <c r="D217" s="218" t="s">
        <v>136</v>
      </c>
      <c r="E217" s="219" t="s">
        <v>314</v>
      </c>
      <c r="F217" s="220" t="s">
        <v>315</v>
      </c>
      <c r="G217" s="221" t="s">
        <v>144</v>
      </c>
      <c r="H217" s="222">
        <v>190.46000000000001</v>
      </c>
      <c r="I217" s="223"/>
      <c r="J217" s="224">
        <f>ROUND(I217*H217,2)</f>
        <v>0</v>
      </c>
      <c r="K217" s="225"/>
      <c r="L217" s="43"/>
      <c r="M217" s="226" t="s">
        <v>1</v>
      </c>
      <c r="N217" s="227" t="s">
        <v>44</v>
      </c>
      <c r="O217" s="90"/>
      <c r="P217" s="228">
        <f>O217*H217</f>
        <v>0</v>
      </c>
      <c r="Q217" s="228">
        <v>0</v>
      </c>
      <c r="R217" s="228">
        <f>Q217*H217</f>
        <v>0</v>
      </c>
      <c r="S217" s="228">
        <v>0</v>
      </c>
      <c r="T217" s="229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30" t="s">
        <v>140</v>
      </c>
      <c r="AT217" s="230" t="s">
        <v>136</v>
      </c>
      <c r="AU217" s="230" t="s">
        <v>89</v>
      </c>
      <c r="AY217" s="16" t="s">
        <v>134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6" t="s">
        <v>87</v>
      </c>
      <c r="BK217" s="231">
        <f>ROUND(I217*H217,2)</f>
        <v>0</v>
      </c>
      <c r="BL217" s="16" t="s">
        <v>140</v>
      </c>
      <c r="BM217" s="230" t="s">
        <v>316</v>
      </c>
    </row>
    <row r="218" s="2" customFormat="1" ht="24.15" customHeight="1">
      <c r="A218" s="37"/>
      <c r="B218" s="38"/>
      <c r="C218" s="255" t="s">
        <v>317</v>
      </c>
      <c r="D218" s="255" t="s">
        <v>210</v>
      </c>
      <c r="E218" s="256" t="s">
        <v>318</v>
      </c>
      <c r="F218" s="257" t="s">
        <v>319</v>
      </c>
      <c r="G218" s="258" t="s">
        <v>269</v>
      </c>
      <c r="H218" s="259">
        <v>4</v>
      </c>
      <c r="I218" s="260"/>
      <c r="J218" s="261">
        <f>ROUND(I218*H218,2)</f>
        <v>0</v>
      </c>
      <c r="K218" s="262"/>
      <c r="L218" s="263"/>
      <c r="M218" s="264" t="s">
        <v>1</v>
      </c>
      <c r="N218" s="265" t="s">
        <v>44</v>
      </c>
      <c r="O218" s="90"/>
      <c r="P218" s="228">
        <f>O218*H218</f>
        <v>0</v>
      </c>
      <c r="Q218" s="228">
        <v>0.0080000000000000002</v>
      </c>
      <c r="R218" s="228">
        <f>Q218*H218</f>
        <v>0.032000000000000001</v>
      </c>
      <c r="S218" s="228">
        <v>0</v>
      </c>
      <c r="T218" s="22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0" t="s">
        <v>174</v>
      </c>
      <c r="AT218" s="230" t="s">
        <v>210</v>
      </c>
      <c r="AU218" s="230" t="s">
        <v>89</v>
      </c>
      <c r="AY218" s="16" t="s">
        <v>134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6" t="s">
        <v>87</v>
      </c>
      <c r="BK218" s="231">
        <f>ROUND(I218*H218,2)</f>
        <v>0</v>
      </c>
      <c r="BL218" s="16" t="s">
        <v>140</v>
      </c>
      <c r="BM218" s="230" t="s">
        <v>320</v>
      </c>
    </row>
    <row r="219" s="2" customFormat="1" ht="16.5" customHeight="1">
      <c r="A219" s="37"/>
      <c r="B219" s="38"/>
      <c r="C219" s="255" t="s">
        <v>321</v>
      </c>
      <c r="D219" s="255" t="s">
        <v>210</v>
      </c>
      <c r="E219" s="256" t="s">
        <v>322</v>
      </c>
      <c r="F219" s="257" t="s">
        <v>323</v>
      </c>
      <c r="G219" s="258" t="s">
        <v>269</v>
      </c>
      <c r="H219" s="259">
        <v>3</v>
      </c>
      <c r="I219" s="260"/>
      <c r="J219" s="261">
        <f>ROUND(I219*H219,2)</f>
        <v>0</v>
      </c>
      <c r="K219" s="262"/>
      <c r="L219" s="263"/>
      <c r="M219" s="264" t="s">
        <v>1</v>
      </c>
      <c r="N219" s="265" t="s">
        <v>44</v>
      </c>
      <c r="O219" s="90"/>
      <c r="P219" s="228">
        <f>O219*H219</f>
        <v>0</v>
      </c>
      <c r="Q219" s="228">
        <v>0.00048000000000000001</v>
      </c>
      <c r="R219" s="228">
        <f>Q219*H219</f>
        <v>0.0014400000000000001</v>
      </c>
      <c r="S219" s="228">
        <v>0</v>
      </c>
      <c r="T219" s="229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30" t="s">
        <v>174</v>
      </c>
      <c r="AT219" s="230" t="s">
        <v>210</v>
      </c>
      <c r="AU219" s="230" t="s">
        <v>89</v>
      </c>
      <c r="AY219" s="16" t="s">
        <v>134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16" t="s">
        <v>87</v>
      </c>
      <c r="BK219" s="231">
        <f>ROUND(I219*H219,2)</f>
        <v>0</v>
      </c>
      <c r="BL219" s="16" t="s">
        <v>140</v>
      </c>
      <c r="BM219" s="230" t="s">
        <v>324</v>
      </c>
    </row>
    <row r="220" s="2" customFormat="1" ht="24.15" customHeight="1">
      <c r="A220" s="37"/>
      <c r="B220" s="38"/>
      <c r="C220" s="255" t="s">
        <v>325</v>
      </c>
      <c r="D220" s="255" t="s">
        <v>210</v>
      </c>
      <c r="E220" s="256" t="s">
        <v>326</v>
      </c>
      <c r="F220" s="257" t="s">
        <v>327</v>
      </c>
      <c r="G220" s="258" t="s">
        <v>269</v>
      </c>
      <c r="H220" s="259">
        <v>3</v>
      </c>
      <c r="I220" s="260"/>
      <c r="J220" s="261">
        <f>ROUND(I220*H220,2)</f>
        <v>0</v>
      </c>
      <c r="K220" s="262"/>
      <c r="L220" s="263"/>
      <c r="M220" s="264" t="s">
        <v>1</v>
      </c>
      <c r="N220" s="265" t="s">
        <v>44</v>
      </c>
      <c r="O220" s="90"/>
      <c r="P220" s="228">
        <f>O220*H220</f>
        <v>0</v>
      </c>
      <c r="Q220" s="228">
        <v>0.0032000000000000002</v>
      </c>
      <c r="R220" s="228">
        <f>Q220*H220</f>
        <v>0.0096000000000000009</v>
      </c>
      <c r="S220" s="228">
        <v>0</v>
      </c>
      <c r="T220" s="229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30" t="s">
        <v>174</v>
      </c>
      <c r="AT220" s="230" t="s">
        <v>210</v>
      </c>
      <c r="AU220" s="230" t="s">
        <v>89</v>
      </c>
      <c r="AY220" s="16" t="s">
        <v>134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6" t="s">
        <v>87</v>
      </c>
      <c r="BK220" s="231">
        <f>ROUND(I220*H220,2)</f>
        <v>0</v>
      </c>
      <c r="BL220" s="16" t="s">
        <v>140</v>
      </c>
      <c r="BM220" s="230" t="s">
        <v>328</v>
      </c>
    </row>
    <row r="221" s="2" customFormat="1" ht="16.5" customHeight="1">
      <c r="A221" s="37"/>
      <c r="B221" s="38"/>
      <c r="C221" s="218" t="s">
        <v>329</v>
      </c>
      <c r="D221" s="218" t="s">
        <v>136</v>
      </c>
      <c r="E221" s="219" t="s">
        <v>330</v>
      </c>
      <c r="F221" s="220" t="s">
        <v>331</v>
      </c>
      <c r="G221" s="221" t="s">
        <v>332</v>
      </c>
      <c r="H221" s="222">
        <v>7</v>
      </c>
      <c r="I221" s="223"/>
      <c r="J221" s="224">
        <f>ROUND(I221*H221,2)</f>
        <v>0</v>
      </c>
      <c r="K221" s="225"/>
      <c r="L221" s="43"/>
      <c r="M221" s="226" t="s">
        <v>1</v>
      </c>
      <c r="N221" s="227" t="s">
        <v>44</v>
      </c>
      <c r="O221" s="90"/>
      <c r="P221" s="228">
        <f>O221*H221</f>
        <v>0</v>
      </c>
      <c r="Q221" s="228">
        <v>0</v>
      </c>
      <c r="R221" s="228">
        <f>Q221*H221</f>
        <v>0</v>
      </c>
      <c r="S221" s="228">
        <v>0</v>
      </c>
      <c r="T221" s="229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30" t="s">
        <v>140</v>
      </c>
      <c r="AT221" s="230" t="s">
        <v>136</v>
      </c>
      <c r="AU221" s="230" t="s">
        <v>89</v>
      </c>
      <c r="AY221" s="16" t="s">
        <v>134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6" t="s">
        <v>87</v>
      </c>
      <c r="BK221" s="231">
        <f>ROUND(I221*H221,2)</f>
        <v>0</v>
      </c>
      <c r="BL221" s="16" t="s">
        <v>140</v>
      </c>
      <c r="BM221" s="230" t="s">
        <v>333</v>
      </c>
    </row>
    <row r="222" s="2" customFormat="1" ht="24.15" customHeight="1">
      <c r="A222" s="37"/>
      <c r="B222" s="38"/>
      <c r="C222" s="255" t="s">
        <v>334</v>
      </c>
      <c r="D222" s="255" t="s">
        <v>210</v>
      </c>
      <c r="E222" s="256" t="s">
        <v>335</v>
      </c>
      <c r="F222" s="257" t="s">
        <v>336</v>
      </c>
      <c r="G222" s="258" t="s">
        <v>269</v>
      </c>
      <c r="H222" s="259">
        <v>5</v>
      </c>
      <c r="I222" s="260"/>
      <c r="J222" s="261">
        <f>ROUND(I222*H222,2)</f>
        <v>0</v>
      </c>
      <c r="K222" s="262"/>
      <c r="L222" s="263"/>
      <c r="M222" s="264" t="s">
        <v>1</v>
      </c>
      <c r="N222" s="265" t="s">
        <v>44</v>
      </c>
      <c r="O222" s="90"/>
      <c r="P222" s="228">
        <f>O222*H222</f>
        <v>0</v>
      </c>
      <c r="Q222" s="228">
        <v>0.0146</v>
      </c>
      <c r="R222" s="228">
        <f>Q222*H222</f>
        <v>0.072999999999999995</v>
      </c>
      <c r="S222" s="228">
        <v>0</v>
      </c>
      <c r="T222" s="229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30" t="s">
        <v>174</v>
      </c>
      <c r="AT222" s="230" t="s">
        <v>210</v>
      </c>
      <c r="AU222" s="230" t="s">
        <v>89</v>
      </c>
      <c r="AY222" s="16" t="s">
        <v>134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6" t="s">
        <v>87</v>
      </c>
      <c r="BK222" s="231">
        <f>ROUND(I222*H222,2)</f>
        <v>0</v>
      </c>
      <c r="BL222" s="16" t="s">
        <v>140</v>
      </c>
      <c r="BM222" s="230" t="s">
        <v>337</v>
      </c>
    </row>
    <row r="223" s="2" customFormat="1" ht="16.5" customHeight="1">
      <c r="A223" s="37"/>
      <c r="B223" s="38"/>
      <c r="C223" s="255" t="s">
        <v>338</v>
      </c>
      <c r="D223" s="255" t="s">
        <v>210</v>
      </c>
      <c r="E223" s="256" t="s">
        <v>339</v>
      </c>
      <c r="F223" s="257" t="s">
        <v>340</v>
      </c>
      <c r="G223" s="258" t="s">
        <v>269</v>
      </c>
      <c r="H223" s="259">
        <v>5</v>
      </c>
      <c r="I223" s="260"/>
      <c r="J223" s="261">
        <f>ROUND(I223*H223,2)</f>
        <v>0</v>
      </c>
      <c r="K223" s="262"/>
      <c r="L223" s="263"/>
      <c r="M223" s="264" t="s">
        <v>1</v>
      </c>
      <c r="N223" s="265" t="s">
        <v>44</v>
      </c>
      <c r="O223" s="90"/>
      <c r="P223" s="228">
        <f>O223*H223</f>
        <v>0</v>
      </c>
      <c r="Q223" s="228">
        <v>0.0035000000000000001</v>
      </c>
      <c r="R223" s="228">
        <f>Q223*H223</f>
        <v>0.017500000000000002</v>
      </c>
      <c r="S223" s="228">
        <v>0</v>
      </c>
      <c r="T223" s="229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30" t="s">
        <v>174</v>
      </c>
      <c r="AT223" s="230" t="s">
        <v>210</v>
      </c>
      <c r="AU223" s="230" t="s">
        <v>89</v>
      </c>
      <c r="AY223" s="16" t="s">
        <v>134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6" t="s">
        <v>87</v>
      </c>
      <c r="BK223" s="231">
        <f>ROUND(I223*H223,2)</f>
        <v>0</v>
      </c>
      <c r="BL223" s="16" t="s">
        <v>140</v>
      </c>
      <c r="BM223" s="230" t="s">
        <v>341</v>
      </c>
    </row>
    <row r="224" s="2" customFormat="1" ht="24.15" customHeight="1">
      <c r="A224" s="37"/>
      <c r="B224" s="38"/>
      <c r="C224" s="218" t="s">
        <v>342</v>
      </c>
      <c r="D224" s="218" t="s">
        <v>136</v>
      </c>
      <c r="E224" s="219" t="s">
        <v>343</v>
      </c>
      <c r="F224" s="220" t="s">
        <v>344</v>
      </c>
      <c r="G224" s="221" t="s">
        <v>269</v>
      </c>
      <c r="H224" s="222">
        <v>5</v>
      </c>
      <c r="I224" s="223"/>
      <c r="J224" s="224">
        <f>ROUND(I224*H224,2)</f>
        <v>0</v>
      </c>
      <c r="K224" s="225"/>
      <c r="L224" s="43"/>
      <c r="M224" s="226" t="s">
        <v>1</v>
      </c>
      <c r="N224" s="227" t="s">
        <v>44</v>
      </c>
      <c r="O224" s="90"/>
      <c r="P224" s="228">
        <f>O224*H224</f>
        <v>0</v>
      </c>
      <c r="Q224" s="228">
        <v>0.0016199999999999999</v>
      </c>
      <c r="R224" s="228">
        <f>Q224*H224</f>
        <v>0.0080999999999999996</v>
      </c>
      <c r="S224" s="228">
        <v>0</v>
      </c>
      <c r="T224" s="22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0" t="s">
        <v>140</v>
      </c>
      <c r="AT224" s="230" t="s">
        <v>136</v>
      </c>
      <c r="AU224" s="230" t="s">
        <v>89</v>
      </c>
      <c r="AY224" s="16" t="s">
        <v>134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6" t="s">
        <v>87</v>
      </c>
      <c r="BK224" s="231">
        <f>ROUND(I224*H224,2)</f>
        <v>0</v>
      </c>
      <c r="BL224" s="16" t="s">
        <v>140</v>
      </c>
      <c r="BM224" s="230" t="s">
        <v>345</v>
      </c>
    </row>
    <row r="225" s="2" customFormat="1" ht="24.15" customHeight="1">
      <c r="A225" s="37"/>
      <c r="B225" s="38"/>
      <c r="C225" s="255" t="s">
        <v>346</v>
      </c>
      <c r="D225" s="255" t="s">
        <v>210</v>
      </c>
      <c r="E225" s="256" t="s">
        <v>347</v>
      </c>
      <c r="F225" s="257" t="s">
        <v>348</v>
      </c>
      <c r="G225" s="258" t="s">
        <v>269</v>
      </c>
      <c r="H225" s="259">
        <v>5</v>
      </c>
      <c r="I225" s="260"/>
      <c r="J225" s="261">
        <f>ROUND(I225*H225,2)</f>
        <v>0</v>
      </c>
      <c r="K225" s="262"/>
      <c r="L225" s="263"/>
      <c r="M225" s="264" t="s">
        <v>1</v>
      </c>
      <c r="N225" s="265" t="s">
        <v>44</v>
      </c>
      <c r="O225" s="90"/>
      <c r="P225" s="228">
        <f>O225*H225</f>
        <v>0</v>
      </c>
      <c r="Q225" s="228">
        <v>0.012999999999999999</v>
      </c>
      <c r="R225" s="228">
        <f>Q225*H225</f>
        <v>0.065000000000000002</v>
      </c>
      <c r="S225" s="228">
        <v>0</v>
      </c>
      <c r="T225" s="229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30" t="s">
        <v>174</v>
      </c>
      <c r="AT225" s="230" t="s">
        <v>210</v>
      </c>
      <c r="AU225" s="230" t="s">
        <v>89</v>
      </c>
      <c r="AY225" s="16" t="s">
        <v>134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6" t="s">
        <v>87</v>
      </c>
      <c r="BK225" s="231">
        <f>ROUND(I225*H225,2)</f>
        <v>0</v>
      </c>
      <c r="BL225" s="16" t="s">
        <v>140</v>
      </c>
      <c r="BM225" s="230" t="s">
        <v>349</v>
      </c>
    </row>
    <row r="226" s="2" customFormat="1" ht="24.15" customHeight="1">
      <c r="A226" s="37"/>
      <c r="B226" s="38"/>
      <c r="C226" s="255" t="s">
        <v>350</v>
      </c>
      <c r="D226" s="255" t="s">
        <v>210</v>
      </c>
      <c r="E226" s="256" t="s">
        <v>351</v>
      </c>
      <c r="F226" s="257" t="s">
        <v>352</v>
      </c>
      <c r="G226" s="258" t="s">
        <v>269</v>
      </c>
      <c r="H226" s="259">
        <v>1</v>
      </c>
      <c r="I226" s="260"/>
      <c r="J226" s="261">
        <f>ROUND(I226*H226,2)</f>
        <v>0</v>
      </c>
      <c r="K226" s="262"/>
      <c r="L226" s="263"/>
      <c r="M226" s="264" t="s">
        <v>1</v>
      </c>
      <c r="N226" s="265" t="s">
        <v>44</v>
      </c>
      <c r="O226" s="90"/>
      <c r="P226" s="228">
        <f>O226*H226</f>
        <v>0</v>
      </c>
      <c r="Q226" s="228">
        <v>0.042500000000000003</v>
      </c>
      <c r="R226" s="228">
        <f>Q226*H226</f>
        <v>0.042500000000000003</v>
      </c>
      <c r="S226" s="228">
        <v>0</v>
      </c>
      <c r="T226" s="22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0" t="s">
        <v>174</v>
      </c>
      <c r="AT226" s="230" t="s">
        <v>210</v>
      </c>
      <c r="AU226" s="230" t="s">
        <v>89</v>
      </c>
      <c r="AY226" s="16" t="s">
        <v>134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6" t="s">
        <v>87</v>
      </c>
      <c r="BK226" s="231">
        <f>ROUND(I226*H226,2)</f>
        <v>0</v>
      </c>
      <c r="BL226" s="16" t="s">
        <v>140</v>
      </c>
      <c r="BM226" s="230" t="s">
        <v>353</v>
      </c>
    </row>
    <row r="227" s="2" customFormat="1" ht="16.5" customHeight="1">
      <c r="A227" s="37"/>
      <c r="B227" s="38"/>
      <c r="C227" s="218" t="s">
        <v>354</v>
      </c>
      <c r="D227" s="218" t="s">
        <v>136</v>
      </c>
      <c r="E227" s="219" t="s">
        <v>355</v>
      </c>
      <c r="F227" s="220" t="s">
        <v>356</v>
      </c>
      <c r="G227" s="221" t="s">
        <v>269</v>
      </c>
      <c r="H227" s="222">
        <v>1</v>
      </c>
      <c r="I227" s="223"/>
      <c r="J227" s="224">
        <f>ROUND(I227*H227,2)</f>
        <v>0</v>
      </c>
      <c r="K227" s="225"/>
      <c r="L227" s="43"/>
      <c r="M227" s="226" t="s">
        <v>1</v>
      </c>
      <c r="N227" s="227" t="s">
        <v>44</v>
      </c>
      <c r="O227" s="90"/>
      <c r="P227" s="228">
        <f>O227*H227</f>
        <v>0</v>
      </c>
      <c r="Q227" s="228">
        <v>0.0013600000000000001</v>
      </c>
      <c r="R227" s="228">
        <f>Q227*H227</f>
        <v>0.0013600000000000001</v>
      </c>
      <c r="S227" s="228">
        <v>0</v>
      </c>
      <c r="T227" s="229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0" t="s">
        <v>140</v>
      </c>
      <c r="AT227" s="230" t="s">
        <v>136</v>
      </c>
      <c r="AU227" s="230" t="s">
        <v>89</v>
      </c>
      <c r="AY227" s="16" t="s">
        <v>134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6" t="s">
        <v>87</v>
      </c>
      <c r="BK227" s="231">
        <f>ROUND(I227*H227,2)</f>
        <v>0</v>
      </c>
      <c r="BL227" s="16" t="s">
        <v>140</v>
      </c>
      <c r="BM227" s="230" t="s">
        <v>357</v>
      </c>
    </row>
    <row r="228" s="2" customFormat="1" ht="16.5" customHeight="1">
      <c r="A228" s="37"/>
      <c r="B228" s="38"/>
      <c r="C228" s="255" t="s">
        <v>358</v>
      </c>
      <c r="D228" s="255" t="s">
        <v>210</v>
      </c>
      <c r="E228" s="256" t="s">
        <v>359</v>
      </c>
      <c r="F228" s="257" t="s">
        <v>360</v>
      </c>
      <c r="G228" s="258" t="s">
        <v>269</v>
      </c>
      <c r="H228" s="259">
        <v>1</v>
      </c>
      <c r="I228" s="260"/>
      <c r="J228" s="261">
        <f>ROUND(I228*H228,2)</f>
        <v>0</v>
      </c>
      <c r="K228" s="262"/>
      <c r="L228" s="263"/>
      <c r="M228" s="264" t="s">
        <v>1</v>
      </c>
      <c r="N228" s="265" t="s">
        <v>44</v>
      </c>
      <c r="O228" s="90"/>
      <c r="P228" s="228">
        <f>O228*H228</f>
        <v>0</v>
      </c>
      <c r="Q228" s="228">
        <v>0.029499999999999998</v>
      </c>
      <c r="R228" s="228">
        <f>Q228*H228</f>
        <v>0.029499999999999998</v>
      </c>
      <c r="S228" s="228">
        <v>0</v>
      </c>
      <c r="T228" s="22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30" t="s">
        <v>174</v>
      </c>
      <c r="AT228" s="230" t="s">
        <v>210</v>
      </c>
      <c r="AU228" s="230" t="s">
        <v>89</v>
      </c>
      <c r="AY228" s="16" t="s">
        <v>134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6" t="s">
        <v>87</v>
      </c>
      <c r="BK228" s="231">
        <f>ROUND(I228*H228,2)</f>
        <v>0</v>
      </c>
      <c r="BL228" s="16" t="s">
        <v>140</v>
      </c>
      <c r="BM228" s="230" t="s">
        <v>361</v>
      </c>
    </row>
    <row r="229" s="2" customFormat="1" ht="16.5" customHeight="1">
      <c r="A229" s="37"/>
      <c r="B229" s="38"/>
      <c r="C229" s="218" t="s">
        <v>362</v>
      </c>
      <c r="D229" s="218" t="s">
        <v>136</v>
      </c>
      <c r="E229" s="219" t="s">
        <v>363</v>
      </c>
      <c r="F229" s="220" t="s">
        <v>364</v>
      </c>
      <c r="G229" s="221" t="s">
        <v>269</v>
      </c>
      <c r="H229" s="222">
        <v>6</v>
      </c>
      <c r="I229" s="223"/>
      <c r="J229" s="224">
        <f>ROUND(I229*H229,2)</f>
        <v>0</v>
      </c>
      <c r="K229" s="225"/>
      <c r="L229" s="43"/>
      <c r="M229" s="226" t="s">
        <v>1</v>
      </c>
      <c r="N229" s="227" t="s">
        <v>44</v>
      </c>
      <c r="O229" s="90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30" t="s">
        <v>365</v>
      </c>
      <c r="AT229" s="230" t="s">
        <v>136</v>
      </c>
      <c r="AU229" s="230" t="s">
        <v>89</v>
      </c>
      <c r="AY229" s="16" t="s">
        <v>134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6" t="s">
        <v>87</v>
      </c>
      <c r="BK229" s="231">
        <f>ROUND(I229*H229,2)</f>
        <v>0</v>
      </c>
      <c r="BL229" s="16" t="s">
        <v>365</v>
      </c>
      <c r="BM229" s="230" t="s">
        <v>366</v>
      </c>
    </row>
    <row r="230" s="2" customFormat="1" ht="24.15" customHeight="1">
      <c r="A230" s="37"/>
      <c r="B230" s="38"/>
      <c r="C230" s="255" t="s">
        <v>367</v>
      </c>
      <c r="D230" s="255" t="s">
        <v>210</v>
      </c>
      <c r="E230" s="256" t="s">
        <v>368</v>
      </c>
      <c r="F230" s="257" t="s">
        <v>369</v>
      </c>
      <c r="G230" s="258" t="s">
        <v>269</v>
      </c>
      <c r="H230" s="259">
        <v>1</v>
      </c>
      <c r="I230" s="260"/>
      <c r="J230" s="261">
        <f>ROUND(I230*H230,2)</f>
        <v>0</v>
      </c>
      <c r="K230" s="262"/>
      <c r="L230" s="263"/>
      <c r="M230" s="264" t="s">
        <v>1</v>
      </c>
      <c r="N230" s="265" t="s">
        <v>44</v>
      </c>
      <c r="O230" s="90"/>
      <c r="P230" s="228">
        <f>O230*H230</f>
        <v>0</v>
      </c>
      <c r="Q230" s="228">
        <v>0.016</v>
      </c>
      <c r="R230" s="228">
        <f>Q230*H230</f>
        <v>0.016</v>
      </c>
      <c r="S230" s="228">
        <v>0</v>
      </c>
      <c r="T230" s="229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0" t="s">
        <v>174</v>
      </c>
      <c r="AT230" s="230" t="s">
        <v>210</v>
      </c>
      <c r="AU230" s="230" t="s">
        <v>89</v>
      </c>
      <c r="AY230" s="16" t="s">
        <v>134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6" t="s">
        <v>87</v>
      </c>
      <c r="BK230" s="231">
        <f>ROUND(I230*H230,2)</f>
        <v>0</v>
      </c>
      <c r="BL230" s="16" t="s">
        <v>140</v>
      </c>
      <c r="BM230" s="230" t="s">
        <v>370</v>
      </c>
    </row>
    <row r="231" s="2" customFormat="1" ht="24.15" customHeight="1">
      <c r="A231" s="37"/>
      <c r="B231" s="38"/>
      <c r="C231" s="255" t="s">
        <v>371</v>
      </c>
      <c r="D231" s="255" t="s">
        <v>210</v>
      </c>
      <c r="E231" s="256" t="s">
        <v>372</v>
      </c>
      <c r="F231" s="257" t="s">
        <v>373</v>
      </c>
      <c r="G231" s="258" t="s">
        <v>269</v>
      </c>
      <c r="H231" s="259">
        <v>2</v>
      </c>
      <c r="I231" s="260"/>
      <c r="J231" s="261">
        <f>ROUND(I231*H231,2)</f>
        <v>0</v>
      </c>
      <c r="K231" s="262"/>
      <c r="L231" s="263"/>
      <c r="M231" s="264" t="s">
        <v>1</v>
      </c>
      <c r="N231" s="265" t="s">
        <v>44</v>
      </c>
      <c r="O231" s="90"/>
      <c r="P231" s="228">
        <f>O231*H231</f>
        <v>0</v>
      </c>
      <c r="Q231" s="228">
        <v>0.0149</v>
      </c>
      <c r="R231" s="228">
        <f>Q231*H231</f>
        <v>0.0298</v>
      </c>
      <c r="S231" s="228">
        <v>0</v>
      </c>
      <c r="T231" s="229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30" t="s">
        <v>174</v>
      </c>
      <c r="AT231" s="230" t="s">
        <v>210</v>
      </c>
      <c r="AU231" s="230" t="s">
        <v>89</v>
      </c>
      <c r="AY231" s="16" t="s">
        <v>134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6" t="s">
        <v>87</v>
      </c>
      <c r="BK231" s="231">
        <f>ROUND(I231*H231,2)</f>
        <v>0</v>
      </c>
      <c r="BL231" s="16" t="s">
        <v>140</v>
      </c>
      <c r="BM231" s="230" t="s">
        <v>374</v>
      </c>
    </row>
    <row r="232" s="2" customFormat="1" ht="21.75" customHeight="1">
      <c r="A232" s="37"/>
      <c r="B232" s="38"/>
      <c r="C232" s="218" t="s">
        <v>375</v>
      </c>
      <c r="D232" s="218" t="s">
        <v>136</v>
      </c>
      <c r="E232" s="219" t="s">
        <v>376</v>
      </c>
      <c r="F232" s="220" t="s">
        <v>377</v>
      </c>
      <c r="G232" s="221" t="s">
        <v>269</v>
      </c>
      <c r="H232" s="222">
        <v>3</v>
      </c>
      <c r="I232" s="223"/>
      <c r="J232" s="224">
        <f>ROUND(I232*H232,2)</f>
        <v>0</v>
      </c>
      <c r="K232" s="225"/>
      <c r="L232" s="43"/>
      <c r="M232" s="226" t="s">
        <v>1</v>
      </c>
      <c r="N232" s="227" t="s">
        <v>44</v>
      </c>
      <c r="O232" s="90"/>
      <c r="P232" s="228">
        <f>O232*H232</f>
        <v>0</v>
      </c>
      <c r="Q232" s="228">
        <v>0</v>
      </c>
      <c r="R232" s="228">
        <f>Q232*H232</f>
        <v>0</v>
      </c>
      <c r="S232" s="228">
        <v>0.0080000000000000002</v>
      </c>
      <c r="T232" s="229">
        <f>S232*H232</f>
        <v>0.024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30" t="s">
        <v>140</v>
      </c>
      <c r="AT232" s="230" t="s">
        <v>136</v>
      </c>
      <c r="AU232" s="230" t="s">
        <v>89</v>
      </c>
      <c r="AY232" s="16" t="s">
        <v>134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6" t="s">
        <v>87</v>
      </c>
      <c r="BK232" s="231">
        <f>ROUND(I232*H232,2)</f>
        <v>0</v>
      </c>
      <c r="BL232" s="16" t="s">
        <v>140</v>
      </c>
      <c r="BM232" s="230" t="s">
        <v>378</v>
      </c>
    </row>
    <row r="233" s="12" customFormat="1" ht="22.8" customHeight="1">
      <c r="A233" s="12"/>
      <c r="B233" s="202"/>
      <c r="C233" s="203"/>
      <c r="D233" s="204" t="s">
        <v>78</v>
      </c>
      <c r="E233" s="216" t="s">
        <v>180</v>
      </c>
      <c r="F233" s="216" t="s">
        <v>379</v>
      </c>
      <c r="G233" s="203"/>
      <c r="H233" s="203"/>
      <c r="I233" s="206"/>
      <c r="J233" s="217">
        <f>BK233</f>
        <v>0</v>
      </c>
      <c r="K233" s="203"/>
      <c r="L233" s="208"/>
      <c r="M233" s="209"/>
      <c r="N233" s="210"/>
      <c r="O233" s="210"/>
      <c r="P233" s="211">
        <f>SUM(P234:P237)</f>
        <v>0</v>
      </c>
      <c r="Q233" s="210"/>
      <c r="R233" s="211">
        <f>SUM(R234:R237)</f>
        <v>0</v>
      </c>
      <c r="S233" s="210"/>
      <c r="T233" s="212">
        <f>SUM(T234:T237)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13" t="s">
        <v>87</v>
      </c>
      <c r="AT233" s="214" t="s">
        <v>78</v>
      </c>
      <c r="AU233" s="214" t="s">
        <v>87</v>
      </c>
      <c r="AY233" s="213" t="s">
        <v>134</v>
      </c>
      <c r="BK233" s="215">
        <f>SUM(BK234:BK237)</f>
        <v>0</v>
      </c>
    </row>
    <row r="234" s="2" customFormat="1" ht="24.15" customHeight="1">
      <c r="A234" s="37"/>
      <c r="B234" s="38"/>
      <c r="C234" s="218" t="s">
        <v>380</v>
      </c>
      <c r="D234" s="218" t="s">
        <v>136</v>
      </c>
      <c r="E234" s="219" t="s">
        <v>381</v>
      </c>
      <c r="F234" s="220" t="s">
        <v>382</v>
      </c>
      <c r="G234" s="221" t="s">
        <v>144</v>
      </c>
      <c r="H234" s="222">
        <v>205.75999999999999</v>
      </c>
      <c r="I234" s="223"/>
      <c r="J234" s="224">
        <f>ROUND(I234*H234,2)</f>
        <v>0</v>
      </c>
      <c r="K234" s="225"/>
      <c r="L234" s="43"/>
      <c r="M234" s="226" t="s">
        <v>1</v>
      </c>
      <c r="N234" s="227" t="s">
        <v>44</v>
      </c>
      <c r="O234" s="90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30" t="s">
        <v>140</v>
      </c>
      <c r="AT234" s="230" t="s">
        <v>136</v>
      </c>
      <c r="AU234" s="230" t="s">
        <v>89</v>
      </c>
      <c r="AY234" s="16" t="s">
        <v>134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6" t="s">
        <v>87</v>
      </c>
      <c r="BK234" s="231">
        <f>ROUND(I234*H234,2)</f>
        <v>0</v>
      </c>
      <c r="BL234" s="16" t="s">
        <v>140</v>
      </c>
      <c r="BM234" s="230" t="s">
        <v>383</v>
      </c>
    </row>
    <row r="235" s="13" customFormat="1">
      <c r="A235" s="13"/>
      <c r="B235" s="232"/>
      <c r="C235" s="233"/>
      <c r="D235" s="234" t="s">
        <v>151</v>
      </c>
      <c r="E235" s="235" t="s">
        <v>1</v>
      </c>
      <c r="F235" s="236" t="s">
        <v>303</v>
      </c>
      <c r="G235" s="233"/>
      <c r="H235" s="237">
        <v>183.75999999999999</v>
      </c>
      <c r="I235" s="238"/>
      <c r="J235" s="233"/>
      <c r="K235" s="233"/>
      <c r="L235" s="239"/>
      <c r="M235" s="240"/>
      <c r="N235" s="241"/>
      <c r="O235" s="241"/>
      <c r="P235" s="241"/>
      <c r="Q235" s="241"/>
      <c r="R235" s="241"/>
      <c r="S235" s="241"/>
      <c r="T235" s="242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3" t="s">
        <v>151</v>
      </c>
      <c r="AU235" s="243" t="s">
        <v>89</v>
      </c>
      <c r="AV235" s="13" t="s">
        <v>89</v>
      </c>
      <c r="AW235" s="13" t="s">
        <v>36</v>
      </c>
      <c r="AX235" s="13" t="s">
        <v>79</v>
      </c>
      <c r="AY235" s="243" t="s">
        <v>134</v>
      </c>
    </row>
    <row r="236" s="13" customFormat="1">
      <c r="A236" s="13"/>
      <c r="B236" s="232"/>
      <c r="C236" s="233"/>
      <c r="D236" s="234" t="s">
        <v>151</v>
      </c>
      <c r="E236" s="235" t="s">
        <v>1</v>
      </c>
      <c r="F236" s="236" t="s">
        <v>384</v>
      </c>
      <c r="G236" s="233"/>
      <c r="H236" s="237">
        <v>22</v>
      </c>
      <c r="I236" s="238"/>
      <c r="J236" s="233"/>
      <c r="K236" s="233"/>
      <c r="L236" s="239"/>
      <c r="M236" s="240"/>
      <c r="N236" s="241"/>
      <c r="O236" s="241"/>
      <c r="P236" s="241"/>
      <c r="Q236" s="241"/>
      <c r="R236" s="241"/>
      <c r="S236" s="241"/>
      <c r="T236" s="24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3" t="s">
        <v>151</v>
      </c>
      <c r="AU236" s="243" t="s">
        <v>89</v>
      </c>
      <c r="AV236" s="13" t="s">
        <v>89</v>
      </c>
      <c r="AW236" s="13" t="s">
        <v>36</v>
      </c>
      <c r="AX236" s="13" t="s">
        <v>79</v>
      </c>
      <c r="AY236" s="243" t="s">
        <v>134</v>
      </c>
    </row>
    <row r="237" s="14" customFormat="1">
      <c r="A237" s="14"/>
      <c r="B237" s="244"/>
      <c r="C237" s="245"/>
      <c r="D237" s="234" t="s">
        <v>151</v>
      </c>
      <c r="E237" s="246" t="s">
        <v>1</v>
      </c>
      <c r="F237" s="247" t="s">
        <v>154</v>
      </c>
      <c r="G237" s="245"/>
      <c r="H237" s="248">
        <v>205.75999999999999</v>
      </c>
      <c r="I237" s="249"/>
      <c r="J237" s="245"/>
      <c r="K237" s="245"/>
      <c r="L237" s="250"/>
      <c r="M237" s="251"/>
      <c r="N237" s="252"/>
      <c r="O237" s="252"/>
      <c r="P237" s="252"/>
      <c r="Q237" s="252"/>
      <c r="R237" s="252"/>
      <c r="S237" s="252"/>
      <c r="T237" s="253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4" t="s">
        <v>151</v>
      </c>
      <c r="AU237" s="254" t="s">
        <v>89</v>
      </c>
      <c r="AV237" s="14" t="s">
        <v>140</v>
      </c>
      <c r="AW237" s="14" t="s">
        <v>36</v>
      </c>
      <c r="AX237" s="14" t="s">
        <v>87</v>
      </c>
      <c r="AY237" s="254" t="s">
        <v>134</v>
      </c>
    </row>
    <row r="238" s="12" customFormat="1" ht="22.8" customHeight="1">
      <c r="A238" s="12"/>
      <c r="B238" s="202"/>
      <c r="C238" s="203"/>
      <c r="D238" s="204" t="s">
        <v>78</v>
      </c>
      <c r="E238" s="216" t="s">
        <v>385</v>
      </c>
      <c r="F238" s="216" t="s">
        <v>386</v>
      </c>
      <c r="G238" s="203"/>
      <c r="H238" s="203"/>
      <c r="I238" s="206"/>
      <c r="J238" s="217">
        <f>BK238</f>
        <v>0</v>
      </c>
      <c r="K238" s="203"/>
      <c r="L238" s="208"/>
      <c r="M238" s="209"/>
      <c r="N238" s="210"/>
      <c r="O238" s="210"/>
      <c r="P238" s="211">
        <f>SUM(P239:P244)</f>
        <v>0</v>
      </c>
      <c r="Q238" s="210"/>
      <c r="R238" s="211">
        <f>SUM(R239:R244)</f>
        <v>0</v>
      </c>
      <c r="S238" s="210"/>
      <c r="T238" s="212">
        <f>SUM(T239:T244)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13" t="s">
        <v>87</v>
      </c>
      <c r="AT238" s="214" t="s">
        <v>78</v>
      </c>
      <c r="AU238" s="214" t="s">
        <v>87</v>
      </c>
      <c r="AY238" s="213" t="s">
        <v>134</v>
      </c>
      <c r="BK238" s="215">
        <f>SUM(BK239:BK244)</f>
        <v>0</v>
      </c>
    </row>
    <row r="239" s="2" customFormat="1" ht="21.75" customHeight="1">
      <c r="A239" s="37"/>
      <c r="B239" s="38"/>
      <c r="C239" s="218" t="s">
        <v>387</v>
      </c>
      <c r="D239" s="218" t="s">
        <v>136</v>
      </c>
      <c r="E239" s="219" t="s">
        <v>388</v>
      </c>
      <c r="F239" s="220" t="s">
        <v>389</v>
      </c>
      <c r="G239" s="221" t="s">
        <v>201</v>
      </c>
      <c r="H239" s="222">
        <v>92.569999999999993</v>
      </c>
      <c r="I239" s="223"/>
      <c r="J239" s="224">
        <f>ROUND(I239*H239,2)</f>
        <v>0</v>
      </c>
      <c r="K239" s="225"/>
      <c r="L239" s="43"/>
      <c r="M239" s="226" t="s">
        <v>1</v>
      </c>
      <c r="N239" s="227" t="s">
        <v>44</v>
      </c>
      <c r="O239" s="90"/>
      <c r="P239" s="228">
        <f>O239*H239</f>
        <v>0</v>
      </c>
      <c r="Q239" s="228">
        <v>0</v>
      </c>
      <c r="R239" s="228">
        <f>Q239*H239</f>
        <v>0</v>
      </c>
      <c r="S239" s="228">
        <v>0</v>
      </c>
      <c r="T239" s="229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30" t="s">
        <v>140</v>
      </c>
      <c r="AT239" s="230" t="s">
        <v>136</v>
      </c>
      <c r="AU239" s="230" t="s">
        <v>89</v>
      </c>
      <c r="AY239" s="16" t="s">
        <v>134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6" t="s">
        <v>87</v>
      </c>
      <c r="BK239" s="231">
        <f>ROUND(I239*H239,2)</f>
        <v>0</v>
      </c>
      <c r="BL239" s="16" t="s">
        <v>140</v>
      </c>
      <c r="BM239" s="230" t="s">
        <v>390</v>
      </c>
    </row>
    <row r="240" s="13" customFormat="1">
      <c r="A240" s="13"/>
      <c r="B240" s="232"/>
      <c r="C240" s="233"/>
      <c r="D240" s="234" t="s">
        <v>151</v>
      </c>
      <c r="E240" s="235" t="s">
        <v>1</v>
      </c>
      <c r="F240" s="236" t="s">
        <v>391</v>
      </c>
      <c r="G240" s="233"/>
      <c r="H240" s="237">
        <v>92.569999999999993</v>
      </c>
      <c r="I240" s="238"/>
      <c r="J240" s="233"/>
      <c r="K240" s="233"/>
      <c r="L240" s="239"/>
      <c r="M240" s="240"/>
      <c r="N240" s="241"/>
      <c r="O240" s="241"/>
      <c r="P240" s="241"/>
      <c r="Q240" s="241"/>
      <c r="R240" s="241"/>
      <c r="S240" s="241"/>
      <c r="T240" s="24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3" t="s">
        <v>151</v>
      </c>
      <c r="AU240" s="243" t="s">
        <v>89</v>
      </c>
      <c r="AV240" s="13" t="s">
        <v>89</v>
      </c>
      <c r="AW240" s="13" t="s">
        <v>36</v>
      </c>
      <c r="AX240" s="13" t="s">
        <v>87</v>
      </c>
      <c r="AY240" s="243" t="s">
        <v>134</v>
      </c>
    </row>
    <row r="241" s="2" customFormat="1" ht="24.15" customHeight="1">
      <c r="A241" s="37"/>
      <c r="B241" s="38"/>
      <c r="C241" s="218" t="s">
        <v>392</v>
      </c>
      <c r="D241" s="218" t="s">
        <v>136</v>
      </c>
      <c r="E241" s="219" t="s">
        <v>393</v>
      </c>
      <c r="F241" s="220" t="s">
        <v>394</v>
      </c>
      <c r="G241" s="221" t="s">
        <v>201</v>
      </c>
      <c r="H241" s="222">
        <v>640.99000000000001</v>
      </c>
      <c r="I241" s="223"/>
      <c r="J241" s="224">
        <f>ROUND(I241*H241,2)</f>
        <v>0</v>
      </c>
      <c r="K241" s="225"/>
      <c r="L241" s="43"/>
      <c r="M241" s="226" t="s">
        <v>1</v>
      </c>
      <c r="N241" s="227" t="s">
        <v>44</v>
      </c>
      <c r="O241" s="90"/>
      <c r="P241" s="228">
        <f>O241*H241</f>
        <v>0</v>
      </c>
      <c r="Q241" s="228">
        <v>0</v>
      </c>
      <c r="R241" s="228">
        <f>Q241*H241</f>
        <v>0</v>
      </c>
      <c r="S241" s="228">
        <v>0</v>
      </c>
      <c r="T241" s="229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30" t="s">
        <v>140</v>
      </c>
      <c r="AT241" s="230" t="s">
        <v>136</v>
      </c>
      <c r="AU241" s="230" t="s">
        <v>89</v>
      </c>
      <c r="AY241" s="16" t="s">
        <v>134</v>
      </c>
      <c r="BE241" s="231">
        <f>IF(N241="základní",J241,0)</f>
        <v>0</v>
      </c>
      <c r="BF241" s="231">
        <f>IF(N241="snížená",J241,0)</f>
        <v>0</v>
      </c>
      <c r="BG241" s="231">
        <f>IF(N241="zákl. přenesená",J241,0)</f>
        <v>0</v>
      </c>
      <c r="BH241" s="231">
        <f>IF(N241="sníž. přenesená",J241,0)</f>
        <v>0</v>
      </c>
      <c r="BI241" s="231">
        <f>IF(N241="nulová",J241,0)</f>
        <v>0</v>
      </c>
      <c r="BJ241" s="16" t="s">
        <v>87</v>
      </c>
      <c r="BK241" s="231">
        <f>ROUND(I241*H241,2)</f>
        <v>0</v>
      </c>
      <c r="BL241" s="16" t="s">
        <v>140</v>
      </c>
      <c r="BM241" s="230" t="s">
        <v>395</v>
      </c>
    </row>
    <row r="242" s="13" customFormat="1">
      <c r="A242" s="13"/>
      <c r="B242" s="232"/>
      <c r="C242" s="233"/>
      <c r="D242" s="234" t="s">
        <v>151</v>
      </c>
      <c r="E242" s="235" t="s">
        <v>1</v>
      </c>
      <c r="F242" s="236" t="s">
        <v>396</v>
      </c>
      <c r="G242" s="233"/>
      <c r="H242" s="237">
        <v>640.99000000000001</v>
      </c>
      <c r="I242" s="238"/>
      <c r="J242" s="233"/>
      <c r="K242" s="233"/>
      <c r="L242" s="239"/>
      <c r="M242" s="240"/>
      <c r="N242" s="241"/>
      <c r="O242" s="241"/>
      <c r="P242" s="241"/>
      <c r="Q242" s="241"/>
      <c r="R242" s="241"/>
      <c r="S242" s="241"/>
      <c r="T242" s="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3" t="s">
        <v>151</v>
      </c>
      <c r="AU242" s="243" t="s">
        <v>89</v>
      </c>
      <c r="AV242" s="13" t="s">
        <v>89</v>
      </c>
      <c r="AW242" s="13" t="s">
        <v>36</v>
      </c>
      <c r="AX242" s="13" t="s">
        <v>87</v>
      </c>
      <c r="AY242" s="243" t="s">
        <v>134</v>
      </c>
    </row>
    <row r="243" s="2" customFormat="1" ht="44.25" customHeight="1">
      <c r="A243" s="37"/>
      <c r="B243" s="38"/>
      <c r="C243" s="218" t="s">
        <v>397</v>
      </c>
      <c r="D243" s="218" t="s">
        <v>136</v>
      </c>
      <c r="E243" s="219" t="s">
        <v>398</v>
      </c>
      <c r="F243" s="220" t="s">
        <v>399</v>
      </c>
      <c r="G243" s="221" t="s">
        <v>201</v>
      </c>
      <c r="H243" s="222">
        <v>91.359999999999999</v>
      </c>
      <c r="I243" s="223"/>
      <c r="J243" s="224">
        <f>ROUND(I243*H243,2)</f>
        <v>0</v>
      </c>
      <c r="K243" s="225"/>
      <c r="L243" s="43"/>
      <c r="M243" s="226" t="s">
        <v>1</v>
      </c>
      <c r="N243" s="227" t="s">
        <v>44</v>
      </c>
      <c r="O243" s="90"/>
      <c r="P243" s="228">
        <f>O243*H243</f>
        <v>0</v>
      </c>
      <c r="Q243" s="228">
        <v>0</v>
      </c>
      <c r="R243" s="228">
        <f>Q243*H243</f>
        <v>0</v>
      </c>
      <c r="S243" s="228">
        <v>0</v>
      </c>
      <c r="T243" s="229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30" t="s">
        <v>140</v>
      </c>
      <c r="AT243" s="230" t="s">
        <v>136</v>
      </c>
      <c r="AU243" s="230" t="s">
        <v>89</v>
      </c>
      <c r="AY243" s="16" t="s">
        <v>134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6" t="s">
        <v>87</v>
      </c>
      <c r="BK243" s="231">
        <f>ROUND(I243*H243,2)</f>
        <v>0</v>
      </c>
      <c r="BL243" s="16" t="s">
        <v>140</v>
      </c>
      <c r="BM243" s="230" t="s">
        <v>400</v>
      </c>
    </row>
    <row r="244" s="13" customFormat="1">
      <c r="A244" s="13"/>
      <c r="B244" s="232"/>
      <c r="C244" s="233"/>
      <c r="D244" s="234" t="s">
        <v>151</v>
      </c>
      <c r="E244" s="235" t="s">
        <v>1</v>
      </c>
      <c r="F244" s="236" t="s">
        <v>401</v>
      </c>
      <c r="G244" s="233"/>
      <c r="H244" s="237">
        <v>91.359999999999999</v>
      </c>
      <c r="I244" s="238"/>
      <c r="J244" s="233"/>
      <c r="K244" s="233"/>
      <c r="L244" s="239"/>
      <c r="M244" s="240"/>
      <c r="N244" s="241"/>
      <c r="O244" s="241"/>
      <c r="P244" s="241"/>
      <c r="Q244" s="241"/>
      <c r="R244" s="241"/>
      <c r="S244" s="241"/>
      <c r="T244" s="24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3" t="s">
        <v>151</v>
      </c>
      <c r="AU244" s="243" t="s">
        <v>89</v>
      </c>
      <c r="AV244" s="13" t="s">
        <v>89</v>
      </c>
      <c r="AW244" s="13" t="s">
        <v>36</v>
      </c>
      <c r="AX244" s="13" t="s">
        <v>87</v>
      </c>
      <c r="AY244" s="243" t="s">
        <v>134</v>
      </c>
    </row>
    <row r="245" s="12" customFormat="1" ht="22.8" customHeight="1">
      <c r="A245" s="12"/>
      <c r="B245" s="202"/>
      <c r="C245" s="203"/>
      <c r="D245" s="204" t="s">
        <v>78</v>
      </c>
      <c r="E245" s="216" t="s">
        <v>402</v>
      </c>
      <c r="F245" s="216" t="s">
        <v>403</v>
      </c>
      <c r="G245" s="203"/>
      <c r="H245" s="203"/>
      <c r="I245" s="206"/>
      <c r="J245" s="217">
        <f>BK245</f>
        <v>0</v>
      </c>
      <c r="K245" s="203"/>
      <c r="L245" s="208"/>
      <c r="M245" s="209"/>
      <c r="N245" s="210"/>
      <c r="O245" s="210"/>
      <c r="P245" s="211">
        <f>P246</f>
        <v>0</v>
      </c>
      <c r="Q245" s="210"/>
      <c r="R245" s="211">
        <f>R246</f>
        <v>0</v>
      </c>
      <c r="S245" s="210"/>
      <c r="T245" s="212">
        <f>T246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13" t="s">
        <v>87</v>
      </c>
      <c r="AT245" s="214" t="s">
        <v>78</v>
      </c>
      <c r="AU245" s="214" t="s">
        <v>87</v>
      </c>
      <c r="AY245" s="213" t="s">
        <v>134</v>
      </c>
      <c r="BK245" s="215">
        <f>BK246</f>
        <v>0</v>
      </c>
    </row>
    <row r="246" s="2" customFormat="1" ht="24.15" customHeight="1">
      <c r="A246" s="37"/>
      <c r="B246" s="38"/>
      <c r="C246" s="218" t="s">
        <v>404</v>
      </c>
      <c r="D246" s="218" t="s">
        <v>136</v>
      </c>
      <c r="E246" s="219" t="s">
        <v>405</v>
      </c>
      <c r="F246" s="220" t="s">
        <v>406</v>
      </c>
      <c r="G246" s="221" t="s">
        <v>201</v>
      </c>
      <c r="H246" s="222">
        <v>217.94399999999999</v>
      </c>
      <c r="I246" s="223"/>
      <c r="J246" s="224">
        <f>ROUND(I246*H246,2)</f>
        <v>0</v>
      </c>
      <c r="K246" s="225"/>
      <c r="L246" s="43"/>
      <c r="M246" s="226" t="s">
        <v>1</v>
      </c>
      <c r="N246" s="227" t="s">
        <v>44</v>
      </c>
      <c r="O246" s="90"/>
      <c r="P246" s="228">
        <f>O246*H246</f>
        <v>0</v>
      </c>
      <c r="Q246" s="228">
        <v>0</v>
      </c>
      <c r="R246" s="228">
        <f>Q246*H246</f>
        <v>0</v>
      </c>
      <c r="S246" s="228">
        <v>0</v>
      </c>
      <c r="T246" s="229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30" t="s">
        <v>140</v>
      </c>
      <c r="AT246" s="230" t="s">
        <v>136</v>
      </c>
      <c r="AU246" s="230" t="s">
        <v>89</v>
      </c>
      <c r="AY246" s="16" t="s">
        <v>134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6" t="s">
        <v>87</v>
      </c>
      <c r="BK246" s="231">
        <f>ROUND(I246*H246,2)</f>
        <v>0</v>
      </c>
      <c r="BL246" s="16" t="s">
        <v>140</v>
      </c>
      <c r="BM246" s="230" t="s">
        <v>407</v>
      </c>
    </row>
    <row r="247" s="12" customFormat="1" ht="25.92" customHeight="1">
      <c r="A247" s="12"/>
      <c r="B247" s="202"/>
      <c r="C247" s="203"/>
      <c r="D247" s="204" t="s">
        <v>78</v>
      </c>
      <c r="E247" s="205" t="s">
        <v>408</v>
      </c>
      <c r="F247" s="205" t="s">
        <v>409</v>
      </c>
      <c r="G247" s="203"/>
      <c r="H247" s="203"/>
      <c r="I247" s="206"/>
      <c r="J247" s="207">
        <f>BK247</f>
        <v>0</v>
      </c>
      <c r="K247" s="203"/>
      <c r="L247" s="208"/>
      <c r="M247" s="209"/>
      <c r="N247" s="210"/>
      <c r="O247" s="210"/>
      <c r="P247" s="211">
        <f>P248+P251+P253+P257+P259</f>
        <v>0</v>
      </c>
      <c r="Q247" s="210"/>
      <c r="R247" s="211">
        <f>R248+R251+R253+R257+R259</f>
        <v>0</v>
      </c>
      <c r="S247" s="210"/>
      <c r="T247" s="212">
        <f>T248+T251+T253+T257+T259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13" t="s">
        <v>161</v>
      </c>
      <c r="AT247" s="214" t="s">
        <v>78</v>
      </c>
      <c r="AU247" s="214" t="s">
        <v>79</v>
      </c>
      <c r="AY247" s="213" t="s">
        <v>134</v>
      </c>
      <c r="BK247" s="215">
        <f>BK248+BK251+BK253+BK257+BK259</f>
        <v>0</v>
      </c>
    </row>
    <row r="248" s="12" customFormat="1" ht="22.8" customHeight="1">
      <c r="A248" s="12"/>
      <c r="B248" s="202"/>
      <c r="C248" s="203"/>
      <c r="D248" s="204" t="s">
        <v>78</v>
      </c>
      <c r="E248" s="216" t="s">
        <v>410</v>
      </c>
      <c r="F248" s="216" t="s">
        <v>411</v>
      </c>
      <c r="G248" s="203"/>
      <c r="H248" s="203"/>
      <c r="I248" s="206"/>
      <c r="J248" s="217">
        <f>BK248</f>
        <v>0</v>
      </c>
      <c r="K248" s="203"/>
      <c r="L248" s="208"/>
      <c r="M248" s="209"/>
      <c r="N248" s="210"/>
      <c r="O248" s="210"/>
      <c r="P248" s="211">
        <f>SUM(P249:P250)</f>
        <v>0</v>
      </c>
      <c r="Q248" s="210"/>
      <c r="R248" s="211">
        <f>SUM(R249:R250)</f>
        <v>0</v>
      </c>
      <c r="S248" s="210"/>
      <c r="T248" s="212">
        <f>SUM(T249:T250)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13" t="s">
        <v>161</v>
      </c>
      <c r="AT248" s="214" t="s">
        <v>78</v>
      </c>
      <c r="AU248" s="214" t="s">
        <v>87</v>
      </c>
      <c r="AY248" s="213" t="s">
        <v>134</v>
      </c>
      <c r="BK248" s="215">
        <f>SUM(BK249:BK250)</f>
        <v>0</v>
      </c>
    </row>
    <row r="249" s="2" customFormat="1" ht="16.5" customHeight="1">
      <c r="A249" s="37"/>
      <c r="B249" s="38"/>
      <c r="C249" s="218" t="s">
        <v>412</v>
      </c>
      <c r="D249" s="218" t="s">
        <v>136</v>
      </c>
      <c r="E249" s="219" t="s">
        <v>413</v>
      </c>
      <c r="F249" s="220" t="s">
        <v>414</v>
      </c>
      <c r="G249" s="221" t="s">
        <v>332</v>
      </c>
      <c r="H249" s="222">
        <v>1</v>
      </c>
      <c r="I249" s="223"/>
      <c r="J249" s="224">
        <f>ROUND(I249*H249,2)</f>
        <v>0</v>
      </c>
      <c r="K249" s="225"/>
      <c r="L249" s="43"/>
      <c r="M249" s="226" t="s">
        <v>1</v>
      </c>
      <c r="N249" s="227" t="s">
        <v>44</v>
      </c>
      <c r="O249" s="90"/>
      <c r="P249" s="228">
        <f>O249*H249</f>
        <v>0</v>
      </c>
      <c r="Q249" s="228">
        <v>0</v>
      </c>
      <c r="R249" s="228">
        <f>Q249*H249</f>
        <v>0</v>
      </c>
      <c r="S249" s="228">
        <v>0</v>
      </c>
      <c r="T249" s="229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30" t="s">
        <v>415</v>
      </c>
      <c r="AT249" s="230" t="s">
        <v>136</v>
      </c>
      <c r="AU249" s="230" t="s">
        <v>89</v>
      </c>
      <c r="AY249" s="16" t="s">
        <v>134</v>
      </c>
      <c r="BE249" s="231">
        <f>IF(N249="základní",J249,0)</f>
        <v>0</v>
      </c>
      <c r="BF249" s="231">
        <f>IF(N249="snížená",J249,0)</f>
        <v>0</v>
      </c>
      <c r="BG249" s="231">
        <f>IF(N249="zákl. přenesená",J249,0)</f>
        <v>0</v>
      </c>
      <c r="BH249" s="231">
        <f>IF(N249="sníž. přenesená",J249,0)</f>
        <v>0</v>
      </c>
      <c r="BI249" s="231">
        <f>IF(N249="nulová",J249,0)</f>
        <v>0</v>
      </c>
      <c r="BJ249" s="16" t="s">
        <v>87</v>
      </c>
      <c r="BK249" s="231">
        <f>ROUND(I249*H249,2)</f>
        <v>0</v>
      </c>
      <c r="BL249" s="16" t="s">
        <v>415</v>
      </c>
      <c r="BM249" s="230" t="s">
        <v>416</v>
      </c>
    </row>
    <row r="250" s="2" customFormat="1" ht="16.5" customHeight="1">
      <c r="A250" s="37"/>
      <c r="B250" s="38"/>
      <c r="C250" s="218" t="s">
        <v>417</v>
      </c>
      <c r="D250" s="218" t="s">
        <v>136</v>
      </c>
      <c r="E250" s="219" t="s">
        <v>418</v>
      </c>
      <c r="F250" s="220" t="s">
        <v>419</v>
      </c>
      <c r="G250" s="221" t="s">
        <v>332</v>
      </c>
      <c r="H250" s="222">
        <v>1</v>
      </c>
      <c r="I250" s="223"/>
      <c r="J250" s="224">
        <f>ROUND(I250*H250,2)</f>
        <v>0</v>
      </c>
      <c r="K250" s="225"/>
      <c r="L250" s="43"/>
      <c r="M250" s="226" t="s">
        <v>1</v>
      </c>
      <c r="N250" s="227" t="s">
        <v>44</v>
      </c>
      <c r="O250" s="90"/>
      <c r="P250" s="228">
        <f>O250*H250</f>
        <v>0</v>
      </c>
      <c r="Q250" s="228">
        <v>0</v>
      </c>
      <c r="R250" s="228">
        <f>Q250*H250</f>
        <v>0</v>
      </c>
      <c r="S250" s="228">
        <v>0</v>
      </c>
      <c r="T250" s="229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30" t="s">
        <v>415</v>
      </c>
      <c r="AT250" s="230" t="s">
        <v>136</v>
      </c>
      <c r="AU250" s="230" t="s">
        <v>89</v>
      </c>
      <c r="AY250" s="16" t="s">
        <v>134</v>
      </c>
      <c r="BE250" s="231">
        <f>IF(N250="základní",J250,0)</f>
        <v>0</v>
      </c>
      <c r="BF250" s="231">
        <f>IF(N250="snížená",J250,0)</f>
        <v>0</v>
      </c>
      <c r="BG250" s="231">
        <f>IF(N250="zákl. přenesená",J250,0)</f>
        <v>0</v>
      </c>
      <c r="BH250" s="231">
        <f>IF(N250="sníž. přenesená",J250,0)</f>
        <v>0</v>
      </c>
      <c r="BI250" s="231">
        <f>IF(N250="nulová",J250,0)</f>
        <v>0</v>
      </c>
      <c r="BJ250" s="16" t="s">
        <v>87</v>
      </c>
      <c r="BK250" s="231">
        <f>ROUND(I250*H250,2)</f>
        <v>0</v>
      </c>
      <c r="BL250" s="16" t="s">
        <v>415</v>
      </c>
      <c r="BM250" s="230" t="s">
        <v>420</v>
      </c>
    </row>
    <row r="251" s="12" customFormat="1" ht="22.8" customHeight="1">
      <c r="A251" s="12"/>
      <c r="B251" s="202"/>
      <c r="C251" s="203"/>
      <c r="D251" s="204" t="s">
        <v>78</v>
      </c>
      <c r="E251" s="216" t="s">
        <v>421</v>
      </c>
      <c r="F251" s="216" t="s">
        <v>422</v>
      </c>
      <c r="G251" s="203"/>
      <c r="H251" s="203"/>
      <c r="I251" s="206"/>
      <c r="J251" s="217">
        <f>BK251</f>
        <v>0</v>
      </c>
      <c r="K251" s="203"/>
      <c r="L251" s="208"/>
      <c r="M251" s="209"/>
      <c r="N251" s="210"/>
      <c r="O251" s="210"/>
      <c r="P251" s="211">
        <f>P252</f>
        <v>0</v>
      </c>
      <c r="Q251" s="210"/>
      <c r="R251" s="211">
        <f>R252</f>
        <v>0</v>
      </c>
      <c r="S251" s="210"/>
      <c r="T251" s="212">
        <f>T252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13" t="s">
        <v>161</v>
      </c>
      <c r="AT251" s="214" t="s">
        <v>78</v>
      </c>
      <c r="AU251" s="214" t="s">
        <v>87</v>
      </c>
      <c r="AY251" s="213" t="s">
        <v>134</v>
      </c>
      <c r="BK251" s="215">
        <f>BK252</f>
        <v>0</v>
      </c>
    </row>
    <row r="252" s="2" customFormat="1" ht="16.5" customHeight="1">
      <c r="A252" s="37"/>
      <c r="B252" s="38"/>
      <c r="C252" s="218" t="s">
        <v>423</v>
      </c>
      <c r="D252" s="218" t="s">
        <v>136</v>
      </c>
      <c r="E252" s="219" t="s">
        <v>424</v>
      </c>
      <c r="F252" s="220" t="s">
        <v>425</v>
      </c>
      <c r="G252" s="221" t="s">
        <v>332</v>
      </c>
      <c r="H252" s="222">
        <v>1</v>
      </c>
      <c r="I252" s="223"/>
      <c r="J252" s="224">
        <f>ROUND(I252*H252,2)</f>
        <v>0</v>
      </c>
      <c r="K252" s="225"/>
      <c r="L252" s="43"/>
      <c r="M252" s="226" t="s">
        <v>1</v>
      </c>
      <c r="N252" s="227" t="s">
        <v>44</v>
      </c>
      <c r="O252" s="90"/>
      <c r="P252" s="228">
        <f>O252*H252</f>
        <v>0</v>
      </c>
      <c r="Q252" s="228">
        <v>0</v>
      </c>
      <c r="R252" s="228">
        <f>Q252*H252</f>
        <v>0</v>
      </c>
      <c r="S252" s="228">
        <v>0</v>
      </c>
      <c r="T252" s="229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30" t="s">
        <v>415</v>
      </c>
      <c r="AT252" s="230" t="s">
        <v>136</v>
      </c>
      <c r="AU252" s="230" t="s">
        <v>89</v>
      </c>
      <c r="AY252" s="16" t="s">
        <v>134</v>
      </c>
      <c r="BE252" s="231">
        <f>IF(N252="základní",J252,0)</f>
        <v>0</v>
      </c>
      <c r="BF252" s="231">
        <f>IF(N252="snížená",J252,0)</f>
        <v>0</v>
      </c>
      <c r="BG252" s="231">
        <f>IF(N252="zákl. přenesená",J252,0)</f>
        <v>0</v>
      </c>
      <c r="BH252" s="231">
        <f>IF(N252="sníž. přenesená",J252,0)</f>
        <v>0</v>
      </c>
      <c r="BI252" s="231">
        <f>IF(N252="nulová",J252,0)</f>
        <v>0</v>
      </c>
      <c r="BJ252" s="16" t="s">
        <v>87</v>
      </c>
      <c r="BK252" s="231">
        <f>ROUND(I252*H252,2)</f>
        <v>0</v>
      </c>
      <c r="BL252" s="16" t="s">
        <v>415</v>
      </c>
      <c r="BM252" s="230" t="s">
        <v>426</v>
      </c>
    </row>
    <row r="253" s="12" customFormat="1" ht="22.8" customHeight="1">
      <c r="A253" s="12"/>
      <c r="B253" s="202"/>
      <c r="C253" s="203"/>
      <c r="D253" s="204" t="s">
        <v>78</v>
      </c>
      <c r="E253" s="216" t="s">
        <v>427</v>
      </c>
      <c r="F253" s="216" t="s">
        <v>428</v>
      </c>
      <c r="G253" s="203"/>
      <c r="H253" s="203"/>
      <c r="I253" s="206"/>
      <c r="J253" s="217">
        <f>BK253</f>
        <v>0</v>
      </c>
      <c r="K253" s="203"/>
      <c r="L253" s="208"/>
      <c r="M253" s="209"/>
      <c r="N253" s="210"/>
      <c r="O253" s="210"/>
      <c r="P253" s="211">
        <f>SUM(P254:P256)</f>
        <v>0</v>
      </c>
      <c r="Q253" s="210"/>
      <c r="R253" s="211">
        <f>SUM(R254:R256)</f>
        <v>0</v>
      </c>
      <c r="S253" s="210"/>
      <c r="T253" s="212">
        <f>SUM(T254:T256)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3" t="s">
        <v>161</v>
      </c>
      <c r="AT253" s="214" t="s">
        <v>78</v>
      </c>
      <c r="AU253" s="214" t="s">
        <v>87</v>
      </c>
      <c r="AY253" s="213" t="s">
        <v>134</v>
      </c>
      <c r="BK253" s="215">
        <f>SUM(BK254:BK256)</f>
        <v>0</v>
      </c>
    </row>
    <row r="254" s="2" customFormat="1" ht="24.15" customHeight="1">
      <c r="A254" s="37"/>
      <c r="B254" s="38"/>
      <c r="C254" s="218" t="s">
        <v>429</v>
      </c>
      <c r="D254" s="218" t="s">
        <v>136</v>
      </c>
      <c r="E254" s="219" t="s">
        <v>430</v>
      </c>
      <c r="F254" s="220" t="s">
        <v>431</v>
      </c>
      <c r="G254" s="221" t="s">
        <v>332</v>
      </c>
      <c r="H254" s="222">
        <v>1</v>
      </c>
      <c r="I254" s="223"/>
      <c r="J254" s="224">
        <f>ROUND(I254*H254,2)</f>
        <v>0</v>
      </c>
      <c r="K254" s="225"/>
      <c r="L254" s="43"/>
      <c r="M254" s="226" t="s">
        <v>1</v>
      </c>
      <c r="N254" s="227" t="s">
        <v>44</v>
      </c>
      <c r="O254" s="90"/>
      <c r="P254" s="228">
        <f>O254*H254</f>
        <v>0</v>
      </c>
      <c r="Q254" s="228">
        <v>0</v>
      </c>
      <c r="R254" s="228">
        <f>Q254*H254</f>
        <v>0</v>
      </c>
      <c r="S254" s="228">
        <v>0</v>
      </c>
      <c r="T254" s="229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30" t="s">
        <v>415</v>
      </c>
      <c r="AT254" s="230" t="s">
        <v>136</v>
      </c>
      <c r="AU254" s="230" t="s">
        <v>89</v>
      </c>
      <c r="AY254" s="16" t="s">
        <v>134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6" t="s">
        <v>87</v>
      </c>
      <c r="BK254" s="231">
        <f>ROUND(I254*H254,2)</f>
        <v>0</v>
      </c>
      <c r="BL254" s="16" t="s">
        <v>415</v>
      </c>
      <c r="BM254" s="230" t="s">
        <v>432</v>
      </c>
    </row>
    <row r="255" s="2" customFormat="1" ht="16.5" customHeight="1">
      <c r="A255" s="37"/>
      <c r="B255" s="38"/>
      <c r="C255" s="218" t="s">
        <v>433</v>
      </c>
      <c r="D255" s="218" t="s">
        <v>136</v>
      </c>
      <c r="E255" s="219" t="s">
        <v>434</v>
      </c>
      <c r="F255" s="220" t="s">
        <v>435</v>
      </c>
      <c r="G255" s="221" t="s">
        <v>332</v>
      </c>
      <c r="H255" s="222">
        <v>1</v>
      </c>
      <c r="I255" s="223"/>
      <c r="J255" s="224">
        <f>ROUND(I255*H255,2)</f>
        <v>0</v>
      </c>
      <c r="K255" s="225"/>
      <c r="L255" s="43"/>
      <c r="M255" s="226" t="s">
        <v>1</v>
      </c>
      <c r="N255" s="227" t="s">
        <v>44</v>
      </c>
      <c r="O255" s="90"/>
      <c r="P255" s="228">
        <f>O255*H255</f>
        <v>0</v>
      </c>
      <c r="Q255" s="228">
        <v>0</v>
      </c>
      <c r="R255" s="228">
        <f>Q255*H255</f>
        <v>0</v>
      </c>
      <c r="S255" s="228">
        <v>0</v>
      </c>
      <c r="T255" s="229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30" t="s">
        <v>415</v>
      </c>
      <c r="AT255" s="230" t="s">
        <v>136</v>
      </c>
      <c r="AU255" s="230" t="s">
        <v>89</v>
      </c>
      <c r="AY255" s="16" t="s">
        <v>134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6" t="s">
        <v>87</v>
      </c>
      <c r="BK255" s="231">
        <f>ROUND(I255*H255,2)</f>
        <v>0</v>
      </c>
      <c r="BL255" s="16" t="s">
        <v>415</v>
      </c>
      <c r="BM255" s="230" t="s">
        <v>436</v>
      </c>
    </row>
    <row r="256" s="2" customFormat="1" ht="24.15" customHeight="1">
      <c r="A256" s="37"/>
      <c r="B256" s="38"/>
      <c r="C256" s="218" t="s">
        <v>437</v>
      </c>
      <c r="D256" s="218" t="s">
        <v>136</v>
      </c>
      <c r="E256" s="219" t="s">
        <v>438</v>
      </c>
      <c r="F256" s="220" t="s">
        <v>439</v>
      </c>
      <c r="G256" s="221" t="s">
        <v>332</v>
      </c>
      <c r="H256" s="222">
        <v>1</v>
      </c>
      <c r="I256" s="223"/>
      <c r="J256" s="224">
        <f>ROUND(I256*H256,2)</f>
        <v>0</v>
      </c>
      <c r="K256" s="225"/>
      <c r="L256" s="43"/>
      <c r="M256" s="226" t="s">
        <v>1</v>
      </c>
      <c r="N256" s="227" t="s">
        <v>44</v>
      </c>
      <c r="O256" s="90"/>
      <c r="P256" s="228">
        <f>O256*H256</f>
        <v>0</v>
      </c>
      <c r="Q256" s="228">
        <v>0</v>
      </c>
      <c r="R256" s="228">
        <f>Q256*H256</f>
        <v>0</v>
      </c>
      <c r="S256" s="228">
        <v>0</v>
      </c>
      <c r="T256" s="229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30" t="s">
        <v>415</v>
      </c>
      <c r="AT256" s="230" t="s">
        <v>136</v>
      </c>
      <c r="AU256" s="230" t="s">
        <v>89</v>
      </c>
      <c r="AY256" s="16" t="s">
        <v>134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6" t="s">
        <v>87</v>
      </c>
      <c r="BK256" s="231">
        <f>ROUND(I256*H256,2)</f>
        <v>0</v>
      </c>
      <c r="BL256" s="16" t="s">
        <v>415</v>
      </c>
      <c r="BM256" s="230" t="s">
        <v>440</v>
      </c>
    </row>
    <row r="257" s="12" customFormat="1" ht="22.8" customHeight="1">
      <c r="A257" s="12"/>
      <c r="B257" s="202"/>
      <c r="C257" s="203"/>
      <c r="D257" s="204" t="s">
        <v>78</v>
      </c>
      <c r="E257" s="216" t="s">
        <v>441</v>
      </c>
      <c r="F257" s="216" t="s">
        <v>442</v>
      </c>
      <c r="G257" s="203"/>
      <c r="H257" s="203"/>
      <c r="I257" s="206"/>
      <c r="J257" s="217">
        <f>BK257</f>
        <v>0</v>
      </c>
      <c r="K257" s="203"/>
      <c r="L257" s="208"/>
      <c r="M257" s="209"/>
      <c r="N257" s="210"/>
      <c r="O257" s="210"/>
      <c r="P257" s="211">
        <f>P258</f>
        <v>0</v>
      </c>
      <c r="Q257" s="210"/>
      <c r="R257" s="211">
        <f>R258</f>
        <v>0</v>
      </c>
      <c r="S257" s="210"/>
      <c r="T257" s="212">
        <f>T258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13" t="s">
        <v>161</v>
      </c>
      <c r="AT257" s="214" t="s">
        <v>78</v>
      </c>
      <c r="AU257" s="214" t="s">
        <v>87</v>
      </c>
      <c r="AY257" s="213" t="s">
        <v>134</v>
      </c>
      <c r="BK257" s="215">
        <f>BK258</f>
        <v>0</v>
      </c>
    </row>
    <row r="258" s="2" customFormat="1" ht="16.5" customHeight="1">
      <c r="A258" s="37"/>
      <c r="B258" s="38"/>
      <c r="C258" s="218" t="s">
        <v>443</v>
      </c>
      <c r="D258" s="218" t="s">
        <v>136</v>
      </c>
      <c r="E258" s="219" t="s">
        <v>444</v>
      </c>
      <c r="F258" s="220" t="s">
        <v>445</v>
      </c>
      <c r="G258" s="221" t="s">
        <v>332</v>
      </c>
      <c r="H258" s="222">
        <v>1</v>
      </c>
      <c r="I258" s="223"/>
      <c r="J258" s="224">
        <f>ROUND(I258*H258,2)</f>
        <v>0</v>
      </c>
      <c r="K258" s="225"/>
      <c r="L258" s="43"/>
      <c r="M258" s="226" t="s">
        <v>1</v>
      </c>
      <c r="N258" s="227" t="s">
        <v>44</v>
      </c>
      <c r="O258" s="90"/>
      <c r="P258" s="228">
        <f>O258*H258</f>
        <v>0</v>
      </c>
      <c r="Q258" s="228">
        <v>0</v>
      </c>
      <c r="R258" s="228">
        <f>Q258*H258</f>
        <v>0</v>
      </c>
      <c r="S258" s="228">
        <v>0</v>
      </c>
      <c r="T258" s="229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30" t="s">
        <v>415</v>
      </c>
      <c r="AT258" s="230" t="s">
        <v>136</v>
      </c>
      <c r="AU258" s="230" t="s">
        <v>89</v>
      </c>
      <c r="AY258" s="16" t="s">
        <v>134</v>
      </c>
      <c r="BE258" s="231">
        <f>IF(N258="základní",J258,0)</f>
        <v>0</v>
      </c>
      <c r="BF258" s="231">
        <f>IF(N258="snížená",J258,0)</f>
        <v>0</v>
      </c>
      <c r="BG258" s="231">
        <f>IF(N258="zákl. přenesená",J258,0)</f>
        <v>0</v>
      </c>
      <c r="BH258" s="231">
        <f>IF(N258="sníž. přenesená",J258,0)</f>
        <v>0</v>
      </c>
      <c r="BI258" s="231">
        <f>IF(N258="nulová",J258,0)</f>
        <v>0</v>
      </c>
      <c r="BJ258" s="16" t="s">
        <v>87</v>
      </c>
      <c r="BK258" s="231">
        <f>ROUND(I258*H258,2)</f>
        <v>0</v>
      </c>
      <c r="BL258" s="16" t="s">
        <v>415</v>
      </c>
      <c r="BM258" s="230" t="s">
        <v>446</v>
      </c>
    </row>
    <row r="259" s="12" customFormat="1" ht="22.8" customHeight="1">
      <c r="A259" s="12"/>
      <c r="B259" s="202"/>
      <c r="C259" s="203"/>
      <c r="D259" s="204" t="s">
        <v>78</v>
      </c>
      <c r="E259" s="216" t="s">
        <v>447</v>
      </c>
      <c r="F259" s="216" t="s">
        <v>448</v>
      </c>
      <c r="G259" s="203"/>
      <c r="H259" s="203"/>
      <c r="I259" s="206"/>
      <c r="J259" s="217">
        <f>BK259</f>
        <v>0</v>
      </c>
      <c r="K259" s="203"/>
      <c r="L259" s="208"/>
      <c r="M259" s="209"/>
      <c r="N259" s="210"/>
      <c r="O259" s="210"/>
      <c r="P259" s="211">
        <f>P260</f>
        <v>0</v>
      </c>
      <c r="Q259" s="210"/>
      <c r="R259" s="211">
        <f>R260</f>
        <v>0</v>
      </c>
      <c r="S259" s="210"/>
      <c r="T259" s="212">
        <f>T260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13" t="s">
        <v>161</v>
      </c>
      <c r="AT259" s="214" t="s">
        <v>78</v>
      </c>
      <c r="AU259" s="214" t="s">
        <v>87</v>
      </c>
      <c r="AY259" s="213" t="s">
        <v>134</v>
      </c>
      <c r="BK259" s="215">
        <f>BK260</f>
        <v>0</v>
      </c>
    </row>
    <row r="260" s="2" customFormat="1" ht="16.5" customHeight="1">
      <c r="A260" s="37"/>
      <c r="B260" s="38"/>
      <c r="C260" s="218" t="s">
        <v>365</v>
      </c>
      <c r="D260" s="218" t="s">
        <v>136</v>
      </c>
      <c r="E260" s="219" t="s">
        <v>449</v>
      </c>
      <c r="F260" s="220" t="s">
        <v>450</v>
      </c>
      <c r="G260" s="221" t="s">
        <v>332</v>
      </c>
      <c r="H260" s="222">
        <v>1</v>
      </c>
      <c r="I260" s="223"/>
      <c r="J260" s="224">
        <f>ROUND(I260*H260,2)</f>
        <v>0</v>
      </c>
      <c r="K260" s="225"/>
      <c r="L260" s="43"/>
      <c r="M260" s="266" t="s">
        <v>1</v>
      </c>
      <c r="N260" s="267" t="s">
        <v>44</v>
      </c>
      <c r="O260" s="268"/>
      <c r="P260" s="269">
        <f>O260*H260</f>
        <v>0</v>
      </c>
      <c r="Q260" s="269">
        <v>0</v>
      </c>
      <c r="R260" s="269">
        <f>Q260*H260</f>
        <v>0</v>
      </c>
      <c r="S260" s="269">
        <v>0</v>
      </c>
      <c r="T260" s="270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30" t="s">
        <v>415</v>
      </c>
      <c r="AT260" s="230" t="s">
        <v>136</v>
      </c>
      <c r="AU260" s="230" t="s">
        <v>89</v>
      </c>
      <c r="AY260" s="16" t="s">
        <v>134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16" t="s">
        <v>87</v>
      </c>
      <c r="BK260" s="231">
        <f>ROUND(I260*H260,2)</f>
        <v>0</v>
      </c>
      <c r="BL260" s="16" t="s">
        <v>415</v>
      </c>
      <c r="BM260" s="230" t="s">
        <v>451</v>
      </c>
    </row>
    <row r="261" s="2" customFormat="1" ht="6.96" customHeight="1">
      <c r="A261" s="37"/>
      <c r="B261" s="65"/>
      <c r="C261" s="66"/>
      <c r="D261" s="66"/>
      <c r="E261" s="66"/>
      <c r="F261" s="66"/>
      <c r="G261" s="66"/>
      <c r="H261" s="66"/>
      <c r="I261" s="66"/>
      <c r="J261" s="66"/>
      <c r="K261" s="66"/>
      <c r="L261" s="43"/>
      <c r="M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</row>
  </sheetData>
  <sheetProtection sheet="1" autoFilter="0" formatColumns="0" formatRows="0" objects="1" scenarios="1" spinCount="100000" saltValue="6b0OMjOasCUvWZtv6pkl066gDgs9eiZ2JS1ndhltLB3IxWN3+r2ACzfPrIeEtW0oLXjveAgL3CPXsaW41P/McA==" hashValue="6oj3qa1Ba8CE3/HWwHPQfH0aEbiF9DXyBonfzys+SYY8dUch809GrSwCGmG6p3jHMkiRBUo4fvPDo3e9QYcpDw==" algorithmName="SHA-512" password="CC35"/>
  <autoFilter ref="C129:K260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89</v>
      </c>
    </row>
    <row r="4" s="1" customFormat="1" ht="24.96" customHeight="1">
      <c r="B4" s="19"/>
      <c r="D4" s="137" t="s">
        <v>93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Radouň prodloužení vodovodu vč. vodovodních přípojek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452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96</v>
      </c>
      <c r="G12" s="37"/>
      <c r="H12" s="37"/>
      <c r="I12" s="139" t="s">
        <v>22</v>
      </c>
      <c r="J12" s="143" t="str">
        <f>'Rekapitulace stavby'!AN8</f>
        <v>22. 11. 2023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97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98</v>
      </c>
      <c r="F15" s="37"/>
      <c r="G15" s="37"/>
      <c r="H15" s="37"/>
      <c r="I15" s="139" t="s">
        <v>28</v>
      </c>
      <c r="J15" s="142" t="s">
        <v>99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30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32</v>
      </c>
      <c r="E20" s="37"/>
      <c r="F20" s="37"/>
      <c r="G20" s="37"/>
      <c r="H20" s="37"/>
      <c r="I20" s="139" t="s">
        <v>25</v>
      </c>
      <c r="J20" s="142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34</v>
      </c>
      <c r="F21" s="37"/>
      <c r="G21" s="37"/>
      <c r="H21" s="37"/>
      <c r="I21" s="139" t="s">
        <v>28</v>
      </c>
      <c r="J21" s="142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37</v>
      </c>
      <c r="E23" s="37"/>
      <c r="F23" s="37"/>
      <c r="G23" s="37"/>
      <c r="H23" s="37"/>
      <c r="I23" s="139" t="s">
        <v>25</v>
      </c>
      <c r="J23" s="142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28</v>
      </c>
      <c r="J24" s="142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38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39</v>
      </c>
      <c r="E30" s="37"/>
      <c r="F30" s="37"/>
      <c r="G30" s="37"/>
      <c r="H30" s="37"/>
      <c r="I30" s="37"/>
      <c r="J30" s="150">
        <f>ROUND(J124,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41</v>
      </c>
      <c r="G32" s="37"/>
      <c r="H32" s="37"/>
      <c r="I32" s="151" t="s">
        <v>40</v>
      </c>
      <c r="J32" s="151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43</v>
      </c>
      <c r="E33" s="139" t="s">
        <v>44</v>
      </c>
      <c r="F33" s="153">
        <f>ROUND((SUM(BE124:BE204)),  2)</f>
        <v>0</v>
      </c>
      <c r="G33" s="37"/>
      <c r="H33" s="37"/>
      <c r="I33" s="154">
        <v>0.20999999999999999</v>
      </c>
      <c r="J33" s="153">
        <f>ROUND(((SUM(BE124:BE204))*I33),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45</v>
      </c>
      <c r="F34" s="153">
        <f>ROUND((SUM(BF124:BF204)),  2)</f>
        <v>0</v>
      </c>
      <c r="G34" s="37"/>
      <c r="H34" s="37"/>
      <c r="I34" s="154">
        <v>0.14999999999999999</v>
      </c>
      <c r="J34" s="153">
        <f>ROUND(((SUM(BF124:BF204))*I34),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46</v>
      </c>
      <c r="F35" s="153">
        <f>ROUND((SUM(BG124:BG204)),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47</v>
      </c>
      <c r="F36" s="153">
        <f>ROUND((SUM(BH124:BH204)),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48</v>
      </c>
      <c r="F37" s="153">
        <f>ROUND((SUM(BI124:BI204)),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49</v>
      </c>
      <c r="E39" s="157"/>
      <c r="F39" s="157"/>
      <c r="G39" s="158" t="s">
        <v>50</v>
      </c>
      <c r="H39" s="159" t="s">
        <v>51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52</v>
      </c>
      <c r="E50" s="163"/>
      <c r="F50" s="163"/>
      <c r="G50" s="162" t="s">
        <v>53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54</v>
      </c>
      <c r="E61" s="165"/>
      <c r="F61" s="166" t="s">
        <v>55</v>
      </c>
      <c r="G61" s="164" t="s">
        <v>54</v>
      </c>
      <c r="H61" s="165"/>
      <c r="I61" s="165"/>
      <c r="J61" s="167" t="s">
        <v>55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56</v>
      </c>
      <c r="E65" s="168"/>
      <c r="F65" s="168"/>
      <c r="G65" s="162" t="s">
        <v>57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54</v>
      </c>
      <c r="E76" s="165"/>
      <c r="F76" s="166" t="s">
        <v>55</v>
      </c>
      <c r="G76" s="164" t="s">
        <v>54</v>
      </c>
      <c r="H76" s="165"/>
      <c r="I76" s="165"/>
      <c r="J76" s="167" t="s">
        <v>55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Radouň prodloužení vodovodu vč. vodovodních přípojek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221123_2 - VODOVODNÍ PŘÍPOJKY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ŠTĚTÍ</v>
      </c>
      <c r="G89" s="39"/>
      <c r="H89" s="39"/>
      <c r="I89" s="31" t="s">
        <v>22</v>
      </c>
      <c r="J89" s="78" t="str">
        <f>IF(J12="","",J12)</f>
        <v>22. 11. 2023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ŠTĚTÍ</v>
      </c>
      <c r="G91" s="39"/>
      <c r="H91" s="39"/>
      <c r="I91" s="31" t="s">
        <v>32</v>
      </c>
      <c r="J91" s="35" t="str">
        <f>E21</f>
        <v>Ing. Lucie Janoušová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31" t="s">
        <v>37</v>
      </c>
      <c r="J92" s="35" t="str">
        <f>E24</f>
        <v>Ing. Lucie Janoušová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J124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9" customFormat="1" ht="24.96" customHeight="1">
      <c r="A97" s="9"/>
      <c r="B97" s="178"/>
      <c r="C97" s="179"/>
      <c r="D97" s="180" t="s">
        <v>105</v>
      </c>
      <c r="E97" s="181"/>
      <c r="F97" s="181"/>
      <c r="G97" s="181"/>
      <c r="H97" s="181"/>
      <c r="I97" s="181"/>
      <c r="J97" s="182">
        <f>J125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106</v>
      </c>
      <c r="E98" s="187"/>
      <c r="F98" s="187"/>
      <c r="G98" s="187"/>
      <c r="H98" s="187"/>
      <c r="I98" s="187"/>
      <c r="J98" s="188">
        <f>J126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107</v>
      </c>
      <c r="E99" s="187"/>
      <c r="F99" s="187"/>
      <c r="G99" s="187"/>
      <c r="H99" s="187"/>
      <c r="I99" s="187"/>
      <c r="J99" s="188">
        <f>J164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108</v>
      </c>
      <c r="E100" s="187"/>
      <c r="F100" s="187"/>
      <c r="G100" s="187"/>
      <c r="H100" s="187"/>
      <c r="I100" s="187"/>
      <c r="J100" s="188">
        <f>J169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109</v>
      </c>
      <c r="E101" s="187"/>
      <c r="F101" s="187"/>
      <c r="G101" s="187"/>
      <c r="H101" s="187"/>
      <c r="I101" s="187"/>
      <c r="J101" s="188">
        <f>J178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110</v>
      </c>
      <c r="E102" s="187"/>
      <c r="F102" s="187"/>
      <c r="G102" s="187"/>
      <c r="H102" s="187"/>
      <c r="I102" s="187"/>
      <c r="J102" s="188">
        <f>J192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111</v>
      </c>
      <c r="E103" s="187"/>
      <c r="F103" s="187"/>
      <c r="G103" s="187"/>
      <c r="H103" s="187"/>
      <c r="I103" s="187"/>
      <c r="J103" s="188">
        <f>J195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112</v>
      </c>
      <c r="E104" s="187"/>
      <c r="F104" s="187"/>
      <c r="G104" s="187"/>
      <c r="H104" s="187"/>
      <c r="I104" s="187"/>
      <c r="J104" s="188">
        <f>J202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119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73" t="str">
        <f>E7</f>
        <v>Radouň prodloužení vodovodu vč. vodovodních přípojek</v>
      </c>
      <c r="F114" s="31"/>
      <c r="G114" s="31"/>
      <c r="H114" s="31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94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E9</f>
        <v>221123_2 - VODOVODNÍ PŘÍPOJKY</v>
      </c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9"/>
      <c r="E118" s="39"/>
      <c r="F118" s="26" t="str">
        <f>F12</f>
        <v>ŠTĚTÍ</v>
      </c>
      <c r="G118" s="39"/>
      <c r="H118" s="39"/>
      <c r="I118" s="31" t="s">
        <v>22</v>
      </c>
      <c r="J118" s="78" t="str">
        <f>IF(J12="","",J12)</f>
        <v>22. 11. 2023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24</v>
      </c>
      <c r="D120" s="39"/>
      <c r="E120" s="39"/>
      <c r="F120" s="26" t="str">
        <f>E15</f>
        <v>MĚSTO ŠTĚTÍ</v>
      </c>
      <c r="G120" s="39"/>
      <c r="H120" s="39"/>
      <c r="I120" s="31" t="s">
        <v>32</v>
      </c>
      <c r="J120" s="35" t="str">
        <f>E21</f>
        <v>Ing. Lucie Janoušová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30</v>
      </c>
      <c r="D121" s="39"/>
      <c r="E121" s="39"/>
      <c r="F121" s="26" t="str">
        <f>IF(E18="","",E18)</f>
        <v>Vyplň údaj</v>
      </c>
      <c r="G121" s="39"/>
      <c r="H121" s="39"/>
      <c r="I121" s="31" t="s">
        <v>37</v>
      </c>
      <c r="J121" s="35" t="str">
        <f>E24</f>
        <v>Ing. Lucie Janoušová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90"/>
      <c r="B123" s="191"/>
      <c r="C123" s="192" t="s">
        <v>120</v>
      </c>
      <c r="D123" s="193" t="s">
        <v>64</v>
      </c>
      <c r="E123" s="193" t="s">
        <v>60</v>
      </c>
      <c r="F123" s="193" t="s">
        <v>61</v>
      </c>
      <c r="G123" s="193" t="s">
        <v>121</v>
      </c>
      <c r="H123" s="193" t="s">
        <v>122</v>
      </c>
      <c r="I123" s="193" t="s">
        <v>123</v>
      </c>
      <c r="J123" s="194" t="s">
        <v>102</v>
      </c>
      <c r="K123" s="195" t="s">
        <v>124</v>
      </c>
      <c r="L123" s="196"/>
      <c r="M123" s="99" t="s">
        <v>1</v>
      </c>
      <c r="N123" s="100" t="s">
        <v>43</v>
      </c>
      <c r="O123" s="100" t="s">
        <v>125</v>
      </c>
      <c r="P123" s="100" t="s">
        <v>126</v>
      </c>
      <c r="Q123" s="100" t="s">
        <v>127</v>
      </c>
      <c r="R123" s="100" t="s">
        <v>128</v>
      </c>
      <c r="S123" s="100" t="s">
        <v>129</v>
      </c>
      <c r="T123" s="101" t="s">
        <v>130</v>
      </c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</row>
    <row r="124" s="2" customFormat="1" ht="22.8" customHeight="1">
      <c r="A124" s="37"/>
      <c r="B124" s="38"/>
      <c r="C124" s="106" t="s">
        <v>131</v>
      </c>
      <c r="D124" s="39"/>
      <c r="E124" s="39"/>
      <c r="F124" s="39"/>
      <c r="G124" s="39"/>
      <c r="H124" s="39"/>
      <c r="I124" s="39"/>
      <c r="J124" s="197">
        <f>BK124</f>
        <v>0</v>
      </c>
      <c r="K124" s="39"/>
      <c r="L124" s="43"/>
      <c r="M124" s="102"/>
      <c r="N124" s="198"/>
      <c r="O124" s="103"/>
      <c r="P124" s="199">
        <f>P125</f>
        <v>0</v>
      </c>
      <c r="Q124" s="103"/>
      <c r="R124" s="199">
        <f>R125</f>
        <v>21.011419400000001</v>
      </c>
      <c r="S124" s="103"/>
      <c r="T124" s="200">
        <f>T125</f>
        <v>7.3684600000000007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78</v>
      </c>
      <c r="AU124" s="16" t="s">
        <v>104</v>
      </c>
      <c r="BK124" s="201">
        <f>BK125</f>
        <v>0</v>
      </c>
    </row>
    <row r="125" s="12" customFormat="1" ht="25.92" customHeight="1">
      <c r="A125" s="12"/>
      <c r="B125" s="202"/>
      <c r="C125" s="203"/>
      <c r="D125" s="204" t="s">
        <v>78</v>
      </c>
      <c r="E125" s="205" t="s">
        <v>132</v>
      </c>
      <c r="F125" s="205" t="s">
        <v>133</v>
      </c>
      <c r="G125" s="203"/>
      <c r="H125" s="203"/>
      <c r="I125" s="206"/>
      <c r="J125" s="207">
        <f>BK125</f>
        <v>0</v>
      </c>
      <c r="K125" s="203"/>
      <c r="L125" s="208"/>
      <c r="M125" s="209"/>
      <c r="N125" s="210"/>
      <c r="O125" s="210"/>
      <c r="P125" s="211">
        <f>P126+P164+P169+P178+P192+P195+P202</f>
        <v>0</v>
      </c>
      <c r="Q125" s="210"/>
      <c r="R125" s="211">
        <f>R126+R164+R169+R178+R192+R195+R202</f>
        <v>21.011419400000001</v>
      </c>
      <c r="S125" s="210"/>
      <c r="T125" s="212">
        <f>T126+T164+T169+T178+T192+T195+T202</f>
        <v>7.3684600000000007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87</v>
      </c>
      <c r="AT125" s="214" t="s">
        <v>78</v>
      </c>
      <c r="AU125" s="214" t="s">
        <v>79</v>
      </c>
      <c r="AY125" s="213" t="s">
        <v>134</v>
      </c>
      <c r="BK125" s="215">
        <f>BK126+BK164+BK169+BK178+BK192+BK195+BK202</f>
        <v>0</v>
      </c>
    </row>
    <row r="126" s="12" customFormat="1" ht="22.8" customHeight="1">
      <c r="A126" s="12"/>
      <c r="B126" s="202"/>
      <c r="C126" s="203"/>
      <c r="D126" s="204" t="s">
        <v>78</v>
      </c>
      <c r="E126" s="216" t="s">
        <v>87</v>
      </c>
      <c r="F126" s="216" t="s">
        <v>135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SUM(P127:P163)</f>
        <v>0</v>
      </c>
      <c r="Q126" s="210"/>
      <c r="R126" s="211">
        <f>SUM(R127:R163)</f>
        <v>20.431650000000001</v>
      </c>
      <c r="S126" s="210"/>
      <c r="T126" s="212">
        <f>SUM(T127:T163)</f>
        <v>7.3684600000000007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87</v>
      </c>
      <c r="AT126" s="214" t="s">
        <v>78</v>
      </c>
      <c r="AU126" s="214" t="s">
        <v>87</v>
      </c>
      <c r="AY126" s="213" t="s">
        <v>134</v>
      </c>
      <c r="BK126" s="215">
        <f>SUM(BK127:BK163)</f>
        <v>0</v>
      </c>
    </row>
    <row r="127" s="2" customFormat="1" ht="24.15" customHeight="1">
      <c r="A127" s="37"/>
      <c r="B127" s="38"/>
      <c r="C127" s="218" t="s">
        <v>87</v>
      </c>
      <c r="D127" s="218" t="s">
        <v>136</v>
      </c>
      <c r="E127" s="219" t="s">
        <v>137</v>
      </c>
      <c r="F127" s="220" t="s">
        <v>138</v>
      </c>
      <c r="G127" s="221" t="s">
        <v>139</v>
      </c>
      <c r="H127" s="222">
        <v>10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44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140</v>
      </c>
      <c r="AT127" s="230" t="s">
        <v>136</v>
      </c>
      <c r="AU127" s="230" t="s">
        <v>89</v>
      </c>
      <c r="AY127" s="16" t="s">
        <v>134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87</v>
      </c>
      <c r="BK127" s="231">
        <f>ROUND(I127*H127,2)</f>
        <v>0</v>
      </c>
      <c r="BL127" s="16" t="s">
        <v>140</v>
      </c>
      <c r="BM127" s="230" t="s">
        <v>141</v>
      </c>
    </row>
    <row r="128" s="2" customFormat="1" ht="24.15" customHeight="1">
      <c r="A128" s="37"/>
      <c r="B128" s="38"/>
      <c r="C128" s="218" t="s">
        <v>89</v>
      </c>
      <c r="D128" s="218" t="s">
        <v>136</v>
      </c>
      <c r="E128" s="219" t="s">
        <v>142</v>
      </c>
      <c r="F128" s="220" t="s">
        <v>143</v>
      </c>
      <c r="G128" s="221" t="s">
        <v>144</v>
      </c>
      <c r="H128" s="222">
        <v>3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44</v>
      </c>
      <c r="O128" s="90"/>
      <c r="P128" s="228">
        <f>O128*H128</f>
        <v>0</v>
      </c>
      <c r="Q128" s="228">
        <v>0.036900000000000002</v>
      </c>
      <c r="R128" s="228">
        <f>Q128*H128</f>
        <v>0.11070000000000001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140</v>
      </c>
      <c r="AT128" s="230" t="s">
        <v>136</v>
      </c>
      <c r="AU128" s="230" t="s">
        <v>89</v>
      </c>
      <c r="AY128" s="16" t="s">
        <v>134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87</v>
      </c>
      <c r="BK128" s="231">
        <f>ROUND(I128*H128,2)</f>
        <v>0</v>
      </c>
      <c r="BL128" s="16" t="s">
        <v>140</v>
      </c>
      <c r="BM128" s="230" t="s">
        <v>145</v>
      </c>
    </row>
    <row r="129" s="2" customFormat="1" ht="33" customHeight="1">
      <c r="A129" s="37"/>
      <c r="B129" s="38"/>
      <c r="C129" s="218" t="s">
        <v>146</v>
      </c>
      <c r="D129" s="218" t="s">
        <v>136</v>
      </c>
      <c r="E129" s="219" t="s">
        <v>453</v>
      </c>
      <c r="F129" s="220" t="s">
        <v>454</v>
      </c>
      <c r="G129" s="221" t="s">
        <v>157</v>
      </c>
      <c r="H129" s="222">
        <v>38.399999999999999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44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140</v>
      </c>
      <c r="AT129" s="230" t="s">
        <v>136</v>
      </c>
      <c r="AU129" s="230" t="s">
        <v>89</v>
      </c>
      <c r="AY129" s="16" t="s">
        <v>134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87</v>
      </c>
      <c r="BK129" s="231">
        <f>ROUND(I129*H129,2)</f>
        <v>0</v>
      </c>
      <c r="BL129" s="16" t="s">
        <v>140</v>
      </c>
      <c r="BM129" s="230" t="s">
        <v>455</v>
      </c>
    </row>
    <row r="130" s="13" customFormat="1">
      <c r="A130" s="13"/>
      <c r="B130" s="232"/>
      <c r="C130" s="233"/>
      <c r="D130" s="234" t="s">
        <v>151</v>
      </c>
      <c r="E130" s="235" t="s">
        <v>1</v>
      </c>
      <c r="F130" s="236" t="s">
        <v>456</v>
      </c>
      <c r="G130" s="233"/>
      <c r="H130" s="237">
        <v>38.399999999999999</v>
      </c>
      <c r="I130" s="238"/>
      <c r="J130" s="233"/>
      <c r="K130" s="233"/>
      <c r="L130" s="239"/>
      <c r="M130" s="240"/>
      <c r="N130" s="241"/>
      <c r="O130" s="241"/>
      <c r="P130" s="241"/>
      <c r="Q130" s="241"/>
      <c r="R130" s="241"/>
      <c r="S130" s="241"/>
      <c r="T130" s="24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3" t="s">
        <v>151</v>
      </c>
      <c r="AU130" s="243" t="s">
        <v>89</v>
      </c>
      <c r="AV130" s="13" t="s">
        <v>89</v>
      </c>
      <c r="AW130" s="13" t="s">
        <v>36</v>
      </c>
      <c r="AX130" s="13" t="s">
        <v>87</v>
      </c>
      <c r="AY130" s="243" t="s">
        <v>134</v>
      </c>
    </row>
    <row r="131" s="2" customFormat="1" ht="33" customHeight="1">
      <c r="A131" s="37"/>
      <c r="B131" s="38"/>
      <c r="C131" s="218" t="s">
        <v>140</v>
      </c>
      <c r="D131" s="218" t="s">
        <v>136</v>
      </c>
      <c r="E131" s="219" t="s">
        <v>457</v>
      </c>
      <c r="F131" s="220" t="s">
        <v>458</v>
      </c>
      <c r="G131" s="221" t="s">
        <v>157</v>
      </c>
      <c r="H131" s="222">
        <v>32.469000000000001</v>
      </c>
      <c r="I131" s="223"/>
      <c r="J131" s="224">
        <f>ROUND(I131*H131,2)</f>
        <v>0</v>
      </c>
      <c r="K131" s="225"/>
      <c r="L131" s="43"/>
      <c r="M131" s="226" t="s">
        <v>1</v>
      </c>
      <c r="N131" s="227" t="s">
        <v>44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140</v>
      </c>
      <c r="AT131" s="230" t="s">
        <v>136</v>
      </c>
      <c r="AU131" s="230" t="s">
        <v>89</v>
      </c>
      <c r="AY131" s="16" t="s">
        <v>134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87</v>
      </c>
      <c r="BK131" s="231">
        <f>ROUND(I131*H131,2)</f>
        <v>0</v>
      </c>
      <c r="BL131" s="16" t="s">
        <v>140</v>
      </c>
      <c r="BM131" s="230" t="s">
        <v>459</v>
      </c>
    </row>
    <row r="132" s="13" customFormat="1">
      <c r="A132" s="13"/>
      <c r="B132" s="232"/>
      <c r="C132" s="233"/>
      <c r="D132" s="234" t="s">
        <v>151</v>
      </c>
      <c r="E132" s="235" t="s">
        <v>1</v>
      </c>
      <c r="F132" s="236" t="s">
        <v>460</v>
      </c>
      <c r="G132" s="233"/>
      <c r="H132" s="237">
        <v>32.469000000000001</v>
      </c>
      <c r="I132" s="238"/>
      <c r="J132" s="233"/>
      <c r="K132" s="233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151</v>
      </c>
      <c r="AU132" s="243" t="s">
        <v>89</v>
      </c>
      <c r="AV132" s="13" t="s">
        <v>89</v>
      </c>
      <c r="AW132" s="13" t="s">
        <v>36</v>
      </c>
      <c r="AX132" s="13" t="s">
        <v>79</v>
      </c>
      <c r="AY132" s="243" t="s">
        <v>134</v>
      </c>
    </row>
    <row r="133" s="14" customFormat="1">
      <c r="A133" s="14"/>
      <c r="B133" s="244"/>
      <c r="C133" s="245"/>
      <c r="D133" s="234" t="s">
        <v>151</v>
      </c>
      <c r="E133" s="246" t="s">
        <v>1</v>
      </c>
      <c r="F133" s="247" t="s">
        <v>154</v>
      </c>
      <c r="G133" s="245"/>
      <c r="H133" s="248">
        <v>32.469000000000001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151</v>
      </c>
      <c r="AU133" s="254" t="s">
        <v>89</v>
      </c>
      <c r="AV133" s="14" t="s">
        <v>140</v>
      </c>
      <c r="AW133" s="14" t="s">
        <v>36</v>
      </c>
      <c r="AX133" s="14" t="s">
        <v>87</v>
      </c>
      <c r="AY133" s="254" t="s">
        <v>134</v>
      </c>
    </row>
    <row r="134" s="2" customFormat="1" ht="24.15" customHeight="1">
      <c r="A134" s="37"/>
      <c r="B134" s="38"/>
      <c r="C134" s="218" t="s">
        <v>161</v>
      </c>
      <c r="D134" s="218" t="s">
        <v>136</v>
      </c>
      <c r="E134" s="219" t="s">
        <v>166</v>
      </c>
      <c r="F134" s="220" t="s">
        <v>167</v>
      </c>
      <c r="G134" s="221" t="s">
        <v>157</v>
      </c>
      <c r="H134" s="222">
        <v>10.4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44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140</v>
      </c>
      <c r="AT134" s="230" t="s">
        <v>136</v>
      </c>
      <c r="AU134" s="230" t="s">
        <v>89</v>
      </c>
      <c r="AY134" s="16" t="s">
        <v>134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87</v>
      </c>
      <c r="BK134" s="231">
        <f>ROUND(I134*H134,2)</f>
        <v>0</v>
      </c>
      <c r="BL134" s="16" t="s">
        <v>140</v>
      </c>
      <c r="BM134" s="230" t="s">
        <v>461</v>
      </c>
    </row>
    <row r="135" s="13" customFormat="1">
      <c r="A135" s="13"/>
      <c r="B135" s="232"/>
      <c r="C135" s="233"/>
      <c r="D135" s="234" t="s">
        <v>151</v>
      </c>
      <c r="E135" s="235" t="s">
        <v>1</v>
      </c>
      <c r="F135" s="236" t="s">
        <v>462</v>
      </c>
      <c r="G135" s="233"/>
      <c r="H135" s="237">
        <v>10.4</v>
      </c>
      <c r="I135" s="238"/>
      <c r="J135" s="233"/>
      <c r="K135" s="233"/>
      <c r="L135" s="239"/>
      <c r="M135" s="240"/>
      <c r="N135" s="241"/>
      <c r="O135" s="241"/>
      <c r="P135" s="241"/>
      <c r="Q135" s="241"/>
      <c r="R135" s="241"/>
      <c r="S135" s="241"/>
      <c r="T135" s="24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3" t="s">
        <v>151</v>
      </c>
      <c r="AU135" s="243" t="s">
        <v>89</v>
      </c>
      <c r="AV135" s="13" t="s">
        <v>89</v>
      </c>
      <c r="AW135" s="13" t="s">
        <v>36</v>
      </c>
      <c r="AX135" s="13" t="s">
        <v>87</v>
      </c>
      <c r="AY135" s="243" t="s">
        <v>134</v>
      </c>
    </row>
    <row r="136" s="2" customFormat="1" ht="24.15" customHeight="1">
      <c r="A136" s="37"/>
      <c r="B136" s="38"/>
      <c r="C136" s="218" t="s">
        <v>165</v>
      </c>
      <c r="D136" s="218" t="s">
        <v>136</v>
      </c>
      <c r="E136" s="219" t="s">
        <v>147</v>
      </c>
      <c r="F136" s="220" t="s">
        <v>148</v>
      </c>
      <c r="G136" s="221" t="s">
        <v>149</v>
      </c>
      <c r="H136" s="222">
        <v>33.493000000000002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44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0.22</v>
      </c>
      <c r="T136" s="229">
        <f>S136*H136</f>
        <v>7.3684600000000007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140</v>
      </c>
      <c r="AT136" s="230" t="s">
        <v>136</v>
      </c>
      <c r="AU136" s="230" t="s">
        <v>89</v>
      </c>
      <c r="AY136" s="16" t="s">
        <v>134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87</v>
      </c>
      <c r="BK136" s="231">
        <f>ROUND(I136*H136,2)</f>
        <v>0</v>
      </c>
      <c r="BL136" s="16" t="s">
        <v>140</v>
      </c>
      <c r="BM136" s="230" t="s">
        <v>463</v>
      </c>
    </row>
    <row r="137" s="13" customFormat="1">
      <c r="A137" s="13"/>
      <c r="B137" s="232"/>
      <c r="C137" s="233"/>
      <c r="D137" s="234" t="s">
        <v>151</v>
      </c>
      <c r="E137" s="235" t="s">
        <v>1</v>
      </c>
      <c r="F137" s="236" t="s">
        <v>464</v>
      </c>
      <c r="G137" s="233"/>
      <c r="H137" s="237">
        <v>33.493000000000002</v>
      </c>
      <c r="I137" s="238"/>
      <c r="J137" s="233"/>
      <c r="K137" s="233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151</v>
      </c>
      <c r="AU137" s="243" t="s">
        <v>89</v>
      </c>
      <c r="AV137" s="13" t="s">
        <v>89</v>
      </c>
      <c r="AW137" s="13" t="s">
        <v>36</v>
      </c>
      <c r="AX137" s="13" t="s">
        <v>87</v>
      </c>
      <c r="AY137" s="243" t="s">
        <v>134</v>
      </c>
    </row>
    <row r="138" s="2" customFormat="1" ht="37.8" customHeight="1">
      <c r="A138" s="37"/>
      <c r="B138" s="38"/>
      <c r="C138" s="218" t="s">
        <v>170</v>
      </c>
      <c r="D138" s="218" t="s">
        <v>136</v>
      </c>
      <c r="E138" s="219" t="s">
        <v>185</v>
      </c>
      <c r="F138" s="220" t="s">
        <v>186</v>
      </c>
      <c r="G138" s="221" t="s">
        <v>157</v>
      </c>
      <c r="H138" s="222">
        <v>34.835999999999999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44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140</v>
      </c>
      <c r="AT138" s="230" t="s">
        <v>136</v>
      </c>
      <c r="AU138" s="230" t="s">
        <v>89</v>
      </c>
      <c r="AY138" s="16" t="s">
        <v>134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87</v>
      </c>
      <c r="BK138" s="231">
        <f>ROUND(I138*H138,2)</f>
        <v>0</v>
      </c>
      <c r="BL138" s="16" t="s">
        <v>140</v>
      </c>
      <c r="BM138" s="230" t="s">
        <v>187</v>
      </c>
    </row>
    <row r="139" s="13" customFormat="1">
      <c r="A139" s="13"/>
      <c r="B139" s="232"/>
      <c r="C139" s="233"/>
      <c r="D139" s="234" t="s">
        <v>151</v>
      </c>
      <c r="E139" s="235" t="s">
        <v>1</v>
      </c>
      <c r="F139" s="236" t="s">
        <v>465</v>
      </c>
      <c r="G139" s="233"/>
      <c r="H139" s="237">
        <v>34.835999999999999</v>
      </c>
      <c r="I139" s="238"/>
      <c r="J139" s="233"/>
      <c r="K139" s="233"/>
      <c r="L139" s="239"/>
      <c r="M139" s="240"/>
      <c r="N139" s="241"/>
      <c r="O139" s="241"/>
      <c r="P139" s="241"/>
      <c r="Q139" s="241"/>
      <c r="R139" s="241"/>
      <c r="S139" s="241"/>
      <c r="T139" s="24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3" t="s">
        <v>151</v>
      </c>
      <c r="AU139" s="243" t="s">
        <v>89</v>
      </c>
      <c r="AV139" s="13" t="s">
        <v>89</v>
      </c>
      <c r="AW139" s="13" t="s">
        <v>36</v>
      </c>
      <c r="AX139" s="13" t="s">
        <v>87</v>
      </c>
      <c r="AY139" s="243" t="s">
        <v>134</v>
      </c>
    </row>
    <row r="140" s="2" customFormat="1" ht="37.8" customHeight="1">
      <c r="A140" s="37"/>
      <c r="B140" s="38"/>
      <c r="C140" s="218" t="s">
        <v>174</v>
      </c>
      <c r="D140" s="218" t="s">
        <v>136</v>
      </c>
      <c r="E140" s="219" t="s">
        <v>190</v>
      </c>
      <c r="F140" s="220" t="s">
        <v>191</v>
      </c>
      <c r="G140" s="221" t="s">
        <v>157</v>
      </c>
      <c r="H140" s="222">
        <v>243.852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44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140</v>
      </c>
      <c r="AT140" s="230" t="s">
        <v>136</v>
      </c>
      <c r="AU140" s="230" t="s">
        <v>89</v>
      </c>
      <c r="AY140" s="16" t="s">
        <v>134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87</v>
      </c>
      <c r="BK140" s="231">
        <f>ROUND(I140*H140,2)</f>
        <v>0</v>
      </c>
      <c r="BL140" s="16" t="s">
        <v>140</v>
      </c>
      <c r="BM140" s="230" t="s">
        <v>466</v>
      </c>
    </row>
    <row r="141" s="13" customFormat="1">
      <c r="A141" s="13"/>
      <c r="B141" s="232"/>
      <c r="C141" s="233"/>
      <c r="D141" s="234" t="s">
        <v>151</v>
      </c>
      <c r="E141" s="235" t="s">
        <v>1</v>
      </c>
      <c r="F141" s="236" t="s">
        <v>467</v>
      </c>
      <c r="G141" s="233"/>
      <c r="H141" s="237">
        <v>243.852</v>
      </c>
      <c r="I141" s="238"/>
      <c r="J141" s="233"/>
      <c r="K141" s="233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151</v>
      </c>
      <c r="AU141" s="243" t="s">
        <v>89</v>
      </c>
      <c r="AV141" s="13" t="s">
        <v>89</v>
      </c>
      <c r="AW141" s="13" t="s">
        <v>36</v>
      </c>
      <c r="AX141" s="13" t="s">
        <v>87</v>
      </c>
      <c r="AY141" s="243" t="s">
        <v>134</v>
      </c>
    </row>
    <row r="142" s="2" customFormat="1" ht="24.15" customHeight="1">
      <c r="A142" s="37"/>
      <c r="B142" s="38"/>
      <c r="C142" s="218" t="s">
        <v>180</v>
      </c>
      <c r="D142" s="218" t="s">
        <v>136</v>
      </c>
      <c r="E142" s="219" t="s">
        <v>199</v>
      </c>
      <c r="F142" s="220" t="s">
        <v>200</v>
      </c>
      <c r="G142" s="221" t="s">
        <v>201</v>
      </c>
      <c r="H142" s="222">
        <v>62.704999999999998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44</v>
      </c>
      <c r="O142" s="90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140</v>
      </c>
      <c r="AT142" s="230" t="s">
        <v>136</v>
      </c>
      <c r="AU142" s="230" t="s">
        <v>89</v>
      </c>
      <c r="AY142" s="16" t="s">
        <v>134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87</v>
      </c>
      <c r="BK142" s="231">
        <f>ROUND(I142*H142,2)</f>
        <v>0</v>
      </c>
      <c r="BL142" s="16" t="s">
        <v>140</v>
      </c>
      <c r="BM142" s="230" t="s">
        <v>202</v>
      </c>
    </row>
    <row r="143" s="13" customFormat="1">
      <c r="A143" s="13"/>
      <c r="B143" s="232"/>
      <c r="C143" s="233"/>
      <c r="D143" s="234" t="s">
        <v>151</v>
      </c>
      <c r="E143" s="235" t="s">
        <v>1</v>
      </c>
      <c r="F143" s="236" t="s">
        <v>468</v>
      </c>
      <c r="G143" s="233"/>
      <c r="H143" s="237">
        <v>62.704999999999998</v>
      </c>
      <c r="I143" s="238"/>
      <c r="J143" s="233"/>
      <c r="K143" s="233"/>
      <c r="L143" s="239"/>
      <c r="M143" s="240"/>
      <c r="N143" s="241"/>
      <c r="O143" s="241"/>
      <c r="P143" s="241"/>
      <c r="Q143" s="241"/>
      <c r="R143" s="241"/>
      <c r="S143" s="241"/>
      <c r="T143" s="24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3" t="s">
        <v>151</v>
      </c>
      <c r="AU143" s="243" t="s">
        <v>89</v>
      </c>
      <c r="AV143" s="13" t="s">
        <v>89</v>
      </c>
      <c r="AW143" s="13" t="s">
        <v>36</v>
      </c>
      <c r="AX143" s="13" t="s">
        <v>87</v>
      </c>
      <c r="AY143" s="243" t="s">
        <v>134</v>
      </c>
    </row>
    <row r="144" s="2" customFormat="1" ht="16.5" customHeight="1">
      <c r="A144" s="37"/>
      <c r="B144" s="38"/>
      <c r="C144" s="218" t="s">
        <v>184</v>
      </c>
      <c r="D144" s="218" t="s">
        <v>136</v>
      </c>
      <c r="E144" s="219" t="s">
        <v>195</v>
      </c>
      <c r="F144" s="220" t="s">
        <v>196</v>
      </c>
      <c r="G144" s="221" t="s">
        <v>157</v>
      </c>
      <c r="H144" s="222">
        <v>34.835999999999999</v>
      </c>
      <c r="I144" s="223"/>
      <c r="J144" s="224">
        <f>ROUND(I144*H144,2)</f>
        <v>0</v>
      </c>
      <c r="K144" s="225"/>
      <c r="L144" s="43"/>
      <c r="M144" s="226" t="s">
        <v>1</v>
      </c>
      <c r="N144" s="227" t="s">
        <v>44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140</v>
      </c>
      <c r="AT144" s="230" t="s">
        <v>136</v>
      </c>
      <c r="AU144" s="230" t="s">
        <v>89</v>
      </c>
      <c r="AY144" s="16" t="s">
        <v>134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87</v>
      </c>
      <c r="BK144" s="231">
        <f>ROUND(I144*H144,2)</f>
        <v>0</v>
      </c>
      <c r="BL144" s="16" t="s">
        <v>140</v>
      </c>
      <c r="BM144" s="230" t="s">
        <v>197</v>
      </c>
    </row>
    <row r="145" s="2" customFormat="1" ht="24.15" customHeight="1">
      <c r="A145" s="37"/>
      <c r="B145" s="38"/>
      <c r="C145" s="218" t="s">
        <v>189</v>
      </c>
      <c r="D145" s="218" t="s">
        <v>136</v>
      </c>
      <c r="E145" s="219" t="s">
        <v>205</v>
      </c>
      <c r="F145" s="220" t="s">
        <v>206</v>
      </c>
      <c r="G145" s="221" t="s">
        <v>157</v>
      </c>
      <c r="H145" s="222">
        <v>36.033000000000001</v>
      </c>
      <c r="I145" s="223"/>
      <c r="J145" s="224">
        <f>ROUND(I145*H145,2)</f>
        <v>0</v>
      </c>
      <c r="K145" s="225"/>
      <c r="L145" s="43"/>
      <c r="M145" s="226" t="s">
        <v>1</v>
      </c>
      <c r="N145" s="227" t="s">
        <v>44</v>
      </c>
      <c r="O145" s="90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140</v>
      </c>
      <c r="AT145" s="230" t="s">
        <v>136</v>
      </c>
      <c r="AU145" s="230" t="s">
        <v>89</v>
      </c>
      <c r="AY145" s="16" t="s">
        <v>134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87</v>
      </c>
      <c r="BK145" s="231">
        <f>ROUND(I145*H145,2)</f>
        <v>0</v>
      </c>
      <c r="BL145" s="16" t="s">
        <v>140</v>
      </c>
      <c r="BM145" s="230" t="s">
        <v>207</v>
      </c>
    </row>
    <row r="146" s="13" customFormat="1">
      <c r="A146" s="13"/>
      <c r="B146" s="232"/>
      <c r="C146" s="233"/>
      <c r="D146" s="234" t="s">
        <v>151</v>
      </c>
      <c r="E146" s="235" t="s">
        <v>1</v>
      </c>
      <c r="F146" s="236" t="s">
        <v>469</v>
      </c>
      <c r="G146" s="233"/>
      <c r="H146" s="237">
        <v>9.0809999999999995</v>
      </c>
      <c r="I146" s="238"/>
      <c r="J146" s="233"/>
      <c r="K146" s="233"/>
      <c r="L146" s="239"/>
      <c r="M146" s="240"/>
      <c r="N146" s="241"/>
      <c r="O146" s="241"/>
      <c r="P146" s="241"/>
      <c r="Q146" s="241"/>
      <c r="R146" s="241"/>
      <c r="S146" s="241"/>
      <c r="T146" s="24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3" t="s">
        <v>151</v>
      </c>
      <c r="AU146" s="243" t="s">
        <v>89</v>
      </c>
      <c r="AV146" s="13" t="s">
        <v>89</v>
      </c>
      <c r="AW146" s="13" t="s">
        <v>36</v>
      </c>
      <c r="AX146" s="13" t="s">
        <v>79</v>
      </c>
      <c r="AY146" s="243" t="s">
        <v>134</v>
      </c>
    </row>
    <row r="147" s="13" customFormat="1">
      <c r="A147" s="13"/>
      <c r="B147" s="232"/>
      <c r="C147" s="233"/>
      <c r="D147" s="234" t="s">
        <v>151</v>
      </c>
      <c r="E147" s="235" t="s">
        <v>1</v>
      </c>
      <c r="F147" s="236" t="s">
        <v>470</v>
      </c>
      <c r="G147" s="233"/>
      <c r="H147" s="237">
        <v>5.508</v>
      </c>
      <c r="I147" s="238"/>
      <c r="J147" s="233"/>
      <c r="K147" s="233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151</v>
      </c>
      <c r="AU147" s="243" t="s">
        <v>89</v>
      </c>
      <c r="AV147" s="13" t="s">
        <v>89</v>
      </c>
      <c r="AW147" s="13" t="s">
        <v>36</v>
      </c>
      <c r="AX147" s="13" t="s">
        <v>79</v>
      </c>
      <c r="AY147" s="243" t="s">
        <v>134</v>
      </c>
    </row>
    <row r="148" s="13" customFormat="1">
      <c r="A148" s="13"/>
      <c r="B148" s="232"/>
      <c r="C148" s="233"/>
      <c r="D148" s="234" t="s">
        <v>151</v>
      </c>
      <c r="E148" s="235" t="s">
        <v>1</v>
      </c>
      <c r="F148" s="236" t="s">
        <v>471</v>
      </c>
      <c r="G148" s="233"/>
      <c r="H148" s="237">
        <v>21.443999999999999</v>
      </c>
      <c r="I148" s="238"/>
      <c r="J148" s="233"/>
      <c r="K148" s="233"/>
      <c r="L148" s="239"/>
      <c r="M148" s="240"/>
      <c r="N148" s="241"/>
      <c r="O148" s="241"/>
      <c r="P148" s="241"/>
      <c r="Q148" s="241"/>
      <c r="R148" s="241"/>
      <c r="S148" s="241"/>
      <c r="T148" s="24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3" t="s">
        <v>151</v>
      </c>
      <c r="AU148" s="243" t="s">
        <v>89</v>
      </c>
      <c r="AV148" s="13" t="s">
        <v>89</v>
      </c>
      <c r="AW148" s="13" t="s">
        <v>36</v>
      </c>
      <c r="AX148" s="13" t="s">
        <v>79</v>
      </c>
      <c r="AY148" s="243" t="s">
        <v>134</v>
      </c>
    </row>
    <row r="149" s="14" customFormat="1">
      <c r="A149" s="14"/>
      <c r="B149" s="244"/>
      <c r="C149" s="245"/>
      <c r="D149" s="234" t="s">
        <v>151</v>
      </c>
      <c r="E149" s="246" t="s">
        <v>1</v>
      </c>
      <c r="F149" s="247" t="s">
        <v>154</v>
      </c>
      <c r="G149" s="245"/>
      <c r="H149" s="248">
        <v>36.033000000000001</v>
      </c>
      <c r="I149" s="249"/>
      <c r="J149" s="245"/>
      <c r="K149" s="245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151</v>
      </c>
      <c r="AU149" s="254" t="s">
        <v>89</v>
      </c>
      <c r="AV149" s="14" t="s">
        <v>140</v>
      </c>
      <c r="AW149" s="14" t="s">
        <v>36</v>
      </c>
      <c r="AX149" s="14" t="s">
        <v>87</v>
      </c>
      <c r="AY149" s="254" t="s">
        <v>134</v>
      </c>
    </row>
    <row r="150" s="2" customFormat="1" ht="24.15" customHeight="1">
      <c r="A150" s="37"/>
      <c r="B150" s="38"/>
      <c r="C150" s="218" t="s">
        <v>194</v>
      </c>
      <c r="D150" s="218" t="s">
        <v>136</v>
      </c>
      <c r="E150" s="219" t="s">
        <v>216</v>
      </c>
      <c r="F150" s="220" t="s">
        <v>217</v>
      </c>
      <c r="G150" s="221" t="s">
        <v>157</v>
      </c>
      <c r="H150" s="222">
        <v>9.9900000000000002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44</v>
      </c>
      <c r="O150" s="90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140</v>
      </c>
      <c r="AT150" s="230" t="s">
        <v>136</v>
      </c>
      <c r="AU150" s="230" t="s">
        <v>89</v>
      </c>
      <c r="AY150" s="16" t="s">
        <v>134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87</v>
      </c>
      <c r="BK150" s="231">
        <f>ROUND(I150*H150,2)</f>
        <v>0</v>
      </c>
      <c r="BL150" s="16" t="s">
        <v>140</v>
      </c>
      <c r="BM150" s="230" t="s">
        <v>218</v>
      </c>
    </row>
    <row r="151" s="13" customFormat="1">
      <c r="A151" s="13"/>
      <c r="B151" s="232"/>
      <c r="C151" s="233"/>
      <c r="D151" s="234" t="s">
        <v>151</v>
      </c>
      <c r="E151" s="235" t="s">
        <v>1</v>
      </c>
      <c r="F151" s="236" t="s">
        <v>472</v>
      </c>
      <c r="G151" s="233"/>
      <c r="H151" s="237">
        <v>9.9900000000000002</v>
      </c>
      <c r="I151" s="238"/>
      <c r="J151" s="233"/>
      <c r="K151" s="233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151</v>
      </c>
      <c r="AU151" s="243" t="s">
        <v>89</v>
      </c>
      <c r="AV151" s="13" t="s">
        <v>89</v>
      </c>
      <c r="AW151" s="13" t="s">
        <v>36</v>
      </c>
      <c r="AX151" s="13" t="s">
        <v>87</v>
      </c>
      <c r="AY151" s="243" t="s">
        <v>134</v>
      </c>
    </row>
    <row r="152" s="2" customFormat="1" ht="16.5" customHeight="1">
      <c r="A152" s="37"/>
      <c r="B152" s="38"/>
      <c r="C152" s="255" t="s">
        <v>198</v>
      </c>
      <c r="D152" s="255" t="s">
        <v>210</v>
      </c>
      <c r="E152" s="256" t="s">
        <v>221</v>
      </c>
      <c r="F152" s="257" t="s">
        <v>222</v>
      </c>
      <c r="G152" s="258" t="s">
        <v>201</v>
      </c>
      <c r="H152" s="259">
        <v>19.98</v>
      </c>
      <c r="I152" s="260"/>
      <c r="J152" s="261">
        <f>ROUND(I152*H152,2)</f>
        <v>0</v>
      </c>
      <c r="K152" s="262"/>
      <c r="L152" s="263"/>
      <c r="M152" s="264" t="s">
        <v>1</v>
      </c>
      <c r="N152" s="265" t="s">
        <v>44</v>
      </c>
      <c r="O152" s="90"/>
      <c r="P152" s="228">
        <f>O152*H152</f>
        <v>0</v>
      </c>
      <c r="Q152" s="228">
        <v>1</v>
      </c>
      <c r="R152" s="228">
        <f>Q152*H152</f>
        <v>19.98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174</v>
      </c>
      <c r="AT152" s="230" t="s">
        <v>210</v>
      </c>
      <c r="AU152" s="230" t="s">
        <v>89</v>
      </c>
      <c r="AY152" s="16" t="s">
        <v>134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87</v>
      </c>
      <c r="BK152" s="231">
        <f>ROUND(I152*H152,2)</f>
        <v>0</v>
      </c>
      <c r="BL152" s="16" t="s">
        <v>140</v>
      </c>
      <c r="BM152" s="230" t="s">
        <v>223</v>
      </c>
    </row>
    <row r="153" s="13" customFormat="1">
      <c r="A153" s="13"/>
      <c r="B153" s="232"/>
      <c r="C153" s="233"/>
      <c r="D153" s="234" t="s">
        <v>151</v>
      </c>
      <c r="E153" s="235" t="s">
        <v>1</v>
      </c>
      <c r="F153" s="236" t="s">
        <v>473</v>
      </c>
      <c r="G153" s="233"/>
      <c r="H153" s="237">
        <v>19.98</v>
      </c>
      <c r="I153" s="238"/>
      <c r="J153" s="233"/>
      <c r="K153" s="233"/>
      <c r="L153" s="239"/>
      <c r="M153" s="240"/>
      <c r="N153" s="241"/>
      <c r="O153" s="241"/>
      <c r="P153" s="241"/>
      <c r="Q153" s="241"/>
      <c r="R153" s="241"/>
      <c r="S153" s="241"/>
      <c r="T153" s="24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3" t="s">
        <v>151</v>
      </c>
      <c r="AU153" s="243" t="s">
        <v>89</v>
      </c>
      <c r="AV153" s="13" t="s">
        <v>89</v>
      </c>
      <c r="AW153" s="13" t="s">
        <v>36</v>
      </c>
      <c r="AX153" s="13" t="s">
        <v>87</v>
      </c>
      <c r="AY153" s="243" t="s">
        <v>134</v>
      </c>
    </row>
    <row r="154" s="2" customFormat="1" ht="24.15" customHeight="1">
      <c r="A154" s="37"/>
      <c r="B154" s="38"/>
      <c r="C154" s="218" t="s">
        <v>204</v>
      </c>
      <c r="D154" s="218" t="s">
        <v>136</v>
      </c>
      <c r="E154" s="219" t="s">
        <v>227</v>
      </c>
      <c r="F154" s="220" t="s">
        <v>228</v>
      </c>
      <c r="G154" s="221" t="s">
        <v>149</v>
      </c>
      <c r="H154" s="222">
        <v>47.280000000000001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44</v>
      </c>
      <c r="O154" s="90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140</v>
      </c>
      <c r="AT154" s="230" t="s">
        <v>136</v>
      </c>
      <c r="AU154" s="230" t="s">
        <v>89</v>
      </c>
      <c r="AY154" s="16" t="s">
        <v>134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87</v>
      </c>
      <c r="BK154" s="231">
        <f>ROUND(I154*H154,2)</f>
        <v>0</v>
      </c>
      <c r="BL154" s="16" t="s">
        <v>140</v>
      </c>
      <c r="BM154" s="230" t="s">
        <v>229</v>
      </c>
    </row>
    <row r="155" s="13" customFormat="1">
      <c r="A155" s="13"/>
      <c r="B155" s="232"/>
      <c r="C155" s="233"/>
      <c r="D155" s="234" t="s">
        <v>151</v>
      </c>
      <c r="E155" s="235" t="s">
        <v>1</v>
      </c>
      <c r="F155" s="236" t="s">
        <v>474</v>
      </c>
      <c r="G155" s="233"/>
      <c r="H155" s="237">
        <v>24.975999999999999</v>
      </c>
      <c r="I155" s="238"/>
      <c r="J155" s="233"/>
      <c r="K155" s="233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151</v>
      </c>
      <c r="AU155" s="243" t="s">
        <v>89</v>
      </c>
      <c r="AV155" s="13" t="s">
        <v>89</v>
      </c>
      <c r="AW155" s="13" t="s">
        <v>36</v>
      </c>
      <c r="AX155" s="13" t="s">
        <v>79</v>
      </c>
      <c r="AY155" s="243" t="s">
        <v>134</v>
      </c>
    </row>
    <row r="156" s="13" customFormat="1">
      <c r="A156" s="13"/>
      <c r="B156" s="232"/>
      <c r="C156" s="233"/>
      <c r="D156" s="234" t="s">
        <v>151</v>
      </c>
      <c r="E156" s="235" t="s">
        <v>1</v>
      </c>
      <c r="F156" s="236" t="s">
        <v>475</v>
      </c>
      <c r="G156" s="233"/>
      <c r="H156" s="237">
        <v>22.303999999999998</v>
      </c>
      <c r="I156" s="238"/>
      <c r="J156" s="233"/>
      <c r="K156" s="233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151</v>
      </c>
      <c r="AU156" s="243" t="s">
        <v>89</v>
      </c>
      <c r="AV156" s="13" t="s">
        <v>89</v>
      </c>
      <c r="AW156" s="13" t="s">
        <v>36</v>
      </c>
      <c r="AX156" s="13" t="s">
        <v>79</v>
      </c>
      <c r="AY156" s="243" t="s">
        <v>134</v>
      </c>
    </row>
    <row r="157" s="14" customFormat="1">
      <c r="A157" s="14"/>
      <c r="B157" s="244"/>
      <c r="C157" s="245"/>
      <c r="D157" s="234" t="s">
        <v>151</v>
      </c>
      <c r="E157" s="246" t="s">
        <v>1</v>
      </c>
      <c r="F157" s="247" t="s">
        <v>154</v>
      </c>
      <c r="G157" s="245"/>
      <c r="H157" s="248">
        <v>47.280000000000001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4" t="s">
        <v>151</v>
      </c>
      <c r="AU157" s="254" t="s">
        <v>89</v>
      </c>
      <c r="AV157" s="14" t="s">
        <v>140</v>
      </c>
      <c r="AW157" s="14" t="s">
        <v>36</v>
      </c>
      <c r="AX157" s="14" t="s">
        <v>87</v>
      </c>
      <c r="AY157" s="254" t="s">
        <v>134</v>
      </c>
    </row>
    <row r="158" s="2" customFormat="1" ht="24.15" customHeight="1">
      <c r="A158" s="37"/>
      <c r="B158" s="38"/>
      <c r="C158" s="218" t="s">
        <v>8</v>
      </c>
      <c r="D158" s="218" t="s">
        <v>136</v>
      </c>
      <c r="E158" s="219" t="s">
        <v>476</v>
      </c>
      <c r="F158" s="220" t="s">
        <v>477</v>
      </c>
      <c r="G158" s="221" t="s">
        <v>332</v>
      </c>
      <c r="H158" s="222">
        <v>1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44</v>
      </c>
      <c r="O158" s="90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140</v>
      </c>
      <c r="AT158" s="230" t="s">
        <v>136</v>
      </c>
      <c r="AU158" s="230" t="s">
        <v>89</v>
      </c>
      <c r="AY158" s="16" t="s">
        <v>134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87</v>
      </c>
      <c r="BK158" s="231">
        <f>ROUND(I158*H158,2)</f>
        <v>0</v>
      </c>
      <c r="BL158" s="16" t="s">
        <v>140</v>
      </c>
      <c r="BM158" s="230" t="s">
        <v>478</v>
      </c>
    </row>
    <row r="159" s="2" customFormat="1" ht="16.5" customHeight="1">
      <c r="A159" s="37"/>
      <c r="B159" s="38"/>
      <c r="C159" s="255" t="s">
        <v>215</v>
      </c>
      <c r="D159" s="255" t="s">
        <v>210</v>
      </c>
      <c r="E159" s="256" t="s">
        <v>479</v>
      </c>
      <c r="F159" s="257" t="s">
        <v>480</v>
      </c>
      <c r="G159" s="258" t="s">
        <v>481</v>
      </c>
      <c r="H159" s="259">
        <v>0.75</v>
      </c>
      <c r="I159" s="260"/>
      <c r="J159" s="261">
        <f>ROUND(I159*H159,2)</f>
        <v>0</v>
      </c>
      <c r="K159" s="262"/>
      <c r="L159" s="263"/>
      <c r="M159" s="264" t="s">
        <v>1</v>
      </c>
      <c r="N159" s="265" t="s">
        <v>44</v>
      </c>
      <c r="O159" s="90"/>
      <c r="P159" s="228">
        <f>O159*H159</f>
        <v>0</v>
      </c>
      <c r="Q159" s="228">
        <v>0.001</v>
      </c>
      <c r="R159" s="228">
        <f>Q159*H159</f>
        <v>0.00075000000000000002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174</v>
      </c>
      <c r="AT159" s="230" t="s">
        <v>210</v>
      </c>
      <c r="AU159" s="230" t="s">
        <v>89</v>
      </c>
      <c r="AY159" s="16" t="s">
        <v>134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87</v>
      </c>
      <c r="BK159" s="231">
        <f>ROUND(I159*H159,2)</f>
        <v>0</v>
      </c>
      <c r="BL159" s="16" t="s">
        <v>140</v>
      </c>
      <c r="BM159" s="230" t="s">
        <v>482</v>
      </c>
    </row>
    <row r="160" s="2" customFormat="1" ht="16.5" customHeight="1">
      <c r="A160" s="37"/>
      <c r="B160" s="38"/>
      <c r="C160" s="255" t="s">
        <v>220</v>
      </c>
      <c r="D160" s="255" t="s">
        <v>210</v>
      </c>
      <c r="E160" s="256" t="s">
        <v>483</v>
      </c>
      <c r="F160" s="257" t="s">
        <v>484</v>
      </c>
      <c r="G160" s="258" t="s">
        <v>157</v>
      </c>
      <c r="H160" s="259">
        <v>1.6200000000000001</v>
      </c>
      <c r="I160" s="260"/>
      <c r="J160" s="261">
        <f>ROUND(I160*H160,2)</f>
        <v>0</v>
      </c>
      <c r="K160" s="262"/>
      <c r="L160" s="263"/>
      <c r="M160" s="264" t="s">
        <v>1</v>
      </c>
      <c r="N160" s="265" t="s">
        <v>44</v>
      </c>
      <c r="O160" s="90"/>
      <c r="P160" s="228">
        <f>O160*H160</f>
        <v>0</v>
      </c>
      <c r="Q160" s="228">
        <v>0.20999999999999999</v>
      </c>
      <c r="R160" s="228">
        <f>Q160*H160</f>
        <v>0.3402</v>
      </c>
      <c r="S160" s="228">
        <v>0</v>
      </c>
      <c r="T160" s="22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0" t="s">
        <v>174</v>
      </c>
      <c r="AT160" s="230" t="s">
        <v>210</v>
      </c>
      <c r="AU160" s="230" t="s">
        <v>89</v>
      </c>
      <c r="AY160" s="16" t="s">
        <v>134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6" t="s">
        <v>87</v>
      </c>
      <c r="BK160" s="231">
        <f>ROUND(I160*H160,2)</f>
        <v>0</v>
      </c>
      <c r="BL160" s="16" t="s">
        <v>140</v>
      </c>
      <c r="BM160" s="230" t="s">
        <v>485</v>
      </c>
    </row>
    <row r="161" s="13" customFormat="1">
      <c r="A161" s="13"/>
      <c r="B161" s="232"/>
      <c r="C161" s="233"/>
      <c r="D161" s="234" t="s">
        <v>151</v>
      </c>
      <c r="E161" s="235" t="s">
        <v>1</v>
      </c>
      <c r="F161" s="236" t="s">
        <v>486</v>
      </c>
      <c r="G161" s="233"/>
      <c r="H161" s="237">
        <v>0.505</v>
      </c>
      <c r="I161" s="238"/>
      <c r="J161" s="233"/>
      <c r="K161" s="233"/>
      <c r="L161" s="239"/>
      <c r="M161" s="240"/>
      <c r="N161" s="241"/>
      <c r="O161" s="241"/>
      <c r="P161" s="241"/>
      <c r="Q161" s="241"/>
      <c r="R161" s="241"/>
      <c r="S161" s="241"/>
      <c r="T161" s="24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3" t="s">
        <v>151</v>
      </c>
      <c r="AU161" s="243" t="s">
        <v>89</v>
      </c>
      <c r="AV161" s="13" t="s">
        <v>89</v>
      </c>
      <c r="AW161" s="13" t="s">
        <v>36</v>
      </c>
      <c r="AX161" s="13" t="s">
        <v>79</v>
      </c>
      <c r="AY161" s="243" t="s">
        <v>134</v>
      </c>
    </row>
    <row r="162" s="13" customFormat="1">
      <c r="A162" s="13"/>
      <c r="B162" s="232"/>
      <c r="C162" s="233"/>
      <c r="D162" s="234" t="s">
        <v>151</v>
      </c>
      <c r="E162" s="235" t="s">
        <v>1</v>
      </c>
      <c r="F162" s="236" t="s">
        <v>487</v>
      </c>
      <c r="G162" s="233"/>
      <c r="H162" s="237">
        <v>1.115</v>
      </c>
      <c r="I162" s="238"/>
      <c r="J162" s="233"/>
      <c r="K162" s="233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151</v>
      </c>
      <c r="AU162" s="243" t="s">
        <v>89</v>
      </c>
      <c r="AV162" s="13" t="s">
        <v>89</v>
      </c>
      <c r="AW162" s="13" t="s">
        <v>36</v>
      </c>
      <c r="AX162" s="13" t="s">
        <v>79</v>
      </c>
      <c r="AY162" s="243" t="s">
        <v>134</v>
      </c>
    </row>
    <row r="163" s="14" customFormat="1">
      <c r="A163" s="14"/>
      <c r="B163" s="244"/>
      <c r="C163" s="245"/>
      <c r="D163" s="234" t="s">
        <v>151</v>
      </c>
      <c r="E163" s="246" t="s">
        <v>1</v>
      </c>
      <c r="F163" s="247" t="s">
        <v>154</v>
      </c>
      <c r="G163" s="245"/>
      <c r="H163" s="248">
        <v>1.6200000000000001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4" t="s">
        <v>151</v>
      </c>
      <c r="AU163" s="254" t="s">
        <v>89</v>
      </c>
      <c r="AV163" s="14" t="s">
        <v>140</v>
      </c>
      <c r="AW163" s="14" t="s">
        <v>36</v>
      </c>
      <c r="AX163" s="14" t="s">
        <v>87</v>
      </c>
      <c r="AY163" s="254" t="s">
        <v>134</v>
      </c>
    </row>
    <row r="164" s="12" customFormat="1" ht="22.8" customHeight="1">
      <c r="A164" s="12"/>
      <c r="B164" s="202"/>
      <c r="C164" s="203"/>
      <c r="D164" s="204" t="s">
        <v>78</v>
      </c>
      <c r="E164" s="216" t="s">
        <v>140</v>
      </c>
      <c r="F164" s="216" t="s">
        <v>230</v>
      </c>
      <c r="G164" s="203"/>
      <c r="H164" s="203"/>
      <c r="I164" s="206"/>
      <c r="J164" s="217">
        <f>BK164</f>
        <v>0</v>
      </c>
      <c r="K164" s="203"/>
      <c r="L164" s="208"/>
      <c r="M164" s="209"/>
      <c r="N164" s="210"/>
      <c r="O164" s="210"/>
      <c r="P164" s="211">
        <f>SUM(P165:P168)</f>
        <v>0</v>
      </c>
      <c r="Q164" s="210"/>
      <c r="R164" s="211">
        <f>SUM(R165:R168)</f>
        <v>0</v>
      </c>
      <c r="S164" s="210"/>
      <c r="T164" s="212">
        <f>SUM(T165:T168)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3" t="s">
        <v>87</v>
      </c>
      <c r="AT164" s="214" t="s">
        <v>78</v>
      </c>
      <c r="AU164" s="214" t="s">
        <v>87</v>
      </c>
      <c r="AY164" s="213" t="s">
        <v>134</v>
      </c>
      <c r="BK164" s="215">
        <f>SUM(BK165:BK168)</f>
        <v>0</v>
      </c>
    </row>
    <row r="165" s="2" customFormat="1" ht="24.15" customHeight="1">
      <c r="A165" s="37"/>
      <c r="B165" s="38"/>
      <c r="C165" s="218" t="s">
        <v>226</v>
      </c>
      <c r="D165" s="218" t="s">
        <v>136</v>
      </c>
      <c r="E165" s="219" t="s">
        <v>232</v>
      </c>
      <c r="F165" s="220" t="s">
        <v>233</v>
      </c>
      <c r="G165" s="221" t="s">
        <v>157</v>
      </c>
      <c r="H165" s="222">
        <v>2.4980000000000002</v>
      </c>
      <c r="I165" s="223"/>
      <c r="J165" s="224">
        <f>ROUND(I165*H165,2)</f>
        <v>0</v>
      </c>
      <c r="K165" s="225"/>
      <c r="L165" s="43"/>
      <c r="M165" s="226" t="s">
        <v>1</v>
      </c>
      <c r="N165" s="227" t="s">
        <v>44</v>
      </c>
      <c r="O165" s="90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140</v>
      </c>
      <c r="AT165" s="230" t="s">
        <v>136</v>
      </c>
      <c r="AU165" s="230" t="s">
        <v>89</v>
      </c>
      <c r="AY165" s="16" t="s">
        <v>134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87</v>
      </c>
      <c r="BK165" s="231">
        <f>ROUND(I165*H165,2)</f>
        <v>0</v>
      </c>
      <c r="BL165" s="16" t="s">
        <v>140</v>
      </c>
      <c r="BM165" s="230" t="s">
        <v>234</v>
      </c>
    </row>
    <row r="166" s="13" customFormat="1">
      <c r="A166" s="13"/>
      <c r="B166" s="232"/>
      <c r="C166" s="233"/>
      <c r="D166" s="234" t="s">
        <v>151</v>
      </c>
      <c r="E166" s="235" t="s">
        <v>1</v>
      </c>
      <c r="F166" s="236" t="s">
        <v>488</v>
      </c>
      <c r="G166" s="233"/>
      <c r="H166" s="237">
        <v>2.4980000000000002</v>
      </c>
      <c r="I166" s="238"/>
      <c r="J166" s="233"/>
      <c r="K166" s="233"/>
      <c r="L166" s="239"/>
      <c r="M166" s="240"/>
      <c r="N166" s="241"/>
      <c r="O166" s="241"/>
      <c r="P166" s="241"/>
      <c r="Q166" s="241"/>
      <c r="R166" s="241"/>
      <c r="S166" s="241"/>
      <c r="T166" s="24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3" t="s">
        <v>151</v>
      </c>
      <c r="AU166" s="243" t="s">
        <v>89</v>
      </c>
      <c r="AV166" s="13" t="s">
        <v>89</v>
      </c>
      <c r="AW166" s="13" t="s">
        <v>36</v>
      </c>
      <c r="AX166" s="13" t="s">
        <v>87</v>
      </c>
      <c r="AY166" s="243" t="s">
        <v>134</v>
      </c>
    </row>
    <row r="167" s="2" customFormat="1" ht="24.15" customHeight="1">
      <c r="A167" s="37"/>
      <c r="B167" s="38"/>
      <c r="C167" s="218" t="s">
        <v>231</v>
      </c>
      <c r="D167" s="218" t="s">
        <v>136</v>
      </c>
      <c r="E167" s="219" t="s">
        <v>237</v>
      </c>
      <c r="F167" s="220" t="s">
        <v>238</v>
      </c>
      <c r="G167" s="221" t="s">
        <v>157</v>
      </c>
      <c r="H167" s="222">
        <v>2.7000000000000002</v>
      </c>
      <c r="I167" s="223"/>
      <c r="J167" s="224">
        <f>ROUND(I167*H167,2)</f>
        <v>0</v>
      </c>
      <c r="K167" s="225"/>
      <c r="L167" s="43"/>
      <c r="M167" s="226" t="s">
        <v>1</v>
      </c>
      <c r="N167" s="227" t="s">
        <v>44</v>
      </c>
      <c r="O167" s="90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140</v>
      </c>
      <c r="AT167" s="230" t="s">
        <v>136</v>
      </c>
      <c r="AU167" s="230" t="s">
        <v>89</v>
      </c>
      <c r="AY167" s="16" t="s">
        <v>134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87</v>
      </c>
      <c r="BK167" s="231">
        <f>ROUND(I167*H167,2)</f>
        <v>0</v>
      </c>
      <c r="BL167" s="16" t="s">
        <v>140</v>
      </c>
      <c r="BM167" s="230" t="s">
        <v>239</v>
      </c>
    </row>
    <row r="168" s="13" customFormat="1">
      <c r="A168" s="13"/>
      <c r="B168" s="232"/>
      <c r="C168" s="233"/>
      <c r="D168" s="234" t="s">
        <v>151</v>
      </c>
      <c r="E168" s="235" t="s">
        <v>1</v>
      </c>
      <c r="F168" s="236" t="s">
        <v>489</v>
      </c>
      <c r="G168" s="233"/>
      <c r="H168" s="237">
        <v>2.7000000000000002</v>
      </c>
      <c r="I168" s="238"/>
      <c r="J168" s="233"/>
      <c r="K168" s="233"/>
      <c r="L168" s="239"/>
      <c r="M168" s="240"/>
      <c r="N168" s="241"/>
      <c r="O168" s="241"/>
      <c r="P168" s="241"/>
      <c r="Q168" s="241"/>
      <c r="R168" s="241"/>
      <c r="S168" s="241"/>
      <c r="T168" s="24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3" t="s">
        <v>151</v>
      </c>
      <c r="AU168" s="243" t="s">
        <v>89</v>
      </c>
      <c r="AV168" s="13" t="s">
        <v>89</v>
      </c>
      <c r="AW168" s="13" t="s">
        <v>36</v>
      </c>
      <c r="AX168" s="13" t="s">
        <v>87</v>
      </c>
      <c r="AY168" s="243" t="s">
        <v>134</v>
      </c>
    </row>
    <row r="169" s="12" customFormat="1" ht="22.8" customHeight="1">
      <c r="A169" s="12"/>
      <c r="B169" s="202"/>
      <c r="C169" s="203"/>
      <c r="D169" s="204" t="s">
        <v>78</v>
      </c>
      <c r="E169" s="216" t="s">
        <v>161</v>
      </c>
      <c r="F169" s="216" t="s">
        <v>241</v>
      </c>
      <c r="G169" s="203"/>
      <c r="H169" s="203"/>
      <c r="I169" s="206"/>
      <c r="J169" s="217">
        <f>BK169</f>
        <v>0</v>
      </c>
      <c r="K169" s="203"/>
      <c r="L169" s="208"/>
      <c r="M169" s="209"/>
      <c r="N169" s="210"/>
      <c r="O169" s="210"/>
      <c r="P169" s="211">
        <f>SUM(P170:P177)</f>
        <v>0</v>
      </c>
      <c r="Q169" s="210"/>
      <c r="R169" s="211">
        <f>SUM(R170:R177)</f>
        <v>0</v>
      </c>
      <c r="S169" s="210"/>
      <c r="T169" s="212">
        <f>SUM(T170:T177)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3" t="s">
        <v>87</v>
      </c>
      <c r="AT169" s="214" t="s">
        <v>78</v>
      </c>
      <c r="AU169" s="214" t="s">
        <v>87</v>
      </c>
      <c r="AY169" s="213" t="s">
        <v>134</v>
      </c>
      <c r="BK169" s="215">
        <f>SUM(BK170:BK177)</f>
        <v>0</v>
      </c>
    </row>
    <row r="170" s="2" customFormat="1" ht="24.15" customHeight="1">
      <c r="A170" s="37"/>
      <c r="B170" s="38"/>
      <c r="C170" s="218" t="s">
        <v>236</v>
      </c>
      <c r="D170" s="218" t="s">
        <v>136</v>
      </c>
      <c r="E170" s="219" t="s">
        <v>242</v>
      </c>
      <c r="F170" s="220" t="s">
        <v>243</v>
      </c>
      <c r="G170" s="221" t="s">
        <v>149</v>
      </c>
      <c r="H170" s="222">
        <v>33.493000000000002</v>
      </c>
      <c r="I170" s="223"/>
      <c r="J170" s="224">
        <f>ROUND(I170*H170,2)</f>
        <v>0</v>
      </c>
      <c r="K170" s="225"/>
      <c r="L170" s="43"/>
      <c r="M170" s="226" t="s">
        <v>1</v>
      </c>
      <c r="N170" s="227" t="s">
        <v>44</v>
      </c>
      <c r="O170" s="90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0" t="s">
        <v>140</v>
      </c>
      <c r="AT170" s="230" t="s">
        <v>136</v>
      </c>
      <c r="AU170" s="230" t="s">
        <v>89</v>
      </c>
      <c r="AY170" s="16" t="s">
        <v>134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6" t="s">
        <v>87</v>
      </c>
      <c r="BK170" s="231">
        <f>ROUND(I170*H170,2)</f>
        <v>0</v>
      </c>
      <c r="BL170" s="16" t="s">
        <v>140</v>
      </c>
      <c r="BM170" s="230" t="s">
        <v>490</v>
      </c>
    </row>
    <row r="171" s="13" customFormat="1">
      <c r="A171" s="13"/>
      <c r="B171" s="232"/>
      <c r="C171" s="233"/>
      <c r="D171" s="234" t="s">
        <v>151</v>
      </c>
      <c r="E171" s="235" t="s">
        <v>1</v>
      </c>
      <c r="F171" s="236" t="s">
        <v>491</v>
      </c>
      <c r="G171" s="233"/>
      <c r="H171" s="237">
        <v>33.493000000000002</v>
      </c>
      <c r="I171" s="238"/>
      <c r="J171" s="233"/>
      <c r="K171" s="233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151</v>
      </c>
      <c r="AU171" s="243" t="s">
        <v>89</v>
      </c>
      <c r="AV171" s="13" t="s">
        <v>89</v>
      </c>
      <c r="AW171" s="13" t="s">
        <v>36</v>
      </c>
      <c r="AX171" s="13" t="s">
        <v>87</v>
      </c>
      <c r="AY171" s="243" t="s">
        <v>134</v>
      </c>
    </row>
    <row r="172" s="2" customFormat="1" ht="33" customHeight="1">
      <c r="A172" s="37"/>
      <c r="B172" s="38"/>
      <c r="C172" s="218" t="s">
        <v>7</v>
      </c>
      <c r="D172" s="218" t="s">
        <v>136</v>
      </c>
      <c r="E172" s="219" t="s">
        <v>250</v>
      </c>
      <c r="F172" s="220" t="s">
        <v>251</v>
      </c>
      <c r="G172" s="221" t="s">
        <v>149</v>
      </c>
      <c r="H172" s="222">
        <v>33.493000000000002</v>
      </c>
      <c r="I172" s="223"/>
      <c r="J172" s="224">
        <f>ROUND(I172*H172,2)</f>
        <v>0</v>
      </c>
      <c r="K172" s="225"/>
      <c r="L172" s="43"/>
      <c r="M172" s="226" t="s">
        <v>1</v>
      </c>
      <c r="N172" s="227" t="s">
        <v>44</v>
      </c>
      <c r="O172" s="90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140</v>
      </c>
      <c r="AT172" s="230" t="s">
        <v>136</v>
      </c>
      <c r="AU172" s="230" t="s">
        <v>89</v>
      </c>
      <c r="AY172" s="16" t="s">
        <v>134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87</v>
      </c>
      <c r="BK172" s="231">
        <f>ROUND(I172*H172,2)</f>
        <v>0</v>
      </c>
      <c r="BL172" s="16" t="s">
        <v>140</v>
      </c>
      <c r="BM172" s="230" t="s">
        <v>492</v>
      </c>
    </row>
    <row r="173" s="13" customFormat="1">
      <c r="A173" s="13"/>
      <c r="B173" s="232"/>
      <c r="C173" s="233"/>
      <c r="D173" s="234" t="s">
        <v>151</v>
      </c>
      <c r="E173" s="235" t="s">
        <v>1</v>
      </c>
      <c r="F173" s="236" t="s">
        <v>491</v>
      </c>
      <c r="G173" s="233"/>
      <c r="H173" s="237">
        <v>33.493000000000002</v>
      </c>
      <c r="I173" s="238"/>
      <c r="J173" s="233"/>
      <c r="K173" s="233"/>
      <c r="L173" s="239"/>
      <c r="M173" s="240"/>
      <c r="N173" s="241"/>
      <c r="O173" s="241"/>
      <c r="P173" s="241"/>
      <c r="Q173" s="241"/>
      <c r="R173" s="241"/>
      <c r="S173" s="241"/>
      <c r="T173" s="24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3" t="s">
        <v>151</v>
      </c>
      <c r="AU173" s="243" t="s">
        <v>89</v>
      </c>
      <c r="AV173" s="13" t="s">
        <v>89</v>
      </c>
      <c r="AW173" s="13" t="s">
        <v>36</v>
      </c>
      <c r="AX173" s="13" t="s">
        <v>87</v>
      </c>
      <c r="AY173" s="243" t="s">
        <v>134</v>
      </c>
    </row>
    <row r="174" s="2" customFormat="1" ht="24.15" customHeight="1">
      <c r="A174" s="37"/>
      <c r="B174" s="38"/>
      <c r="C174" s="218" t="s">
        <v>245</v>
      </c>
      <c r="D174" s="218" t="s">
        <v>136</v>
      </c>
      <c r="E174" s="219" t="s">
        <v>254</v>
      </c>
      <c r="F174" s="220" t="s">
        <v>255</v>
      </c>
      <c r="G174" s="221" t="s">
        <v>149</v>
      </c>
      <c r="H174" s="222">
        <v>33.493000000000002</v>
      </c>
      <c r="I174" s="223"/>
      <c r="J174" s="224">
        <f>ROUND(I174*H174,2)</f>
        <v>0</v>
      </c>
      <c r="K174" s="225"/>
      <c r="L174" s="43"/>
      <c r="M174" s="226" t="s">
        <v>1</v>
      </c>
      <c r="N174" s="227" t="s">
        <v>44</v>
      </c>
      <c r="O174" s="90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140</v>
      </c>
      <c r="AT174" s="230" t="s">
        <v>136</v>
      </c>
      <c r="AU174" s="230" t="s">
        <v>89</v>
      </c>
      <c r="AY174" s="16" t="s">
        <v>134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87</v>
      </c>
      <c r="BK174" s="231">
        <f>ROUND(I174*H174,2)</f>
        <v>0</v>
      </c>
      <c r="BL174" s="16" t="s">
        <v>140</v>
      </c>
      <c r="BM174" s="230" t="s">
        <v>493</v>
      </c>
    </row>
    <row r="175" s="13" customFormat="1">
      <c r="A175" s="13"/>
      <c r="B175" s="232"/>
      <c r="C175" s="233"/>
      <c r="D175" s="234" t="s">
        <v>151</v>
      </c>
      <c r="E175" s="235" t="s">
        <v>1</v>
      </c>
      <c r="F175" s="236" t="s">
        <v>491</v>
      </c>
      <c r="G175" s="233"/>
      <c r="H175" s="237">
        <v>33.493000000000002</v>
      </c>
      <c r="I175" s="238"/>
      <c r="J175" s="233"/>
      <c r="K175" s="233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151</v>
      </c>
      <c r="AU175" s="243" t="s">
        <v>89</v>
      </c>
      <c r="AV175" s="13" t="s">
        <v>89</v>
      </c>
      <c r="AW175" s="13" t="s">
        <v>36</v>
      </c>
      <c r="AX175" s="13" t="s">
        <v>87</v>
      </c>
      <c r="AY175" s="243" t="s">
        <v>134</v>
      </c>
    </row>
    <row r="176" s="2" customFormat="1" ht="33" customHeight="1">
      <c r="A176" s="37"/>
      <c r="B176" s="38"/>
      <c r="C176" s="218" t="s">
        <v>249</v>
      </c>
      <c r="D176" s="218" t="s">
        <v>136</v>
      </c>
      <c r="E176" s="219" t="s">
        <v>246</v>
      </c>
      <c r="F176" s="220" t="s">
        <v>247</v>
      </c>
      <c r="G176" s="221" t="s">
        <v>149</v>
      </c>
      <c r="H176" s="222">
        <v>33.493000000000002</v>
      </c>
      <c r="I176" s="223"/>
      <c r="J176" s="224">
        <f>ROUND(I176*H176,2)</f>
        <v>0</v>
      </c>
      <c r="K176" s="225"/>
      <c r="L176" s="43"/>
      <c r="M176" s="226" t="s">
        <v>1</v>
      </c>
      <c r="N176" s="227" t="s">
        <v>44</v>
      </c>
      <c r="O176" s="90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0" t="s">
        <v>140</v>
      </c>
      <c r="AT176" s="230" t="s">
        <v>136</v>
      </c>
      <c r="AU176" s="230" t="s">
        <v>89</v>
      </c>
      <c r="AY176" s="16" t="s">
        <v>134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6" t="s">
        <v>87</v>
      </c>
      <c r="BK176" s="231">
        <f>ROUND(I176*H176,2)</f>
        <v>0</v>
      </c>
      <c r="BL176" s="16" t="s">
        <v>140</v>
      </c>
      <c r="BM176" s="230" t="s">
        <v>494</v>
      </c>
    </row>
    <row r="177" s="13" customFormat="1">
      <c r="A177" s="13"/>
      <c r="B177" s="232"/>
      <c r="C177" s="233"/>
      <c r="D177" s="234" t="s">
        <v>151</v>
      </c>
      <c r="E177" s="235" t="s">
        <v>1</v>
      </c>
      <c r="F177" s="236" t="s">
        <v>491</v>
      </c>
      <c r="G177" s="233"/>
      <c r="H177" s="237">
        <v>33.493000000000002</v>
      </c>
      <c r="I177" s="238"/>
      <c r="J177" s="233"/>
      <c r="K177" s="233"/>
      <c r="L177" s="239"/>
      <c r="M177" s="240"/>
      <c r="N177" s="241"/>
      <c r="O177" s="241"/>
      <c r="P177" s="241"/>
      <c r="Q177" s="241"/>
      <c r="R177" s="241"/>
      <c r="S177" s="241"/>
      <c r="T177" s="24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3" t="s">
        <v>151</v>
      </c>
      <c r="AU177" s="243" t="s">
        <v>89</v>
      </c>
      <c r="AV177" s="13" t="s">
        <v>89</v>
      </c>
      <c r="AW177" s="13" t="s">
        <v>36</v>
      </c>
      <c r="AX177" s="13" t="s">
        <v>87</v>
      </c>
      <c r="AY177" s="243" t="s">
        <v>134</v>
      </c>
    </row>
    <row r="178" s="12" customFormat="1" ht="22.8" customHeight="1">
      <c r="A178" s="12"/>
      <c r="B178" s="202"/>
      <c r="C178" s="203"/>
      <c r="D178" s="204" t="s">
        <v>78</v>
      </c>
      <c r="E178" s="216" t="s">
        <v>174</v>
      </c>
      <c r="F178" s="216" t="s">
        <v>257</v>
      </c>
      <c r="G178" s="203"/>
      <c r="H178" s="203"/>
      <c r="I178" s="206"/>
      <c r="J178" s="217">
        <f>BK178</f>
        <v>0</v>
      </c>
      <c r="K178" s="203"/>
      <c r="L178" s="208"/>
      <c r="M178" s="209"/>
      <c r="N178" s="210"/>
      <c r="O178" s="210"/>
      <c r="P178" s="211">
        <f>SUM(P179:P191)</f>
        <v>0</v>
      </c>
      <c r="Q178" s="210"/>
      <c r="R178" s="211">
        <f>SUM(R179:R191)</f>
        <v>0.57976939999999999</v>
      </c>
      <c r="S178" s="210"/>
      <c r="T178" s="212">
        <f>SUM(T179:T191)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3" t="s">
        <v>87</v>
      </c>
      <c r="AT178" s="214" t="s">
        <v>78</v>
      </c>
      <c r="AU178" s="214" t="s">
        <v>87</v>
      </c>
      <c r="AY178" s="213" t="s">
        <v>134</v>
      </c>
      <c r="BK178" s="215">
        <f>SUM(BK179:BK191)</f>
        <v>0</v>
      </c>
    </row>
    <row r="179" s="2" customFormat="1" ht="37.8" customHeight="1">
      <c r="A179" s="37"/>
      <c r="B179" s="38"/>
      <c r="C179" s="255" t="s">
        <v>253</v>
      </c>
      <c r="D179" s="255" t="s">
        <v>210</v>
      </c>
      <c r="E179" s="256" t="s">
        <v>495</v>
      </c>
      <c r="F179" s="257" t="s">
        <v>496</v>
      </c>
      <c r="G179" s="258" t="s">
        <v>269</v>
      </c>
      <c r="H179" s="259">
        <v>6</v>
      </c>
      <c r="I179" s="260"/>
      <c r="J179" s="261">
        <f>ROUND(I179*H179,2)</f>
        <v>0</v>
      </c>
      <c r="K179" s="262"/>
      <c r="L179" s="263"/>
      <c r="M179" s="264" t="s">
        <v>1</v>
      </c>
      <c r="N179" s="265" t="s">
        <v>44</v>
      </c>
      <c r="O179" s="90"/>
      <c r="P179" s="228">
        <f>O179*H179</f>
        <v>0</v>
      </c>
      <c r="Q179" s="228">
        <v>0.00123</v>
      </c>
      <c r="R179" s="228">
        <f>Q179*H179</f>
        <v>0.0073799999999999994</v>
      </c>
      <c r="S179" s="228">
        <v>0</v>
      </c>
      <c r="T179" s="22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0" t="s">
        <v>174</v>
      </c>
      <c r="AT179" s="230" t="s">
        <v>210</v>
      </c>
      <c r="AU179" s="230" t="s">
        <v>89</v>
      </c>
      <c r="AY179" s="16" t="s">
        <v>134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6" t="s">
        <v>87</v>
      </c>
      <c r="BK179" s="231">
        <f>ROUND(I179*H179,2)</f>
        <v>0</v>
      </c>
      <c r="BL179" s="16" t="s">
        <v>140</v>
      </c>
      <c r="BM179" s="230" t="s">
        <v>497</v>
      </c>
    </row>
    <row r="180" s="2" customFormat="1" ht="16.5" customHeight="1">
      <c r="A180" s="37"/>
      <c r="B180" s="38"/>
      <c r="C180" s="255" t="s">
        <v>258</v>
      </c>
      <c r="D180" s="255" t="s">
        <v>210</v>
      </c>
      <c r="E180" s="256" t="s">
        <v>498</v>
      </c>
      <c r="F180" s="257" t="s">
        <v>499</v>
      </c>
      <c r="G180" s="258" t="s">
        <v>269</v>
      </c>
      <c r="H180" s="259">
        <v>6</v>
      </c>
      <c r="I180" s="260"/>
      <c r="J180" s="261">
        <f>ROUND(I180*H180,2)</f>
        <v>0</v>
      </c>
      <c r="K180" s="262"/>
      <c r="L180" s="263"/>
      <c r="M180" s="264" t="s">
        <v>1</v>
      </c>
      <c r="N180" s="265" t="s">
        <v>44</v>
      </c>
      <c r="O180" s="90"/>
      <c r="P180" s="228">
        <f>O180*H180</f>
        <v>0</v>
      </c>
      <c r="Q180" s="228">
        <v>0.0035000000000000001</v>
      </c>
      <c r="R180" s="228">
        <f>Q180*H180</f>
        <v>0.021000000000000001</v>
      </c>
      <c r="S180" s="228">
        <v>0</v>
      </c>
      <c r="T180" s="22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0" t="s">
        <v>174</v>
      </c>
      <c r="AT180" s="230" t="s">
        <v>210</v>
      </c>
      <c r="AU180" s="230" t="s">
        <v>89</v>
      </c>
      <c r="AY180" s="16" t="s">
        <v>134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6" t="s">
        <v>87</v>
      </c>
      <c r="BK180" s="231">
        <f>ROUND(I180*H180,2)</f>
        <v>0</v>
      </c>
      <c r="BL180" s="16" t="s">
        <v>140</v>
      </c>
      <c r="BM180" s="230" t="s">
        <v>500</v>
      </c>
    </row>
    <row r="181" s="2" customFormat="1" ht="24.15" customHeight="1">
      <c r="A181" s="37"/>
      <c r="B181" s="38"/>
      <c r="C181" s="218" t="s">
        <v>262</v>
      </c>
      <c r="D181" s="218" t="s">
        <v>136</v>
      </c>
      <c r="E181" s="219" t="s">
        <v>501</v>
      </c>
      <c r="F181" s="220" t="s">
        <v>502</v>
      </c>
      <c r="G181" s="221" t="s">
        <v>269</v>
      </c>
      <c r="H181" s="222">
        <v>6</v>
      </c>
      <c r="I181" s="223"/>
      <c r="J181" s="224">
        <f>ROUND(I181*H181,2)</f>
        <v>0</v>
      </c>
      <c r="K181" s="225"/>
      <c r="L181" s="43"/>
      <c r="M181" s="226" t="s">
        <v>1</v>
      </c>
      <c r="N181" s="227" t="s">
        <v>44</v>
      </c>
      <c r="O181" s="90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0" t="s">
        <v>140</v>
      </c>
      <c r="AT181" s="230" t="s">
        <v>136</v>
      </c>
      <c r="AU181" s="230" t="s">
        <v>89</v>
      </c>
      <c r="AY181" s="16" t="s">
        <v>134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6" t="s">
        <v>87</v>
      </c>
      <c r="BK181" s="231">
        <f>ROUND(I181*H181,2)</f>
        <v>0</v>
      </c>
      <c r="BL181" s="16" t="s">
        <v>140</v>
      </c>
      <c r="BM181" s="230" t="s">
        <v>503</v>
      </c>
    </row>
    <row r="182" s="2" customFormat="1" ht="16.5" customHeight="1">
      <c r="A182" s="37"/>
      <c r="B182" s="38"/>
      <c r="C182" s="255" t="s">
        <v>266</v>
      </c>
      <c r="D182" s="255" t="s">
        <v>210</v>
      </c>
      <c r="E182" s="256" t="s">
        <v>504</v>
      </c>
      <c r="F182" s="257" t="s">
        <v>505</v>
      </c>
      <c r="G182" s="258" t="s">
        <v>144</v>
      </c>
      <c r="H182" s="259">
        <v>32</v>
      </c>
      <c r="I182" s="260"/>
      <c r="J182" s="261">
        <f>ROUND(I182*H182,2)</f>
        <v>0</v>
      </c>
      <c r="K182" s="262"/>
      <c r="L182" s="263"/>
      <c r="M182" s="264" t="s">
        <v>1</v>
      </c>
      <c r="N182" s="265" t="s">
        <v>44</v>
      </c>
      <c r="O182" s="90"/>
      <c r="P182" s="228">
        <f>O182*H182</f>
        <v>0</v>
      </c>
      <c r="Q182" s="228">
        <v>0.00027999999999999998</v>
      </c>
      <c r="R182" s="228">
        <f>Q182*H182</f>
        <v>0.0089599999999999992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174</v>
      </c>
      <c r="AT182" s="230" t="s">
        <v>210</v>
      </c>
      <c r="AU182" s="230" t="s">
        <v>89</v>
      </c>
      <c r="AY182" s="16" t="s">
        <v>134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87</v>
      </c>
      <c r="BK182" s="231">
        <f>ROUND(I182*H182,2)</f>
        <v>0</v>
      </c>
      <c r="BL182" s="16" t="s">
        <v>140</v>
      </c>
      <c r="BM182" s="230" t="s">
        <v>506</v>
      </c>
    </row>
    <row r="183" s="2" customFormat="1" ht="24.15" customHeight="1">
      <c r="A183" s="37"/>
      <c r="B183" s="38"/>
      <c r="C183" s="218" t="s">
        <v>271</v>
      </c>
      <c r="D183" s="218" t="s">
        <v>136</v>
      </c>
      <c r="E183" s="219" t="s">
        <v>507</v>
      </c>
      <c r="F183" s="220" t="s">
        <v>508</v>
      </c>
      <c r="G183" s="221" t="s">
        <v>144</v>
      </c>
      <c r="H183" s="222">
        <v>31.219999999999999</v>
      </c>
      <c r="I183" s="223"/>
      <c r="J183" s="224">
        <f>ROUND(I183*H183,2)</f>
        <v>0</v>
      </c>
      <c r="K183" s="225"/>
      <c r="L183" s="43"/>
      <c r="M183" s="226" t="s">
        <v>1</v>
      </c>
      <c r="N183" s="227" t="s">
        <v>44</v>
      </c>
      <c r="O183" s="90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0" t="s">
        <v>140</v>
      </c>
      <c r="AT183" s="230" t="s">
        <v>136</v>
      </c>
      <c r="AU183" s="230" t="s">
        <v>89</v>
      </c>
      <c r="AY183" s="16" t="s">
        <v>134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6" t="s">
        <v>87</v>
      </c>
      <c r="BK183" s="231">
        <f>ROUND(I183*H183,2)</f>
        <v>0</v>
      </c>
      <c r="BL183" s="16" t="s">
        <v>140</v>
      </c>
      <c r="BM183" s="230" t="s">
        <v>509</v>
      </c>
    </row>
    <row r="184" s="2" customFormat="1" ht="16.5" customHeight="1">
      <c r="A184" s="37"/>
      <c r="B184" s="38"/>
      <c r="C184" s="218" t="s">
        <v>279</v>
      </c>
      <c r="D184" s="218" t="s">
        <v>136</v>
      </c>
      <c r="E184" s="219" t="s">
        <v>300</v>
      </c>
      <c r="F184" s="220" t="s">
        <v>301</v>
      </c>
      <c r="G184" s="221" t="s">
        <v>144</v>
      </c>
      <c r="H184" s="222">
        <v>31.219999999999999</v>
      </c>
      <c r="I184" s="223"/>
      <c r="J184" s="224">
        <f>ROUND(I184*H184,2)</f>
        <v>0</v>
      </c>
      <c r="K184" s="225"/>
      <c r="L184" s="43"/>
      <c r="M184" s="226" t="s">
        <v>1</v>
      </c>
      <c r="N184" s="227" t="s">
        <v>44</v>
      </c>
      <c r="O184" s="90"/>
      <c r="P184" s="228">
        <f>O184*H184</f>
        <v>0</v>
      </c>
      <c r="Q184" s="228">
        <v>0.00019000000000000001</v>
      </c>
      <c r="R184" s="228">
        <f>Q184*H184</f>
        <v>0.0059318000000000001</v>
      </c>
      <c r="S184" s="228">
        <v>0</v>
      </c>
      <c r="T184" s="22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0" t="s">
        <v>140</v>
      </c>
      <c r="AT184" s="230" t="s">
        <v>136</v>
      </c>
      <c r="AU184" s="230" t="s">
        <v>89</v>
      </c>
      <c r="AY184" s="16" t="s">
        <v>134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6" t="s">
        <v>87</v>
      </c>
      <c r="BK184" s="231">
        <f>ROUND(I184*H184,2)</f>
        <v>0</v>
      </c>
      <c r="BL184" s="16" t="s">
        <v>140</v>
      </c>
      <c r="BM184" s="230" t="s">
        <v>302</v>
      </c>
    </row>
    <row r="185" s="2" customFormat="1" ht="21.75" customHeight="1">
      <c r="A185" s="37"/>
      <c r="B185" s="38"/>
      <c r="C185" s="218" t="s">
        <v>283</v>
      </c>
      <c r="D185" s="218" t="s">
        <v>136</v>
      </c>
      <c r="E185" s="219" t="s">
        <v>305</v>
      </c>
      <c r="F185" s="220" t="s">
        <v>306</v>
      </c>
      <c r="G185" s="221" t="s">
        <v>144</v>
      </c>
      <c r="H185" s="222">
        <v>31.219999999999999</v>
      </c>
      <c r="I185" s="223"/>
      <c r="J185" s="224">
        <f>ROUND(I185*H185,2)</f>
        <v>0</v>
      </c>
      <c r="K185" s="225"/>
      <c r="L185" s="43"/>
      <c r="M185" s="226" t="s">
        <v>1</v>
      </c>
      <c r="N185" s="227" t="s">
        <v>44</v>
      </c>
      <c r="O185" s="90"/>
      <c r="P185" s="228">
        <f>O185*H185</f>
        <v>0</v>
      </c>
      <c r="Q185" s="228">
        <v>6.9999999999999994E-05</v>
      </c>
      <c r="R185" s="228">
        <f>Q185*H185</f>
        <v>0.0021853999999999997</v>
      </c>
      <c r="S185" s="228">
        <v>0</v>
      </c>
      <c r="T185" s="22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0" t="s">
        <v>140</v>
      </c>
      <c r="AT185" s="230" t="s">
        <v>136</v>
      </c>
      <c r="AU185" s="230" t="s">
        <v>89</v>
      </c>
      <c r="AY185" s="16" t="s">
        <v>134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6" t="s">
        <v>87</v>
      </c>
      <c r="BK185" s="231">
        <f>ROUND(I185*H185,2)</f>
        <v>0</v>
      </c>
      <c r="BL185" s="16" t="s">
        <v>140</v>
      </c>
      <c r="BM185" s="230" t="s">
        <v>307</v>
      </c>
    </row>
    <row r="186" s="2" customFormat="1" ht="21.75" customHeight="1">
      <c r="A186" s="37"/>
      <c r="B186" s="38"/>
      <c r="C186" s="218" t="s">
        <v>287</v>
      </c>
      <c r="D186" s="218" t="s">
        <v>136</v>
      </c>
      <c r="E186" s="219" t="s">
        <v>309</v>
      </c>
      <c r="F186" s="220" t="s">
        <v>310</v>
      </c>
      <c r="G186" s="221" t="s">
        <v>144</v>
      </c>
      <c r="H186" s="222">
        <v>31.219999999999999</v>
      </c>
      <c r="I186" s="223"/>
      <c r="J186" s="224">
        <f>ROUND(I186*H186,2)</f>
        <v>0</v>
      </c>
      <c r="K186" s="225"/>
      <c r="L186" s="43"/>
      <c r="M186" s="226" t="s">
        <v>1</v>
      </c>
      <c r="N186" s="227" t="s">
        <v>44</v>
      </c>
      <c r="O186" s="90"/>
      <c r="P186" s="228">
        <f>O186*H186</f>
        <v>0</v>
      </c>
      <c r="Q186" s="228">
        <v>1.0000000000000001E-05</v>
      </c>
      <c r="R186" s="228">
        <f>Q186*H186</f>
        <v>0.0003122</v>
      </c>
      <c r="S186" s="228">
        <v>0</v>
      </c>
      <c r="T186" s="22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0" t="s">
        <v>215</v>
      </c>
      <c r="AT186" s="230" t="s">
        <v>136</v>
      </c>
      <c r="AU186" s="230" t="s">
        <v>89</v>
      </c>
      <c r="AY186" s="16" t="s">
        <v>134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6" t="s">
        <v>87</v>
      </c>
      <c r="BK186" s="231">
        <f>ROUND(I186*H186,2)</f>
        <v>0</v>
      </c>
      <c r="BL186" s="16" t="s">
        <v>215</v>
      </c>
      <c r="BM186" s="230" t="s">
        <v>510</v>
      </c>
    </row>
    <row r="187" s="2" customFormat="1" ht="16.5" customHeight="1">
      <c r="A187" s="37"/>
      <c r="B187" s="38"/>
      <c r="C187" s="218" t="s">
        <v>291</v>
      </c>
      <c r="D187" s="218" t="s">
        <v>136</v>
      </c>
      <c r="E187" s="219" t="s">
        <v>314</v>
      </c>
      <c r="F187" s="220" t="s">
        <v>315</v>
      </c>
      <c r="G187" s="221" t="s">
        <v>144</v>
      </c>
      <c r="H187" s="222">
        <v>31.219999999999999</v>
      </c>
      <c r="I187" s="223"/>
      <c r="J187" s="224">
        <f>ROUND(I187*H187,2)</f>
        <v>0</v>
      </c>
      <c r="K187" s="225"/>
      <c r="L187" s="43"/>
      <c r="M187" s="226" t="s">
        <v>1</v>
      </c>
      <c r="N187" s="227" t="s">
        <v>44</v>
      </c>
      <c r="O187" s="90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0" t="s">
        <v>140</v>
      </c>
      <c r="AT187" s="230" t="s">
        <v>136</v>
      </c>
      <c r="AU187" s="230" t="s">
        <v>89</v>
      </c>
      <c r="AY187" s="16" t="s">
        <v>134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6" t="s">
        <v>87</v>
      </c>
      <c r="BK187" s="231">
        <f>ROUND(I187*H187,2)</f>
        <v>0</v>
      </c>
      <c r="BL187" s="16" t="s">
        <v>140</v>
      </c>
      <c r="BM187" s="230" t="s">
        <v>511</v>
      </c>
    </row>
    <row r="188" s="2" customFormat="1" ht="24.15" customHeight="1">
      <c r="A188" s="37"/>
      <c r="B188" s="38"/>
      <c r="C188" s="255" t="s">
        <v>295</v>
      </c>
      <c r="D188" s="255" t="s">
        <v>210</v>
      </c>
      <c r="E188" s="256" t="s">
        <v>512</v>
      </c>
      <c r="F188" s="257" t="s">
        <v>513</v>
      </c>
      <c r="G188" s="258" t="s">
        <v>269</v>
      </c>
      <c r="H188" s="259">
        <v>6</v>
      </c>
      <c r="I188" s="260"/>
      <c r="J188" s="261">
        <f>ROUND(I188*H188,2)</f>
        <v>0</v>
      </c>
      <c r="K188" s="262"/>
      <c r="L188" s="263"/>
      <c r="M188" s="264" t="s">
        <v>1</v>
      </c>
      <c r="N188" s="265" t="s">
        <v>44</v>
      </c>
      <c r="O188" s="90"/>
      <c r="P188" s="228">
        <f>O188*H188</f>
        <v>0</v>
      </c>
      <c r="Q188" s="228">
        <v>0.086999999999999994</v>
      </c>
      <c r="R188" s="228">
        <f>Q188*H188</f>
        <v>0.52200000000000002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174</v>
      </c>
      <c r="AT188" s="230" t="s">
        <v>210</v>
      </c>
      <c r="AU188" s="230" t="s">
        <v>89</v>
      </c>
      <c r="AY188" s="16" t="s">
        <v>134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87</v>
      </c>
      <c r="BK188" s="231">
        <f>ROUND(I188*H188,2)</f>
        <v>0</v>
      </c>
      <c r="BL188" s="16" t="s">
        <v>140</v>
      </c>
      <c r="BM188" s="230" t="s">
        <v>514</v>
      </c>
    </row>
    <row r="189" s="2" customFormat="1" ht="16.5" customHeight="1">
      <c r="A189" s="37"/>
      <c r="B189" s="38"/>
      <c r="C189" s="218" t="s">
        <v>299</v>
      </c>
      <c r="D189" s="218" t="s">
        <v>136</v>
      </c>
      <c r="E189" s="219" t="s">
        <v>515</v>
      </c>
      <c r="F189" s="220" t="s">
        <v>516</v>
      </c>
      <c r="G189" s="221" t="s">
        <v>332</v>
      </c>
      <c r="H189" s="222">
        <v>6</v>
      </c>
      <c r="I189" s="223"/>
      <c r="J189" s="224">
        <f>ROUND(I189*H189,2)</f>
        <v>0</v>
      </c>
      <c r="K189" s="225"/>
      <c r="L189" s="43"/>
      <c r="M189" s="226" t="s">
        <v>1</v>
      </c>
      <c r="N189" s="227" t="s">
        <v>44</v>
      </c>
      <c r="O189" s="90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0" t="s">
        <v>140</v>
      </c>
      <c r="AT189" s="230" t="s">
        <v>136</v>
      </c>
      <c r="AU189" s="230" t="s">
        <v>89</v>
      </c>
      <c r="AY189" s="16" t="s">
        <v>134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6" t="s">
        <v>87</v>
      </c>
      <c r="BK189" s="231">
        <f>ROUND(I189*H189,2)</f>
        <v>0</v>
      </c>
      <c r="BL189" s="16" t="s">
        <v>140</v>
      </c>
      <c r="BM189" s="230" t="s">
        <v>517</v>
      </c>
    </row>
    <row r="190" s="2" customFormat="1" ht="24.15" customHeight="1">
      <c r="A190" s="37"/>
      <c r="B190" s="38"/>
      <c r="C190" s="255" t="s">
        <v>304</v>
      </c>
      <c r="D190" s="255" t="s">
        <v>210</v>
      </c>
      <c r="E190" s="256" t="s">
        <v>518</v>
      </c>
      <c r="F190" s="257" t="s">
        <v>519</v>
      </c>
      <c r="G190" s="258" t="s">
        <v>269</v>
      </c>
      <c r="H190" s="259">
        <v>6</v>
      </c>
      <c r="I190" s="260"/>
      <c r="J190" s="261">
        <f>ROUND(I190*H190,2)</f>
        <v>0</v>
      </c>
      <c r="K190" s="262"/>
      <c r="L190" s="263"/>
      <c r="M190" s="264" t="s">
        <v>1</v>
      </c>
      <c r="N190" s="265" t="s">
        <v>44</v>
      </c>
      <c r="O190" s="90"/>
      <c r="P190" s="228">
        <f>O190*H190</f>
        <v>0</v>
      </c>
      <c r="Q190" s="228">
        <v>0.002</v>
      </c>
      <c r="R190" s="228">
        <f>Q190*H190</f>
        <v>0.012</v>
      </c>
      <c r="S190" s="228">
        <v>0</v>
      </c>
      <c r="T190" s="22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0" t="s">
        <v>174</v>
      </c>
      <c r="AT190" s="230" t="s">
        <v>210</v>
      </c>
      <c r="AU190" s="230" t="s">
        <v>89</v>
      </c>
      <c r="AY190" s="16" t="s">
        <v>134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6" t="s">
        <v>87</v>
      </c>
      <c r="BK190" s="231">
        <f>ROUND(I190*H190,2)</f>
        <v>0</v>
      </c>
      <c r="BL190" s="16" t="s">
        <v>140</v>
      </c>
      <c r="BM190" s="230" t="s">
        <v>520</v>
      </c>
    </row>
    <row r="191" s="2" customFormat="1" ht="16.5" customHeight="1">
      <c r="A191" s="37"/>
      <c r="B191" s="38"/>
      <c r="C191" s="218" t="s">
        <v>308</v>
      </c>
      <c r="D191" s="218" t="s">
        <v>136</v>
      </c>
      <c r="E191" s="219" t="s">
        <v>521</v>
      </c>
      <c r="F191" s="220" t="s">
        <v>522</v>
      </c>
      <c r="G191" s="221" t="s">
        <v>332</v>
      </c>
      <c r="H191" s="222">
        <v>6</v>
      </c>
      <c r="I191" s="223"/>
      <c r="J191" s="224">
        <f>ROUND(I191*H191,2)</f>
        <v>0</v>
      </c>
      <c r="K191" s="225"/>
      <c r="L191" s="43"/>
      <c r="M191" s="226" t="s">
        <v>1</v>
      </c>
      <c r="N191" s="227" t="s">
        <v>44</v>
      </c>
      <c r="O191" s="90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30" t="s">
        <v>140</v>
      </c>
      <c r="AT191" s="230" t="s">
        <v>136</v>
      </c>
      <c r="AU191" s="230" t="s">
        <v>89</v>
      </c>
      <c r="AY191" s="16" t="s">
        <v>134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6" t="s">
        <v>87</v>
      </c>
      <c r="BK191" s="231">
        <f>ROUND(I191*H191,2)</f>
        <v>0</v>
      </c>
      <c r="BL191" s="16" t="s">
        <v>140</v>
      </c>
      <c r="BM191" s="230" t="s">
        <v>523</v>
      </c>
    </row>
    <row r="192" s="12" customFormat="1" ht="22.8" customHeight="1">
      <c r="A192" s="12"/>
      <c r="B192" s="202"/>
      <c r="C192" s="203"/>
      <c r="D192" s="204" t="s">
        <v>78</v>
      </c>
      <c r="E192" s="216" t="s">
        <v>180</v>
      </c>
      <c r="F192" s="216" t="s">
        <v>379</v>
      </c>
      <c r="G192" s="203"/>
      <c r="H192" s="203"/>
      <c r="I192" s="206"/>
      <c r="J192" s="217">
        <f>BK192</f>
        <v>0</v>
      </c>
      <c r="K192" s="203"/>
      <c r="L192" s="208"/>
      <c r="M192" s="209"/>
      <c r="N192" s="210"/>
      <c r="O192" s="210"/>
      <c r="P192" s="211">
        <f>SUM(P193:P194)</f>
        <v>0</v>
      </c>
      <c r="Q192" s="210"/>
      <c r="R192" s="211">
        <f>SUM(R193:R194)</f>
        <v>0</v>
      </c>
      <c r="S192" s="210"/>
      <c r="T192" s="212">
        <f>SUM(T193:T194)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3" t="s">
        <v>87</v>
      </c>
      <c r="AT192" s="214" t="s">
        <v>78</v>
      </c>
      <c r="AU192" s="214" t="s">
        <v>87</v>
      </c>
      <c r="AY192" s="213" t="s">
        <v>134</v>
      </c>
      <c r="BK192" s="215">
        <f>SUM(BK193:BK194)</f>
        <v>0</v>
      </c>
    </row>
    <row r="193" s="2" customFormat="1" ht="24.15" customHeight="1">
      <c r="A193" s="37"/>
      <c r="B193" s="38"/>
      <c r="C193" s="218" t="s">
        <v>313</v>
      </c>
      <c r="D193" s="218" t="s">
        <v>136</v>
      </c>
      <c r="E193" s="219" t="s">
        <v>381</v>
      </c>
      <c r="F193" s="220" t="s">
        <v>382</v>
      </c>
      <c r="G193" s="221" t="s">
        <v>144</v>
      </c>
      <c r="H193" s="222">
        <v>37.213999999999999</v>
      </c>
      <c r="I193" s="223"/>
      <c r="J193" s="224">
        <f>ROUND(I193*H193,2)</f>
        <v>0</v>
      </c>
      <c r="K193" s="225"/>
      <c r="L193" s="43"/>
      <c r="M193" s="226" t="s">
        <v>1</v>
      </c>
      <c r="N193" s="227" t="s">
        <v>44</v>
      </c>
      <c r="O193" s="90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0" t="s">
        <v>140</v>
      </c>
      <c r="AT193" s="230" t="s">
        <v>136</v>
      </c>
      <c r="AU193" s="230" t="s">
        <v>89</v>
      </c>
      <c r="AY193" s="16" t="s">
        <v>134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6" t="s">
        <v>87</v>
      </c>
      <c r="BK193" s="231">
        <f>ROUND(I193*H193,2)</f>
        <v>0</v>
      </c>
      <c r="BL193" s="16" t="s">
        <v>140</v>
      </c>
      <c r="BM193" s="230" t="s">
        <v>524</v>
      </c>
    </row>
    <row r="194" s="13" customFormat="1">
      <c r="A194" s="13"/>
      <c r="B194" s="232"/>
      <c r="C194" s="233"/>
      <c r="D194" s="234" t="s">
        <v>151</v>
      </c>
      <c r="E194" s="235" t="s">
        <v>1</v>
      </c>
      <c r="F194" s="236" t="s">
        <v>525</v>
      </c>
      <c r="G194" s="233"/>
      <c r="H194" s="237">
        <v>37.213999999999999</v>
      </c>
      <c r="I194" s="238"/>
      <c r="J194" s="233"/>
      <c r="K194" s="233"/>
      <c r="L194" s="239"/>
      <c r="M194" s="240"/>
      <c r="N194" s="241"/>
      <c r="O194" s="241"/>
      <c r="P194" s="241"/>
      <c r="Q194" s="241"/>
      <c r="R194" s="241"/>
      <c r="S194" s="241"/>
      <c r="T194" s="24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3" t="s">
        <v>151</v>
      </c>
      <c r="AU194" s="243" t="s">
        <v>89</v>
      </c>
      <c r="AV194" s="13" t="s">
        <v>89</v>
      </c>
      <c r="AW194" s="13" t="s">
        <v>36</v>
      </c>
      <c r="AX194" s="13" t="s">
        <v>87</v>
      </c>
      <c r="AY194" s="243" t="s">
        <v>134</v>
      </c>
    </row>
    <row r="195" s="12" customFormat="1" ht="22.8" customHeight="1">
      <c r="A195" s="12"/>
      <c r="B195" s="202"/>
      <c r="C195" s="203"/>
      <c r="D195" s="204" t="s">
        <v>78</v>
      </c>
      <c r="E195" s="216" t="s">
        <v>385</v>
      </c>
      <c r="F195" s="216" t="s">
        <v>386</v>
      </c>
      <c r="G195" s="203"/>
      <c r="H195" s="203"/>
      <c r="I195" s="206"/>
      <c r="J195" s="217">
        <f>BK195</f>
        <v>0</v>
      </c>
      <c r="K195" s="203"/>
      <c r="L195" s="208"/>
      <c r="M195" s="209"/>
      <c r="N195" s="210"/>
      <c r="O195" s="210"/>
      <c r="P195" s="211">
        <f>SUM(P196:P201)</f>
        <v>0</v>
      </c>
      <c r="Q195" s="210"/>
      <c r="R195" s="211">
        <f>SUM(R196:R201)</f>
        <v>0</v>
      </c>
      <c r="S195" s="210"/>
      <c r="T195" s="212">
        <f>SUM(T196:T201)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3" t="s">
        <v>87</v>
      </c>
      <c r="AT195" s="214" t="s">
        <v>78</v>
      </c>
      <c r="AU195" s="214" t="s">
        <v>87</v>
      </c>
      <c r="AY195" s="213" t="s">
        <v>134</v>
      </c>
      <c r="BK195" s="215">
        <f>SUM(BK196:BK201)</f>
        <v>0</v>
      </c>
    </row>
    <row r="196" s="2" customFormat="1" ht="21.75" customHeight="1">
      <c r="A196" s="37"/>
      <c r="B196" s="38"/>
      <c r="C196" s="218" t="s">
        <v>317</v>
      </c>
      <c r="D196" s="218" t="s">
        <v>136</v>
      </c>
      <c r="E196" s="219" t="s">
        <v>388</v>
      </c>
      <c r="F196" s="220" t="s">
        <v>389</v>
      </c>
      <c r="G196" s="221" t="s">
        <v>201</v>
      </c>
      <c r="H196" s="222">
        <v>5.8540000000000001</v>
      </c>
      <c r="I196" s="223"/>
      <c r="J196" s="224">
        <f>ROUND(I196*H196,2)</f>
        <v>0</v>
      </c>
      <c r="K196" s="225"/>
      <c r="L196" s="43"/>
      <c r="M196" s="226" t="s">
        <v>1</v>
      </c>
      <c r="N196" s="227" t="s">
        <v>44</v>
      </c>
      <c r="O196" s="90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0" t="s">
        <v>140</v>
      </c>
      <c r="AT196" s="230" t="s">
        <v>136</v>
      </c>
      <c r="AU196" s="230" t="s">
        <v>89</v>
      </c>
      <c r="AY196" s="16" t="s">
        <v>134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6" t="s">
        <v>87</v>
      </c>
      <c r="BK196" s="231">
        <f>ROUND(I196*H196,2)</f>
        <v>0</v>
      </c>
      <c r="BL196" s="16" t="s">
        <v>140</v>
      </c>
      <c r="BM196" s="230" t="s">
        <v>526</v>
      </c>
    </row>
    <row r="197" s="13" customFormat="1">
      <c r="A197" s="13"/>
      <c r="B197" s="232"/>
      <c r="C197" s="233"/>
      <c r="D197" s="234" t="s">
        <v>151</v>
      </c>
      <c r="E197" s="235" t="s">
        <v>1</v>
      </c>
      <c r="F197" s="236" t="s">
        <v>527</v>
      </c>
      <c r="G197" s="233"/>
      <c r="H197" s="237">
        <v>5.8540000000000001</v>
      </c>
      <c r="I197" s="238"/>
      <c r="J197" s="233"/>
      <c r="K197" s="233"/>
      <c r="L197" s="239"/>
      <c r="M197" s="240"/>
      <c r="N197" s="241"/>
      <c r="O197" s="241"/>
      <c r="P197" s="241"/>
      <c r="Q197" s="241"/>
      <c r="R197" s="241"/>
      <c r="S197" s="241"/>
      <c r="T197" s="24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3" t="s">
        <v>151</v>
      </c>
      <c r="AU197" s="243" t="s">
        <v>89</v>
      </c>
      <c r="AV197" s="13" t="s">
        <v>89</v>
      </c>
      <c r="AW197" s="13" t="s">
        <v>36</v>
      </c>
      <c r="AX197" s="13" t="s">
        <v>87</v>
      </c>
      <c r="AY197" s="243" t="s">
        <v>134</v>
      </c>
    </row>
    <row r="198" s="2" customFormat="1" ht="24.15" customHeight="1">
      <c r="A198" s="37"/>
      <c r="B198" s="38"/>
      <c r="C198" s="218" t="s">
        <v>321</v>
      </c>
      <c r="D198" s="218" t="s">
        <v>136</v>
      </c>
      <c r="E198" s="219" t="s">
        <v>393</v>
      </c>
      <c r="F198" s="220" t="s">
        <v>394</v>
      </c>
      <c r="G198" s="221" t="s">
        <v>201</v>
      </c>
      <c r="H198" s="222">
        <v>40.978000000000002</v>
      </c>
      <c r="I198" s="223"/>
      <c r="J198" s="224">
        <f>ROUND(I198*H198,2)</f>
        <v>0</v>
      </c>
      <c r="K198" s="225"/>
      <c r="L198" s="43"/>
      <c r="M198" s="226" t="s">
        <v>1</v>
      </c>
      <c r="N198" s="227" t="s">
        <v>44</v>
      </c>
      <c r="O198" s="90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30" t="s">
        <v>140</v>
      </c>
      <c r="AT198" s="230" t="s">
        <v>136</v>
      </c>
      <c r="AU198" s="230" t="s">
        <v>89</v>
      </c>
      <c r="AY198" s="16" t="s">
        <v>134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6" t="s">
        <v>87</v>
      </c>
      <c r="BK198" s="231">
        <f>ROUND(I198*H198,2)</f>
        <v>0</v>
      </c>
      <c r="BL198" s="16" t="s">
        <v>140</v>
      </c>
      <c r="BM198" s="230" t="s">
        <v>528</v>
      </c>
    </row>
    <row r="199" s="13" customFormat="1">
      <c r="A199" s="13"/>
      <c r="B199" s="232"/>
      <c r="C199" s="233"/>
      <c r="D199" s="234" t="s">
        <v>151</v>
      </c>
      <c r="E199" s="235" t="s">
        <v>1</v>
      </c>
      <c r="F199" s="236" t="s">
        <v>529</v>
      </c>
      <c r="G199" s="233"/>
      <c r="H199" s="237">
        <v>40.978000000000002</v>
      </c>
      <c r="I199" s="238"/>
      <c r="J199" s="233"/>
      <c r="K199" s="233"/>
      <c r="L199" s="239"/>
      <c r="M199" s="240"/>
      <c r="N199" s="241"/>
      <c r="O199" s="241"/>
      <c r="P199" s="241"/>
      <c r="Q199" s="241"/>
      <c r="R199" s="241"/>
      <c r="S199" s="241"/>
      <c r="T199" s="24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3" t="s">
        <v>151</v>
      </c>
      <c r="AU199" s="243" t="s">
        <v>89</v>
      </c>
      <c r="AV199" s="13" t="s">
        <v>89</v>
      </c>
      <c r="AW199" s="13" t="s">
        <v>36</v>
      </c>
      <c r="AX199" s="13" t="s">
        <v>87</v>
      </c>
      <c r="AY199" s="243" t="s">
        <v>134</v>
      </c>
    </row>
    <row r="200" s="2" customFormat="1" ht="44.25" customHeight="1">
      <c r="A200" s="37"/>
      <c r="B200" s="38"/>
      <c r="C200" s="218" t="s">
        <v>325</v>
      </c>
      <c r="D200" s="218" t="s">
        <v>136</v>
      </c>
      <c r="E200" s="219" t="s">
        <v>398</v>
      </c>
      <c r="F200" s="220" t="s">
        <v>399</v>
      </c>
      <c r="G200" s="221" t="s">
        <v>201</v>
      </c>
      <c r="H200" s="222">
        <v>5.8540000000000001</v>
      </c>
      <c r="I200" s="223"/>
      <c r="J200" s="224">
        <f>ROUND(I200*H200,2)</f>
        <v>0</v>
      </c>
      <c r="K200" s="225"/>
      <c r="L200" s="43"/>
      <c r="M200" s="226" t="s">
        <v>1</v>
      </c>
      <c r="N200" s="227" t="s">
        <v>44</v>
      </c>
      <c r="O200" s="90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30" t="s">
        <v>140</v>
      </c>
      <c r="AT200" s="230" t="s">
        <v>136</v>
      </c>
      <c r="AU200" s="230" t="s">
        <v>89</v>
      </c>
      <c r="AY200" s="16" t="s">
        <v>134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6" t="s">
        <v>87</v>
      </c>
      <c r="BK200" s="231">
        <f>ROUND(I200*H200,2)</f>
        <v>0</v>
      </c>
      <c r="BL200" s="16" t="s">
        <v>140</v>
      </c>
      <c r="BM200" s="230" t="s">
        <v>530</v>
      </c>
    </row>
    <row r="201" s="13" customFormat="1">
      <c r="A201" s="13"/>
      <c r="B201" s="232"/>
      <c r="C201" s="233"/>
      <c r="D201" s="234" t="s">
        <v>151</v>
      </c>
      <c r="E201" s="235" t="s">
        <v>1</v>
      </c>
      <c r="F201" s="236" t="s">
        <v>531</v>
      </c>
      <c r="G201" s="233"/>
      <c r="H201" s="237">
        <v>5.8540000000000001</v>
      </c>
      <c r="I201" s="238"/>
      <c r="J201" s="233"/>
      <c r="K201" s="233"/>
      <c r="L201" s="239"/>
      <c r="M201" s="240"/>
      <c r="N201" s="241"/>
      <c r="O201" s="241"/>
      <c r="P201" s="241"/>
      <c r="Q201" s="241"/>
      <c r="R201" s="241"/>
      <c r="S201" s="241"/>
      <c r="T201" s="24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3" t="s">
        <v>151</v>
      </c>
      <c r="AU201" s="243" t="s">
        <v>89</v>
      </c>
      <c r="AV201" s="13" t="s">
        <v>89</v>
      </c>
      <c r="AW201" s="13" t="s">
        <v>36</v>
      </c>
      <c r="AX201" s="13" t="s">
        <v>87</v>
      </c>
      <c r="AY201" s="243" t="s">
        <v>134</v>
      </c>
    </row>
    <row r="202" s="12" customFormat="1" ht="22.8" customHeight="1">
      <c r="A202" s="12"/>
      <c r="B202" s="202"/>
      <c r="C202" s="203"/>
      <c r="D202" s="204" t="s">
        <v>78</v>
      </c>
      <c r="E202" s="216" t="s">
        <v>402</v>
      </c>
      <c r="F202" s="216" t="s">
        <v>403</v>
      </c>
      <c r="G202" s="203"/>
      <c r="H202" s="203"/>
      <c r="I202" s="206"/>
      <c r="J202" s="217">
        <f>BK202</f>
        <v>0</v>
      </c>
      <c r="K202" s="203"/>
      <c r="L202" s="208"/>
      <c r="M202" s="209"/>
      <c r="N202" s="210"/>
      <c r="O202" s="210"/>
      <c r="P202" s="211">
        <f>SUM(P203:P204)</f>
        <v>0</v>
      </c>
      <c r="Q202" s="210"/>
      <c r="R202" s="211">
        <f>SUM(R203:R204)</f>
        <v>0</v>
      </c>
      <c r="S202" s="210"/>
      <c r="T202" s="212">
        <f>SUM(T203:T204)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3" t="s">
        <v>87</v>
      </c>
      <c r="AT202" s="214" t="s">
        <v>78</v>
      </c>
      <c r="AU202" s="214" t="s">
        <v>87</v>
      </c>
      <c r="AY202" s="213" t="s">
        <v>134</v>
      </c>
      <c r="BK202" s="215">
        <f>SUM(BK203:BK204)</f>
        <v>0</v>
      </c>
    </row>
    <row r="203" s="2" customFormat="1" ht="24.15" customHeight="1">
      <c r="A203" s="37"/>
      <c r="B203" s="38"/>
      <c r="C203" s="218" t="s">
        <v>329</v>
      </c>
      <c r="D203" s="218" t="s">
        <v>136</v>
      </c>
      <c r="E203" s="219" t="s">
        <v>405</v>
      </c>
      <c r="F203" s="220" t="s">
        <v>406</v>
      </c>
      <c r="G203" s="221" t="s">
        <v>201</v>
      </c>
      <c r="H203" s="222">
        <v>2.101</v>
      </c>
      <c r="I203" s="223"/>
      <c r="J203" s="224">
        <f>ROUND(I203*H203,2)</f>
        <v>0</v>
      </c>
      <c r="K203" s="225"/>
      <c r="L203" s="43"/>
      <c r="M203" s="226" t="s">
        <v>1</v>
      </c>
      <c r="N203" s="227" t="s">
        <v>44</v>
      </c>
      <c r="O203" s="90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30" t="s">
        <v>140</v>
      </c>
      <c r="AT203" s="230" t="s">
        <v>136</v>
      </c>
      <c r="AU203" s="230" t="s">
        <v>89</v>
      </c>
      <c r="AY203" s="16" t="s">
        <v>134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6" t="s">
        <v>87</v>
      </c>
      <c r="BK203" s="231">
        <f>ROUND(I203*H203,2)</f>
        <v>0</v>
      </c>
      <c r="BL203" s="16" t="s">
        <v>140</v>
      </c>
      <c r="BM203" s="230" t="s">
        <v>532</v>
      </c>
    </row>
    <row r="204" s="13" customFormat="1">
      <c r="A204" s="13"/>
      <c r="B204" s="232"/>
      <c r="C204" s="233"/>
      <c r="D204" s="234" t="s">
        <v>151</v>
      </c>
      <c r="E204" s="233"/>
      <c r="F204" s="236" t="s">
        <v>533</v>
      </c>
      <c r="G204" s="233"/>
      <c r="H204" s="237">
        <v>2.101</v>
      </c>
      <c r="I204" s="238"/>
      <c r="J204" s="233"/>
      <c r="K204" s="233"/>
      <c r="L204" s="239"/>
      <c r="M204" s="271"/>
      <c r="N204" s="272"/>
      <c r="O204" s="272"/>
      <c r="P204" s="272"/>
      <c r="Q204" s="272"/>
      <c r="R204" s="272"/>
      <c r="S204" s="272"/>
      <c r="T204" s="27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3" t="s">
        <v>151</v>
      </c>
      <c r="AU204" s="243" t="s">
        <v>89</v>
      </c>
      <c r="AV204" s="13" t="s">
        <v>89</v>
      </c>
      <c r="AW204" s="13" t="s">
        <v>4</v>
      </c>
      <c r="AX204" s="13" t="s">
        <v>87</v>
      </c>
      <c r="AY204" s="243" t="s">
        <v>134</v>
      </c>
    </row>
    <row r="205" s="2" customFormat="1" ht="6.96" customHeight="1">
      <c r="A205" s="37"/>
      <c r="B205" s="65"/>
      <c r="C205" s="66"/>
      <c r="D205" s="66"/>
      <c r="E205" s="66"/>
      <c r="F205" s="66"/>
      <c r="G205" s="66"/>
      <c r="H205" s="66"/>
      <c r="I205" s="66"/>
      <c r="J205" s="66"/>
      <c r="K205" s="66"/>
      <c r="L205" s="43"/>
      <c r="M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</row>
  </sheetData>
  <sheetProtection sheet="1" autoFilter="0" formatColumns="0" formatRows="0" objects="1" scenarios="1" spinCount="100000" saltValue="pxHy0/UVWcib2W863e+R5AlF1hzRg9X0RvhG+f2uzKDpT0ca62RU9MCG6XOCVnL9m+fgWb8q51xXrru5adFyLg==" hashValue="eoQ/rQsJJh+PhV0oHxLeF9wm6xumIlq+qsa6lvDl7UtO77C3J3yAmWYgjvejSpdPCLHsMFw4gVnKcbW9BqODgQ==" algorithmName="SHA-512" password="CC35"/>
  <autoFilter ref="C123:K204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Lucie Janoušová</dc:creator>
  <cp:lastModifiedBy>Lucie Janoušová</cp:lastModifiedBy>
  <dcterms:created xsi:type="dcterms:W3CDTF">2023-11-22T19:59:51Z</dcterms:created>
  <dcterms:modified xsi:type="dcterms:W3CDTF">2023-11-22T19:59:55Z</dcterms:modified>
</cp:coreProperties>
</file>