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2024\Freikeit - Kontrola  rozpočtu\Kontrola rozpočtu\"/>
    </mc:Choice>
  </mc:AlternateContent>
  <bookViews>
    <workbookView xWindow="0" yWindow="0" windowWidth="0" windowHeight="0"/>
  </bookViews>
  <sheets>
    <sheet name="Rekapitulace stavby" sheetId="1" r:id="rId1"/>
    <sheet name="SO 101 - Stavební úpravy ..." sheetId="2" r:id="rId2"/>
    <sheet name="SO 102 - Chodník podél ul..." sheetId="3" r:id="rId3"/>
    <sheet name="SO 103 - Novostavba sjezd..." sheetId="4" r:id="rId4"/>
    <sheet name="SO 301 - Odvodnění komuni..." sheetId="5" r:id="rId5"/>
    <sheet name="SO 302 - Akumulační nádrž..." sheetId="6" r:id="rId6"/>
    <sheet name="SO 401 - Veřejné osvětlení" sheetId="7" r:id="rId7"/>
    <sheet name="SO 701 - Demolice garáží" sheetId="8" r:id="rId8"/>
    <sheet name="SO 800 - Ochranna stávají..." sheetId="9" r:id="rId9"/>
    <sheet name="01 - Výsadba" sheetId="10" r:id="rId10"/>
    <sheet name="02 - Následná péče po dob..." sheetId="11" r:id="rId11"/>
    <sheet name="SO 803 - Terénní úpravy" sheetId="12" r:id="rId12"/>
    <sheet name="SO 900 - Mobiliář a herní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'SO 101 - Stavební úpravy ...'!$C$87:$K$296</definedName>
    <definedName name="_xlnm.Print_Area" localSheetId="1">'SO 101 - Stavební úpravy ...'!$C$4:$J$39,'SO 101 - Stavební úpravy ...'!$C$45:$J$69,'SO 101 - Stavební úpravy ...'!$C$75:$K$296</definedName>
    <definedName name="_xlnm.Print_Titles" localSheetId="1">'SO 101 - Stavební úpravy ...'!$87:$87</definedName>
    <definedName name="_xlnm._FilterDatabase" localSheetId="2" hidden="1">'SO 102 - Chodník podél ul...'!$C$84:$K$176</definedName>
    <definedName name="_xlnm.Print_Area" localSheetId="2">'SO 102 - Chodník podél ul...'!$C$4:$J$39,'SO 102 - Chodník podél ul...'!$C$45:$J$66,'SO 102 - Chodník podél ul...'!$C$72:$K$176</definedName>
    <definedName name="_xlnm.Print_Titles" localSheetId="2">'SO 102 - Chodník podél ul...'!$84:$84</definedName>
    <definedName name="_xlnm._FilterDatabase" localSheetId="3" hidden="1">'SO 103 - Novostavba sjezd...'!$C$87:$K$237</definedName>
    <definedName name="_xlnm.Print_Area" localSheetId="3">'SO 103 - Novostavba sjezd...'!$C$4:$J$39,'SO 103 - Novostavba sjezd...'!$C$45:$J$69,'SO 103 - Novostavba sjezd...'!$C$75:$K$237</definedName>
    <definedName name="_xlnm.Print_Titles" localSheetId="3">'SO 103 - Novostavba sjezd...'!$87:$87</definedName>
    <definedName name="_xlnm._FilterDatabase" localSheetId="4" hidden="1">'SO 301 - Odvodnění komuni...'!$C$92:$K$353</definedName>
    <definedName name="_xlnm.Print_Area" localSheetId="4">'SO 301 - Odvodnění komuni...'!$C$4:$J$39,'SO 301 - Odvodnění komuni...'!$C$45:$J$74,'SO 301 - Odvodnění komuni...'!$C$80:$K$353</definedName>
    <definedName name="_xlnm.Print_Titles" localSheetId="4">'SO 301 - Odvodnění komuni...'!$92:$92</definedName>
    <definedName name="_xlnm._FilterDatabase" localSheetId="5" hidden="1">'SO 302 - Akumulační nádrž...'!$C$89:$K$238</definedName>
    <definedName name="_xlnm.Print_Area" localSheetId="5">'SO 302 - Akumulační nádrž...'!$C$4:$J$39,'SO 302 - Akumulační nádrž...'!$C$45:$J$71,'SO 302 - Akumulační nádrž...'!$C$77:$K$238</definedName>
    <definedName name="_xlnm.Print_Titles" localSheetId="5">'SO 302 - Akumulační nádrž...'!$89:$89</definedName>
    <definedName name="_xlnm._FilterDatabase" localSheetId="6" hidden="1">'SO 401 - Veřejné osvětlení'!$C$87:$K$193</definedName>
    <definedName name="_xlnm.Print_Area" localSheetId="6">'SO 401 - Veřejné osvětlení'!$C$4:$J$39,'SO 401 - Veřejné osvětlení'!$C$45:$J$69,'SO 401 - Veřejné osvětlení'!$C$75:$K$193</definedName>
    <definedName name="_xlnm.Print_Titles" localSheetId="6">'SO 401 - Veřejné osvětlení'!$87:$87</definedName>
    <definedName name="_xlnm._FilterDatabase" localSheetId="7" hidden="1">'SO 701 - Demolice garáží'!$C$81:$K$105</definedName>
    <definedName name="_xlnm.Print_Area" localSheetId="7">'SO 701 - Demolice garáží'!$C$4:$J$39,'SO 701 - Demolice garáží'!$C$45:$J$63,'SO 701 - Demolice garáží'!$C$69:$K$105</definedName>
    <definedName name="_xlnm.Print_Titles" localSheetId="7">'SO 701 - Demolice garáží'!$81:$81</definedName>
    <definedName name="_xlnm._FilterDatabase" localSheetId="8" hidden="1">'SO 800 - Ochranna stávají...'!$C$81:$K$112</definedName>
    <definedName name="_xlnm.Print_Area" localSheetId="8">'SO 800 - Ochranna stávají...'!$C$4:$J$39,'SO 800 - Ochranna stávají...'!$C$45:$J$63,'SO 800 - Ochranna stávají...'!$C$69:$K$112</definedName>
    <definedName name="_xlnm.Print_Titles" localSheetId="8">'SO 800 - Ochranna stávají...'!$81:$81</definedName>
    <definedName name="_xlnm._FilterDatabase" localSheetId="9" hidden="1">'01 - Výsadba'!$C$91:$K$401</definedName>
    <definedName name="_xlnm.Print_Area" localSheetId="9">'01 - Výsadba'!$C$4:$J$41,'01 - Výsadba'!$C$47:$J$71,'01 - Výsadba'!$C$77:$K$401</definedName>
    <definedName name="_xlnm.Print_Titles" localSheetId="9">'01 - Výsadba'!$91:$91</definedName>
    <definedName name="_xlnm._FilterDatabase" localSheetId="10" hidden="1">'02 - Následná péče po dob...'!$C$90:$K$146</definedName>
    <definedName name="_xlnm.Print_Area" localSheetId="10">'02 - Následná péče po dob...'!$C$4:$J$41,'02 - Následná péče po dob...'!$C$47:$J$70,'02 - Následná péče po dob...'!$C$76:$K$146</definedName>
    <definedName name="_xlnm.Print_Titles" localSheetId="10">'02 - Následná péče po dob...'!$90:$90</definedName>
    <definedName name="_xlnm._FilterDatabase" localSheetId="11" hidden="1">'SO 803 - Terénní úpravy'!$C$81:$K$124</definedName>
    <definedName name="_xlnm.Print_Area" localSheetId="11">'SO 803 - Terénní úpravy'!$C$4:$J$39,'SO 803 - Terénní úpravy'!$C$45:$J$63,'SO 803 - Terénní úpravy'!$C$69:$K$124</definedName>
    <definedName name="_xlnm.Print_Titles" localSheetId="11">'SO 803 - Terénní úpravy'!$81:$81</definedName>
    <definedName name="_xlnm._FilterDatabase" localSheetId="12" hidden="1">'SO 900 - Mobiliář a herní...'!$C$83:$K$128</definedName>
    <definedName name="_xlnm.Print_Area" localSheetId="12">'SO 900 - Mobiliář a herní...'!$C$4:$J$39,'SO 900 - Mobiliář a herní...'!$C$45:$J$65,'SO 900 - Mobiliář a herní...'!$C$71:$K$128</definedName>
    <definedName name="_xlnm.Print_Titles" localSheetId="12">'SO 900 - Mobiliář a herní...'!$83:$83</definedName>
    <definedName name="_xlnm._FilterDatabase" localSheetId="13" hidden="1">'VRN - Vedlejší rozpočtové...'!$C$81:$K$111</definedName>
    <definedName name="_xlnm.Print_Area" localSheetId="13">'VRN - Vedlejší rozpočtové...'!$C$4:$J$39,'VRN - Vedlejší rozpočtové...'!$C$45:$J$63,'VRN - Vedlejší rozpočtové...'!$C$69:$K$111</definedName>
    <definedName name="_xlnm.Print_Titles" localSheetId="13">'VRN - Vedlejší rozpočtové...'!$81:$81</definedName>
    <definedName name="_xlnm.Print_Area" localSheetId="1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4" l="1" r="J37"/>
  <c r="J36"/>
  <c i="1" r="AY68"/>
  <c i="14" r="J35"/>
  <c i="1" r="AX68"/>
  <c i="14"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T84"/>
  <c r="T83"/>
  <c r="R85"/>
  <c r="R84"/>
  <c r="R83"/>
  <c r="P85"/>
  <c r="P84"/>
  <c r="P83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78"/>
  <c r="J14"/>
  <c r="J12"/>
  <c r="J76"/>
  <c r="E7"/>
  <c r="E72"/>
  <c i="13" r="J37"/>
  <c r="J36"/>
  <c i="1" r="AY67"/>
  <c i="13" r="J35"/>
  <c i="1" r="AX67"/>
  <c i="13"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74"/>
  <c i="12" r="J37"/>
  <c r="J36"/>
  <c i="1" r="AY66"/>
  <c i="12" r="J35"/>
  <c i="1" r="AX66"/>
  <c i="12"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4"/>
  <c r="BH114"/>
  <c r="BG114"/>
  <c r="BF114"/>
  <c r="T114"/>
  <c r="R114"/>
  <c r="P114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54"/>
  <c r="J14"/>
  <c r="J12"/>
  <c r="J76"/>
  <c r="E7"/>
  <c r="E48"/>
  <c i="11" r="J39"/>
  <c r="J38"/>
  <c i="1" r="AY65"/>
  <c i="11" r="J37"/>
  <c i="1" r="AX65"/>
  <c i="11" r="BI145"/>
  <c r="BH145"/>
  <c r="BG145"/>
  <c r="BF145"/>
  <c r="T145"/>
  <c r="T144"/>
  <c r="R145"/>
  <c r="R144"/>
  <c r="P145"/>
  <c r="P144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56"/>
  <c r="E7"/>
  <c r="E79"/>
  <c i="10" r="J39"/>
  <c r="J38"/>
  <c i="1" r="AY64"/>
  <c i="10" r="J37"/>
  <c i="1" r="AX64"/>
  <c i="10" r="BI400"/>
  <c r="BH400"/>
  <c r="BG400"/>
  <c r="BF400"/>
  <c r="T400"/>
  <c r="R400"/>
  <c r="P400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T386"/>
  <c r="R387"/>
  <c r="R386"/>
  <c r="P387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2"/>
  <c r="BH362"/>
  <c r="BG362"/>
  <c r="BF362"/>
  <c r="T362"/>
  <c r="R362"/>
  <c r="P362"/>
  <c r="BI357"/>
  <c r="BH357"/>
  <c r="BG357"/>
  <c r="BF357"/>
  <c r="T357"/>
  <c r="R357"/>
  <c r="P357"/>
  <c r="BI352"/>
  <c r="BH352"/>
  <c r="BG352"/>
  <c r="BF352"/>
  <c r="T352"/>
  <c r="R352"/>
  <c r="P352"/>
  <c r="BI346"/>
  <c r="BH346"/>
  <c r="BG346"/>
  <c r="BF346"/>
  <c r="T346"/>
  <c r="R346"/>
  <c r="P346"/>
  <c r="BI344"/>
  <c r="BH344"/>
  <c r="BG344"/>
  <c r="BF344"/>
  <c r="T344"/>
  <c r="R344"/>
  <c r="P344"/>
  <c r="BI336"/>
  <c r="BH336"/>
  <c r="BG336"/>
  <c r="BF336"/>
  <c r="T336"/>
  <c r="R336"/>
  <c r="P336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58"/>
  <c r="J16"/>
  <c r="J14"/>
  <c r="J86"/>
  <c r="E7"/>
  <c r="E50"/>
  <c i="9" r="J37"/>
  <c r="J36"/>
  <c i="1" r="AY62"/>
  <c i="9" r="J35"/>
  <c i="1" r="AX62"/>
  <c i="9"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72"/>
  <c i="8" r="J37"/>
  <c r="J36"/>
  <c i="1" r="AY61"/>
  <c i="8" r="J35"/>
  <c i="1" r="AX61"/>
  <c i="8"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52"/>
  <c r="E7"/>
  <c r="E48"/>
  <c i="7" r="J37"/>
  <c r="J36"/>
  <c i="1" r="AY60"/>
  <c i="7" r="J35"/>
  <c i="1" r="AX60"/>
  <c i="7"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F82"/>
  <c r="E80"/>
  <c r="F52"/>
  <c r="E50"/>
  <c r="J24"/>
  <c r="E24"/>
  <c r="J85"/>
  <c r="J23"/>
  <c r="J21"/>
  <c r="E21"/>
  <c r="J84"/>
  <c r="J20"/>
  <c r="J18"/>
  <c r="E18"/>
  <c r="F55"/>
  <c r="J17"/>
  <c r="J15"/>
  <c r="E15"/>
  <c r="F54"/>
  <c r="J14"/>
  <c r="J12"/>
  <c r="J82"/>
  <c r="E7"/>
  <c r="E48"/>
  <c i="6" r="J37"/>
  <c r="J36"/>
  <c i="1" r="AY59"/>
  <c i="6" r="J35"/>
  <c i="1" r="AX59"/>
  <c i="6"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55"/>
  <c r="J23"/>
  <c r="J21"/>
  <c r="E21"/>
  <c r="J54"/>
  <c r="J20"/>
  <c r="J18"/>
  <c r="E18"/>
  <c r="F87"/>
  <c r="J17"/>
  <c r="J15"/>
  <c r="E15"/>
  <c r="F86"/>
  <c r="J14"/>
  <c r="J12"/>
  <c r="J52"/>
  <c r="E7"/>
  <c r="E48"/>
  <c i="5" r="J37"/>
  <c r="J36"/>
  <c i="1" r="AY58"/>
  <c i="5" r="J35"/>
  <c i="1" r="AX58"/>
  <c i="5"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F87"/>
  <c r="E85"/>
  <c r="F52"/>
  <c r="E50"/>
  <c r="J24"/>
  <c r="E24"/>
  <c r="J90"/>
  <c r="J23"/>
  <c r="J21"/>
  <c r="E21"/>
  <c r="J54"/>
  <c r="J20"/>
  <c r="J18"/>
  <c r="E18"/>
  <c r="F90"/>
  <c r="J17"/>
  <c r="J15"/>
  <c r="E15"/>
  <c r="F54"/>
  <c r="J14"/>
  <c r="J12"/>
  <c r="J87"/>
  <c r="E7"/>
  <c r="E83"/>
  <c i="4" r="J37"/>
  <c r="J36"/>
  <c i="1" r="AY57"/>
  <c i="4" r="J35"/>
  <c i="1" r="AX57"/>
  <c i="4"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84"/>
  <c r="J14"/>
  <c r="J12"/>
  <c r="J82"/>
  <c r="E7"/>
  <c r="E48"/>
  <c i="3" r="J37"/>
  <c r="J36"/>
  <c i="1" r="AY56"/>
  <c i="3" r="J35"/>
  <c i="1" r="AX56"/>
  <c i="3"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54"/>
  <c r="J14"/>
  <c r="J12"/>
  <c r="J79"/>
  <c r="E7"/>
  <c r="E75"/>
  <c i="2" r="J37"/>
  <c r="J36"/>
  <c i="1" r="AY55"/>
  <c i="2" r="J35"/>
  <c i="1" r="AX55"/>
  <c i="2"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0"/>
  <c r="BH250"/>
  <c r="BG250"/>
  <c r="BF250"/>
  <c r="T250"/>
  <c r="R250"/>
  <c r="P250"/>
  <c r="BI249"/>
  <c r="BH249"/>
  <c r="BG249"/>
  <c r="BF249"/>
  <c r="T249"/>
  <c r="R249"/>
  <c r="P249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2"/>
  <c r="E80"/>
  <c r="F52"/>
  <c r="E50"/>
  <c r="J24"/>
  <c r="E24"/>
  <c r="J55"/>
  <c r="J23"/>
  <c r="J21"/>
  <c r="E21"/>
  <c r="J54"/>
  <c r="J20"/>
  <c r="J18"/>
  <c r="E18"/>
  <c r="F85"/>
  <c r="J17"/>
  <c r="J15"/>
  <c r="E15"/>
  <c r="F84"/>
  <c r="J14"/>
  <c r="J12"/>
  <c r="J52"/>
  <c r="E7"/>
  <c r="E48"/>
  <c i="1" r="L50"/>
  <c r="AM50"/>
  <c r="AM49"/>
  <c r="L49"/>
  <c r="AM47"/>
  <c r="L47"/>
  <c r="L45"/>
  <c r="L44"/>
  <c i="2" r="BK117"/>
  <c r="J100"/>
  <c i="1" r="AS63"/>
  <c i="3" r="J159"/>
  <c i="4" r="BK108"/>
  <c r="BK91"/>
  <c i="5" r="J310"/>
  <c r="J281"/>
  <c r="J265"/>
  <c r="BK313"/>
  <c r="J316"/>
  <c r="BK99"/>
  <c i="6" r="J197"/>
  <c r="BK172"/>
  <c r="J124"/>
  <c i="7" r="J95"/>
  <c r="J108"/>
  <c r="BK124"/>
  <c i="10" r="J321"/>
  <c r="J270"/>
  <c r="J310"/>
  <c r="BK383"/>
  <c r="J178"/>
  <c r="J247"/>
  <c r="J228"/>
  <c i="11" r="BK110"/>
  <c i="12" r="BK88"/>
  <c i="13" r="BK114"/>
  <c i="14" r="BK88"/>
  <c i="2" r="J250"/>
  <c r="BK197"/>
  <c i="3" r="J156"/>
  <c r="J120"/>
  <c i="4" r="J94"/>
  <c r="BK134"/>
  <c i="5" r="J260"/>
  <c r="BK321"/>
  <c r="J324"/>
  <c r="J246"/>
  <c r="BK250"/>
  <c i="6" r="J203"/>
  <c r="BK224"/>
  <c r="BK170"/>
  <c r="J135"/>
  <c i="7" r="BK112"/>
  <c r="BK95"/>
  <c r="BK152"/>
  <c i="9" r="BK85"/>
  <c i="10" r="BK234"/>
  <c r="BK214"/>
  <c r="BK224"/>
  <c r="J115"/>
  <c r="BK227"/>
  <c r="J218"/>
  <c r="BK161"/>
  <c i="11" r="J110"/>
  <c i="12" r="BK119"/>
  <c i="13" r="BK117"/>
  <c i="2" r="BK202"/>
  <c r="BK250"/>
  <c r="BK225"/>
  <c r="BK132"/>
  <c i="3" r="BK129"/>
  <c i="4" r="J134"/>
  <c r="J169"/>
  <c i="5" r="BK298"/>
  <c r="BK105"/>
  <c r="BK200"/>
  <c r="J176"/>
  <c r="BK116"/>
  <c r="BK254"/>
  <c i="6" r="BK178"/>
  <c r="J200"/>
  <c r="BK179"/>
  <c i="7" r="J147"/>
  <c r="J190"/>
  <c r="J153"/>
  <c i="10" r="BK302"/>
  <c r="J299"/>
  <c r="J290"/>
  <c r="BK381"/>
  <c r="J186"/>
  <c r="J183"/>
  <c r="BK127"/>
  <c i="11" r="J107"/>
  <c i="12" r="BK102"/>
  <c i="13" r="J110"/>
  <c i="14" r="BK102"/>
  <c i="2" r="J260"/>
  <c r="J200"/>
  <c r="J127"/>
  <c i="3" r="BK159"/>
  <c r="BK114"/>
  <c i="4" r="J97"/>
  <c r="J164"/>
  <c i="5" r="J138"/>
  <c r="J220"/>
  <c r="J274"/>
  <c r="BK331"/>
  <c r="BK271"/>
  <c r="BK148"/>
  <c i="6" r="BK222"/>
  <c r="J218"/>
  <c r="BK237"/>
  <c r="BK160"/>
  <c i="7" r="BK122"/>
  <c r="BK147"/>
  <c r="J138"/>
  <c i="10" r="BK362"/>
  <c r="BK95"/>
  <c r="J254"/>
  <c r="BK357"/>
  <c r="J124"/>
  <c r="J385"/>
  <c i="11" r="J115"/>
  <c i="12" r="J99"/>
  <c i="13" r="J102"/>
  <c i="2" r="BK161"/>
  <c r="J257"/>
  <c r="BK100"/>
  <c r="BK91"/>
  <c i="3" r="BK143"/>
  <c r="J122"/>
  <c i="4" r="J149"/>
  <c r="BK156"/>
  <c r="BK94"/>
  <c i="5" r="J223"/>
  <c r="BK227"/>
  <c r="BK143"/>
  <c r="BK229"/>
  <c r="BK204"/>
  <c r="J173"/>
  <c i="6" r="J188"/>
  <c r="J184"/>
  <c r="J164"/>
  <c i="7" r="J120"/>
  <c r="J128"/>
  <c r="J146"/>
  <c i="9" r="J111"/>
  <c i="10" r="BK229"/>
  <c r="BK221"/>
  <c r="BK299"/>
  <c r="J376"/>
  <c r="J205"/>
  <c r="BK115"/>
  <c i="11" r="J121"/>
  <c i="12" r="J106"/>
  <c i="14" r="J100"/>
  <c i="2" r="BK279"/>
  <c r="BK94"/>
  <c r="BK189"/>
  <c i="3" r="J91"/>
  <c r="J97"/>
  <c i="4" r="BK136"/>
  <c r="J100"/>
  <c r="J136"/>
  <c i="5" r="J202"/>
  <c r="BK210"/>
  <c r="J243"/>
  <c r="J321"/>
  <c r="J280"/>
  <c r="J240"/>
  <c i="6" r="J206"/>
  <c r="J107"/>
  <c r="BK124"/>
  <c r="J176"/>
  <c i="7" r="BK108"/>
  <c r="BK132"/>
  <c i="8" r="BK89"/>
  <c i="10" r="J274"/>
  <c r="J312"/>
  <c r="BK378"/>
  <c r="BK385"/>
  <c r="BK180"/>
  <c r="J357"/>
  <c r="BK222"/>
  <c i="11" r="BK133"/>
  <c i="12" r="BK114"/>
  <c i="13" r="BK105"/>
  <c i="2" r="BK103"/>
  <c r="BK151"/>
  <c r="J154"/>
  <c r="BK154"/>
  <c i="3" r="BK94"/>
  <c i="4" r="BK154"/>
  <c r="BK125"/>
  <c r="J116"/>
  <c i="5" r="BK176"/>
  <c r="J267"/>
  <c r="J335"/>
  <c r="BK138"/>
  <c r="J348"/>
  <c r="J244"/>
  <c i="6" r="J93"/>
  <c r="BK230"/>
  <c r="BK192"/>
  <c i="7" r="J117"/>
  <c r="J186"/>
  <c i="9" r="J105"/>
  <c i="10" r="BK204"/>
  <c r="J104"/>
  <c r="BK104"/>
  <c r="J223"/>
  <c r="BK312"/>
  <c r="BK124"/>
  <c i="11" r="J130"/>
  <c i="13" r="BK93"/>
  <c i="2" r="J225"/>
  <c r="J227"/>
  <c r="J147"/>
  <c r="J197"/>
  <c i="3" r="BK135"/>
  <c i="4" r="BK170"/>
  <c r="J163"/>
  <c r="J161"/>
  <c i="5" r="J185"/>
  <c r="BK269"/>
  <c r="BK294"/>
  <c r="BK301"/>
  <c r="J337"/>
  <c r="J218"/>
  <c i="6" r="J187"/>
  <c r="BK127"/>
  <c i="7" r="J126"/>
  <c r="J183"/>
  <c i="10" r="BK395"/>
  <c r="J189"/>
  <c r="BK236"/>
  <c r="BK277"/>
  <c r="J391"/>
  <c r="BK109"/>
  <c r="BK230"/>
  <c i="11" r="BK101"/>
  <c i="12" r="J97"/>
  <c i="13" r="BK115"/>
  <c i="14" r="J94"/>
  <c i="2" r="J221"/>
  <c r="BK217"/>
  <c r="BK231"/>
  <c i="3" r="J165"/>
  <c r="J150"/>
  <c i="4" r="BK211"/>
  <c r="J120"/>
  <c r="BK231"/>
  <c i="5" r="BK199"/>
  <c r="J241"/>
  <c r="J278"/>
  <c r="J272"/>
  <c r="BK133"/>
  <c i="6" r="BK214"/>
  <c r="J95"/>
  <c r="BK102"/>
  <c i="7" r="J110"/>
  <c r="BK103"/>
  <c i="9" r="BK108"/>
  <c i="10" r="J175"/>
  <c r="BK99"/>
  <c r="BK217"/>
  <c r="J277"/>
  <c r="BK290"/>
  <c r="BK272"/>
  <c i="11" r="J133"/>
  <c i="13" r="J87"/>
  <c i="14" r="J98"/>
  <c i="2" r="BK286"/>
  <c r="BK127"/>
  <c r="J282"/>
  <c i="3" r="J88"/>
  <c i="4" r="BK142"/>
  <c r="J108"/>
  <c r="BK169"/>
  <c i="5" r="J327"/>
  <c r="J306"/>
  <c r="BK277"/>
  <c r="J303"/>
  <c r="J215"/>
  <c i="6" r="BK183"/>
  <c r="BK204"/>
  <c r="BK132"/>
  <c i="7" r="J150"/>
  <c r="BK110"/>
  <c r="BK164"/>
  <c i="9" r="J88"/>
  <c i="10" r="BK256"/>
  <c r="J202"/>
  <c r="BK218"/>
  <c r="BK228"/>
  <c r="J262"/>
  <c r="BK178"/>
  <c i="11" r="BK126"/>
  <c i="13" r="BK119"/>
  <c i="14" r="J85"/>
  <c i="2" r="J97"/>
  <c r="J231"/>
  <c r="J151"/>
  <c i="3" r="BK91"/>
  <c i="4" r="J227"/>
  <c r="J207"/>
  <c r="J203"/>
  <c i="5" r="BK166"/>
  <c r="J275"/>
  <c r="J254"/>
  <c r="BK274"/>
  <c r="BK242"/>
  <c i="6" r="J174"/>
  <c r="J201"/>
  <c r="BK93"/>
  <c r="J116"/>
  <c i="7" r="BK97"/>
  <c r="J180"/>
  <c r="J115"/>
  <c i="10" r="J400"/>
  <c r="J275"/>
  <c r="BK284"/>
  <c r="BK225"/>
  <c r="BK297"/>
  <c r="BK154"/>
  <c r="BK203"/>
  <c i="11" r="BK104"/>
  <c i="12" r="BK99"/>
  <c i="14" r="J107"/>
  <c i="2" r="J276"/>
  <c r="BK249"/>
  <c r="J168"/>
  <c r="J103"/>
  <c i="3" r="BK165"/>
  <c r="BK122"/>
  <c i="4" r="J214"/>
  <c r="BK197"/>
  <c r="J174"/>
  <c i="5" r="BK291"/>
  <c r="J313"/>
  <c r="BK103"/>
  <c r="J148"/>
  <c r="BK197"/>
  <c r="J213"/>
  <c i="6" r="J179"/>
  <c r="J168"/>
  <c r="J151"/>
  <c i="7" r="BK138"/>
  <c r="J160"/>
  <c i="9" r="J102"/>
  <c i="10" r="J213"/>
  <c r="J225"/>
  <c r="BK220"/>
  <c r="BK332"/>
  <c r="BK136"/>
  <c r="J226"/>
  <c r="BK258"/>
  <c i="11" r="J141"/>
  <c i="13" r="J124"/>
  <c r="J98"/>
  <c i="14" r="BK91"/>
  <c i="2" r="J207"/>
  <c r="BK97"/>
  <c r="BK159"/>
  <c r="BK106"/>
  <c i="3" r="BK140"/>
  <c i="4" r="J156"/>
  <c r="J168"/>
  <c r="J211"/>
  <c i="5" r="J99"/>
  <c r="J205"/>
  <c r="J290"/>
  <c r="BK248"/>
  <c r="BK272"/>
  <c r="J200"/>
  <c i="6" r="J102"/>
  <c r="BK116"/>
  <c i="7" r="J156"/>
  <c r="J137"/>
  <c r="BK162"/>
  <c i="9" r="BK97"/>
  <c i="10" r="J156"/>
  <c r="J139"/>
  <c r="J227"/>
  <c r="J244"/>
  <c r="BK285"/>
  <c r="J215"/>
  <c r="BK213"/>
  <c i="11" r="BK137"/>
  <c i="12" r="J88"/>
  <c i="14" r="J110"/>
  <c i="2" r="BK228"/>
  <c r="J109"/>
  <c r="BK112"/>
  <c i="3" r="J135"/>
  <c i="4" r="J188"/>
  <c r="BK214"/>
  <c i="5" r="BK238"/>
  <c r="BK290"/>
  <c r="BK241"/>
  <c r="BK284"/>
  <c r="BK260"/>
  <c r="BK187"/>
  <c i="6" r="BK228"/>
  <c r="J121"/>
  <c r="BK195"/>
  <c r="J161"/>
  <c i="7" r="BK91"/>
  <c r="J124"/>
  <c i="8" r="J89"/>
  <c i="10" r="BK318"/>
  <c r="BK373"/>
  <c r="BK336"/>
  <c r="BK183"/>
  <c r="J217"/>
  <c r="BK235"/>
  <c r="J214"/>
  <c i="11" r="J124"/>
  <c i="13" r="BK107"/>
  <c i="2" r="BK243"/>
  <c r="J215"/>
  <c r="BK135"/>
  <c i="3" r="J143"/>
  <c r="J117"/>
  <c i="4" r="BK236"/>
  <c r="J219"/>
  <c r="BK145"/>
  <c i="5" r="BK342"/>
  <c r="J352"/>
  <c r="J227"/>
  <c r="J204"/>
  <c r="BK267"/>
  <c i="6" r="BK97"/>
  <c r="BK163"/>
  <c r="BK201"/>
  <c r="J155"/>
  <c i="7" r="BK115"/>
  <c r="J173"/>
  <c i="10" r="J336"/>
  <c r="J352"/>
  <c r="J332"/>
  <c r="J180"/>
  <c r="BK232"/>
  <c r="BK275"/>
  <c r="J220"/>
  <c i="11" r="BK99"/>
  <c i="12" r="BK91"/>
  <c i="13" r="BK112"/>
  <c i="14" r="J91"/>
  <c i="2" r="J189"/>
  <c r="J124"/>
  <c r="BK195"/>
  <c r="BK221"/>
  <c i="3" r="BK172"/>
  <c r="BK156"/>
  <c i="4" r="BK193"/>
  <c r="J223"/>
  <c i="5" r="J269"/>
  <c r="J277"/>
  <c r="J105"/>
  <c r="J133"/>
  <c r="BK182"/>
  <c r="J191"/>
  <c r="J182"/>
  <c i="6" r="BK161"/>
  <c r="BK176"/>
  <c i="7" r="J135"/>
  <c r="BK99"/>
  <c r="BK126"/>
  <c i="8" r="BK104"/>
  <c i="10" r="J161"/>
  <c r="J97"/>
  <c r="J395"/>
  <c r="J203"/>
  <c r="BK223"/>
  <c r="J233"/>
  <c i="11" r="J95"/>
  <c r="BK107"/>
  <c i="13" r="J107"/>
  <c i="14" r="BK96"/>
  <c i="2" r="BK223"/>
  <c r="J202"/>
  <c r="BK262"/>
  <c i="3" r="BK175"/>
  <c r="J146"/>
  <c i="4" r="J177"/>
  <c r="J170"/>
  <c i="5" r="BK244"/>
  <c r="BK280"/>
  <c r="J305"/>
  <c r="BK101"/>
  <c r="BK281"/>
  <c r="J122"/>
  <c i="6" r="BK148"/>
  <c r="J148"/>
  <c i="7" r="J167"/>
  <c r="J192"/>
  <c i="9" r="J104"/>
  <c i="10" r="BK151"/>
  <c r="J346"/>
  <c r="BK175"/>
  <c r="J201"/>
  <c r="J229"/>
  <c r="BK231"/>
  <c i="11" r="BK145"/>
  <c i="13" r="BK102"/>
  <c i="2" r="BK233"/>
  <c r="J228"/>
  <c r="BK215"/>
  <c r="BK290"/>
  <c r="J156"/>
  <c i="3" r="J129"/>
  <c i="4" r="BK164"/>
  <c r="BK147"/>
  <c r="J147"/>
  <c i="5" r="BK256"/>
  <c r="BK344"/>
  <c r="BK183"/>
  <c r="J108"/>
  <c r="J238"/>
  <c r="BK261"/>
  <c r="BK189"/>
  <c i="6" r="J132"/>
  <c r="BK180"/>
  <c r="J232"/>
  <c i="7" r="BK105"/>
  <c r="J177"/>
  <c i="9" r="J92"/>
  <c i="10" r="BK233"/>
  <c r="J127"/>
  <c r="BK201"/>
  <c r="J287"/>
  <c r="J169"/>
  <c r="J118"/>
  <c i="11" r="J113"/>
  <c i="13" r="BK108"/>
  <c i="14" r="J88"/>
  <c i="2" r="J237"/>
  <c r="BK142"/>
  <c r="BK212"/>
  <c r="BK272"/>
  <c i="3" r="BK168"/>
  <c r="BK146"/>
  <c i="4" r="J197"/>
  <c r="BK116"/>
  <c i="5" r="BK249"/>
  <c r="BK304"/>
  <c r="BK179"/>
  <c r="J249"/>
  <c r="BK289"/>
  <c r="BK337"/>
  <c i="6" r="J163"/>
  <c r="BK184"/>
  <c r="J224"/>
  <c i="7" r="BK135"/>
  <c r="J103"/>
  <c i="8" r="BK85"/>
  <c i="10" r="J387"/>
  <c r="J362"/>
  <c r="BK278"/>
  <c r="J142"/>
  <c r="J381"/>
  <c r="J273"/>
  <c i="11" r="J126"/>
  <c i="12" r="BK97"/>
  <c i="13" r="J105"/>
  <c i="14" r="J96"/>
  <c i="2" r="J132"/>
  <c r="BK156"/>
  <c r="J159"/>
  <c i="3" r="BK88"/>
  <c i="4" r="BK177"/>
  <c r="J103"/>
  <c i="5" r="J350"/>
  <c r="BK186"/>
  <c r="J166"/>
  <c r="BK122"/>
  <c r="J103"/>
  <c i="6" r="BK238"/>
  <c r="BK174"/>
  <c r="J127"/>
  <c i="7" r="J152"/>
  <c r="J157"/>
  <c r="BK160"/>
  <c i="8" r="J85"/>
  <c i="9" r="BK104"/>
  <c i="10" r="BK148"/>
  <c r="BK122"/>
  <c r="J250"/>
  <c r="J271"/>
  <c r="BK276"/>
  <c i="11" r="BK118"/>
  <c r="J101"/>
  <c i="13" r="BK98"/>
  <c r="J108"/>
  <c i="2" r="J135"/>
  <c r="J185"/>
  <c r="J174"/>
  <c i="3" r="BK124"/>
  <c i="4" r="BK203"/>
  <c r="BK180"/>
  <c r="J130"/>
  <c i="5" r="BK258"/>
  <c r="BK265"/>
  <c r="BK253"/>
  <c r="J294"/>
  <c r="J236"/>
  <c i="6" r="J181"/>
  <c r="BK187"/>
  <c r="BK151"/>
  <c i="7" r="BK157"/>
  <c r="J144"/>
  <c r="BK190"/>
  <c i="8" r="J99"/>
  <c i="10" r="J236"/>
  <c r="BK205"/>
  <c r="J234"/>
  <c r="J318"/>
  <c r="J158"/>
  <c r="BK250"/>
  <c r="BK310"/>
  <c i="11" r="J99"/>
  <c i="13" r="J119"/>
  <c r="J114"/>
  <c i="2" r="BK260"/>
  <c r="J262"/>
  <c r="J279"/>
  <c i="3" r="J163"/>
  <c r="BK133"/>
  <c i="4" r="BK188"/>
  <c r="J171"/>
  <c i="5" r="BK303"/>
  <c r="J263"/>
  <c r="J248"/>
  <c r="BK220"/>
  <c r="J253"/>
  <c i="6" r="J228"/>
  <c r="BK168"/>
  <c r="BK210"/>
  <c i="7" r="BK177"/>
  <c r="BK156"/>
  <c r="BK101"/>
  <c i="9" r="BK105"/>
  <c r="J85"/>
  <c i="10" r="BK321"/>
  <c r="BK314"/>
  <c r="BK252"/>
  <c r="J278"/>
  <c r="J221"/>
  <c i="11" r="BK121"/>
  <c i="12" r="J94"/>
  <c i="13" r="J122"/>
  <c i="14" r="BK94"/>
  <c i="2" r="BK145"/>
  <c r="J233"/>
  <c r="J142"/>
  <c r="J91"/>
  <c i="3" r="BK108"/>
  <c r="J94"/>
  <c i="4" r="J125"/>
  <c r="BK122"/>
  <c i="5" r="BK275"/>
  <c r="J298"/>
  <c r="BK173"/>
  <c r="J242"/>
  <c r="BK287"/>
  <c r="J346"/>
  <c r="BK263"/>
  <c i="6" r="BK232"/>
  <c r="BK203"/>
  <c r="J214"/>
  <c i="7" r="BK180"/>
  <c r="J97"/>
  <c i="8" r="J104"/>
  <c i="9" r="J108"/>
  <c i="10" r="BK195"/>
  <c r="J231"/>
  <c r="BK273"/>
  <c r="BK118"/>
  <c r="J378"/>
  <c r="J151"/>
  <c i="11" r="BK113"/>
  <c i="13" r="BK110"/>
  <c i="14" r="BK85"/>
  <c i="2" r="BK181"/>
  <c r="BK209"/>
  <c r="J223"/>
  <c i="3" r="J124"/>
  <c r="J152"/>
  <c i="4" r="J182"/>
  <c r="BK151"/>
  <c r="BK120"/>
  <c i="5" r="J229"/>
  <c r="J284"/>
  <c r="J344"/>
  <c r="J210"/>
  <c r="J291"/>
  <c r="BK324"/>
  <c r="J331"/>
  <c r="BK128"/>
  <c i="6" r="J192"/>
  <c r="BK218"/>
  <c r="J178"/>
  <c i="7" r="BK128"/>
  <c r="BK117"/>
  <c r="J142"/>
  <c i="9" r="BK92"/>
  <c i="10" r="BK169"/>
  <c r="BK192"/>
  <c r="J235"/>
  <c r="BK279"/>
  <c r="J373"/>
  <c r="J216"/>
  <c r="BK172"/>
  <c i="11" r="J104"/>
  <c i="12" r="BK85"/>
  <c i="13" r="J117"/>
  <c i="14" r="BK100"/>
  <c i="2" r="BK257"/>
  <c r="J256"/>
  <c r="J94"/>
  <c r="J117"/>
  <c i="3" r="BK163"/>
  <c i="4" r="BK174"/>
  <c r="J113"/>
  <c r="J193"/>
  <c r="BK161"/>
  <c i="5" r="BK205"/>
  <c r="BK243"/>
  <c r="BK218"/>
  <c r="BK201"/>
  <c r="BK246"/>
  <c r="BK170"/>
  <c i="6" r="J172"/>
  <c r="BK200"/>
  <c i="7" r="J101"/>
  <c r="BK188"/>
  <c i="9" r="J97"/>
  <c i="10" r="J276"/>
  <c r="BK189"/>
  <c r="BK262"/>
  <c r="J344"/>
  <c r="J264"/>
  <c r="BK107"/>
  <c r="J154"/>
  <c i="12" r="J123"/>
  <c i="13" r="J112"/>
  <c i="2" r="J112"/>
  <c r="J295"/>
  <c r="J243"/>
  <c r="J249"/>
  <c i="3" r="J168"/>
  <c r="J101"/>
  <c i="4" r="J142"/>
  <c r="BK182"/>
  <c i="5" r="BK113"/>
  <c r="J96"/>
  <c r="BK191"/>
  <c r="J189"/>
  <c r="BK236"/>
  <c i="6" r="BK191"/>
  <c r="J234"/>
  <c r="BK197"/>
  <c i="7" r="BK186"/>
  <c r="BK149"/>
  <c r="J99"/>
  <c i="10" r="J260"/>
  <c r="BK158"/>
  <c r="J204"/>
  <c r="J314"/>
  <c r="J279"/>
  <c r="BK113"/>
  <c i="11" r="BK141"/>
  <c i="13" r="J127"/>
  <c r="J96"/>
  <c i="2" r="J106"/>
  <c r="J272"/>
  <c r="BK164"/>
  <c i="3" r="BK150"/>
  <c i="4" r="J154"/>
  <c r="BK149"/>
  <c r="J180"/>
  <c i="5" r="BK240"/>
  <c r="BK310"/>
  <c r="J151"/>
  <c r="J201"/>
  <c r="J287"/>
  <c r="J197"/>
  <c i="6" r="J220"/>
  <c r="J222"/>
  <c r="BK107"/>
  <c i="7" r="J112"/>
  <c r="BK173"/>
  <c r="J122"/>
  <c i="9" r="J99"/>
  <c i="10" r="J224"/>
  <c r="BK244"/>
  <c r="J272"/>
  <c r="BK400"/>
  <c r="J122"/>
  <c r="BK376"/>
  <c r="BK97"/>
  <c i="11" r="J118"/>
  <c i="13" r="J93"/>
  <c i="14" r="J104"/>
  <c i="2" r="J209"/>
  <c r="J195"/>
  <c r="BK147"/>
  <c i="3" r="BK101"/>
  <c r="J114"/>
  <c i="4" r="J231"/>
  <c r="J122"/>
  <c r="BK130"/>
  <c i="5" r="J186"/>
  <c r="J301"/>
  <c r="BK350"/>
  <c r="BK202"/>
  <c r="J113"/>
  <c r="J342"/>
  <c i="6" r="J191"/>
  <c r="J238"/>
  <c r="J99"/>
  <c i="7" r="BK142"/>
  <c i="8" r="J94"/>
  <c i="9" r="BK88"/>
  <c i="10" r="J297"/>
  <c r="J232"/>
  <c r="BK270"/>
  <c r="BK139"/>
  <c r="BK346"/>
  <c r="BK202"/>
  <c r="BK145"/>
  <c i="12" r="J102"/>
  <c i="13" r="J115"/>
  <c i="2" r="J212"/>
  <c r="BK282"/>
  <c r="BK200"/>
  <c r="BK168"/>
  <c i="3" r="BK152"/>
  <c i="4" r="BK207"/>
  <c r="BK103"/>
  <c r="J151"/>
  <c i="5" r="BK108"/>
  <c r="BK346"/>
  <c r="J187"/>
  <c r="J143"/>
  <c r="J101"/>
  <c i="6" r="J204"/>
  <c r="J170"/>
  <c r="BK234"/>
  <c i="7" r="BK137"/>
  <c r="BK167"/>
  <c i="10" r="BK327"/>
  <c r="J383"/>
  <c r="J109"/>
  <c r="J107"/>
  <c r="J163"/>
  <c r="J294"/>
  <c i="11" r="BK135"/>
  <c i="12" r="J119"/>
  <c i="13" r="BK124"/>
  <c i="14" r="BK104"/>
  <c i="2" r="J130"/>
  <c r="J161"/>
  <c i="6" r="BK155"/>
  <c r="J97"/>
  <c i="7" r="BK183"/>
  <c r="BK192"/>
  <c r="J105"/>
  <c i="10" r="BK391"/>
  <c r="BK264"/>
  <c r="J285"/>
  <c r="J99"/>
  <c r="BK247"/>
  <c r="BK254"/>
  <c r="J284"/>
  <c i="11" r="BK115"/>
  <c i="12" r="BK106"/>
  <c i="13" r="BK87"/>
  <c i="14" r="BK110"/>
  <c i="2" r="BK174"/>
  <c r="J290"/>
  <c r="BK276"/>
  <c r="BK207"/>
  <c i="3" r="BK120"/>
  <c r="BK103"/>
  <c i="4" r="BK223"/>
  <c r="BK159"/>
  <c i="5" r="BK286"/>
  <c r="J338"/>
  <c r="BK348"/>
  <c r="J183"/>
  <c r="J179"/>
  <c r="J170"/>
  <c i="6" r="J195"/>
  <c r="BK95"/>
  <c r="BK135"/>
  <c i="7" r="BK144"/>
  <c r="J162"/>
  <c i="8" r="BK99"/>
  <c i="10" r="J252"/>
  <c r="J230"/>
  <c r="J192"/>
  <c r="BK294"/>
  <c r="J134"/>
  <c r="BK344"/>
  <c i="11" r="BK124"/>
  <c i="12" r="BK123"/>
  <c i="13" r="BK122"/>
  <c i="14" r="BK107"/>
  <c i="2" r="J266"/>
  <c r="BK227"/>
  <c i="3" r="BK117"/>
  <c r="J140"/>
  <c i="4" r="BK219"/>
  <c r="BK113"/>
  <c r="BK97"/>
  <c i="5" r="BK215"/>
  <c r="BK223"/>
  <c r="J261"/>
  <c r="BK278"/>
  <c r="BK335"/>
  <c i="6" r="J158"/>
  <c r="BK121"/>
  <c r="J230"/>
  <c i="7" r="J164"/>
  <c r="J132"/>
  <c r="BK120"/>
  <c i="9" r="BK94"/>
  <c i="10" r="BK215"/>
  <c r="J302"/>
  <c r="J256"/>
  <c r="BK352"/>
  <c r="J172"/>
  <c r="J145"/>
  <c i="11" r="J135"/>
  <c i="12" r="J85"/>
  <c i="14" r="BK98"/>
  <c i="2" r="BK295"/>
  <c r="BK109"/>
  <c r="J286"/>
  <c i="3" r="BK97"/>
  <c i="4" r="BK171"/>
  <c r="J236"/>
  <c r="J91"/>
  <c i="5" r="BK151"/>
  <c r="J289"/>
  <c r="BK338"/>
  <c r="J116"/>
  <c r="BK233"/>
  <c r="J135"/>
  <c i="6" r="BK99"/>
  <c r="J160"/>
  <c i="7" r="J170"/>
  <c r="BK146"/>
  <c i="8" r="BK94"/>
  <c i="9" r="J94"/>
  <c i="10" r="J113"/>
  <c r="BK163"/>
  <c r="BK134"/>
  <c r="J222"/>
  <c r="J219"/>
  <c r="J195"/>
  <c i="11" r="BK130"/>
  <c i="12" r="J91"/>
  <c i="13" r="BK96"/>
  <c i="2" r="BK124"/>
  <c r="BK237"/>
  <c r="J217"/>
  <c r="J164"/>
  <c i="3" r="J175"/>
  <c i="4" r="J159"/>
  <c r="BK163"/>
  <c r="BK227"/>
  <c i="5" r="J233"/>
  <c r="BK352"/>
  <c r="J286"/>
  <c r="J247"/>
  <c r="BK247"/>
  <c i="6" r="J183"/>
  <c r="BK158"/>
  <c r="BK164"/>
  <c r="J210"/>
  <c i="7" r="BK170"/>
  <c r="J188"/>
  <c i="9" r="BK111"/>
  <c i="10" r="BK219"/>
  <c r="BK142"/>
  <c r="BK186"/>
  <c r="BK324"/>
  <c r="BK166"/>
  <c r="J327"/>
  <c r="J95"/>
  <c i="11" r="BK95"/>
  <c i="13" r="J121"/>
  <c i="14" r="J102"/>
  <c i="2" r="BK256"/>
  <c r="BK266"/>
  <c r="J181"/>
  <c i="3" r="J103"/>
  <c r="J108"/>
  <c i="4" r="BK168"/>
  <c r="J145"/>
  <c i="5" r="BK305"/>
  <c r="BK316"/>
  <c r="J199"/>
  <c r="J250"/>
  <c r="BK306"/>
  <c r="J256"/>
  <c r="BK213"/>
  <c i="6" r="BK206"/>
  <c r="J237"/>
  <c r="BK181"/>
  <c i="7" r="BK130"/>
  <c r="BK150"/>
  <c r="J130"/>
  <c i="9" r="BK99"/>
  <c i="10" r="BK287"/>
  <c r="J166"/>
  <c r="BK260"/>
  <c r="BK387"/>
  <c r="J258"/>
  <c r="BK216"/>
  <c i="11" r="J145"/>
  <c i="12" r="J114"/>
  <c i="13" r="BK127"/>
  <c i="2" r="J145"/>
  <c r="BK185"/>
  <c r="BK130"/>
  <c i="3" r="J133"/>
  <c r="J172"/>
  <c i="4" r="BK185"/>
  <c r="BK100"/>
  <c r="J185"/>
  <c i="5" r="BK327"/>
  <c r="J128"/>
  <c r="J258"/>
  <c r="J304"/>
  <c r="BK185"/>
  <c r="J271"/>
  <c r="BK135"/>
  <c r="BK96"/>
  <c i="6" r="J180"/>
  <c r="BK220"/>
  <c r="BK188"/>
  <c i="7" r="J149"/>
  <c r="BK153"/>
  <c r="J91"/>
  <c i="9" r="BK102"/>
  <c i="10" r="J324"/>
  <c r="J136"/>
  <c r="BK271"/>
  <c r="BK156"/>
  <c r="BK226"/>
  <c r="BK274"/>
  <c r="J148"/>
  <c i="11" r="J137"/>
  <c i="12" r="BK94"/>
  <c i="13" r="BK121"/>
  <c i="2" l="1" r="BK90"/>
  <c r="J90"/>
  <c r="J61"/>
  <c r="BK141"/>
  <c r="J141"/>
  <c r="J62"/>
  <c r="R150"/>
  <c r="BK265"/>
  <c r="J265"/>
  <c r="J65"/>
  <c r="BK289"/>
  <c r="BK288"/>
  <c r="J288"/>
  <c r="J67"/>
  <c i="3" r="BK128"/>
  <c r="J128"/>
  <c r="J62"/>
  <c r="P145"/>
  <c r="R145"/>
  <c i="4" r="T90"/>
  <c r="P153"/>
  <c r="R153"/>
  <c r="BK230"/>
  <c r="J230"/>
  <c r="J68"/>
  <c i="5" r="P95"/>
  <c r="T172"/>
  <c r="P190"/>
  <c r="T190"/>
  <c r="P209"/>
  <c r="T209"/>
  <c r="P297"/>
  <c r="T297"/>
  <c r="P341"/>
  <c r="P340"/>
  <c i="6" r="P92"/>
  <c r="P167"/>
  <c r="BK227"/>
  <c r="J227"/>
  <c r="J69"/>
  <c r="T236"/>
  <c i="7" r="BK134"/>
  <c r="J134"/>
  <c r="J64"/>
  <c r="R141"/>
  <c r="BK159"/>
  <c r="J159"/>
  <c r="J67"/>
  <c r="T159"/>
  <c i="8" r="T93"/>
  <c i="9" r="T84"/>
  <c r="T83"/>
  <c r="T82"/>
  <c i="10" r="BK372"/>
  <c r="J372"/>
  <c r="J66"/>
  <c r="P380"/>
  <c r="BK390"/>
  <c r="J390"/>
  <c r="J70"/>
  <c i="11" r="BK94"/>
  <c i="2" r="T90"/>
  <c r="T150"/>
  <c r="R265"/>
  <c i="3" r="R128"/>
  <c r="P155"/>
  <c i="4" r="BK129"/>
  <c r="J129"/>
  <c r="J62"/>
  <c r="R184"/>
  <c i="5" r="BK172"/>
  <c r="J172"/>
  <c r="J62"/>
  <c r="T178"/>
  <c r="BK232"/>
  <c r="J232"/>
  <c r="J66"/>
  <c r="R309"/>
  <c r="BK334"/>
  <c r="J334"/>
  <c r="J71"/>
  <c r="T334"/>
  <c r="T333"/>
  <c i="6" r="BK167"/>
  <c r="J167"/>
  <c r="J63"/>
  <c r="T217"/>
  <c r="T216"/>
  <c r="T227"/>
  <c r="T226"/>
  <c i="7" r="BK94"/>
  <c r="J94"/>
  <c r="J63"/>
  <c r="BK141"/>
  <c r="J141"/>
  <c r="J66"/>
  <c r="R163"/>
  <c i="8" r="R93"/>
  <c i="10" r="R94"/>
  <c r="T372"/>
  <c r="R390"/>
  <c r="R389"/>
  <c i="11" r="P117"/>
  <c i="12" r="T84"/>
  <c r="T83"/>
  <c r="T82"/>
  <c i="13" r="P86"/>
  <c i="2" r="R90"/>
  <c r="R141"/>
  <c r="BK214"/>
  <c r="J214"/>
  <c r="J64"/>
  <c r="P265"/>
  <c i="3" r="T87"/>
  <c r="BK155"/>
  <c r="J155"/>
  <c r="J64"/>
  <c i="4" r="P129"/>
  <c r="T184"/>
  <c i="5" r="BK95"/>
  <c r="P172"/>
  <c r="P178"/>
  <c r="R232"/>
  <c r="P309"/>
  <c r="BK341"/>
  <c r="J341"/>
  <c r="J73"/>
  <c i="6" r="T92"/>
  <c r="P154"/>
  <c r="T154"/>
  <c r="R217"/>
  <c r="R216"/>
  <c r="P236"/>
  <c i="7" r="P94"/>
  <c r="P141"/>
  <c r="BK163"/>
  <c r="J163"/>
  <c r="J68"/>
  <c i="8" r="P84"/>
  <c r="T84"/>
  <c r="T83"/>
  <c r="T82"/>
  <c i="11" r="R94"/>
  <c r="R117"/>
  <c i="12" r="BK84"/>
  <c r="J84"/>
  <c r="J61"/>
  <c i="13" r="BK104"/>
  <c r="J104"/>
  <c r="J63"/>
  <c i="2" r="P150"/>
  <c r="P214"/>
  <c r="T265"/>
  <c r="R289"/>
  <c r="R288"/>
  <c i="3" r="R87"/>
  <c r="BK145"/>
  <c r="J145"/>
  <c r="J63"/>
  <c r="T145"/>
  <c i="4" r="P90"/>
  <c r="P89"/>
  <c r="R129"/>
  <c r="P184"/>
  <c r="T230"/>
  <c r="T225"/>
  <c i="5" r="T95"/>
  <c r="R178"/>
  <c r="P232"/>
  <c r="BK309"/>
  <c r="J309"/>
  <c r="J68"/>
  <c r="R341"/>
  <c r="R340"/>
  <c i="6" r="R92"/>
  <c r="BK154"/>
  <c r="J154"/>
  <c r="J62"/>
  <c r="R154"/>
  <c r="BK217"/>
  <c r="J217"/>
  <c r="J67"/>
  <c r="R227"/>
  <c r="R226"/>
  <c i="7" r="T94"/>
  <c r="T141"/>
  <c r="P159"/>
  <c r="R159"/>
  <c i="8" r="BK93"/>
  <c r="J93"/>
  <c r="J62"/>
  <c i="9" r="R84"/>
  <c r="R83"/>
  <c r="R82"/>
  <c i="10" r="BK94"/>
  <c r="J94"/>
  <c r="J65"/>
  <c r="P372"/>
  <c r="T380"/>
  <c i="11" r="T94"/>
  <c i="12" r="R84"/>
  <c r="R83"/>
  <c r="R82"/>
  <c i="13" r="T86"/>
  <c r="P104"/>
  <c i="2" r="P90"/>
  <c r="P89"/>
  <c r="P88"/>
  <c i="1" r="AU55"/>
  <c i="2" r="P141"/>
  <c r="T141"/>
  <c r="T214"/>
  <c r="P289"/>
  <c r="P288"/>
  <c i="3" r="P87"/>
  <c r="T128"/>
  <c r="T155"/>
  <c i="4" r="BK90"/>
  <c r="J90"/>
  <c r="J61"/>
  <c r="T129"/>
  <c r="BK184"/>
  <c r="J184"/>
  <c r="J64"/>
  <c r="P230"/>
  <c r="P225"/>
  <c i="5" r="R95"/>
  <c r="BK178"/>
  <c r="J178"/>
  <c r="J63"/>
  <c r="T232"/>
  <c r="T309"/>
  <c r="T341"/>
  <c r="T340"/>
  <c i="6" r="BK92"/>
  <c r="J92"/>
  <c r="J61"/>
  <c r="R167"/>
  <c r="P217"/>
  <c r="P216"/>
  <c r="BK236"/>
  <c r="J236"/>
  <c r="J70"/>
  <c i="7" r="P134"/>
  <c r="T134"/>
  <c r="T163"/>
  <c i="8" r="BK84"/>
  <c r="BK83"/>
  <c r="J83"/>
  <c r="J60"/>
  <c r="P93"/>
  <c i="9" r="P84"/>
  <c r="P83"/>
  <c r="P82"/>
  <c i="1" r="AU62"/>
  <c i="10" r="P94"/>
  <c r="P93"/>
  <c r="R372"/>
  <c r="R380"/>
  <c r="T390"/>
  <c r="T389"/>
  <c i="11" r="P94"/>
  <c r="P93"/>
  <c r="P92"/>
  <c r="P91"/>
  <c i="1" r="AU65"/>
  <c i="11" r="T117"/>
  <c i="13" r="BK86"/>
  <c r="J86"/>
  <c r="J61"/>
  <c r="R104"/>
  <c i="14" r="R87"/>
  <c r="R82"/>
  <c i="2" r="BK150"/>
  <c r="J150"/>
  <c r="J63"/>
  <c r="R214"/>
  <c r="T289"/>
  <c r="T288"/>
  <c i="3" r="BK87"/>
  <c r="J87"/>
  <c r="J61"/>
  <c r="P128"/>
  <c r="R155"/>
  <c i="4" r="R90"/>
  <c r="R89"/>
  <c r="BK153"/>
  <c r="J153"/>
  <c r="J63"/>
  <c r="T153"/>
  <c r="R230"/>
  <c r="R225"/>
  <c i="5" r="R172"/>
  <c r="BK190"/>
  <c r="J190"/>
  <c r="J64"/>
  <c r="R190"/>
  <c r="BK209"/>
  <c r="J209"/>
  <c r="J65"/>
  <c r="R209"/>
  <c r="BK297"/>
  <c r="J297"/>
  <c r="J67"/>
  <c r="R297"/>
  <c r="P334"/>
  <c r="P333"/>
  <c r="R334"/>
  <c r="R333"/>
  <c i="6" r="T167"/>
  <c r="P227"/>
  <c r="P226"/>
  <c r="R236"/>
  <c i="7" r="R94"/>
  <c r="R93"/>
  <c r="R134"/>
  <c r="P163"/>
  <c i="8" r="R84"/>
  <c r="R83"/>
  <c r="R82"/>
  <c i="9" r="BK84"/>
  <c r="J84"/>
  <c r="J61"/>
  <c i="10" r="T94"/>
  <c r="T93"/>
  <c r="T92"/>
  <c r="BK380"/>
  <c r="J380"/>
  <c r="J67"/>
  <c r="P390"/>
  <c r="P389"/>
  <c i="11" r="BK117"/>
  <c r="J117"/>
  <c r="J67"/>
  <c i="12" r="P84"/>
  <c r="P83"/>
  <c r="P82"/>
  <c i="1" r="AU66"/>
  <c i="13" r="R86"/>
  <c r="R85"/>
  <c r="R84"/>
  <c r="T104"/>
  <c i="14" r="BK87"/>
  <c r="J87"/>
  <c r="J62"/>
  <c r="P87"/>
  <c r="P82"/>
  <c i="1" r="AU68"/>
  <c i="14" r="T87"/>
  <c r="T82"/>
  <c i="3" r="BK174"/>
  <c r="J174"/>
  <c r="J65"/>
  <c i="4" r="BK222"/>
  <c r="J222"/>
  <c r="J65"/>
  <c r="BK226"/>
  <c r="J226"/>
  <c r="J67"/>
  <c i="10" r="BK386"/>
  <c r="J386"/>
  <c r="J68"/>
  <c i="11" r="BK144"/>
  <c r="J144"/>
  <c r="J69"/>
  <c i="6" r="BK209"/>
  <c r="J209"/>
  <c r="J64"/>
  <c i="9" r="BK110"/>
  <c r="J110"/>
  <c r="J62"/>
  <c i="13" r="BK126"/>
  <c r="J126"/>
  <c r="J64"/>
  <c i="11" r="BK140"/>
  <c r="J140"/>
  <c r="J68"/>
  <c i="6" r="BK213"/>
  <c r="J213"/>
  <c r="J65"/>
  <c i="7" r="BK90"/>
  <c r="J90"/>
  <c r="J61"/>
  <c i="12" r="BK122"/>
  <c r="J122"/>
  <c r="J62"/>
  <c i="13" r="BK101"/>
  <c r="J101"/>
  <c r="J62"/>
  <c i="14" r="BK84"/>
  <c r="J84"/>
  <c r="J61"/>
  <c i="2" r="BK285"/>
  <c r="J285"/>
  <c r="J66"/>
  <c i="5" r="BK330"/>
  <c r="J330"/>
  <c r="J69"/>
  <c i="14" r="F54"/>
  <c r="J78"/>
  <c r="BE107"/>
  <c r="J52"/>
  <c r="BE88"/>
  <c r="BE94"/>
  <c r="E48"/>
  <c r="J55"/>
  <c r="F79"/>
  <c r="BE100"/>
  <c r="BE91"/>
  <c r="BE96"/>
  <c r="BE102"/>
  <c r="BE85"/>
  <c r="BE98"/>
  <c r="BE104"/>
  <c r="BE110"/>
  <c i="13" r="J52"/>
  <c r="J55"/>
  <c r="F81"/>
  <c r="BE96"/>
  <c r="BE105"/>
  <c r="BE110"/>
  <c r="BE115"/>
  <c r="BE119"/>
  <c r="J54"/>
  <c r="BE107"/>
  <c r="BE112"/>
  <c r="E48"/>
  <c r="F54"/>
  <c r="BE87"/>
  <c r="BE93"/>
  <c r="BE102"/>
  <c r="BE117"/>
  <c r="BE121"/>
  <c r="BE122"/>
  <c r="BE124"/>
  <c r="BE127"/>
  <c r="BE98"/>
  <c r="BE108"/>
  <c r="BE114"/>
  <c i="12" r="J54"/>
  <c i="11" r="J94"/>
  <c r="J66"/>
  <c i="12" r="J52"/>
  <c r="E72"/>
  <c r="F78"/>
  <c r="BE85"/>
  <c r="BE91"/>
  <c r="BE102"/>
  <c r="BE119"/>
  <c r="J55"/>
  <c r="BE99"/>
  <c r="F55"/>
  <c r="BE88"/>
  <c r="BE94"/>
  <c r="BE106"/>
  <c r="BE114"/>
  <c r="BE97"/>
  <c r="BE123"/>
  <c i="11" r="E50"/>
  <c r="J58"/>
  <c r="BE95"/>
  <c r="BE104"/>
  <c r="BE110"/>
  <c r="J59"/>
  <c r="J85"/>
  <c r="BE101"/>
  <c r="BE121"/>
  <c r="BE141"/>
  <c i="10" r="BK93"/>
  <c r="J93"/>
  <c r="J64"/>
  <c i="11" r="F58"/>
  <c r="F88"/>
  <c r="BE107"/>
  <c r="BE115"/>
  <c r="BE133"/>
  <c r="BE137"/>
  <c r="BE99"/>
  <c r="BE118"/>
  <c r="BE126"/>
  <c r="BE145"/>
  <c i="10" r="BK389"/>
  <c r="J389"/>
  <c r="J69"/>
  <c i="11" r="BE113"/>
  <c r="BE124"/>
  <c r="BE130"/>
  <c r="BE135"/>
  <c i="9" r="BK83"/>
  <c r="J83"/>
  <c r="J60"/>
  <c i="10" r="J56"/>
  <c r="F59"/>
  <c r="F88"/>
  <c r="BE109"/>
  <c r="BE122"/>
  <c r="BE134"/>
  <c r="BE158"/>
  <c r="BE169"/>
  <c r="BE175"/>
  <c r="BE192"/>
  <c r="BE202"/>
  <c r="BE215"/>
  <c r="BE219"/>
  <c r="BE224"/>
  <c r="BE226"/>
  <c r="BE227"/>
  <c r="BE229"/>
  <c r="BE234"/>
  <c r="BE256"/>
  <c r="BE260"/>
  <c r="BE262"/>
  <c r="BE271"/>
  <c r="BE290"/>
  <c r="BE321"/>
  <c r="BE324"/>
  <c r="BE373"/>
  <c r="BE383"/>
  <c r="BE387"/>
  <c r="BE391"/>
  <c r="J59"/>
  <c r="BE99"/>
  <c r="BE104"/>
  <c r="BE124"/>
  <c r="BE139"/>
  <c r="BE201"/>
  <c r="BE222"/>
  <c r="BE225"/>
  <c r="BE228"/>
  <c r="BE244"/>
  <c r="BE270"/>
  <c r="BE344"/>
  <c r="E80"/>
  <c r="BE107"/>
  <c r="BE113"/>
  <c r="BE127"/>
  <c r="BE151"/>
  <c r="BE183"/>
  <c r="BE213"/>
  <c r="BE220"/>
  <c r="BE221"/>
  <c r="BE230"/>
  <c r="BE231"/>
  <c r="BE236"/>
  <c r="BE272"/>
  <c r="BE276"/>
  <c r="BE299"/>
  <c r="BE302"/>
  <c r="BE327"/>
  <c r="BE336"/>
  <c r="BE346"/>
  <c r="BE395"/>
  <c r="J88"/>
  <c r="BE97"/>
  <c r="BE136"/>
  <c r="BE178"/>
  <c r="BE189"/>
  <c r="BE195"/>
  <c r="BE203"/>
  <c r="BE223"/>
  <c r="BE232"/>
  <c r="BE233"/>
  <c r="BE252"/>
  <c r="BE258"/>
  <c r="BE264"/>
  <c r="BE279"/>
  <c r="BE297"/>
  <c r="BE312"/>
  <c r="BE352"/>
  <c r="BE362"/>
  <c r="BE381"/>
  <c r="BE95"/>
  <c r="BE115"/>
  <c r="BE118"/>
  <c r="BE148"/>
  <c r="BE154"/>
  <c r="BE156"/>
  <c r="BE161"/>
  <c r="BE172"/>
  <c r="BE180"/>
  <c r="BE186"/>
  <c r="BE204"/>
  <c r="BE235"/>
  <c r="BE254"/>
  <c r="BE273"/>
  <c r="BE274"/>
  <c r="BE277"/>
  <c r="BE278"/>
  <c r="BE287"/>
  <c r="BE310"/>
  <c r="BE318"/>
  <c r="BE357"/>
  <c r="BE142"/>
  <c r="BE145"/>
  <c r="BE163"/>
  <c r="BE166"/>
  <c r="BE205"/>
  <c r="BE214"/>
  <c r="BE216"/>
  <c r="BE217"/>
  <c r="BE218"/>
  <c r="BE247"/>
  <c r="BE250"/>
  <c r="BE275"/>
  <c r="BE284"/>
  <c r="BE285"/>
  <c r="BE294"/>
  <c r="BE314"/>
  <c r="BE332"/>
  <c r="BE376"/>
  <c r="BE378"/>
  <c r="BE385"/>
  <c r="BE400"/>
  <c i="8" r="BK82"/>
  <c r="J82"/>
  <c i="9" r="J52"/>
  <c r="J55"/>
  <c r="BE88"/>
  <c i="8" r="J84"/>
  <c r="J61"/>
  <c i="9" r="F54"/>
  <c r="BE85"/>
  <c r="BE94"/>
  <c r="BE102"/>
  <c r="E48"/>
  <c r="F55"/>
  <c r="J54"/>
  <c r="BE97"/>
  <c r="BE92"/>
  <c r="BE99"/>
  <c r="BE104"/>
  <c r="BE105"/>
  <c r="BE108"/>
  <c r="BE111"/>
  <c i="8" r="J54"/>
  <c r="E72"/>
  <c r="F79"/>
  <c r="BE85"/>
  <c r="BE94"/>
  <c i="7" r="BK93"/>
  <c r="J93"/>
  <c r="J62"/>
  <c i="8" r="F54"/>
  <c r="J76"/>
  <c r="BE99"/>
  <c r="J79"/>
  <c i="7" r="BK140"/>
  <c r="J140"/>
  <c r="J65"/>
  <c i="8" r="BE89"/>
  <c r="BE104"/>
  <c i="6" r="BK91"/>
  <c r="J91"/>
  <c r="J60"/>
  <c i="7" r="J54"/>
  <c r="F84"/>
  <c r="BE101"/>
  <c r="BE108"/>
  <c r="BE112"/>
  <c r="BE135"/>
  <c r="BE144"/>
  <c r="BE147"/>
  <c r="BE156"/>
  <c r="BE157"/>
  <c r="E78"/>
  <c r="BE97"/>
  <c r="BE120"/>
  <c r="BE137"/>
  <c r="BE170"/>
  <c r="J55"/>
  <c r="F85"/>
  <c r="BE126"/>
  <c r="BE130"/>
  <c r="BE146"/>
  <c r="BE160"/>
  <c r="BE180"/>
  <c r="BE105"/>
  <c r="BE115"/>
  <c r="BE122"/>
  <c r="BE124"/>
  <c r="BE149"/>
  <c r="BE153"/>
  <c r="BE164"/>
  <c r="BE183"/>
  <c r="BE188"/>
  <c r="BE190"/>
  <c r="BE192"/>
  <c r="J52"/>
  <c r="BE91"/>
  <c r="BE95"/>
  <c r="BE99"/>
  <c r="BE103"/>
  <c r="BE110"/>
  <c r="BE117"/>
  <c r="BE128"/>
  <c r="BE132"/>
  <c r="BE138"/>
  <c r="BE142"/>
  <c r="BE150"/>
  <c r="BE152"/>
  <c r="BE162"/>
  <c r="BE167"/>
  <c r="BE173"/>
  <c r="BE177"/>
  <c r="BE186"/>
  <c i="6" r="F55"/>
  <c r="BE95"/>
  <c r="BE97"/>
  <c r="BE121"/>
  <c r="BE132"/>
  <c r="BE163"/>
  <c r="BE191"/>
  <c r="BE200"/>
  <c r="BE201"/>
  <c r="BE203"/>
  <c r="BE214"/>
  <c r="BE224"/>
  <c i="5" r="J95"/>
  <c r="J61"/>
  <c i="6" r="J86"/>
  <c r="BE99"/>
  <c r="BE102"/>
  <c r="BE135"/>
  <c r="BE148"/>
  <c r="BE168"/>
  <c r="BE183"/>
  <c r="BE222"/>
  <c r="BE228"/>
  <c r="E80"/>
  <c r="J87"/>
  <c r="BE174"/>
  <c r="BE178"/>
  <c r="BE179"/>
  <c r="BE180"/>
  <c r="BE181"/>
  <c r="BE187"/>
  <c r="BE197"/>
  <c r="BE206"/>
  <c r="BE210"/>
  <c r="BE237"/>
  <c r="J84"/>
  <c r="BE107"/>
  <c r="BE116"/>
  <c r="BE151"/>
  <c r="BE158"/>
  <c r="BE161"/>
  <c r="BE164"/>
  <c r="BE204"/>
  <c i="5" r="BK340"/>
  <c r="J340"/>
  <c r="J72"/>
  <c i="6" r="F54"/>
  <c r="BE93"/>
  <c r="BE155"/>
  <c r="BE176"/>
  <c r="BE184"/>
  <c r="BE195"/>
  <c r="BE218"/>
  <c r="BE230"/>
  <c r="BE234"/>
  <c r="BE124"/>
  <c r="BE127"/>
  <c r="BE160"/>
  <c r="BE170"/>
  <c r="BE172"/>
  <c r="BE188"/>
  <c r="BE192"/>
  <c r="BE220"/>
  <c r="BE232"/>
  <c r="BE238"/>
  <c i="5" r="F55"/>
  <c r="F89"/>
  <c r="BE113"/>
  <c r="BE116"/>
  <c r="BE166"/>
  <c r="BE179"/>
  <c r="BE186"/>
  <c r="BE191"/>
  <c r="BE204"/>
  <c r="BE205"/>
  <c r="BE210"/>
  <c r="BE233"/>
  <c r="BE238"/>
  <c r="BE241"/>
  <c r="BE243"/>
  <c r="BE254"/>
  <c r="BE256"/>
  <c r="J52"/>
  <c r="J55"/>
  <c r="J89"/>
  <c r="BE99"/>
  <c r="BE122"/>
  <c r="BE143"/>
  <c r="BE202"/>
  <c r="BE227"/>
  <c r="BE249"/>
  <c r="BE258"/>
  <c r="BE263"/>
  <c r="BE265"/>
  <c r="BE286"/>
  <c r="BE291"/>
  <c r="BE298"/>
  <c r="BE305"/>
  <c r="BE306"/>
  <c r="BE310"/>
  <c r="BE313"/>
  <c r="BE321"/>
  <c r="BE335"/>
  <c r="BE344"/>
  <c i="4" r="BK89"/>
  <c i="5" r="BE108"/>
  <c r="BE138"/>
  <c r="BE176"/>
  <c r="BE187"/>
  <c r="BE199"/>
  <c r="BE200"/>
  <c r="BE236"/>
  <c r="BE244"/>
  <c r="BE250"/>
  <c r="BE253"/>
  <c r="BE271"/>
  <c r="BE275"/>
  <c r="BE290"/>
  <c r="BE105"/>
  <c r="BE128"/>
  <c r="BE151"/>
  <c r="BE215"/>
  <c r="BE220"/>
  <c r="BE223"/>
  <c r="BE229"/>
  <c r="BE246"/>
  <c r="BE247"/>
  <c r="BE260"/>
  <c r="BE269"/>
  <c r="BE272"/>
  <c r="BE280"/>
  <c r="BE281"/>
  <c r="BE284"/>
  <c r="BE289"/>
  <c r="BE327"/>
  <c r="BE342"/>
  <c r="BE346"/>
  <c r="BE350"/>
  <c r="BE352"/>
  <c r="E48"/>
  <c r="BE101"/>
  <c r="BE133"/>
  <c r="BE135"/>
  <c r="BE170"/>
  <c r="BE185"/>
  <c r="BE189"/>
  <c r="BE218"/>
  <c r="BE240"/>
  <c r="BE248"/>
  <c r="BE261"/>
  <c r="BE278"/>
  <c r="BE287"/>
  <c r="BE303"/>
  <c r="BE331"/>
  <c r="BE337"/>
  <c r="BE338"/>
  <c r="BE348"/>
  <c r="BE96"/>
  <c r="BE103"/>
  <c r="BE148"/>
  <c r="BE173"/>
  <c r="BE182"/>
  <c r="BE183"/>
  <c r="BE197"/>
  <c r="BE201"/>
  <c r="BE213"/>
  <c r="BE242"/>
  <c r="BE267"/>
  <c r="BE274"/>
  <c r="BE277"/>
  <c r="BE294"/>
  <c r="BE301"/>
  <c r="BE304"/>
  <c r="BE316"/>
  <c r="BE324"/>
  <c i="3" r="BK86"/>
  <c r="J86"/>
  <c r="J60"/>
  <c i="4" r="F54"/>
  <c r="E78"/>
  <c r="BE103"/>
  <c r="BE125"/>
  <c r="BE134"/>
  <c r="BE149"/>
  <c r="BE163"/>
  <c r="BE177"/>
  <c r="BE193"/>
  <c r="BE207"/>
  <c r="BE211"/>
  <c r="BE236"/>
  <c r="J52"/>
  <c r="J55"/>
  <c r="J84"/>
  <c r="BE97"/>
  <c r="BE108"/>
  <c r="BE156"/>
  <c r="BE168"/>
  <c r="BE171"/>
  <c r="BE182"/>
  <c r="BE188"/>
  <c r="BE197"/>
  <c r="BE223"/>
  <c r="F55"/>
  <c r="BE113"/>
  <c r="BE130"/>
  <c r="BE136"/>
  <c r="BE142"/>
  <c r="BE154"/>
  <c r="BE161"/>
  <c r="BE170"/>
  <c r="BE203"/>
  <c r="BE214"/>
  <c r="BE94"/>
  <c r="BE122"/>
  <c r="BE159"/>
  <c r="BE164"/>
  <c r="BE174"/>
  <c r="BE185"/>
  <c r="BE231"/>
  <c r="BE91"/>
  <c r="BE100"/>
  <c r="BE116"/>
  <c r="BE120"/>
  <c r="BE145"/>
  <c r="BE147"/>
  <c r="BE151"/>
  <c r="BE169"/>
  <c r="BE180"/>
  <c r="BE219"/>
  <c r="BE227"/>
  <c i="2" r="J289"/>
  <c r="J68"/>
  <c i="3" r="E48"/>
  <c r="F81"/>
  <c r="BE97"/>
  <c r="BE120"/>
  <c i="2" r="BK89"/>
  <c r="J89"/>
  <c r="J60"/>
  <c i="3" r="J54"/>
  <c r="BE91"/>
  <c r="BE94"/>
  <c r="BE108"/>
  <c r="BE124"/>
  <c r="BE152"/>
  <c r="BE159"/>
  <c r="BE163"/>
  <c r="BE172"/>
  <c r="J52"/>
  <c r="BE101"/>
  <c r="BE103"/>
  <c r="F55"/>
  <c r="BE114"/>
  <c r="BE117"/>
  <c r="BE143"/>
  <c r="BE175"/>
  <c r="BE88"/>
  <c r="BE129"/>
  <c r="BE146"/>
  <c r="BE156"/>
  <c r="BE165"/>
  <c r="BE168"/>
  <c r="J55"/>
  <c r="BE122"/>
  <c r="BE133"/>
  <c r="BE135"/>
  <c r="BE140"/>
  <c r="BE150"/>
  <c i="2" r="F55"/>
  <c r="J82"/>
  <c r="BE124"/>
  <c r="BE130"/>
  <c r="BE147"/>
  <c r="BE161"/>
  <c r="BE195"/>
  <c r="BE202"/>
  <c r="BE217"/>
  <c r="BE233"/>
  <c r="BE276"/>
  <c r="BE279"/>
  <c r="BE295"/>
  <c r="F54"/>
  <c r="J84"/>
  <c r="BE100"/>
  <c r="BE103"/>
  <c r="BE145"/>
  <c r="BE154"/>
  <c r="BE174"/>
  <c r="BE207"/>
  <c r="BE228"/>
  <c r="BE256"/>
  <c r="BE262"/>
  <c r="BE266"/>
  <c r="E78"/>
  <c r="J85"/>
  <c r="BE91"/>
  <c r="BE97"/>
  <c r="BE106"/>
  <c r="BE164"/>
  <c r="BE189"/>
  <c r="BE237"/>
  <c r="BE272"/>
  <c r="BE94"/>
  <c r="BE132"/>
  <c r="BE135"/>
  <c r="BE181"/>
  <c r="BE197"/>
  <c r="BE212"/>
  <c r="BE221"/>
  <c r="BE227"/>
  <c r="BE231"/>
  <c r="BE243"/>
  <c r="BE260"/>
  <c r="BE286"/>
  <c r="BE290"/>
  <c r="BE109"/>
  <c r="BE112"/>
  <c r="BE127"/>
  <c r="BE142"/>
  <c r="BE168"/>
  <c r="BE215"/>
  <c r="BE225"/>
  <c r="BE257"/>
  <c r="BE282"/>
  <c r="BE117"/>
  <c r="BE151"/>
  <c r="BE156"/>
  <c r="BE159"/>
  <c r="BE185"/>
  <c r="BE200"/>
  <c r="BE209"/>
  <c r="BE223"/>
  <c r="BE249"/>
  <c r="BE250"/>
  <c i="3" r="F37"/>
  <c i="1" r="BD56"/>
  <c i="6" r="J34"/>
  <c i="1" r="AW59"/>
  <c i="6" r="F34"/>
  <c i="1" r="BA59"/>
  <c i="8" r="F35"/>
  <c i="1" r="BB61"/>
  <c i="11" r="F36"/>
  <c i="1" r="BA65"/>
  <c i="11" r="F38"/>
  <c i="1" r="BC65"/>
  <c i="2" r="F37"/>
  <c i="1" r="BD55"/>
  <c i="6" r="F35"/>
  <c i="1" r="BB59"/>
  <c i="14" r="F35"/>
  <c i="1" r="BB68"/>
  <c i="6" r="F36"/>
  <c i="1" r="BC59"/>
  <c i="9" r="F37"/>
  <c i="1" r="BD62"/>
  <c i="13" r="F36"/>
  <c i="1" r="BC67"/>
  <c i="8" r="J30"/>
  <c i="14" r="F34"/>
  <c i="1" r="BA68"/>
  <c i="3" r="J34"/>
  <c i="1" r="AW56"/>
  <c i="9" r="F34"/>
  <c i="1" r="BA62"/>
  <c i="14" r="F37"/>
  <c i="1" r="BD68"/>
  <c i="3" r="F35"/>
  <c i="1" r="BB56"/>
  <c i="7" r="J34"/>
  <c i="1" r="AW60"/>
  <c i="11" r="F39"/>
  <c i="1" r="BD65"/>
  <c i="12" r="F36"/>
  <c i="1" r="BC66"/>
  <c i="7" r="F34"/>
  <c i="1" r="BA60"/>
  <c i="9" r="J34"/>
  <c i="1" r="AW62"/>
  <c i="14" r="J34"/>
  <c i="1" r="AW68"/>
  <c i="2" r="F36"/>
  <c i="1" r="BC55"/>
  <c i="10" r="F39"/>
  <c i="1" r="BD64"/>
  <c i="4" r="F34"/>
  <c i="1" r="BA57"/>
  <c i="13" r="J34"/>
  <c i="1" r="AW67"/>
  <c i="3" r="F34"/>
  <c i="1" r="BA56"/>
  <c i="10" r="F38"/>
  <c i="1" r="BC64"/>
  <c i="14" r="F36"/>
  <c i="1" r="BC68"/>
  <c i="8" r="F37"/>
  <c i="1" r="BD61"/>
  <c i="13" r="F37"/>
  <c i="1" r="BD67"/>
  <c i="4" r="F35"/>
  <c i="1" r="BB57"/>
  <c i="9" r="F36"/>
  <c i="1" r="BC62"/>
  <c i="13" r="F35"/>
  <c i="1" r="BB67"/>
  <c i="5" r="F37"/>
  <c i="1" r="BD58"/>
  <c i="6" r="F37"/>
  <c i="1" r="BD59"/>
  <c r="AS54"/>
  <c i="5" r="F35"/>
  <c i="1" r="BB58"/>
  <c i="8" r="J34"/>
  <c i="1" r="AW61"/>
  <c i="9" r="F35"/>
  <c i="1" r="BB62"/>
  <c i="11" r="F37"/>
  <c i="1" r="BB65"/>
  <c i="12" r="F37"/>
  <c i="1" r="BD66"/>
  <c i="5" r="F36"/>
  <c i="1" r="BC58"/>
  <c i="4" r="J34"/>
  <c i="1" r="AW57"/>
  <c i="12" r="F34"/>
  <c i="1" r="BA66"/>
  <c i="2" r="F34"/>
  <c i="1" r="BA55"/>
  <c i="10" r="F36"/>
  <c i="1" r="BA64"/>
  <c i="4" r="F37"/>
  <c i="1" r="BD57"/>
  <c i="12" r="F35"/>
  <c i="1" r="BB66"/>
  <c i="2" r="F35"/>
  <c i="1" r="BB55"/>
  <c i="11" r="J36"/>
  <c i="1" r="AW65"/>
  <c i="12" r="J34"/>
  <c i="1" r="AW66"/>
  <c i="4" r="F36"/>
  <c i="1" r="BC57"/>
  <c i="5" r="J34"/>
  <c i="1" r="AW58"/>
  <c i="7" r="F37"/>
  <c i="1" r="BD60"/>
  <c i="2" r="J34"/>
  <c i="1" r="AW55"/>
  <c i="7" r="F36"/>
  <c i="1" r="BC60"/>
  <c i="3" r="F36"/>
  <c i="1" r="BC56"/>
  <c i="7" r="F35"/>
  <c i="1" r="BB60"/>
  <c i="5" r="F34"/>
  <c i="1" r="BA58"/>
  <c i="13" r="F34"/>
  <c i="1" r="BA67"/>
  <c i="10" r="J36"/>
  <c i="1" r="AW64"/>
  <c i="8" r="F36"/>
  <c i="1" r="BC61"/>
  <c i="8" r="F34"/>
  <c i="1" r="BA61"/>
  <c i="10" r="F37"/>
  <c i="1" r="BB64"/>
  <c i="11" l="1" r="R93"/>
  <c r="R92"/>
  <c r="R91"/>
  <c i="10" r="P92"/>
  <c i="1" r="AU64"/>
  <c i="5" r="R94"/>
  <c r="R93"/>
  <c i="3" r="P86"/>
  <c r="P85"/>
  <c i="1" r="AU56"/>
  <c i="13" r="T85"/>
  <c r="T84"/>
  <c i="7" r="T93"/>
  <c r="P93"/>
  <c i="3" r="T86"/>
  <c r="T85"/>
  <c i="13" r="P85"/>
  <c r="P84"/>
  <c i="1" r="AU67"/>
  <c i="6" r="R91"/>
  <c r="R90"/>
  <c i="8" r="P83"/>
  <c r="P82"/>
  <c i="1" r="AU61"/>
  <c i="5" r="BK94"/>
  <c r="J94"/>
  <c r="J60"/>
  <c i="7" r="T140"/>
  <c i="3" r="R86"/>
  <c r="R85"/>
  <c i="2" r="R89"/>
  <c r="R88"/>
  <c i="6" r="P91"/>
  <c r="P90"/>
  <c i="1" r="AU59"/>
  <c i="4" r="T89"/>
  <c r="T88"/>
  <c i="10" r="R93"/>
  <c r="R92"/>
  <c i="7" r="R140"/>
  <c r="R88"/>
  <c i="5" r="P94"/>
  <c r="P93"/>
  <c i="1" r="AU58"/>
  <c i="4" r="P88"/>
  <c i="1" r="AU57"/>
  <c i="7" r="P140"/>
  <c i="2" r="T89"/>
  <c r="T88"/>
  <c i="4" r="R88"/>
  <c i="11" r="T93"/>
  <c r="T92"/>
  <c r="T91"/>
  <c i="5" r="T94"/>
  <c r="T93"/>
  <c i="6" r="T91"/>
  <c r="T90"/>
  <c i="11" r="BK93"/>
  <c r="BK92"/>
  <c r="BK91"/>
  <c r="J91"/>
  <c r="J63"/>
  <c i="6" r="BK216"/>
  <c r="J216"/>
  <c r="J66"/>
  <c i="7" r="BK89"/>
  <c r="J89"/>
  <c r="J60"/>
  <c i="6" r="BK226"/>
  <c r="J226"/>
  <c r="J68"/>
  <c i="13" r="BK85"/>
  <c r="J85"/>
  <c r="J60"/>
  <c i="14" r="BK83"/>
  <c r="BK82"/>
  <c r="J82"/>
  <c r="J59"/>
  <c i="5" r="BK333"/>
  <c r="J333"/>
  <c r="J70"/>
  <c i="12" r="BK83"/>
  <c r="J83"/>
  <c r="J60"/>
  <c i="4" r="BK225"/>
  <c r="J225"/>
  <c r="J66"/>
  <c i="10" r="BK92"/>
  <c r="J92"/>
  <c r="J63"/>
  <c i="9" r="BK82"/>
  <c r="J82"/>
  <c i="1" r="AG61"/>
  <c i="8" r="J59"/>
  <c i="7" r="BK88"/>
  <c r="J88"/>
  <c i="6" r="BK90"/>
  <c r="J90"/>
  <c i="5" r="BK93"/>
  <c r="J93"/>
  <c r="J59"/>
  <c i="4" r="J89"/>
  <c r="J60"/>
  <c i="3" r="BK85"/>
  <c r="J85"/>
  <c r="J59"/>
  <c i="2" r="BK88"/>
  <c r="J88"/>
  <c i="5" r="F33"/>
  <c i="1" r="AZ58"/>
  <c i="7" r="J30"/>
  <c i="1" r="AG60"/>
  <c r="BD63"/>
  <c i="4" r="J33"/>
  <c i="1" r="AV57"/>
  <c r="AT57"/>
  <c r="BB63"/>
  <c r="AX63"/>
  <c i="5" r="J33"/>
  <c i="1" r="AV58"/>
  <c r="AT58"/>
  <c i="9" r="F33"/>
  <c i="1" r="AZ62"/>
  <c i="4" r="F33"/>
  <c i="1" r="AZ57"/>
  <c i="11" r="F35"/>
  <c i="1" r="AZ65"/>
  <c i="2" r="F33"/>
  <c i="1" r="AZ55"/>
  <c i="7" r="F33"/>
  <c i="1" r="AZ60"/>
  <c i="14" r="F33"/>
  <c i="1" r="AZ68"/>
  <c i="10" r="J35"/>
  <c i="1" r="AV64"/>
  <c r="AT64"/>
  <c i="9" r="J33"/>
  <c i="1" r="AV62"/>
  <c r="AT62"/>
  <c i="13" r="F33"/>
  <c i="1" r="AZ67"/>
  <c i="3" r="F33"/>
  <c i="1" r="AZ56"/>
  <c i="7" r="J33"/>
  <c i="1" r="AV60"/>
  <c r="AT60"/>
  <c i="13" r="J33"/>
  <c i="1" r="AV67"/>
  <c r="AT67"/>
  <c i="2" r="J30"/>
  <c i="1" r="AG55"/>
  <c i="6" r="J33"/>
  <c i="1" r="AV59"/>
  <c r="AT59"/>
  <c i="9" r="J30"/>
  <c i="1" r="AG62"/>
  <c i="14" r="J33"/>
  <c i="1" r="AV68"/>
  <c r="AT68"/>
  <c i="10" r="F35"/>
  <c i="1" r="AZ64"/>
  <c i="11" r="J35"/>
  <c i="1" r="AV65"/>
  <c r="AT65"/>
  <c r="AU63"/>
  <c i="3" r="J33"/>
  <c i="1" r="AV56"/>
  <c r="AT56"/>
  <c i="6" r="J30"/>
  <c i="1" r="AG59"/>
  <c i="8" r="J33"/>
  <c i="1" r="AV61"/>
  <c r="AT61"/>
  <c r="AN61"/>
  <c r="BC63"/>
  <c r="AY63"/>
  <c r="BA63"/>
  <c r="AW63"/>
  <c i="12" r="F33"/>
  <c i="1" r="AZ66"/>
  <c i="2" r="J33"/>
  <c i="1" r="AV55"/>
  <c r="AT55"/>
  <c i="12" r="J33"/>
  <c i="1" r="AV66"/>
  <c r="AT66"/>
  <c i="8" r="F33"/>
  <c i="1" r="AZ61"/>
  <c i="6" r="F33"/>
  <c i="1" r="AZ59"/>
  <c i="7" l="1" r="P88"/>
  <c i="1" r="AU60"/>
  <c i="7" r="T88"/>
  <c i="11" r="J93"/>
  <c r="J65"/>
  <c i="13" r="BK84"/>
  <c r="J84"/>
  <c i="4" r="BK88"/>
  <c r="J88"/>
  <c r="J59"/>
  <c i="14" r="J83"/>
  <c r="J60"/>
  <c i="12" r="BK82"/>
  <c r="J82"/>
  <c i="11" r="J92"/>
  <c r="J64"/>
  <c i="1" r="AN62"/>
  <c i="9" r="J59"/>
  <c r="J39"/>
  <c i="1" r="AN60"/>
  <c i="7" r="J59"/>
  <c i="8" r="J39"/>
  <c i="1" r="AN59"/>
  <c i="6" r="J59"/>
  <c i="7" r="J39"/>
  <c i="6" r="J39"/>
  <c i="1" r="AN55"/>
  <c i="2" r="J59"/>
  <c r="J39"/>
  <c i="1" r="BB54"/>
  <c r="W31"/>
  <c i="12" r="J30"/>
  <c i="1" r="AG66"/>
  <c i="11" r="J32"/>
  <c i="1" r="AG65"/>
  <c i="3" r="J30"/>
  <c i="1" r="AG56"/>
  <c r="BD54"/>
  <c r="W33"/>
  <c r="AZ63"/>
  <c r="AV63"/>
  <c r="AT63"/>
  <c r="BA54"/>
  <c r="W30"/>
  <c r="AU54"/>
  <c i="13" r="J30"/>
  <c i="1" r="AG67"/>
  <c i="14" r="J30"/>
  <c i="1" r="AG68"/>
  <c i="5" r="J30"/>
  <c i="1" r="AG58"/>
  <c r="AN58"/>
  <c i="10" r="J32"/>
  <c i="1" r="AG64"/>
  <c r="BC54"/>
  <c r="W32"/>
  <c i="12" l="1" r="J39"/>
  <c i="13" r="J39"/>
  <c i="11" r="J41"/>
  <c i="14" r="J39"/>
  <c i="13" r="J59"/>
  <c i="12" r="J59"/>
  <c i="10" r="J41"/>
  <c i="1" r="AN64"/>
  <c i="5" r="J39"/>
  <c i="3" r="J39"/>
  <c i="1" r="AN56"/>
  <c r="AN68"/>
  <c r="AN67"/>
  <c r="AN66"/>
  <c r="AN65"/>
  <c r="AG63"/>
  <c r="AY54"/>
  <c r="AX54"/>
  <c r="AW54"/>
  <c r="AK30"/>
  <c i="4" r="J30"/>
  <c i="1" r="AG57"/>
  <c r="AN57"/>
  <c r="AZ54"/>
  <c r="AV54"/>
  <c r="AK29"/>
  <c l="1" r="AN63"/>
  <c i="4" r="J39"/>
  <c i="1" r="AT54"/>
  <c r="AG54"/>
  <c r="AK26"/>
  <c r="AK35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<sst xmlns="http://schemas.openxmlformats.org/spreadsheetml/2006/main">
  <si>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</si>
  <si>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</si>
  <si>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</si>
  <si>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</si>
  <si>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</si>
  <si>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{24552f7c-742e-4181-9c68-3fbe45df515b}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</si>
  <si>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</si>
  <si>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</si>
  <si>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</si>
  <si>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</si>
  <si>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</si>
  <si>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</si>
  <si>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</si>
  <si>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</si>
  <si>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2024/009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</si>
  <si>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</si>
  <si>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</si>
  <si>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19-2023-1 - Revitalizace veřejného prostranství v Líbeznicích u bytových domů, k.ú. Líbeznice - I.etapa</t>
  </si>
  <si>
    <t>KSO:</t>
  </si>
  <si>
    <t/>
  </si>
  <si>
    <t>CC-CZ:</t>
  </si>
  <si>
    <t>Místo:</t>
  </si>
  <si>
    <t xml:space="preserve"> </t>
  </si>
  <si>
    <t>Datum:</t>
  </si>
  <si>
    <t>29. 1. 2024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</si>
  <si>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</si>
  <si>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</si>
  <si>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</si>
  <si>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</si>
  <si>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</si>
  <si>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</si>
  <si>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</si>
  <si>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</si>
  <si>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</si>
  <si>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</si>
  <si>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</si>
  <si>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</si>
  <si>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</si>
  <si>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</si>
  <si>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</si>
  <si>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</si>
  <si>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</si>
  <si>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</si>
  <si>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</si>
  <si>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</si>
  <si>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</si>
  <si>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</si>
  <si>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</si>
  <si>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</si>
  <si>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</si>
  <si>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</si>
  <si>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</si>
  <si>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</si>
  <si>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</si>
  <si>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</si>
  <si>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</si>
  <si>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</si>
  <si>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</si>
  <si>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</si>
  <si>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</si>
  <si>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</si>
  <si>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</si>
  <si>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</si>
  <si>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</si>
  <si>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</si>
  <si>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</si>
  <si>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</si>
  <si>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</si>
  <si>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</si>
  <si>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</si>
  <si>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</si>
  <si>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</si>
  <si>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</si>
  <si>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</si>
  <si>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</si>
  <si>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Stavební úpravy ...</t>
  </si>
  <si>
    <t>STA</t>
  </si>
  <si>
    <t>1</t>
  </si>
  <si>
    <t>{47b2ed91-a81a-4113-acb2-26831b1f24dd}</t>
  </si>
  <si>
    <t>2</t>
  </si>
  <si>
    <t>SO 102</t>
  </si>
  <si>
    <t>Chodník podél ul...</t>
  </si>
  <si>
    <t>{87cc4c62-6600-4983-a3a6-8baf0e313163}</t>
  </si>
  <si>
    <t>SO 103</t>
  </si>
  <si>
    <t>Novostavba sjezd...</t>
  </si>
  <si>
    <t>{9ba753d4-6faf-4139-a9ad-08473bf96750}</t>
  </si>
  <si>
    <t>SO 301</t>
  </si>
  <si>
    <t>Odvodnění komuni...</t>
  </si>
  <si>
    <t>{8e5c0e43-fa8c-40fc-bfb0-87b24502e595}</t>
  </si>
  <si>
    <t>SO 302</t>
  </si>
  <si>
    <t>Akumulační nádrž...</t>
  </si>
  <si>
    <t>{7e01b2d6-674d-4d14-b854-0aacbc2ceacd}</t>
  </si>
  <si>
    <t>SO 401</t>
  </si>
  <si>
    <t>Veřejné osvětlení</t>
  </si>
  <si>
    <t>{5b5fe283-b0d3-4b86-88e9-4c0c54177cbd}</t>
  </si>
  <si>
    <t>SO 701</t>
  </si>
  <si>
    <t>Demolice garáží</t>
  </si>
  <si>
    <t>{31f647fc-3eaa-4bfe-a576-89635b64d625}</t>
  </si>
  <si>
    <t>SO 800</t>
  </si>
  <si>
    <t>Ochranna stávají...</t>
  </si>
  <si>
    <t>{02bcd6b2-80fc-44c2-b905-9d2c4647a669}</t>
  </si>
  <si>
    <t>SO 801</t>
  </si>
  <si>
    <t>Návrh výsadeb</t>
  </si>
  <si>
    <t>{4797486e-cad7-425a-9d88-e1558af27000}</t>
  </si>
  <si>
    <t>01</t>
  </si>
  <si>
    <t>Výsadba</t>
  </si>
  <si>
    <t>Soupis</t>
  </si>
  <si>
    <t>{1367a997-7af0-4050-992e-f86f1bcd2e21}</t>
  </si>
  <si>
    <t>02</t>
  </si>
  <si>
    <t>Následná péče po dobu 4 let</t>
  </si>
  <si>
    <t>{e501c028-ebc0-4a7b-bcfe-0c22a0b11103}</t>
  </si>
  <si>
    <t>SO 803</t>
  </si>
  <si>
    <t>Terénní úpravy</t>
  </si>
  <si>
    <t>{e5e26d84-e864-4aa9-ace2-395b66d16e55}</t>
  </si>
  <si>
    <t>SO 900</t>
  </si>
  <si>
    <t>Mobiliář a herní...</t>
  </si>
  <si>
    <t>{518a0145-7f3c-401d-b819-0713d1840007}</t>
  </si>
  <si>
    <t>VRN</t>
  </si>
  <si>
    <t>Vedlejší rozpočtové...</t>
  </si>
  <si>
    <t>{6de6896c-ff9a-45e7-bf38-be5256be9b3f}</t>
  </si>
  <si>
    <t>KRYCÍ LIST SOUPISU PRACÍ</t>
  </si>
  <si>
    <t>Objekt:</t>
  </si>
  <si>
    <t>SO 101 - Stavební úpravy 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</si>
  <si>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</si>
  <si>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</si>
  <si>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</si>
  <si>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</si>
  <si>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</si>
  <si>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</si>
  <si>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</si>
  <si>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</si>
  <si>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91 - Doplňující konstrukce a práce pozemních komunikací, letišť a ploch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</si>
  <si>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</si>
  <si>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</si>
  <si>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</si>
  <si>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</si>
  <si>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</si>
  <si>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</si>
  <si>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</si>
  <si>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</si>
  <si>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</si>
  <si>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</si>
  <si>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</si>
  <si>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</si>
  <si>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</si>
  <si>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</si>
  <si>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</si>
  <si>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</si>
  <si>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</si>
  <si>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</si>
  <si>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</si>
  <si>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</si>
  <si>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</si>
  <si>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</si>
  <si>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</si>
  <si>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</si>
  <si>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m2</t>
  </si>
  <si>
    <t>CS ÚRS 2024 01</t>
  </si>
  <si>
    <t>4</t>
  </si>
  <si>
    <t>Online PSC</t>
  </si>
  <si>
    <t>https://podminky.urs.cz/item/CS_URS_2024_01/113106187</t>
  </si>
  <si>
    <t>VV</t>
  </si>
  <si>
    <t>"dle bilance zemních prací" 10,31</t>
  </si>
  <si>
    <t>113106195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</si>
  <si>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</si>
  <si>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https://podminky.urs.cz/item/CS_URS_2024_01/113106195</t>
  </si>
  <si>
    <t>"dle bilance zemních prací" 10,92</t>
  </si>
  <si>
    <t>3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</si>
  <si>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</si>
  <si>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</si>
  <si>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6</t>
  </si>
  <si>
    <t>https://podminky.urs.cz/item/CS_URS_2024_01/113107222</t>
  </si>
  <si>
    <t>"dle bilance zemních prací" 348,16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</si>
  <si>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</si>
  <si>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</si>
  <si>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8</t>
  </si>
  <si>
    <t>https://podminky.urs.cz/item/CS_URS_2024_01/113107223</t>
  </si>
  <si>
    <t>"dle bilance zemních prací" 1112,93</t>
  </si>
  <si>
    <t>5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</si>
  <si>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</si>
  <si>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</si>
  <si>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10</t>
  </si>
  <si>
    <t>https://podminky.urs.cz/item/CS_URS_2024_01/113107232</t>
  </si>
  <si>
    <t>"dle bilance zemních prací" 276,62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</si>
  <si>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</si>
  <si>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</si>
  <si>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https://podminky.urs.cz/item/CS_URS_2024_01/113107243</t>
  </si>
  <si>
    <t>"dle bilance zemních prací" 815,08</t>
  </si>
  <si>
    <t>7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</si>
  <si>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</si>
  <si>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</si>
  <si>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</si>
  <si>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14</t>
  </si>
  <si>
    <t>https://podminky.urs.cz/item/CS_URS_2024_01/113201112</t>
  </si>
  <si>
    <t>"dle bilance zemních prací" 11,2</t>
  </si>
  <si>
    <t>122251105</t>
  </si>
  <si>
    <t>Odkopávky a prokopávky nezapažené strojně v hornině třídy těžitelnosti I skupiny 3 přes 500 do 1 000 m3</t>
  </si>
  <si>
    <t>m3</t>
  </si>
  <si>
    <t>16</t>
  </si>
  <si>
    <t>https://podminky.urs.cz/item/CS_URS_2024_01/122251105</t>
  </si>
  <si>
    <t>"dle bilance zemních prací " 127,11</t>
  </si>
  <si>
    <t>"dle bilance zemních prací - sanace" 605,35</t>
  </si>
  <si>
    <t>Součet</t>
  </si>
  <si>
    <t>9</t>
  </si>
  <si>
    <t>129001101</t>
  </si>
  <si>
    <t>Příplatek k cenám vykopávek za ztížení vykopávky v blízkosti podzemního vedení nebo výbušnin v horninách jakékoliv třídy</t>
  </si>
  <si>
    <t>18</t>
  </si>
  <si>
    <t>https://podminky.urs.cz/item/CS_URS_2024_01/129001101</t>
  </si>
  <si>
    <t>"vedení kanalizace délka*šířka*hloubka" 89*1*0,5</t>
  </si>
  <si>
    <t>"vedení sděl. vedení délka*šířka*hloubka" 70*1*0,5</t>
  </si>
  <si>
    <t>"vedení NN délka*šířka*hloubka" 25*1*0,5</t>
  </si>
  <si>
    <t>"vedení plynovod délka*šířka*hloubka" 10*1*0,5</t>
  </si>
  <si>
    <t>132251102</t>
  </si>
  <si>
    <t>Hloubení nezapažených rýh šířky do 800 mm strojně s urovnáním dna do předepsaného profilu a spádu v hornině třídy těžitelnosti I skupiny 3 přes 20 do 50 m3</t>
  </si>
  <si>
    <t>20</t>
  </si>
  <si>
    <t>https://podminky.urs.cz/item/CS_URS_2024_01/132251102</t>
  </si>
  <si>
    <t>"dle bilance zemních prací - drenáž" 26,46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</si>
  <si>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</si>
  <si>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</si>
  <si>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</si>
  <si>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-1097297459</t>
  </si>
  <si>
    <t>https://podminky.urs.cz/item/CS_URS_2024_01/162751117</t>
  </si>
  <si>
    <t>"výkop"732,46+26,46</t>
  </si>
  <si>
    <t>167151101</t>
  </si>
  <si>
    <t>Nakládání, skládání a překládání neulehlého výkopku nebo sypaniny strojně nakládání, množství do 100 m3, z horniny třídy těžitelnosti I, skupiny 1 až 3</t>
  </si>
  <si>
    <t>26</t>
  </si>
  <si>
    <t>https://podminky.urs.cz/item/CS_URS_2024_01/167151101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</si>
  <si>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</si>
  <si>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</si>
  <si>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</si>
  <si>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</si>
  <si>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666258870</t>
  </si>
  <si>
    <t>https://podminky.urs.cz/item/CS_URS_2024_01/171201231</t>
  </si>
  <si>
    <t>758,92*1,6 'Přepočtené koeficientem množství</t>
  </si>
  <si>
    <t>181152302</t>
  </si>
  <si>
    <t>Úprava pláně na stavbách silnic a dálnic strojně v zářezech mimo skalních se zhutněním</t>
  </si>
  <si>
    <t>32</t>
  </si>
  <si>
    <t>https://podminky.urs.cz/item/CS_URS_2024_01/181152302</t>
  </si>
  <si>
    <t>P</t>
  </si>
  <si>
    <t xml:space="preserve">Poznámka k položce:_x000d_
Poznámka k položce: vozovka, park.stání, sjezdy -  Edef2&gt; 45 MPa chodník -  Edef2&gt; 30 MPa</t>
  </si>
  <si>
    <t>"vozovka plocha" (991,88+213,80*0,60)</t>
  </si>
  <si>
    <t>"chodník plocha" 150,90</t>
  </si>
  <si>
    <t>Zakládání</t>
  </si>
  <si>
    <t>15</t>
  </si>
  <si>
    <t>211971110</t>
  </si>
  <si>
    <t>Zřízení opláštění výplně z geotextilie odvodňovacích žeber nebo trativodů v rýze nebo zářezu se stěnami šikmými o sklonu do 1:2</t>
  </si>
  <si>
    <t>34</t>
  </si>
  <si>
    <t>https://podminky.urs.cz/item/CS_URS_2024_01/211971110</t>
  </si>
  <si>
    <t>"drenáž" 165,36*1,20</t>
  </si>
  <si>
    <t>M</t>
  </si>
  <si>
    <t>69311080</t>
  </si>
  <si>
    <t>geotextilie netkaná separační, ochranná, filtrační, drenážní PES 200g/m2</t>
  </si>
  <si>
    <t>36</t>
  </si>
  <si>
    <t>198,432*1,1845 'Přepočtené koeficientem množství</t>
  </si>
  <si>
    <t>17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</si>
  <si>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</si>
  <si>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</si>
  <si>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38</t>
  </si>
  <si>
    <t>https://podminky.urs.cz/item/CS_URS_2024_01/212752402</t>
  </si>
  <si>
    <t>"délka drenáže" 165,43</t>
  </si>
  <si>
    <t>Komunikace pozemní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</si>
  <si>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</si>
  <si>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</si>
  <si>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-940046425</t>
  </si>
  <si>
    <t>https://podminky.urs.cz/item/CS_URS_2024_01/561121113</t>
  </si>
  <si>
    <t>"vozovka - sanace plocha - 2 vrstvy" (991,88+213,80*0,60)*2</t>
  </si>
  <si>
    <t>19</t>
  </si>
  <si>
    <t>58333680</t>
  </si>
  <si>
    <t>kamenivo těžené hrubé frakce 22/63</t>
  </si>
  <si>
    <t>385480592</t>
  </si>
  <si>
    <t>2240,32*0,45 'Přepočtené koeficientem množství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</si>
  <si>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</si>
  <si>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</si>
  <si>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1329756682</t>
  </si>
  <si>
    <t>https://podminky.urs.cz/item/CS_URS_2024_01/561121114</t>
  </si>
  <si>
    <t>"chodník - sanace plocha" 150,90</t>
  </si>
  <si>
    <t>-1641354040</t>
  </si>
  <si>
    <t>150,9*0,54 'Přepočtené koeficientem množství</t>
  </si>
  <si>
    <t>22</t>
  </si>
  <si>
    <t>564231011</t>
  </si>
  <si>
    <t>Podklad nebo podsyp ze štěrkopísku ŠP s rozprostřením, vlhčením a zhutněním plochy jednotlivě do 100 m2, po zhutnění tl. 100 mm</t>
  </si>
  <si>
    <t>-1678600339</t>
  </si>
  <si>
    <t>https://podminky.urs.cz/item/CS_URS_2024_01/564231011</t>
  </si>
  <si>
    <t>"plocha chodníku - šlapáky" 143,00</t>
  </si>
  <si>
    <t>23</t>
  </si>
  <si>
    <t>564841111</t>
  </si>
  <si>
    <t>Podklad ze štěrkodrti ŠD s rozprostřením a zhutněním plochy přes 100 m2, po zhutnění tl. 120 mm</t>
  </si>
  <si>
    <t>48</t>
  </si>
  <si>
    <t>https://podminky.urs.cz/item/CS_URS_2024_01/564841111</t>
  </si>
  <si>
    <t>Poznámka k položce:_x000d_
Poznámka k položce: štěrkodrť tř. A fr. 0/32</t>
  </si>
  <si>
    <t>"plocha mlatového chodníku rozšířená"84,00</t>
  </si>
  <si>
    <t>24</t>
  </si>
  <si>
    <t>564851111</t>
  </si>
  <si>
    <t>Podklad ze štěrkodrti ŠD s rozprostřením a zhutněním plochy přes 100 m2, po zhutnění tl. 150 mm</t>
  </si>
  <si>
    <t>50</t>
  </si>
  <si>
    <t>https://podminky.urs.cz/item/CS_URS_2024_01/564851111</t>
  </si>
  <si>
    <t xml:space="preserve">Poznámka k položce:_x000d_
Poznámka k položce: parkovací stání - štěrkodrť tř. A fr. 0/63;  Edef2&gt; 60 MPa mlatový chodník - štěrkodrť tř. A fr. 0/63;  Edef2&gt; 45 MPa</t>
  </si>
  <si>
    <t>"plocha parkovacího stání"305,00</t>
  </si>
  <si>
    <t>"plocha mlatového chodníku "84,00</t>
  </si>
  <si>
    <t>25</t>
  </si>
  <si>
    <t>564861111</t>
  </si>
  <si>
    <t>Podklad ze štěrkodrti ŠD s rozprostřením a zhutněním plochy přes 100 m2, po zhutnění tl. 200 mm</t>
  </si>
  <si>
    <t>52</t>
  </si>
  <si>
    <t>https://podminky.urs.cz/item/CS_URS_2024_01/564861111</t>
  </si>
  <si>
    <t xml:space="preserve">Poznámka k položce:_x000d_
Poznámka k položce: vozovka - štěrkodrť tř. A fr. 0/63;  Edef2&gt; 65 MPa Chodník - štěrkodrť tř. A fr. 0/32;  Edef2&gt; 50 MPa</t>
  </si>
  <si>
    <t>"plocha vozovky" 528,00</t>
  </si>
  <si>
    <t>"plocha chodník pojížděný " 35,00</t>
  </si>
  <si>
    <t>"chodník k domům"72,00</t>
  </si>
  <si>
    <t>567132111</t>
  </si>
  <si>
    <t>Podklad ze směsi stmelené cementem SC bez dilatačních spár, s rozprostřením a zhutněním SC C 8/10 (KSC I), po zhutnění tl. 160 mm</t>
  </si>
  <si>
    <t>58</t>
  </si>
  <si>
    <t>https://podminky.urs.cz/item/CS_URS_2024_01/567132111</t>
  </si>
  <si>
    <t>Poznámka k položce:_x000d_
Poznámka k položce: frakce 0/32</t>
  </si>
  <si>
    <t>27</t>
  </si>
  <si>
    <t>571904111</t>
  </si>
  <si>
    <t>Posyp podkladu nebo krytu s rozprostřením a zhutněním kamenivem drceným nebo těženým, v množství přes 15 do 20 kg/m2</t>
  </si>
  <si>
    <t>60</t>
  </si>
  <si>
    <t>https://podminky.urs.cz/item/CS_URS_2024_01/571904111</t>
  </si>
  <si>
    <t>Poznámka k položce:_x000d_
Poznámka k položce: mlatová prosívka fr. 0/4, tl. 30 mm</t>
  </si>
  <si>
    <t>"plocha mlatového chodníku"84,00</t>
  </si>
  <si>
    <t>28</t>
  </si>
  <si>
    <t>596212223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</si>
  <si>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B, pro plochy přes 300 m2</t>
  </si>
  <si>
    <t>66</t>
  </si>
  <si>
    <t>https://podminky.urs.cz/item/CS_URS_2024_01/596212223</t>
  </si>
  <si>
    <t>"plocha parkovacího stání - ZTP" 33,00</t>
  </si>
  <si>
    <t>29</t>
  </si>
  <si>
    <t>59246039</t>
  </si>
  <si>
    <t>dlažba skladebná betonová z více formátů o max. rozměrech 300x150mm tl 80mm barevná</t>
  </si>
  <si>
    <t>-1654434820</t>
  </si>
  <si>
    <t>140*1,02 'Přepočtené koeficientem množství</t>
  </si>
  <si>
    <t>30</t>
  </si>
  <si>
    <t>-242141168</t>
  </si>
  <si>
    <t>31</t>
  </si>
  <si>
    <t>59245030</t>
  </si>
  <si>
    <t>dlažba skladebná betonová 200x200mm tl 80mm přírodní</t>
  </si>
  <si>
    <t>812520778</t>
  </si>
  <si>
    <t>528*1,01 'Přepočtené koeficientem množství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</si>
  <si>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</si>
  <si>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</si>
  <si>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70</t>
  </si>
  <si>
    <t>https://podminky.urs.cz/item/CS_URS_2024_01/596412213</t>
  </si>
  <si>
    <t>"plocha parkovacího stání" 305,00</t>
  </si>
  <si>
    <t xml:space="preserve">"plocha  sjezdy"226,00</t>
  </si>
  <si>
    <t>33</t>
  </si>
  <si>
    <t>59245039</t>
  </si>
  <si>
    <t>dlažba plošná vegetační betonová 300x160mm tl 80mm barevná</t>
  </si>
  <si>
    <t>72</t>
  </si>
  <si>
    <t>531*1,02 'Přepočtené koeficientem množství</t>
  </si>
  <si>
    <t>596911111</t>
  </si>
  <si>
    <t>Kladení šlapáků z jednotlivých kusů do lože ze štěrkopísku nebo z prohozené zeminy v rovině nebo na svahu do 1:5</t>
  </si>
  <si>
    <t>74</t>
  </si>
  <si>
    <t>https://podminky.urs.cz/item/CS_URS_2024_01/596911111</t>
  </si>
  <si>
    <t>"plocha chodníku - šlapáky"143,00</t>
  </si>
  <si>
    <t>35</t>
  </si>
  <si>
    <t>59246100</t>
  </si>
  <si>
    <t>dlažba velkoformátová betonová 560x280mm tl 60mm barevná</t>
  </si>
  <si>
    <t>944846761</t>
  </si>
  <si>
    <t>143*1,02 'Přepočtené koeficientem množství</t>
  </si>
  <si>
    <t>91</t>
  </si>
  <si>
    <t>Doplňující konstrukce a práce pozemních komunikací, letišť a ploch</t>
  </si>
  <si>
    <t>914111111</t>
  </si>
  <si>
    <t>Montáž svislé dopravní značky základní velikosti do 1 m2 objímkami na sloupky nebo konzoly</t>
  </si>
  <si>
    <t>kus</t>
  </si>
  <si>
    <t>78</t>
  </si>
  <si>
    <t>https://podminky.urs.cz/item/CS_URS_2024_01/914111111</t>
  </si>
  <si>
    <t>37</t>
  </si>
  <si>
    <t>40445619</t>
  </si>
  <si>
    <t>zákazové, příkazové dopravní značky B1-B34, C1-15 500mm</t>
  </si>
  <si>
    <t>80</t>
  </si>
  <si>
    <t>"B2"1</t>
  </si>
  <si>
    <t>"C4a"1</t>
  </si>
  <si>
    <t>40445622</t>
  </si>
  <si>
    <t>informativní značky provozní IP1-IP3, IP4b-IP7, IP10a, b 750x750mm</t>
  </si>
  <si>
    <t>82</t>
  </si>
  <si>
    <t>"IP4b" 1</t>
  </si>
  <si>
    <t>39</t>
  </si>
  <si>
    <t>40445625</t>
  </si>
  <si>
    <t>informativní značky provozní IP8, IP9, IP11-IP13 500x700mm</t>
  </si>
  <si>
    <t>84</t>
  </si>
  <si>
    <t>"IP12"1</t>
  </si>
  <si>
    <t>40</t>
  </si>
  <si>
    <t>914511113</t>
  </si>
  <si>
    <t>Montáž sloupku dopravních značek délky do 3,5 m do hliníkové patky pro sloupek D 70 mm</t>
  </si>
  <si>
    <t>86</t>
  </si>
  <si>
    <t>https://podminky.urs.cz/item/CS_URS_2024_01/914511113</t>
  </si>
  <si>
    <t>41</t>
  </si>
  <si>
    <t>40445230</t>
  </si>
  <si>
    <t>sloupek pro dopravní značku Zn D 70mm v 3,5m</t>
  </si>
  <si>
    <t>88</t>
  </si>
  <si>
    <t>42</t>
  </si>
  <si>
    <t>915131112</t>
  </si>
  <si>
    <t>Vodorovné dopravní značení stříkané barvou přechody pro chodce, šipky, symboly bílé retroreflexní</t>
  </si>
  <si>
    <t>90</t>
  </si>
  <si>
    <t>https://podminky.urs.cz/item/CS_URS_2024_01/915131112</t>
  </si>
  <si>
    <t>"V10f"0,94*0,94</t>
  </si>
  <si>
    <t>43</t>
  </si>
  <si>
    <t>915621111</t>
  </si>
  <si>
    <t>Předznačení pro vodorovné značení stříkané barvou nebo prováděné z nátěrových hmot plošné šipky, symboly, nápisy</t>
  </si>
  <si>
    <t>92</t>
  </si>
  <si>
    <t>https://podminky.urs.cz/item/CS_URS_2024_01/915621111</t>
  </si>
  <si>
    <t>44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</si>
  <si>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</si>
  <si>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</si>
  <si>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94</t>
  </si>
  <si>
    <t>https://podminky.urs.cz/item/CS_URS_2024_01/916131213</t>
  </si>
  <si>
    <t>Poznámka k položce:_x000d_
Poznámka k položce: uložení do prostého betonu C30/37 XF4</t>
  </si>
  <si>
    <t>"délka obrubníku"23,65+296,95+137,84+39,25+13</t>
  </si>
  <si>
    <t>45</t>
  </si>
  <si>
    <t>59217026</t>
  </si>
  <si>
    <t>obrubník silniční betonový 500x150x250mm</t>
  </si>
  <si>
    <t>96</t>
  </si>
  <si>
    <t>"délka obrubníku R4"5,14+6,01</t>
  </si>
  <si>
    <t>"délka obrubníku R6" 1,17+1,95</t>
  </si>
  <si>
    <t>"délka obrubníku R10" 9,38</t>
  </si>
  <si>
    <t>23,65*1,02 'Přepočtené koeficientem množství</t>
  </si>
  <si>
    <t>46</t>
  </si>
  <si>
    <t>59217031</t>
  </si>
  <si>
    <t>obrubník silniční betonový 1000x150x250mm</t>
  </si>
  <si>
    <t>98</t>
  </si>
  <si>
    <t>"délka obrubníku - komunikace" 11,81+16,19+3,51+6,02+13,23+7,35+1,86+9,3+9,3+1,92+7,29</t>
  </si>
  <si>
    <t>"délka obrubníku sjezdy, park.stání" 7,29+6,19+1,59+1,61+0,38+2,4+1,39+1,69+6,18+5,35+2,25+4,84+1,53+2,72+2,16+7,68+6,45+2,29+4,97+0,33+4,46+12,68</t>
  </si>
  <si>
    <t>"délka obrubníku sjezdy, park.stání" 12,81+12,73+0,3+12,86+1,43+1,1+2,64+9,8+5,11+5,28+2,49+6,53+6,12+2,99+16,32+3,47+6,93+5,77+8,06</t>
  </si>
  <si>
    <t>296,95*1,02 'Přepočtené koeficientem množství</t>
  </si>
  <si>
    <t>47</t>
  </si>
  <si>
    <t>59217029</t>
  </si>
  <si>
    <t>obrubník silniční betonový nájezdový 1000x150x150mm</t>
  </si>
  <si>
    <t>100</t>
  </si>
  <si>
    <t>59217028</t>
  </si>
  <si>
    <t>obrubník silniční betonový nájezdový 500x150x150mm</t>
  </si>
  <si>
    <t>102</t>
  </si>
  <si>
    <t>"délka obrubníku R4" 12,6+15,58</t>
  </si>
  <si>
    <t>"délka obrubníku R6" 2,49+2,63+4,4</t>
  </si>
  <si>
    <t>"délka obrubníku R10" 1,55</t>
  </si>
  <si>
    <t>39,25*1,02 'Přepočtené koeficientem množství</t>
  </si>
  <si>
    <t>49</t>
  </si>
  <si>
    <t>59217030</t>
  </si>
  <si>
    <t>obrubník silniční betonový přechodový 1000x150x150-250mm</t>
  </si>
  <si>
    <t>104</t>
  </si>
  <si>
    <t>919112233</t>
  </si>
  <si>
    <t>Řezání dilatačních spár v živičném krytu vytvoření komůrky pro těsnící zálivku šířky 20 mm, hloubky 40 mm</t>
  </si>
  <si>
    <t>106</t>
  </si>
  <si>
    <t>https://podminky.urs.cz/item/CS_URS_2024_01/919112233</t>
  </si>
  <si>
    <t>"napojení na stávající vozovku délka" 14</t>
  </si>
  <si>
    <t>51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</si>
  <si>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</si>
  <si>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</si>
  <si>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108</t>
  </si>
  <si>
    <t>https://podminky.urs.cz/item/CS_URS_2024_01/919122132</t>
  </si>
  <si>
    <t>919726122</t>
  </si>
  <si>
    <t>Geotextilie netkaná pro ochranu, separaci nebo filtraci měrná hmotnost přes 200 do 300 g/m2</t>
  </si>
  <si>
    <t>110</t>
  </si>
  <si>
    <t>https://podminky.urs.cz/item/CS_URS_2024_01/919726122</t>
  </si>
  <si>
    <t>"plocha sanace" 1356,58</t>
  </si>
  <si>
    <t>997</t>
  </si>
  <si>
    <t>Přesun sutě</t>
  </si>
  <si>
    <t>53</t>
  </si>
  <si>
    <t>997221551</t>
  </si>
  <si>
    <t>Vodorovná doprava suti bez naložení, ale se složením a s hrubým urovnáním ze sypkých materiálů, na vzdálenost do 1 km</t>
  </si>
  <si>
    <t>112</t>
  </si>
  <si>
    <t>https://podminky.urs.cz/item/CS_URS_2024_01/997221551</t>
  </si>
  <si>
    <t>"pol.1; 2; 7" 3,04+2,839+3,248</t>
  </si>
  <si>
    <t>"pol.6" 257,565</t>
  </si>
  <si>
    <t>"pol.3; 4; 5" 100,986+489,689+172,88</t>
  </si>
  <si>
    <t>54</t>
  </si>
  <si>
    <t>997221559</t>
  </si>
  <si>
    <t>Vodorovná doprava suti bez naložení, ale se složením a s hrubým urovnáním Příplatek k ceně za každý další započatý 1 km přes 1 km</t>
  </si>
  <si>
    <t>114</t>
  </si>
  <si>
    <t>https://podminky.urs.cz/item/CS_URS_2024_01/997221559</t>
  </si>
  <si>
    <t>Poznámka k položce:_x000d_
Poznámka k položce: Skládka odpadů Ďáblická, Praha 8 (cca 10 km)</t>
  </si>
  <si>
    <t>1030,247*9 'Přepočtené koeficientem množství</t>
  </si>
  <si>
    <t>55</t>
  </si>
  <si>
    <t>997221615</t>
  </si>
  <si>
    <t>Poplatek za uložení stavebního odpadu na skládce (skládkovné) z prostého betonu zatříděného do Katalogu odpadů pod kódem 17 01 01</t>
  </si>
  <si>
    <t>120</t>
  </si>
  <si>
    <t>https://podminky.urs.cz/item/CS_URS_2024_01/997221615</t>
  </si>
  <si>
    <t>"pol.1; 2; 7" 3,041+2,839+172,888+3,248</t>
  </si>
  <si>
    <t>56</t>
  </si>
  <si>
    <t>997221645</t>
  </si>
  <si>
    <t>Poplatek za uložení stavebního odpadu na skládce (skládkovné) asfaltového bez obsahu dehtu zatříděného do Katalogu odpadů pod kódem 17 03 02</t>
  </si>
  <si>
    <t>122</t>
  </si>
  <si>
    <t>https://podminky.urs.cz/item/CS_URS_2024_01/997221645</t>
  </si>
  <si>
    <t>57</t>
  </si>
  <si>
    <t>997221655</t>
  </si>
  <si>
    <t>Poplatek za uložení stavebního odpadu na skládce (skládkovné) zeminy a kamení zatříděného do Katalogu odpadů pod kódem 17 05 04</t>
  </si>
  <si>
    <t>124</t>
  </si>
  <si>
    <t>https://podminky.urs.cz/item/CS_URS_2024_01/997221655</t>
  </si>
  <si>
    <t>"pol.3; 4; 5" 100,966+489,689</t>
  </si>
  <si>
    <t>998</t>
  </si>
  <si>
    <t>Přesun hmot</t>
  </si>
  <si>
    <t>998223011</t>
  </si>
  <si>
    <t>Přesun hmot pro pozemní komunikace s krytem dlážděným dopravní vzdálenost do 200 m jakékoliv délky objektu</t>
  </si>
  <si>
    <t>126</t>
  </si>
  <si>
    <t>https://podminky.urs.cz/item/CS_URS_2024_01/998223011</t>
  </si>
  <si>
    <t>Práce a dodávky M</t>
  </si>
  <si>
    <t>22-M</t>
  </si>
  <si>
    <t>Montáže technologických zařízení pro dopravní stavby</t>
  </si>
  <si>
    <t>59</t>
  </si>
  <si>
    <t>220182002</t>
  </si>
  <si>
    <t>Zatažení trubek do chráničky 110 mm ochranné z HDPE</t>
  </si>
  <si>
    <t>64</t>
  </si>
  <si>
    <t>130</t>
  </si>
  <si>
    <t>https://podminky.urs.cz/item/CS_URS_2024_01/220182002</t>
  </si>
  <si>
    <t>"kabelové vedení CETIN" 25</t>
  </si>
  <si>
    <t>"rezervní chránička" 25</t>
  </si>
  <si>
    <t>34571365</t>
  </si>
  <si>
    <t>trubka elektroinstalační HDPE tuhá dvouplášťová korugovaná D 94/110mm</t>
  </si>
  <si>
    <t>256</t>
  </si>
  <si>
    <t>132</t>
  </si>
  <si>
    <t>50*1,05 'Přepočtené koeficientem množství</t>
  </si>
  <si>
    <t>SO 102 - Chodník podél ul...</t>
  </si>
  <si>
    <t>"dle bilance zemních prací" 0,22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</si>
  <si>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</si>
  <si>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</si>
  <si>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https://podminky.urs.cz/item/CS_URS_2024_01/113107163</t>
  </si>
  <si>
    <t>"dle bilance zemních prací" 153,15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</si>
  <si>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</si>
  <si>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</si>
  <si>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https://podminky.urs.cz/item/CS_URS_2024_01/113107172</t>
  </si>
  <si>
    <t>"dle bilance zemních prací" 2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</si>
  <si>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</si>
  <si>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</si>
  <si>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https://podminky.urs.cz/item/CS_URS_2024_01/119001422</t>
  </si>
  <si>
    <t>122251103</t>
  </si>
  <si>
    <t>Odkopávky a prokopávky nezapažené strojně v hornině třídy těžitelnosti I skupiny 3 přes 50 do 100 m3</t>
  </si>
  <si>
    <t>https://podminky.urs.cz/item/CS_URS_2024_01/122251103</t>
  </si>
  <si>
    <t>"dle bilance zemních prací " 9,52</t>
  </si>
  <si>
    <t>"dle bilance zemních prací - sanace" 57,12</t>
  </si>
  <si>
    <t>"vedení sděl. vedení délka*šířka*hloubka" 3*1*0,5</t>
  </si>
  <si>
    <t>"vedení plynovod délka*šířka*hloubka" 8*1*0,5</t>
  </si>
  <si>
    <t>"vedení NN délka*šířka*hloubka" 19*1*0,5</t>
  </si>
  <si>
    <t>132251101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</si>
  <si>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</si>
  <si>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</si>
  <si>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>"dle bilance zemních prací - drenáž" 4,11</t>
  </si>
  <si>
    <t>583915491</t>
  </si>
  <si>
    <t>66,64+4,11</t>
  </si>
  <si>
    <t>171251201</t>
  </si>
  <si>
    <t>Uložení sypaniny na skládky nebo meziskládky bez hutnění s upravením uložené sypaniny do předepsaného tvaru</t>
  </si>
  <si>
    <t>https://podminky.urs.cz/item/CS_URS_2024_01/171251201</t>
  </si>
  <si>
    <t xml:space="preserve">Poznámka k položce:_x000d_
Poznámka k položce: chodník -  Edef2&gt; 30 MPa</t>
  </si>
  <si>
    <t>"chodník plocha" 143+79*0,6</t>
  </si>
  <si>
    <t>Poznámka k položce:_x000d_
Poznámka k položce: ktivní zóna komunikací musí být budována z vhodného materiálu s prokázáním požadavků dle ČSN 73 6133. Vzhledem k výskytu jemnozrnných zemin je navržena výměna v tloušťce 300 mm za vhodný (nakupovaný) materiál. Tloušťka a způsob provedení sanace aktivní zóny budou upřesněny za účasti TDS a AD projektanta po odtěžení na pláň.</t>
  </si>
  <si>
    <t>"chodník - sanace plocha" 190,40</t>
  </si>
  <si>
    <t>58344197</t>
  </si>
  <si>
    <t>štěrkodrť frakce 0/63</t>
  </si>
  <si>
    <t>190,4*1,8 'Přepočtené koeficientem množství</t>
  </si>
  <si>
    <t>"plocha chodníku rozšířená" 149,58*1,15</t>
  </si>
  <si>
    <t>596211222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</si>
  <si>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100 do 300 m2</t>
  </si>
  <si>
    <t>https://podminky.urs.cz/item/CS_URS_2024_01/596211222</t>
  </si>
  <si>
    <t>"plocha chodník - odměřeno dle PD" 143,00</t>
  </si>
  <si>
    <t>59246037</t>
  </si>
  <si>
    <t>dlažba skladebná betonová z více formátů o max. rozměrech 600x300mm tl 80mm barevná</t>
  </si>
  <si>
    <t>-297292059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</si>
  <si>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</si>
  <si>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</si>
  <si>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</si>
  <si>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 xml:space="preserve"> 20,96+16,92+16,21+14,53+8,32+1,46+1,63+20,63+16,11+15,93+14,23+10,44+0,28</t>
  </si>
  <si>
    <t>59217018</t>
  </si>
  <si>
    <t>obrubník betonový chodníkový 1000x80x200mm</t>
  </si>
  <si>
    <t>157,65*1,02 'Přepočtené koeficientem množství</t>
  </si>
  <si>
    <t>"plocha sanace" 190,40</t>
  </si>
  <si>
    <t>"pol.2" 67,386</t>
  </si>
  <si>
    <t>67,386*9 'Přepočtené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</si>
  <si>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</si>
  <si>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</si>
  <si>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</si>
  <si>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"pol.1; 3; 4" 0,065+95,719+0,580</t>
  </si>
  <si>
    <t>997221569</t>
  </si>
  <si>
    <t>https://podminky.urs.cz/item/CS_URS_2024_01/997221569</t>
  </si>
  <si>
    <t>96,364*9 'Přepočtené koeficientem množství</t>
  </si>
  <si>
    <t>SO 103 - Novostavba sjezd...</t>
  </si>
  <si>
    <t xml:space="preserve">    9 - Ostatní konstrukce a práce, bourání</t>
  </si>
  <si>
    <t xml:space="preserve">    21-M - Elektromontáže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</si>
  <si>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</si>
  <si>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</si>
  <si>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https://podminky.urs.cz/item/CS_URS_2024_01/113107322</t>
  </si>
  <si>
    <t>"dle bilance zemních prací" 24,18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</si>
  <si>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</si>
  <si>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</si>
  <si>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</si>
  <si>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"dle bilance zemních prací" 32,11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</si>
  <si>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</si>
  <si>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</si>
  <si>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https://podminky.urs.cz/item/CS_URS_2024_01/113107332</t>
  </si>
  <si>
    <t>113154113</t>
  </si>
  <si>
    <t>Frézování živičného podkladu nebo krytu s naložením na dopravní prostředek plochy do 500 m2 bez překážek v trase pruhu šířky do 0,5 m, tloušťky vrstvy 50 mm</t>
  </si>
  <si>
    <t>https://podminky.urs.cz/item/CS_URS_2024_01/113154113</t>
  </si>
  <si>
    <t>"dle bilance zemních prací" 9,85</t>
  </si>
  <si>
    <t>122251104</t>
  </si>
  <si>
    <t>Odkopávky a prokopávky nezapažené strojně v hornině třídy těžitelnosti I skupiny 3 přes 100 do 500 m3</t>
  </si>
  <si>
    <t>https://podminky.urs.cz/item/CS_URS_2024_01/122251104</t>
  </si>
  <si>
    <t>"dle bilance zemních prací " 53,08</t>
  </si>
  <si>
    <t>"dle bilance zemních prací - sanace" 53,08</t>
  </si>
  <si>
    <t>"vedení sděl vedení délka*šířka*hloubka" 18*1*0,5</t>
  </si>
  <si>
    <t>"vedení NN délka*šířka*hloubka" 18*1*0,5</t>
  </si>
  <si>
    <t>"dle bilance zemních prací - drenáž" 2,61</t>
  </si>
  <si>
    <t>"výkopy" 106,16+2,61</t>
  </si>
  <si>
    <t>171201221</t>
  </si>
  <si>
    <t>https://podminky.urs.cz/item/CS_URS_2024_01/171201221</t>
  </si>
  <si>
    <t>108,77*1,6 'Přepočtené koeficientem množství</t>
  </si>
  <si>
    <t xml:space="preserve">Poznámka k položce:_x000d_
Poznámka k položce: sjezdy -  Edef2&gt; 45 MPa</t>
  </si>
  <si>
    <t>"sjezd plocha" (100,16+7,30*0,50+4,70*0,50)</t>
  </si>
  <si>
    <t>Poznámka k položce:_x000d_
Poznámka k položce: Aktivní zóna komunikací musí být budována z vhodného materiálu s prokázáním požadavků dle ČSN 73 6133. Vzhledem k výskytu jemnozrnných zemin je navržena výměna v tloušťce 500 mm za vhodný (nakupovaný) materiál. Tloušťka a způsob provedení sanace aktivní zóny budou upřesněny za účasti TDS a AD projektanta po odtěžení na pláň.</t>
  </si>
  <si>
    <t>"vozovka - sanace plocha - 2 vrstvy" 101,00*2</t>
  </si>
  <si>
    <t>202*0,45 'Přepočtené koeficientem množství</t>
  </si>
  <si>
    <t>564871111</t>
  </si>
  <si>
    <t>Podklad ze štěrkodrti ŠD s rozprostřením a zhutněním plochy přes 100 m2, po zhutnění tl. 250 mm</t>
  </si>
  <si>
    <t>https://podminky.urs.cz/item/CS_URS_2024_01/564871111</t>
  </si>
  <si>
    <t xml:space="preserve">Poznámka k položce:_x000d_
Poznámka k položce: štěrkodrť tř. A fr. 0/63;  Edef2&gt; 60 MPa</t>
  </si>
  <si>
    <t>"sjezd garáže Měšická"94,00</t>
  </si>
  <si>
    <t xml:space="preserve">"plocha  sjezdy garáže - slepecká"7,00</t>
  </si>
  <si>
    <t>577154211</t>
  </si>
  <si>
    <t>Asfaltový beton vrstva obrusná ACO 11 (ABS) s rozprostřením a se zhutněním z nemodifikovaného asfaltu v pruhu šířky do 3 m tř. II, po zhutnění tl. 60 mm</t>
  </si>
  <si>
    <t>https://podminky.urs.cz/item/CS_URS_2024_01/577154211</t>
  </si>
  <si>
    <t>"napojení podél obrubníku délka*šířka" 20,300*0,50</t>
  </si>
  <si>
    <t>-1451373878</t>
  </si>
  <si>
    <t>-323829769</t>
  </si>
  <si>
    <t>94*1,02 'Přepočtené koeficientem množství</t>
  </si>
  <si>
    <t>596212223.1</t>
  </si>
  <si>
    <t>-1956957131</t>
  </si>
  <si>
    <t>59245226</t>
  </si>
  <si>
    <t>dlažba pro nevidomé betonová 200x100mm tl 80mm barevná</t>
  </si>
  <si>
    <t>-93980332</t>
  </si>
  <si>
    <t>7*1,01 'Přepočtené koeficientem množství</t>
  </si>
  <si>
    <t>Ostatní konstrukce a práce, bourání</t>
  </si>
  <si>
    <t>"IP10a" 1</t>
  </si>
  <si>
    <t>40445626</t>
  </si>
  <si>
    <t>informativní značky provozní IP14-IP29, IP31 750x1000mm</t>
  </si>
  <si>
    <t>"IP22"1</t>
  </si>
  <si>
    <t>"délka obrubníku"4,27+19,91+5,13</t>
  </si>
  <si>
    <t>59217035</t>
  </si>
  <si>
    <t>obrubník betonový obloukový vnější 780x150x250mm</t>
  </si>
  <si>
    <t>62</t>
  </si>
  <si>
    <t>"plocha sanace" 106,16</t>
  </si>
  <si>
    <t>961044111</t>
  </si>
  <si>
    <t>Bourání základů z betonu prostého</t>
  </si>
  <si>
    <t>https://podminky.urs.cz/item/CS_URS_2024_01/961044111</t>
  </si>
  <si>
    <t>"HUP pilíře" 0,6*2</t>
  </si>
  <si>
    <t>962031136</t>
  </si>
  <si>
    <t>Bourání příček z tvárnic nebo příčkovek tl do 150 mm</t>
  </si>
  <si>
    <t>CS ÚRS 2023 02</t>
  </si>
  <si>
    <t>https://podminky.urs.cz/item/CS_URS_2023_02/962031136</t>
  </si>
  <si>
    <t>"HUP pilíře" 3,8*2</t>
  </si>
  <si>
    <t>966071711</t>
  </si>
  <si>
    <t>Bourání plotových sloupků a vzpěr ocelových trubkových nebo profilovaných výšky do 2,50 m zabetonovaných</t>
  </si>
  <si>
    <t>68</t>
  </si>
  <si>
    <t>https://podminky.urs.cz/item/CS_URS_2024_01/966071711</t>
  </si>
  <si>
    <t>966071821</t>
  </si>
  <si>
    <t>Rozebrání oplocení z pletiva drátěného se čtvercovými oky, výšky do 1,6 m</t>
  </si>
  <si>
    <t>https://podminky.urs.cz/item/CS_URS_2024_01/966071821</t>
  </si>
  <si>
    <t>997013603</t>
  </si>
  <si>
    <t>Poplatek za uložení stavebního odpadu na skládce (skládkovné) cihelného zatříděného do Katalogu odpadů pod kódem 17 01 02</t>
  </si>
  <si>
    <t>-164224658</t>
  </si>
  <si>
    <t>https://podminky.urs.cz/item/CS_URS_2024_01/997013603</t>
  </si>
  <si>
    <t>"pol.31"1,376</t>
  </si>
  <si>
    <t>"kamenivo" 7,012+14,13</t>
  </si>
  <si>
    <t>"asfalt" 1,13</t>
  </si>
  <si>
    <t>22,272*9 'Přepočtené koeficientem množství</t>
  </si>
  <si>
    <t>76</t>
  </si>
  <si>
    <t>"beton"20,069+2,40+</t>
  </si>
  <si>
    <t>"zdivo" 1,376</t>
  </si>
  <si>
    <t>"ocel" 1,980+0,053</t>
  </si>
  <si>
    <t>3,409*9 'Přepočtené koeficientem množství</t>
  </si>
  <si>
    <t>"pol.3" 20,069</t>
  </si>
  <si>
    <t>"pol.30"2,40</t>
  </si>
  <si>
    <t>"pol.4" 1,130</t>
  </si>
  <si>
    <t>"pol.1" 7,012</t>
  </si>
  <si>
    <t>"pol.2"14,128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</si>
  <si>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</si>
  <si>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</si>
  <si>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</si>
  <si>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"ocel pol.32+33" 1,980+0,053</t>
  </si>
  <si>
    <t>21-M</t>
  </si>
  <si>
    <t>Elektromontáže</t>
  </si>
  <si>
    <t>218192645</t>
  </si>
  <si>
    <t xml:space="preserve">Demontáž skříní kabelových včetně zednických prací obezděných se spárovanými cihlami, typ </t>
  </si>
  <si>
    <t>https://podminky.urs.cz/item/CS_URS_2024_01/218192645</t>
  </si>
  <si>
    <t>"HUP pilíře" 0,12*2</t>
  </si>
  <si>
    <t>"kabelové vedení CETIN" 18</t>
  </si>
  <si>
    <t>"rezervní chránička" 18</t>
  </si>
  <si>
    <t>36*1,05 'Přepočtené koeficientem množství</t>
  </si>
  <si>
    <t>SO 301 - Odvodnění komuni...</t>
  </si>
  <si>
    <t xml:space="preserve">    3 - Svislé a kompletní konstrukce</t>
  </si>
  <si>
    <t xml:space="preserve">    4 - Vodorovné konstrukce</t>
  </si>
  <si>
    <t xml:space="preserve">    8 - Trubní vedení</t>
  </si>
  <si>
    <t>PSV - Práce a dodávky PSV</t>
  </si>
  <si>
    <t xml:space="preserve">    721 - Zdravotechnika - vnitřní kanalizace</t>
  </si>
  <si>
    <t xml:space="preserve">    23-M - Montáže potrubí</t>
  </si>
  <si>
    <t>113107326</t>
  </si>
  <si>
    <t>Odstranění podkladů nebo krytů strojně plochy jednotlivě do 50 m2 s přemístěním hmot na skládku na vzdálenost do 3 m nebo s naložením na dopravní prostředek z kameniva hrubého drceného se štětem, o tl. vrstvy přes 250 do 450 mm</t>
  </si>
  <si>
    <t>https://podminky.urs.cz/item/CS_URS_2024_01/113107326</t>
  </si>
  <si>
    <t>"stávající komunikace délka*šířka" (12,80+2,00)*1,40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</si>
  <si>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</si>
  <si>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</si>
  <si>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https://podminky.urs.cz/item/CS_URS_2024_01/113107542</t>
  </si>
  <si>
    <t>113154124</t>
  </si>
  <si>
    <t>Frézování živičného podkladu nebo krytu s naložením na dopravní prostředek plochy do 500 m2 bez překážek v trase pruhu šířky přes 0,5 m do 1 m, tloušťky vrstvy 100 mm</t>
  </si>
  <si>
    <t>https://podminky.urs.cz/item/CS_URS_2024_01/113154124</t>
  </si>
  <si>
    <t>119001401.R</t>
  </si>
  <si>
    <t>Dočasné zajištění potrubí nebo kanelů DN do 200 mm</t>
  </si>
  <si>
    <t>"křížení" 1+5</t>
  </si>
  <si>
    <t>"vedení délka*šířka*hloubka křížení sítí"6*1*0,5</t>
  </si>
  <si>
    <t>131251204</t>
  </si>
  <si>
    <t>Hloubení zapažených jam a zářezů strojně s urovnáním dna do předepsaného profilu a spádu v hornině třídy těžitelnosti I skupiny 3 přes 100 do 500 m3</t>
  </si>
  <si>
    <t>https://podminky.urs.cz/item/CS_URS_2024_01/131251204</t>
  </si>
  <si>
    <t>"UV šířka*délka*hloubka*počet"0,85*0,85*1,74*6</t>
  </si>
  <si>
    <t>"nádrže AN1, RN1 šířka*délka*hloubka"((5,42+0,5)*(3,6+0,5)*(2,9+0,5))+((8,28+0,5)*(6,78+0,5)*(2,07+0,5))</t>
  </si>
  <si>
    <t>132251104</t>
  </si>
  <si>
    <t>Hloubení nezapažených rýh šířky do 800 mm strojně s urovnáním dna do předepsaného profilu a spádu v hornině třídy těžitelnosti I skupiny 3 přes 100 m3</t>
  </si>
  <si>
    <t>https://podminky.urs.cz/item/CS_URS_2024_01/132251104</t>
  </si>
  <si>
    <t>"vedení přípojek délka*šířka*hloubka" 152,1*0,60*1,60</t>
  </si>
  <si>
    <t>132251253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</si>
  <si>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</si>
  <si>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https://podminky.urs.cz/item/CS_URS_2024_01/132251253</t>
  </si>
  <si>
    <t>"vedení D2 šířka*délka*hloubka"0,80*21,57*(1,30-0,48)</t>
  </si>
  <si>
    <t>"vedení P1 šířka*délka*hloubka"0,80*13,24*(1,20-0,20)</t>
  </si>
  <si>
    <t>"vedení R1 šířka*délka*hloubka"0,80*22,82*1,17+0,80*15,40*(1,06-0,48)+0,80*9,08*(1,05-0,20)</t>
  </si>
  <si>
    <t>132254203</t>
  </si>
  <si>
    <t>Hloubení zapažených rýh šířky přes 800 do 2 000 mm strojně s urovnáním dna do předepsaného profilu a spádu v hornině třídy těžitelnosti I skupiny 3 přes 50 do 100 m3</t>
  </si>
  <si>
    <t>https://podminky.urs.cz/item/CS_URS_2024_01/132254203</t>
  </si>
  <si>
    <t>"vedení D1 šířka*délka*hloubka"0,90*1,58*(1,40-0,48)+0,90*26,01*(1,34-0,48)+0,90*13,35*(1,35-0,20)</t>
  </si>
  <si>
    <t>"vedení D3 šířka*délka*hloubka"0,90*6,85*(1,55-0,30)+0,90*31,25*(1,85-0,48)+0,90*2,33*(0,76-0,20)</t>
  </si>
  <si>
    <t>"vedení D4 šířka*délka*hloubka"0,90*8,37*(1,75-0,48)</t>
  </si>
  <si>
    <t>151811131</t>
  </si>
  <si>
    <t>Zřízení pažicích boxů pro pažení a rozepření stěn rýh podzemního vedení hloubka výkopu do 4 m, šířka do 1,2 m</t>
  </si>
  <si>
    <t>https://podminky.urs.cz/item/CS_URS_2024_01/151811131</t>
  </si>
  <si>
    <t>"vedení délka*hloubka"40,95*2*1,4+40,71*2*1,6+8,37*2*1,75</t>
  </si>
  <si>
    <t>"nádrže délka*hloubka"(2,9+0,5)*2*(5,42+0,5)+(2,9+0,5)*2*(3,6+0,5)</t>
  </si>
  <si>
    <t>151811231</t>
  </si>
  <si>
    <t>Odstranění pažicích boxů pro pažení a rozepření stěn rýh podzemního vedení hloubka výkopu do 4 m, šířka do 1,2 m</t>
  </si>
  <si>
    <t>https://podminky.urs.cz/item/CS_URS_2024_01/151811231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</si>
  <si>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</si>
  <si>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</si>
  <si>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-249612444</t>
  </si>
  <si>
    <t>https://podminky.urs.cz/item/CS_URS_2024_01/162351103</t>
  </si>
  <si>
    <t>"mezideponie - k zásypu"314,115</t>
  </si>
  <si>
    <t>"výkop"254,338+146,016+59,422+92,236</t>
  </si>
  <si>
    <t>"zásyp"-314,115</t>
  </si>
  <si>
    <t>167151111</t>
  </si>
  <si>
    <t>Nakládání, skládání a překládání neulehlého výkopku nebo sypaniny strojně nakládání, množství přes 100 m3, z hornin třídy těžitelnosti I, skupiny 1 až 3</t>
  </si>
  <si>
    <t>2147348731</t>
  </si>
  <si>
    <t>https://podminky.urs.cz/item/CS_URS_2024_01/167151111</t>
  </si>
  <si>
    <t>"skládka"237,897</t>
  </si>
  <si>
    <t>"mezideponie 2x"314,115*2</t>
  </si>
  <si>
    <t>237,897*1,8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</si>
  <si>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</si>
  <si>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</si>
  <si>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</si>
  <si>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"zemina výkopu vedení"146,016+59,422+92,236</t>
  </si>
  <si>
    <t>"-lože vedení"-19,512</t>
  </si>
  <si>
    <t>"-obsyp vedení"-106,052</t>
  </si>
  <si>
    <t>"vedení"-((3,14*0,075*0,075*152,1)+(3,14*0,125*0,125*173,1))</t>
  </si>
  <si>
    <t>Mezisoučet</t>
  </si>
  <si>
    <t>"zemina výkopu jam" 254,338</t>
  </si>
  <si>
    <t>"- podkladní desky šachty" -0,338</t>
  </si>
  <si>
    <t>"- lože" -(3,902+3,379)</t>
  </si>
  <si>
    <t>"-UV"-(0,55*0,55*1,74*6)</t>
  </si>
  <si>
    <t>"-AN1"-(5,42*3,6*2,9)</t>
  </si>
  <si>
    <t>"-RN1"-(8*6,4*0,66)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</si>
  <si>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</si>
  <si>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</si>
  <si>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</si>
  <si>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"vedení výška*šířka*délka" ((0,25+0,3)*0,8*173,1)-(3,14*0,125*0,125*173,1)+((0,15+0,3)*0,6*152,1)-(3,14*0,075*0,075*152,1)</t>
  </si>
  <si>
    <t>58331200</t>
  </si>
  <si>
    <t>štěrkopísek netříděný</t>
  </si>
  <si>
    <t>106,052*1,8 'Přepočtené koeficientem množství</t>
  </si>
  <si>
    <t>"obetonávka potrubí" 20*0,5*1</t>
  </si>
  <si>
    <t>10*1,1845 'Přepočtené koeficientem množství</t>
  </si>
  <si>
    <t>Svislé a kompletní konstrukce</t>
  </si>
  <si>
    <t>382122123</t>
  </si>
  <si>
    <t>Montáž dílců prefabrikovaných pravoúhlých nádrží ze železobetonu šířky do 3 m dna včetně těsnění výšky přes 1 do 3 m hmotnosti do 22 t, délky přes 5 do 6,5 m</t>
  </si>
  <si>
    <t>https://podminky.urs.cz/item/CS_URS_2024_01/382122123</t>
  </si>
  <si>
    <t>"AN1"1</t>
  </si>
  <si>
    <t>59226297</t>
  </si>
  <si>
    <t>dno pravoúhlé nádrže vysoké 2800x6600x3000 stěna tl 140mm užitný objem 55,44m3</t>
  </si>
  <si>
    <t>-1110637873</t>
  </si>
  <si>
    <t>382122211</t>
  </si>
  <si>
    <t>Montáž dílců prefabrikovaných pravoúhlých nádrží ze železobetonu šířky do 3 m nástavce včetně těsnění, délky do 3 m</t>
  </si>
  <si>
    <t>https://podminky.urs.cz/item/CS_URS_2024_01/382122211</t>
  </si>
  <si>
    <t>59226109</t>
  </si>
  <si>
    <t>nástavec pravoúhlé nádrže nízké 2400x1300x950 užitný objem 2,95m3 zatížení B125</t>
  </si>
  <si>
    <t>63126082</t>
  </si>
  <si>
    <t>žebřík nástěnný kompozitní nástěnný 50x50/400mm</t>
  </si>
  <si>
    <t>382122313</t>
  </si>
  <si>
    <t>Montáž dílců prefabrikovaných pravoúhlých nádrží ze železobetonu šířky do 3 m zákrytové desky, délky přes 5 do 6,5 m</t>
  </si>
  <si>
    <t>https://podminky.urs.cz/item/CS_URS_2024_01/382122313</t>
  </si>
  <si>
    <t>59226309</t>
  </si>
  <si>
    <t>deska zákrytová pravoúhlé nádrže vysoké se stěnou tl 140mm 2800x6600x250mm otvor 1x d 600mm</t>
  </si>
  <si>
    <t>1197436472</t>
  </si>
  <si>
    <t>Vodorovné konstrukce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</si>
  <si>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</si>
  <si>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</si>
  <si>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</si>
  <si>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"vedení výška*šířka*délka" 0,1*152,1*0,6+0,1*173,1*0,6</t>
  </si>
  <si>
    <t>"AN1"0,2*5,42*3,6</t>
  </si>
  <si>
    <t>"RN1"0,1*8*6,4*0,66</t>
  </si>
  <si>
    <t>452112112</t>
  </si>
  <si>
    <t>Osazení betonových dílců prstenců nebo rámů pod poklopy a mříže, výšky do 100 mm</t>
  </si>
  <si>
    <t>https://podminky.urs.cz/item/CS_URS_2024_01/452112112</t>
  </si>
  <si>
    <t>59224013</t>
  </si>
  <si>
    <t>prstenec šachtový vyrovnávací betonový 625x100x100mm</t>
  </si>
  <si>
    <t>59224012</t>
  </si>
  <si>
    <t>prstenec šachtový vyrovnávací betonový 625x100x80mm</t>
  </si>
  <si>
    <t>59224483</t>
  </si>
  <si>
    <t>vpusť uliční DN 450 vyrovnávací prstenec pro rám 300x500mm</t>
  </si>
  <si>
    <t>452112122</t>
  </si>
  <si>
    <t>Osazení betonových dílců prstenců nebo rámů pod poklopy a mříže, výšky přes 100 do 200 mm</t>
  </si>
  <si>
    <t>https://podminky.urs.cz/item/CS_URS_2024_01/452112122</t>
  </si>
  <si>
    <t>59224188</t>
  </si>
  <si>
    <t>prstenec šachtový vyrovnávací betonový 625x120x120mm</t>
  </si>
  <si>
    <t>452311151</t>
  </si>
  <si>
    <t>Podkladní a zajišťovací konstrukce z betonu prostého v otevřeném výkopu bez zvýšených nároků na prostředí desky pod potrubí, stoky a drobné objekty z betonu tř. C 20/25</t>
  </si>
  <si>
    <t>https://podminky.urs.cz/item/CS_URS_2024_01/452311151</t>
  </si>
  <si>
    <t>"UV šířka*délka*výška*počet" 0,75*0,75*0,1*6</t>
  </si>
  <si>
    <t>564851011</t>
  </si>
  <si>
    <t>Podklad ze štěrkodrti ŠD s rozprostřením a zhutněním plochy jednotlivě do 100 m2, po zhutnění tl. 150 mm</t>
  </si>
  <si>
    <t>https://podminky.urs.cz/item/CS_URS_2024_01/564851011</t>
  </si>
  <si>
    <t>"plocha překopu" 20,72</t>
  </si>
  <si>
    <t>573111112</t>
  </si>
  <si>
    <t>Postřik infiltrační PI z asfaltu silničního s posypem kamenivem, v množství 1,00 kg/m2</t>
  </si>
  <si>
    <t>https://podminky.urs.cz/item/CS_URS_2024_01/573111112</t>
  </si>
  <si>
    <t>"plocha překopu"20,72*2</t>
  </si>
  <si>
    <t>573211108</t>
  </si>
  <si>
    <t>Postřik spojovací PS bez posypu kamenivem z asfaltu silničního, v množství 0,40 kg/m2</t>
  </si>
  <si>
    <t>https://podminky.urs.cz/item/CS_URS_2024_01/573211108</t>
  </si>
  <si>
    <t>577144121</t>
  </si>
  <si>
    <t>Asfaltový beton vrstva obrusná ACO 11 (ABS) s rozprostřením a se zhutněním z nemodifikovaného asfaltu v pruhu šířky přes 3 m tř. I (ACO 11+), po zhutnění tl. 50 mm</t>
  </si>
  <si>
    <t>https://podminky.urs.cz/item/CS_URS_2024_01/577144121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</si>
  <si>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</si>
  <si>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</si>
  <si>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https://podminky.urs.cz/item/CS_URS_2024_01/591241111</t>
  </si>
  <si>
    <t>Poznámka k položce:_x000d_
Poznámka k položce: betonové lože C20/25</t>
  </si>
  <si>
    <t>"odlaždění šachet"3*((3,14*0,9*0,9)-(3,14*0,6*0,6))</t>
  </si>
  <si>
    <t>58381013</t>
  </si>
  <si>
    <t>kostka řezanoštípaná dlažební žula 10x10x6cm</t>
  </si>
  <si>
    <t>4,239*1,02 'Přepočtené koeficientem množství</t>
  </si>
  <si>
    <t>596991111</t>
  </si>
  <si>
    <t>Řezání betonové, kameninové nebo kamenné dlažby do oblouku tloušťky dlažby do 60 mm</t>
  </si>
  <si>
    <t>https://podminky.urs.cz/item/CS_URS_2024_01/596991111</t>
  </si>
  <si>
    <t>"odlaždění šachet"3*(3,14*0,9*0,9)</t>
  </si>
  <si>
    <t>Trubní vedení</t>
  </si>
  <si>
    <t>871310310</t>
  </si>
  <si>
    <t>Montáž kanalizačního potrubí z polypropylenu PP hladkého plnostěnného SN 10 DN 150</t>
  </si>
  <si>
    <t>https://podminky.urs.cz/item/CS_URS_2024_01/871310310</t>
  </si>
  <si>
    <t>"přípojky UV+LV délka"122,04+30,01</t>
  </si>
  <si>
    <t>28617003</t>
  </si>
  <si>
    <t>trubka kanalizační PP plnostěnná třívrstvá DN 150x1000mm SN10</t>
  </si>
  <si>
    <t>152,05*1,015 'Přepočtené koeficientem množství</t>
  </si>
  <si>
    <t>877310310</t>
  </si>
  <si>
    <t>Montáž tvarovek na kanalizačním plastovém potrubí z PP nebo PVC-U hladkého plnostěnného kolen, víček nebo hrdlových uzávěrů DN 150</t>
  </si>
  <si>
    <t>https://podminky.urs.cz/item/CS_URS_2024_01/877310310</t>
  </si>
  <si>
    <t>28617182</t>
  </si>
  <si>
    <t>koleno kanalizační PP třívrstvé SN16 DN 150x45°</t>
  </si>
  <si>
    <t>28617192</t>
  </si>
  <si>
    <t>koleno kanalizační PP třívrstvé SN16 DN 150x87°</t>
  </si>
  <si>
    <t>28617172</t>
  </si>
  <si>
    <t>koleno kanalizační PP třívrstvé SN16 DN 150x30°</t>
  </si>
  <si>
    <t>28617162</t>
  </si>
  <si>
    <t>koleno kanalizační PP třívrstvé SN16 DN 150x15°</t>
  </si>
  <si>
    <t>877310320</t>
  </si>
  <si>
    <t>Montáž tvarovek na kanalizačním plastovém potrubí z PP nebo PVC-U hladkého plnostěnného odboček DN 150</t>
  </si>
  <si>
    <t>https://podminky.urs.cz/item/CS_URS_2024_01/877310320</t>
  </si>
  <si>
    <t>28611399</t>
  </si>
  <si>
    <t>odbočka kanalizační plastová s hrdlem KG 250/160/45°</t>
  </si>
  <si>
    <t>-811621056</t>
  </si>
  <si>
    <t>28615185</t>
  </si>
  <si>
    <t>T-kus SDR11 PE 100 D 250mm</t>
  </si>
  <si>
    <t>891352631.R</t>
  </si>
  <si>
    <t>Montáž ventilů vírových v šachtě</t>
  </si>
  <si>
    <t>3295190077</t>
  </si>
  <si>
    <t>Vírový ventil</t>
  </si>
  <si>
    <t>894411311</t>
  </si>
  <si>
    <t>Osazení betonových nebo železobetonových dílců pro šachty skruží rovných</t>
  </si>
  <si>
    <t>https://podminky.urs.cz/item/CS_URS_2024_01/894411311</t>
  </si>
  <si>
    <t>Poznámka k položce:_x000d_
Poznámka k položce: včetně těsnění</t>
  </si>
  <si>
    <t>59224068</t>
  </si>
  <si>
    <t>skruž betonová DN 1000x500 100x50x12cm</t>
  </si>
  <si>
    <t>116</t>
  </si>
  <si>
    <t>894414111</t>
  </si>
  <si>
    <t>Osazení betonových nebo železobetonových dílců pro šachty skruží základových (dno)</t>
  </si>
  <si>
    <t>1806688232</t>
  </si>
  <si>
    <t>https://podminky.urs.cz/item/CS_URS_2024_01/894414111</t>
  </si>
  <si>
    <t>10685BB1</t>
  </si>
  <si>
    <t>šachtové dno DN 1000, výtok DN 250, výška 650 mm</t>
  </si>
  <si>
    <t>Poznámka k položce:_x000d_
Poznámka k položce: kalová jímka před vsakovacím objektem</t>
  </si>
  <si>
    <t>894414211</t>
  </si>
  <si>
    <t>Osazení betonových nebo železobetonových dílců pro šachty desek zákrytových</t>
  </si>
  <si>
    <t>https://podminky.urs.cz/item/CS_URS_2024_01/894414211</t>
  </si>
  <si>
    <t>61</t>
  </si>
  <si>
    <t>59224075</t>
  </si>
  <si>
    <t>deska betonová zákrytová k ukončení šachet 1000/625x200mm</t>
  </si>
  <si>
    <t>894812203</t>
  </si>
  <si>
    <t>Revizní a čistící šachta z polypropylenu PP pro hladké trouby DN 425 šachtové dno (DN šachty / DN trubního vedení) DN 425/150 s přítokem tvaru T</t>
  </si>
  <si>
    <t>https://podminky.urs.cz/item/CS_URS_2024_01/894812203</t>
  </si>
  <si>
    <t>63</t>
  </si>
  <si>
    <t>894812242</t>
  </si>
  <si>
    <t>Revizní a čistící šachta z polypropylenu PP pro hladké trouby DN 425 roura šachtová korugovaná teleskopická (včetně těsnění) 750 mm</t>
  </si>
  <si>
    <t>128</t>
  </si>
  <si>
    <t>https://podminky.urs.cz/item/CS_URS_2024_01/894812242</t>
  </si>
  <si>
    <t>894812249</t>
  </si>
  <si>
    <t>Revizní a čistící šachta z polypropylenu PP pro hladké trouby DN 425 roura šachtová korugovaná Příplatek k cenám 2231 - 2242 za uříznutí šachtové roury</t>
  </si>
  <si>
    <t>https://podminky.urs.cz/item/CS_URS_2024_01/894812249</t>
  </si>
  <si>
    <t>65</t>
  </si>
  <si>
    <t>894812262</t>
  </si>
  <si>
    <t>Revizní a čistící šachta z polypropylenu PP pro hladké trouby DN 425 poklop litinový (pro třídu zatížení) plný do teleskopické trubky (D400)</t>
  </si>
  <si>
    <t>https://podminky.urs.cz/item/CS_URS_2024_01/894812262</t>
  </si>
  <si>
    <t>895941301</t>
  </si>
  <si>
    <t>Osazení vpusti uliční z betonových dílců DN 450 dno s výtokem</t>
  </si>
  <si>
    <t>134</t>
  </si>
  <si>
    <t>https://podminky.urs.cz/item/CS_URS_2024_01/895941301</t>
  </si>
  <si>
    <t>67</t>
  </si>
  <si>
    <t>59224497</t>
  </si>
  <si>
    <t>vpusť uliční DN 450 kaliště s odtokem 150mm PVC 450/250x50mm</t>
  </si>
  <si>
    <t>136</t>
  </si>
  <si>
    <t>895941302</t>
  </si>
  <si>
    <t>Osazení vpusti uliční z betonových dílců DN 450 dno s kalištěm</t>
  </si>
  <si>
    <t>138</t>
  </si>
  <si>
    <t>https://podminky.urs.cz/item/CS_URS_2024_01/895941302</t>
  </si>
  <si>
    <t>69</t>
  </si>
  <si>
    <t>59224495</t>
  </si>
  <si>
    <t>vpusť uliční DN 450 kaliště nízké 450/240x50mm</t>
  </si>
  <si>
    <t>140</t>
  </si>
  <si>
    <t>895941314</t>
  </si>
  <si>
    <t>Osazení vpusti uliční z betonových dílců DN 450 skruž horní 570 mm</t>
  </si>
  <si>
    <t>142</t>
  </si>
  <si>
    <t>https://podminky.urs.cz/item/CS_URS_2024_01/895941314</t>
  </si>
  <si>
    <t>71</t>
  </si>
  <si>
    <t>59224486</t>
  </si>
  <si>
    <t>skruž betonová horní pro uliční vpusť 450x570x50mm</t>
  </si>
  <si>
    <t>144</t>
  </si>
  <si>
    <t>895941331</t>
  </si>
  <si>
    <t>Osazení vpusti uliční z betonových dílců DN 450 skruž průběžná s výtokem</t>
  </si>
  <si>
    <t>146</t>
  </si>
  <si>
    <t>https://podminky.urs.cz/item/CS_URS_2024_01/895941331</t>
  </si>
  <si>
    <t>73</t>
  </si>
  <si>
    <t>59224490</t>
  </si>
  <si>
    <t>skruž betonová s odtokem 150mm PVC pro uliční vpusť 450x450x50mm</t>
  </si>
  <si>
    <t>148</t>
  </si>
  <si>
    <t>897172123</t>
  </si>
  <si>
    <t>Akumulační boxy z polypropylenu PP pro retenci dešťových vod pod plochy zatížené nákladními automobily o celkovém akumulačním objemu přes 30 do 60 m3</t>
  </si>
  <si>
    <t>150</t>
  </si>
  <si>
    <t>https://podminky.urs.cz/item/CS_URS_2024_01/897172123</t>
  </si>
  <si>
    <t>"plocha*výška retenční nádrže RN1" 8*6,40*0,66</t>
  </si>
  <si>
    <t>75</t>
  </si>
  <si>
    <t>899104112</t>
  </si>
  <si>
    <t>Osazení poklopů litinových, ocelových nebo železobetonových včetně rámů pro třídu zatížení D400, E600</t>
  </si>
  <si>
    <t>152</t>
  </si>
  <si>
    <t>https://podminky.urs.cz/item/CS_URS_2024_01/899104112</t>
  </si>
  <si>
    <t>55241002</t>
  </si>
  <si>
    <t>poklop kanalizační betonový, litinový rám 125mm, B 125 bez odvětrání</t>
  </si>
  <si>
    <t>156</t>
  </si>
  <si>
    <t>77</t>
  </si>
  <si>
    <t>899204112</t>
  </si>
  <si>
    <t>Osazení mříží litinových včetně rámů a košů na bahno pro třídu zatížení D400, E600</t>
  </si>
  <si>
    <t>158</t>
  </si>
  <si>
    <t>https://podminky.urs.cz/item/CS_URS_2024_01/899204112</t>
  </si>
  <si>
    <t>28661787</t>
  </si>
  <si>
    <t>mříž šachtová dešťová litinová DN 425 pro třídu zatížení D400 čtverec</t>
  </si>
  <si>
    <t>160</t>
  </si>
  <si>
    <t>79</t>
  </si>
  <si>
    <t>28661789</t>
  </si>
  <si>
    <t>koš kalový ocelový pro silniční vpusť 425mm vč. madla</t>
  </si>
  <si>
    <t>162</t>
  </si>
  <si>
    <t>899633131</t>
  </si>
  <si>
    <t>Obetonování potrubí nebo zdiva stok betonem železovým v otevřeném výkopu bez zvláštních nároků na prostředí tř. C 12/15</t>
  </si>
  <si>
    <t>164</t>
  </si>
  <si>
    <t>https://podminky.urs.cz/item/CS_URS_2024_01/899633131</t>
  </si>
  <si>
    <t>"vedení délka*průř.plocha" 24*0,26</t>
  </si>
  <si>
    <t>81</t>
  </si>
  <si>
    <t>899658211</t>
  </si>
  <si>
    <t>Výztuž pro obetonování potrubí ze svařovaných sítí typu Kari</t>
  </si>
  <si>
    <t>166</t>
  </si>
  <si>
    <t>https://podminky.urs.cz/item/CS_URS_2024_01/899658211</t>
  </si>
  <si>
    <t>"kari síť 150/150/6 plocha*objem. hmotnost" (0,8*24)*3,03/1000</t>
  </si>
  <si>
    <t>919735113</t>
  </si>
  <si>
    <t>Řezání stávajícího živičného krytu nebo podkladu hloubky přes 100 do 150 mm</t>
  </si>
  <si>
    <t>168</t>
  </si>
  <si>
    <t>https://podminky.urs.cz/item/CS_URS_2024_01/919735113</t>
  </si>
  <si>
    <t>"délka stávající komunikace" (0,80+0,30+0,30)*2+(12,80+2,00)*2</t>
  </si>
  <si>
    <t>83</t>
  </si>
  <si>
    <t>935113112</t>
  </si>
  <si>
    <t>Osazení odvodňovacího žlabu s krycím roštem polymerbetonového šířky přes 200 mm</t>
  </si>
  <si>
    <t>170</t>
  </si>
  <si>
    <t>https://podminky.urs.cz/item/CS_URS_2024_01/935113112</t>
  </si>
  <si>
    <t>59227110</t>
  </si>
  <si>
    <t>žlab odvodňovací z polymerbetonu bez spádu dna pozinkovaná hrana š 300mm</t>
  </si>
  <si>
    <t>172</t>
  </si>
  <si>
    <t>85</t>
  </si>
  <si>
    <t>56241042</t>
  </si>
  <si>
    <t>rošt můstkový D400 litina pro žlab š 300mm</t>
  </si>
  <si>
    <t>174</t>
  </si>
  <si>
    <t>59227028</t>
  </si>
  <si>
    <t>čelo plné na začátek a konec odvodňovacího žlabu polymerbeton pozink hrana š 300mm</t>
  </si>
  <si>
    <t>176</t>
  </si>
  <si>
    <t>87</t>
  </si>
  <si>
    <t>977151128</t>
  </si>
  <si>
    <t>Jádrové vrty diamantovými korunkami do stavebních materiálů (železobetonu, betonu, cihel, obkladů, dlažeb, kamene) průměru přes 250 do 300 mm</t>
  </si>
  <si>
    <t>178</t>
  </si>
  <si>
    <t>https://podminky.urs.cz/item/CS_URS_2024_01/977151128</t>
  </si>
  <si>
    <t>"napojení na stáv. šachtu" 1*0,15</t>
  </si>
  <si>
    <t>180</t>
  </si>
  <si>
    <t>"pol.3" 4,766</t>
  </si>
  <si>
    <t>89</t>
  </si>
  <si>
    <t>182</t>
  </si>
  <si>
    <t>4,766*9 'Přepočtené koeficientem množství</t>
  </si>
  <si>
    <t>184</t>
  </si>
  <si>
    <t>"pol."4,558</t>
  </si>
  <si>
    <t>"pol.1"12,846</t>
  </si>
  <si>
    <t>186</t>
  </si>
  <si>
    <t>17,404*9 'Přepočtené koeficientem množství</t>
  </si>
  <si>
    <t>188</t>
  </si>
  <si>
    <t>"pol.2+3" 4,558+4,766</t>
  </si>
  <si>
    <t>93</t>
  </si>
  <si>
    <t>190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</si>
  <si>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</si>
  <si>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</si>
  <si>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192</t>
  </si>
  <si>
    <t>https://podminky.urs.cz/item/CS_URS_2024_01/998276101</t>
  </si>
  <si>
    <t>PSV</t>
  </si>
  <si>
    <t>Práce a dodávky PSV</t>
  </si>
  <si>
    <t>721</t>
  </si>
  <si>
    <t>Zdravotechnika - vnitřní kanalizace</t>
  </si>
  <si>
    <t>95</t>
  </si>
  <si>
    <t>721249116</t>
  </si>
  <si>
    <t>Lapače střešních splavenin montáž lapačů střešních splavenin ostatních typů polypropylenových DN 125</t>
  </si>
  <si>
    <t>196</t>
  </si>
  <si>
    <t>https://podminky.urs.cz/item/CS_URS_2024_01/721249116</t>
  </si>
  <si>
    <t>56231163</t>
  </si>
  <si>
    <t>lapač střešních splavenin se zápachovou klapkou a lapacím košem DN 125/110</t>
  </si>
  <si>
    <t>198</t>
  </si>
  <si>
    <t>97</t>
  </si>
  <si>
    <t>998721101</t>
  </si>
  <si>
    <t>Přesun hmot pro vnitřní kanalizaci stanovený z hmotnosti přesunovaného materiálu vodorovná dopravní vzdálenost do 50 m základní v objektech výšky do 6 m</t>
  </si>
  <si>
    <t>-1525524277</t>
  </si>
  <si>
    <t>https://podminky.urs.cz/item/CS_URS_2024_01/998721101</t>
  </si>
  <si>
    <t>23-M</t>
  </si>
  <si>
    <t>Montáže potrubí</t>
  </si>
  <si>
    <t>230170004</t>
  </si>
  <si>
    <t>Příprava pro zkoušku těsnosti potrubí DN přes 125 do 200</t>
  </si>
  <si>
    <t>sada</t>
  </si>
  <si>
    <t>200</t>
  </si>
  <si>
    <t>https://podminky.urs.cz/item/CS_URS_2024_01/230170004</t>
  </si>
  <si>
    <t>99</t>
  </si>
  <si>
    <t>230170005</t>
  </si>
  <si>
    <t>Příprava pro zkoušku těsnosti potrubí DN přes 200 do 350</t>
  </si>
  <si>
    <t>202</t>
  </si>
  <si>
    <t>https://podminky.urs.cz/item/CS_URS_2024_01/230170005</t>
  </si>
  <si>
    <t>230170014</t>
  </si>
  <si>
    <t>Zkouška těsnosti potrubí DN přes 125 do 200</t>
  </si>
  <si>
    <t>204</t>
  </si>
  <si>
    <t>https://podminky.urs.cz/item/CS_URS_2024_01/230170014</t>
  </si>
  <si>
    <t>101</t>
  </si>
  <si>
    <t>230170015</t>
  </si>
  <si>
    <t>Zkouška těsnosti potrubí DN přes 200 do 350</t>
  </si>
  <si>
    <t>206</t>
  </si>
  <si>
    <t>https://podminky.urs.cz/item/CS_URS_2024_01/230170015</t>
  </si>
  <si>
    <t>230202020</t>
  </si>
  <si>
    <t>Montáž ocelové chráničky celé průměru přes 377 do 426 mm</t>
  </si>
  <si>
    <t>208</t>
  </si>
  <si>
    <t>https://podminky.urs.cz/item/CS_URS_2024_01/230202020</t>
  </si>
  <si>
    <t>103</t>
  </si>
  <si>
    <t>14033234</t>
  </si>
  <si>
    <t>trubka ocelová bezešvá hladká tl 10mm ČSN 41 1375.1 D 426mm</t>
  </si>
  <si>
    <t>210</t>
  </si>
  <si>
    <t>6*1,03 'Přepočtené koeficientem množství</t>
  </si>
  <si>
    <t>SO 302 - Akumulační nádrž...</t>
  </si>
  <si>
    <t xml:space="preserve">    724 - Zdravotechnika - strojní vybavení</t>
  </si>
  <si>
    <t>VRN - Vedlejší rozpočtové náklady</t>
  </si>
  <si>
    <t>115101202</t>
  </si>
  <si>
    <t>Čerpání vody na dopravní výšku do 10 m s uvažovaným průměrným přítokem přes 500 do 1 000 l/min</t>
  </si>
  <si>
    <t>hod</t>
  </si>
  <si>
    <t>https://podminky.urs.cz/item/CS_URS_2024_01/115101202</t>
  </si>
  <si>
    <t>115101302</t>
  </si>
  <si>
    <t>Pohotovost záložní čerpací soupravy pro dopravní výšku do 10 m s uvažovaným průměrným přítokem přes 500 do 1 000 l/min</t>
  </si>
  <si>
    <t>den</t>
  </si>
  <si>
    <t>https://podminky.urs.cz/item/CS_URS_2024_01/115101302</t>
  </si>
  <si>
    <t>131251201</t>
  </si>
  <si>
    <t>Hloubení zapažených jam a zářezů strojně s urovnáním dna do předepsaného profilu a spádu v hornině třídy těžitelnosti I skupiny 3 do 20 m3</t>
  </si>
  <si>
    <t>https://podminky.urs.cz/item/CS_URS_2024_01/131251201</t>
  </si>
  <si>
    <t>"šachty DN 1000 šířka*délka*hloubka*počet"1,60*1,60*1,60*1</t>
  </si>
  <si>
    <t>"šachty ventilové šířka*délka*hloubka*počet"0,60*0,60*0,60*1</t>
  </si>
  <si>
    <t>132251103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</si>
  <si>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</si>
  <si>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</si>
  <si>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"vedení Z1 šířka*délka*hloubka"0,60*14,90*(1,50-0,48)+0,60*1,84*(1,06-0,48)+0,60*9,87*(0,76-0,20)</t>
  </si>
  <si>
    <t>"vedení Z2 šířka*délka*hloubka"0,60*24,38*(0,96-0,48)+0,60*1,63*(0,56-0,48)</t>
  </si>
  <si>
    <t>"vedení Z3 šířka*délka*hloubka"0,60*18,25*(1,12-0,48)+0,60*13,24*(1,30-0,20)</t>
  </si>
  <si>
    <t>"vedení Z4 šířka*délka*hloubka"0,60*46,84*(1,00-0,48)</t>
  </si>
  <si>
    <t>"vedení Z5 šířka*délka*hloubka"0,6*1,15*(2,75-0,2)+0,6*5,26*(1,00-0,20)+0,60*1,19*(1,00-0,48)</t>
  </si>
  <si>
    <t>"vedení Z6 šířka*délka*hloubka"0,60*4,34*(1,03-0,20)+0,60*2,84*(1,05-0,48)</t>
  </si>
  <si>
    <t>888724195</t>
  </si>
  <si>
    <t>"skládka"10,578</t>
  </si>
  <si>
    <t>"mezideponie 2x"51,65*2</t>
  </si>
  <si>
    <t>-428907976</t>
  </si>
  <si>
    <t>"k zásypu mezideponie"20,676+30,974</t>
  </si>
  <si>
    <t>"zásyp"(20,676+30,974)</t>
  </si>
  <si>
    <t>"výkop"4,312+58,324</t>
  </si>
  <si>
    <t>"zásyp"-(20,676+30,974)</t>
  </si>
  <si>
    <t>10,986*1,6 'Přepočtené koeficientem množství</t>
  </si>
  <si>
    <t>"zemina výkopu vedení"58,324</t>
  </si>
  <si>
    <t>"-lože vedení"-9,348</t>
  </si>
  <si>
    <t>"-obsyp vedení"-30,974</t>
  </si>
  <si>
    <t>"vedení"-((3,14*0,016*0,016*141)+(3,14*0,02*0,02*14,8))</t>
  </si>
  <si>
    <t>"zemina výkopu jam"4,312</t>
  </si>
  <si>
    <t>"- podkladní desky šachty" -0,144</t>
  </si>
  <si>
    <t>"-šachty"-(3,14*0,5*0,5*1,6*1)</t>
  </si>
  <si>
    <t>"-šachty"-(0,2*0,22*0,6*4)</t>
  </si>
  <si>
    <t>"vedení výška*šířka*délka" (((0,032+0,30)*0,60*141)-(3,14*0,016*0,016*141))+(((0,04+0,30)*0,60*14,80)-(3,14*0,02*0,02*14,8))</t>
  </si>
  <si>
    <t>30,974*2 "Přepočtené koeficientem množství</t>
  </si>
  <si>
    <t>"vedení výška*šířka*délka" 0,10*0,60*14,80+0,10*0,60*141</t>
  </si>
  <si>
    <t>"šachty šířka*délka*výška*počet" 1,20*1,20*0,10*1</t>
  </si>
  <si>
    <t>871161141</t>
  </si>
  <si>
    <t>Montáž vodovodního potrubí z polyetylenu PE100 RC v otevřeném výkopu svařovaných na tupo SDR 11/PN16 d 32 x 3,0 mm</t>
  </si>
  <si>
    <t>https://podminky.urs.cz/item/CS_URS_2024_01/871161141</t>
  </si>
  <si>
    <t>28613170</t>
  </si>
  <si>
    <t>trubka vodovodní PE100 SDR11 se signalizační vrstvou 32x3,0mm</t>
  </si>
  <si>
    <t>140,98*1,015 'Přepočtené koeficientem množství</t>
  </si>
  <si>
    <t>871171141</t>
  </si>
  <si>
    <t>Montáž vodovodního potrubí z polyetylenu PE100 RC v otevřeném výkopu svařovaných na tupo SDR 11/PN16 d 40 x 3,7 mm</t>
  </si>
  <si>
    <t>https://podminky.urs.cz/item/CS_URS_2024_01/871171141</t>
  </si>
  <si>
    <t>28613171</t>
  </si>
  <si>
    <t>trubka vodovodní PE100 SDR11 se signalizační vrstvou 40x3,7mm</t>
  </si>
  <si>
    <t>14,78*1,015 'Přepočtené koeficientem množství</t>
  </si>
  <si>
    <t>877161101</t>
  </si>
  <si>
    <t>Montáž tvarovek na vodovodním plastovém potrubí z polyetylenu PE 100 elektrotvarovek SDR 11/PN16 spojek, oblouků nebo redukcí d 32</t>
  </si>
  <si>
    <t>https://podminky.urs.cz/item/CS_URS_2024_01/877161101</t>
  </si>
  <si>
    <t>28614971</t>
  </si>
  <si>
    <t>elektroredukce PE 100 PN16 D 40-32mm</t>
  </si>
  <si>
    <t>28654837</t>
  </si>
  <si>
    <t>koleno 90° svěrné PP-B pro PE potrubí d32</t>
  </si>
  <si>
    <t>28614193</t>
  </si>
  <si>
    <t>oblouk 90° SDR11 PE 100 PN16 D 32mm</t>
  </si>
  <si>
    <t>877161113</t>
  </si>
  <si>
    <t>Montáž tvarovek na vodovodním plastovém potrubí z polyetylenu PE 100 elektrotvarovek SDR 11/PN16 T-kusů d 32</t>
  </si>
  <si>
    <t>https://podminky.urs.cz/item/CS_URS_2024_01/877161113</t>
  </si>
  <si>
    <t>28654847</t>
  </si>
  <si>
    <t>t-kus 90° svěrný PP-B pro PE potrubí d32</t>
  </si>
  <si>
    <t>892233122</t>
  </si>
  <si>
    <t>Proplach a dezinfekce vodovodního potrubí DN od 40 do 70</t>
  </si>
  <si>
    <t>https://podminky.urs.cz/item/CS_URS_2024_01/892233122</t>
  </si>
  <si>
    <t>140,98+14,78</t>
  </si>
  <si>
    <t>893812225.R</t>
  </si>
  <si>
    <t>Ventilová šachta zátěžová obdélníková rozměru do 20x22 cm</t>
  </si>
  <si>
    <t>59224066</t>
  </si>
  <si>
    <t>skruž betonová DN 1000x250 PS 100x25x12cm</t>
  </si>
  <si>
    <t>59224062</t>
  </si>
  <si>
    <t>dno betonové šachtové DN 1000 100x80x15cm výtok 25-60cm</t>
  </si>
  <si>
    <t>Poznámka k položce:_x000d_
Poznámka k položce: sv. výška 830 mm</t>
  </si>
  <si>
    <t>-858003522</t>
  </si>
  <si>
    <t>28661770</t>
  </si>
  <si>
    <t>poklop šachtový litinový, betonový rám DN 400 pro třídu zatížení B125</t>
  </si>
  <si>
    <t>1660577825</t>
  </si>
  <si>
    <t>899721111</t>
  </si>
  <si>
    <t>Signalizační vodič na potrubí DN do 150 mm</t>
  </si>
  <si>
    <t>https://podminky.urs.cz/item/CS_URS_2024_01/899721111</t>
  </si>
  <si>
    <t>899722113</t>
  </si>
  <si>
    <t>Krytí potrubí z plastů výstražnou fólií z PVC šířky přes 25 do 34 cm</t>
  </si>
  <si>
    <t>https://podminky.urs.cz/item/CS_URS_2024_01/899722113</t>
  </si>
  <si>
    <t>977151113</t>
  </si>
  <si>
    <t>Jádrové vrty diamantovými korunkami do stavebních materiálů (železobetonu, betonu, cihel, obkladů, dlažeb, kamene) průměru přes 40 do 50 mm</t>
  </si>
  <si>
    <t>https://podminky.urs.cz/item/CS_URS_2024_01/977151113</t>
  </si>
  <si>
    <t>"zřízení technologické šachty" 1*0,12</t>
  </si>
  <si>
    <t>724</t>
  </si>
  <si>
    <t>Zdravotechnika - strojní vybavení</t>
  </si>
  <si>
    <t>724131111</t>
  </si>
  <si>
    <t>Čerpadla vodovodní ruční stojanová s potrubím a sacím košem pro hloubku studny do 7 m</t>
  </si>
  <si>
    <t>soubor</t>
  </si>
  <si>
    <t>https://podminky.urs.cz/item/CS_URS_2024_01/724131111</t>
  </si>
  <si>
    <t>724211223</t>
  </si>
  <si>
    <t>Domovní vodárny s čerpacím soustrojím a sacím košem bez potrubí s tlakovou vakovou nádobou dopravní výška H (m) / objem nádoby (l) 37 m/20 l</t>
  </si>
  <si>
    <t>https://podminky.urs.cz/item/CS_URS_2024_01/724211223</t>
  </si>
  <si>
    <t>724232116</t>
  </si>
  <si>
    <t>Příslušenství domovních vodáren ovládací spínač tlakový zapínací tlak 1-5 bar 230 V</t>
  </si>
  <si>
    <t>https://podminky.urs.cz/item/CS_URS_2024_01/724232116</t>
  </si>
  <si>
    <t>998724101</t>
  </si>
  <si>
    <t>Přesun hmot pro strojní vybavení stanovený z hmotnosti přesunovaného materiálu vodorovná dopravní vzdálenost do 50 m základní v objektech výšky do 6 m</t>
  </si>
  <si>
    <t>https://podminky.urs.cz/item/CS_URS_2024_01/998724101</t>
  </si>
  <si>
    <t>230170001</t>
  </si>
  <si>
    <t>Příprava pro zkoušku těsnosti potrubí DN do 40</t>
  </si>
  <si>
    <t>https://podminky.urs.cz/item/CS_URS_2024_01/230170001</t>
  </si>
  <si>
    <t>230170002</t>
  </si>
  <si>
    <t>Příprava pro zkoušku těsnosti potrubí DN přes 40 do 80</t>
  </si>
  <si>
    <t>https://podminky.urs.cz/item/CS_URS_2024_01/230170002</t>
  </si>
  <si>
    <t>230170011</t>
  </si>
  <si>
    <t>Zkouška těsnosti potrubí DN do 40</t>
  </si>
  <si>
    <t>https://podminky.urs.cz/item/CS_URS_2024_01/230170011</t>
  </si>
  <si>
    <t>230170012</t>
  </si>
  <si>
    <t>Zkouška těsnosti potrubí DN přes 40 do 80</t>
  </si>
  <si>
    <t>https://podminky.urs.cz/item/CS_URS_2024_01/230170012</t>
  </si>
  <si>
    <t>Vedlejší rozpočtové náklady</t>
  </si>
  <si>
    <t>043002000</t>
  </si>
  <si>
    <t>Zkoušky a ostatní měření</t>
  </si>
  <si>
    <t>kompl</t>
  </si>
  <si>
    <t>044002000</t>
  </si>
  <si>
    <t>Revize</t>
  </si>
  <si>
    <t>kompll</t>
  </si>
  <si>
    <t>SO 401 - Veřejné osvětlení</t>
  </si>
  <si>
    <t xml:space="preserve">    94 - Lešení a stavební výtahy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</si>
  <si>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</si>
  <si>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</si>
  <si>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</si>
  <si>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>Lešení a stavební výtahy</t>
  </si>
  <si>
    <t>945421110</t>
  </si>
  <si>
    <t>Hydraulická zvedací plošina včetně obsluhy instalovaná na automobilovém podvozku, výšky zdvihu do 18 m</t>
  </si>
  <si>
    <t>https://podminky.urs.cz/item/CS_URS_2024_01/945421110</t>
  </si>
  <si>
    <t>741</t>
  </si>
  <si>
    <t>Elektroinstalace - silnoproud</t>
  </si>
  <si>
    <t>741110312</t>
  </si>
  <si>
    <t>Montáž trubek ochranných s nasunutím nebo našroubováním do krabic plastových tuhých, uložených volně, vnitřní Ø přes 40 do 90 mm</t>
  </si>
  <si>
    <t>https://podminky.urs.cz/item/CS_URS_2024_01/741110312</t>
  </si>
  <si>
    <t>34571361</t>
  </si>
  <si>
    <t>trubka elektroinstalační HDPE tuhá dvouplášťová korugovaná D 41/50mm</t>
  </si>
  <si>
    <t>340*1,05 'Přepočtené koeficientem množství</t>
  </si>
  <si>
    <t>741110314</t>
  </si>
  <si>
    <t>Montáž trubek ochranných s nasunutím nebo našroubováním do krabic plastových tuhých, uložených volně, vnitřní Ø přes 133 do 152 mm</t>
  </si>
  <si>
    <t>https://podminky.urs.cz/item/CS_URS_2024_01/741110314</t>
  </si>
  <si>
    <t>28611140</t>
  </si>
  <si>
    <t>trubka kanalizační PVC DN 250x1000mm SN4</t>
  </si>
  <si>
    <t>6*1,05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</si>
  <si>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</si>
  <si>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</si>
  <si>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https://podminky.urs.cz/item/CS_URS_2024_01/741122122</t>
  </si>
  <si>
    <t>34111030</t>
  </si>
  <si>
    <t>kabel instalační jádro Cu plné izolace PVC plášť PVC 450/750V (CYKY) 3x1,5mm2</t>
  </si>
  <si>
    <t>Poznámka k položce:_x000d_
Poznámka k položce: CYKY, průměr kabelu 8,6mm</t>
  </si>
  <si>
    <t>30*1,15 'Přepočtené koeficientem množství</t>
  </si>
  <si>
    <t>34111036</t>
  </si>
  <si>
    <t>kabel instalační jádro Cu plné izolace PVC plášť PVC 450/750V (CYKY) 3x2,5mm2</t>
  </si>
  <si>
    <t>80*1,15 'Přepočtené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</si>
  <si>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</si>
  <si>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</si>
  <si>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https://podminky.urs.cz/item/CS_URS_2024_01/741122133</t>
  </si>
  <si>
    <t>34111076</t>
  </si>
  <si>
    <t>kabel instalační jádro Cu plné izolace PVC plášť PVC 450/750V (CYKY) 4x10mm2</t>
  </si>
  <si>
    <t>Poznámka k položce:_x000d_
Poznámka k položce: CYKY, průměr kabelu 16,1mm</t>
  </si>
  <si>
    <t>210*1,15 'Přepočtené koeficientem množství</t>
  </si>
  <si>
    <t>741122143</t>
  </si>
  <si>
    <t>Montáž kabelů měděných bez ukončení uložených v trubkách zatažených plných kulatých nebo bezhalogenových (např. CYKY) počtu a průřezu žil 5x4 až 6 mm2</t>
  </si>
  <si>
    <t>https://podminky.urs.cz/item/CS_URS_2024_01/741122143</t>
  </si>
  <si>
    <t>34111100</t>
  </si>
  <si>
    <t>kabel instalační jádro Cu plné izolace PVC plášť PVC 450/750V (CYKY) 5x6mm2</t>
  </si>
  <si>
    <t>Poznámka k položce:_x000d_
Poznámka k položce: CYKY, průměr kabelu 15,1mm</t>
  </si>
  <si>
    <t>70*1,15 'Přepočtené koeficientem množství</t>
  </si>
  <si>
    <t>741130021</t>
  </si>
  <si>
    <t>Ukončení vodičů izolovaných s označením a zapojením na svorkovnici s otevřením a uzavřením krytu, průřezu žíly do 2,5 mm2</t>
  </si>
  <si>
    <t>https://podminky.urs.cz/item/CS_URS_2024_01/741130021</t>
  </si>
  <si>
    <t>741130026</t>
  </si>
  <si>
    <t>Ukončení vodičů izolovaných s označením a zapojením na svorkovnici s otevřením a uzavřením krytu, průřezu žíly do 25 mm2</t>
  </si>
  <si>
    <t>https://podminky.urs.cz/item/CS_URS_2024_01/741130026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</si>
  <si>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</si>
  <si>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</si>
  <si>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https://podminky.urs.cz/item/CS_URS_2024_01/741410021</t>
  </si>
  <si>
    <t>35442062</t>
  </si>
  <si>
    <t>pás zemnící 30x4mm FeZn</t>
  </si>
  <si>
    <t>kg</t>
  </si>
  <si>
    <t>290*0,95 'Přepočtené koeficientem množství</t>
  </si>
  <si>
    <t>741810003</t>
  </si>
  <si>
    <t>Zkoušky a prohlídky elektrických rozvodů a zařízení celková prohlídka a vyhotovení revizní zprávy pro objem montážních prací přes 500 do 1000 tis. Kč</t>
  </si>
  <si>
    <t>https://podminky.urs.cz/item/CS_URS_2024_01/741810003</t>
  </si>
  <si>
    <t>741820102</t>
  </si>
  <si>
    <t>Měření osvětlovacího zařízení intenzity osvětlení na pracovišti do 50 svítidel</t>
  </si>
  <si>
    <t>https://podminky.urs.cz/item/CS_URS_2024_01/741820102</t>
  </si>
  <si>
    <t>998741101</t>
  </si>
  <si>
    <t>Přesun hmot pro silnoproud stanovený z hmotnosti přesunovaného materiálu vodorovná dopravní vzdálenost do 50 m základní v objektech výšky do 6 m</t>
  </si>
  <si>
    <t>924515821</t>
  </si>
  <si>
    <t>https://podminky.urs.cz/item/CS_URS_2024_01/998741101</t>
  </si>
  <si>
    <t>742</t>
  </si>
  <si>
    <t>Elektroinstalace - slaboproud</t>
  </si>
  <si>
    <t>742122001</t>
  </si>
  <si>
    <t>Montáž kabelové spojky nebo svorkovnice do 15 žil</t>
  </si>
  <si>
    <t>https://podminky.urs.cz/item/CS_URS_2024_01/742122001</t>
  </si>
  <si>
    <t>35436036.R</t>
  </si>
  <si>
    <t>spojka kabelová odbočná 5x6mm/3x2,5mm</t>
  </si>
  <si>
    <t>998742101</t>
  </si>
  <si>
    <t>Přesun hmot pro slaboproud stanovený z hmotnosti přesunovaného materiálu vodorovná dopravní vzdálenost do 50 m základní v objektech výšky do 6 m</t>
  </si>
  <si>
    <t>https://podminky.urs.cz/item/CS_URS_2024_01/998742101</t>
  </si>
  <si>
    <t>741371920</t>
  </si>
  <si>
    <t>Demontáž svítidel bez zachování funkčnosti (do suti) exteriérových s integrovaným zdrojem LED samostatných sloupkových</t>
  </si>
  <si>
    <t>https://podminky.urs.cz/item/CS_URS_2024_01/741371920</t>
  </si>
  <si>
    <t>210203901</t>
  </si>
  <si>
    <t>Montáž svítidel LED se zapojením vodičů průmyslových nebo venkovních na výložník nebo dřík</t>
  </si>
  <si>
    <t>https://podminky.urs.cz/item/CS_URS_2024_01/210203901</t>
  </si>
  <si>
    <t>34774000.R</t>
  </si>
  <si>
    <t>svítidlo pro osvětlení komunikace na dřík zdroj LED 26W 3594lm 3000K</t>
  </si>
  <si>
    <t>210204011</t>
  </si>
  <si>
    <t>Montáž stožárů osvětlení samostatně stojících ocelových, délky do 12 m</t>
  </si>
  <si>
    <t>https://podminky.urs.cz/item/CS_URS_2024_01/210204011</t>
  </si>
  <si>
    <t>31674065</t>
  </si>
  <si>
    <t>stožár osvětlovací sadový Pz 133/89/60 v 5,0m</t>
  </si>
  <si>
    <t>210204201</t>
  </si>
  <si>
    <t>Montáž elektrovýzbroje stožárů osvětlení 1 okruh</t>
  </si>
  <si>
    <t>https://podminky.urs.cz/item/CS_URS_2024_01/210204201</t>
  </si>
  <si>
    <t>31674130</t>
  </si>
  <si>
    <t>výzbroj stožárová SV 6.10.4</t>
  </si>
  <si>
    <t>741372127</t>
  </si>
  <si>
    <t>Montáž svítidel s integrovaným zdrojem LED se zapojením vodičů exteriérových samostatných sloupkových</t>
  </si>
  <si>
    <t>https://podminky.urs.cz/item/CS_URS_2024_01/741372127</t>
  </si>
  <si>
    <t>Poznámka k položce:_x000d_
Poznámka k položce: včetně základu FeZn</t>
  </si>
  <si>
    <t>1410359.R</t>
  </si>
  <si>
    <t>sloupkové svítidlo asymetrické, IK 10, litý hliník,1100 lm, 3000 K, 9W, výška 1 m, průměr 110 mm</t>
  </si>
  <si>
    <t>210280131</t>
  </si>
  <si>
    <t>Zkoušky a prohlídky rozvodných zařízení revize, seřízení a uvedení do provozu řídící skříně pro vn</t>
  </si>
  <si>
    <t>https://podminky.urs.cz/item/CS_URS_2024_01/210280131</t>
  </si>
  <si>
    <t>220960021</t>
  </si>
  <si>
    <t>Montáž stožárové svorkovnice s připevněním</t>
  </si>
  <si>
    <t>https://podminky.urs.cz/item/CS_URS_2024_01/220960021</t>
  </si>
  <si>
    <t>1136641</t>
  </si>
  <si>
    <t>stožárová svorkovnice</t>
  </si>
  <si>
    <t>46-M</t>
  </si>
  <si>
    <t>Zemní práce při extr.mont.pracích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</si>
  <si>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</si>
  <si>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</si>
  <si>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https://podminky.urs.cz/item/CS_URS_2024_01/460141112</t>
  </si>
  <si>
    <t>"stožár" 6*1*1*1</t>
  </si>
  <si>
    <t>460171182</t>
  </si>
  <si>
    <t>Hloubení nezapažených kabelových rýh strojně včetně urovnání dna s přemístěním výkopku do vzdálenosti 3 m od okraje jámy nebo s naložením na dopravní prostředek šířky 35 cm hloubky 90 cm v hornině třídy těžitelnosti I skupiny 3</t>
  </si>
  <si>
    <t>https://podminky.urs.cz/item/CS_URS_2024_01/460171182</t>
  </si>
  <si>
    <t>"délka" 250,00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</si>
  <si>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</si>
  <si>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</si>
  <si>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https://podminky.urs.cz/item/CS_URS_2024_01/460341113</t>
  </si>
  <si>
    <t>"zemina výkop-zásypy" (6+250*0,4*1)-(250*0,4*0,65)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</si>
  <si>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</si>
  <si>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</si>
  <si>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https://podminky.urs.cz/item/CS_URS_2024_01/460341121</t>
  </si>
  <si>
    <t>41*9 'Přepočtené koeficientem množství</t>
  </si>
  <si>
    <t>460361111</t>
  </si>
  <si>
    <t>Poplatek (skládkovné) za uložení zeminy na skládce zatříděné do Katalogu odpadů pod kódem 17 05 04</t>
  </si>
  <si>
    <t>https://podminky.urs.cz/item/CS_URS_2024_01/460361111</t>
  </si>
  <si>
    <t>41*1,6 'Přepočtené koeficientem množství</t>
  </si>
  <si>
    <t>460451192</t>
  </si>
  <si>
    <t>Zásyp kabelových rýh strojně s přemístěním sypaniny ze vzdálenosti do 10 m, s uložením výkopku ve vrstvách včetně zhutnění a urovnání povrchu šířky 35 cm hloubky 90 cm z horniny třídy těžitelnosti I skupiny 3</t>
  </si>
  <si>
    <t>https://podminky.urs.cz/item/CS_URS_2024_01/460451192</t>
  </si>
  <si>
    <t>"obsyp potrubí v tl. 200 mm- vedení" (0,20*0,40*250,00)-(3,14*0,025*0,025*250)</t>
  </si>
  <si>
    <t>19,509*1,8 'Přepočtené koeficientem množství</t>
  </si>
  <si>
    <t>460641113</t>
  </si>
  <si>
    <t>Základové konstrukce základ bez bednění do rostlé zeminy z monolitického betonu tř. C 16/20</t>
  </si>
  <si>
    <t>https://podminky.urs.cz/item/CS_URS_2024_01/460641113</t>
  </si>
  <si>
    <t>460661112</t>
  </si>
  <si>
    <t>Kabelové lože z písku včetně podsypu, zhutnění a urovnání povrchu pro kabely nn bez zakrytí, šířky přes 35 do 50 cm</t>
  </si>
  <si>
    <t>https://podminky.urs.cz/item/CS_URS_2024_01/460661112</t>
  </si>
  <si>
    <t>460671113</t>
  </si>
  <si>
    <t>Výstražné prvky pro krytí kabelů včetně vyrovnání povrchu rýhy, rozvinutí a uložení fólie, šířky přes 25 do 35 cm</t>
  </si>
  <si>
    <t>https://podminky.urs.cz/item/CS_URS_2024_01/460671113</t>
  </si>
  <si>
    <t>469981111</t>
  </si>
  <si>
    <t>Přesun hmot pro pomocné stavební práce při elektromontážích dopravní vzdálenost do 1 000 m</t>
  </si>
  <si>
    <t>https://podminky.urs.cz/item/CS_URS_2024_01/469981111</t>
  </si>
  <si>
    <t>SO 701 - Demolice garáží</t>
  </si>
  <si>
    <t xml:space="preserve">    96 - Bourání konstrukcí</t>
  </si>
  <si>
    <t>Bourání konstrukcí</t>
  </si>
  <si>
    <t>961055111</t>
  </si>
  <si>
    <t>Bourání základů z betonu železového</t>
  </si>
  <si>
    <t>https://podminky.urs.cz/item/CS_URS_2024_01/961055111</t>
  </si>
  <si>
    <t>Poznámka k položce:_x000d_
Poznámka k položce: odhad</t>
  </si>
  <si>
    <t>"základová deska garáže" 3*5,30*3,10*0,20</t>
  </si>
  <si>
    <t>981332111</t>
  </si>
  <si>
    <t>Demolice ocelových konstrukcí hal, sil, technologických zařízení apod. jakýmkoliv způsobem</t>
  </si>
  <si>
    <t>https://podminky.urs.cz/item/CS_URS_2024_01/981332111</t>
  </si>
  <si>
    <t>"demontáž stávající garáže" 300*3/1000</t>
  </si>
  <si>
    <t>997006512</t>
  </si>
  <si>
    <t>Vodorovná doprava suti na skládku s naložením na dopravní prostředek a složením přes 100 m do 1 km</t>
  </si>
  <si>
    <t>https://podminky.urs.cz/item/CS_URS_2024_01/997006512</t>
  </si>
  <si>
    <t>"ocel uložená na sběrný dvůr" 0,90</t>
  </si>
  <si>
    <t>"beton uložen na skládku odpadu" 23,659</t>
  </si>
  <si>
    <t>997006519</t>
  </si>
  <si>
    <t>Vodorovná doprava suti na skládku Příplatek k ceně -6512 za každý další i započatý 1 km</t>
  </si>
  <si>
    <t>https://podminky.urs.cz/item/CS_URS_2024_01/997006519</t>
  </si>
  <si>
    <t>23,659*9 'Přepočtené koeficientem množství</t>
  </si>
  <si>
    <t>997013602</t>
  </si>
  <si>
    <t>Poplatek za uložení stavebního odpadu na skládce (skládkovné) z armovaného betonu zatříděného do Katalogu odpadů pod kódem 17 01 01</t>
  </si>
  <si>
    <t>https://podminky.urs.cz/item/CS_URS_2024_01/997013602</t>
  </si>
  <si>
    <t>SO 800 - Ochranna stávají...</t>
  </si>
  <si>
    <t>122211101</t>
  </si>
  <si>
    <t>Odkopávky a prokopávky ručně zapažené i nezapažené v hornině třídy těžitelnosti I skupiny 3</t>
  </si>
  <si>
    <t>https://podminky.urs.cz/item/CS_URS_2024_01/122211101</t>
  </si>
  <si>
    <t>"stromová mísa" 1,25*1,25*0,05</t>
  </si>
  <si>
    <t>"výkop"0,078</t>
  </si>
  <si>
    <t>167111101</t>
  </si>
  <si>
    <t>Nakládání, skládání a překládání neulehlého výkopku nebo sypaniny ručně nakládání, z hornin třídy těžitelnosti I, skupiny 1 až 3</t>
  </si>
  <si>
    <t>1754480705</t>
  </si>
  <si>
    <t>https://podminky.urs.cz/item/CS_URS_2024_01/167111101</t>
  </si>
  <si>
    <t>0,078*1,6 'Přepočtené koeficientem množství</t>
  </si>
  <si>
    <t>184215411</t>
  </si>
  <si>
    <t>Zhotovení závlahové mísy u solitérních dřevin v rovině nebo na svahu do 1:5, o průměru mísy do 0,5 m</t>
  </si>
  <si>
    <t>1045844424</t>
  </si>
  <si>
    <t>https://podminky.urs.cz/item/CS_URS_2024_01/184215411</t>
  </si>
  <si>
    <t>58344121</t>
  </si>
  <si>
    <t>štěrkodrť frakce 0/8</t>
  </si>
  <si>
    <t>1,25*1,25*0,05</t>
  </si>
  <si>
    <t>0,078*1,8 'Přepočtené koeficientem množství</t>
  </si>
  <si>
    <t>184818312</t>
  </si>
  <si>
    <t>Instalace bezpečnostních vazeb pro zajištění koruny stromu dynamická přes 1 do 3 lan</t>
  </si>
  <si>
    <t>https://podminky.urs.cz/item/CS_URS_2024_01/184818312</t>
  </si>
  <si>
    <t>67543204</t>
  </si>
  <si>
    <t>vazba stromu bezpečnostní dynamická nosnost lana 4t</t>
  </si>
  <si>
    <t>184851512</t>
  </si>
  <si>
    <t>Řez stromů tvarovací hlavový s opakovaným intervalem řezu do 2 let výšky nasazení hlavy přes 2 do 6 m</t>
  </si>
  <si>
    <t>https://podminky.urs.cz/item/CS_URS_2024_01/184851512</t>
  </si>
  <si>
    <t>Poznámka k položce:_x000d_
Poznámka k položce: srovnávací řez koruny po dokončení stavebních prací</t>
  </si>
  <si>
    <t>184852444</t>
  </si>
  <si>
    <t>Řez stromů prováděný lezeckou technikou redukční obvodový (S-RO), plocha koruny stromu přes 300 do 330 m2</t>
  </si>
  <si>
    <t>https://podminky.urs.cz/item/CS_URS_2024_01/184852444</t>
  </si>
  <si>
    <t>998231411</t>
  </si>
  <si>
    <t>Přesun hmot pro sadovnické a krajinářské úpravy ručně (bez užití mechanizace) dopravní vzdálenost do 100 m</t>
  </si>
  <si>
    <t>https://podminky.urs.cz/item/CS_URS_2024_01/998231411</t>
  </si>
  <si>
    <t>SO 801 - Návrh výsadeb</t>
  </si>
  <si>
    <t>Soupis:</t>
  </si>
  <si>
    <t>01 - Výsadba</t>
  </si>
  <si>
    <t xml:space="preserve">    767 - Konstrukce zámečnické</t>
  </si>
  <si>
    <t>119005132</t>
  </si>
  <si>
    <t>Vytyčení výsadeb s rozmístěním rostlin dle projektové dokumentace zapojených nebo v záhonu, plochy přes 100 m2 do plochy individuálně</t>
  </si>
  <si>
    <t>193311534</t>
  </si>
  <si>
    <t>https://podminky.urs.cz/item/CS_URS_2024_01/119005132</t>
  </si>
  <si>
    <t>119005151</t>
  </si>
  <si>
    <t>Vytyčení výsadeb s rozmístěním rostlin dle projektové dokumentace solitérních do 10 kusů</t>
  </si>
  <si>
    <t>1721863731</t>
  </si>
  <si>
    <t>https://podminky.urs.cz/item/CS_URS_2024_01/119005151</t>
  </si>
  <si>
    <t>180405114</t>
  </si>
  <si>
    <t>Založení trávníků ve vegetačních dlaždicích nebo prefabrikátech výsevem směsi substrátu a semene v rovině nebo na svahu do 1:5</t>
  </si>
  <si>
    <t>-197309464</t>
  </si>
  <si>
    <t>https://podminky.urs.cz/item/CS_URS_2024_01/180405114</t>
  </si>
  <si>
    <t>00572420</t>
  </si>
  <si>
    <t>osivo směs travní parková okrasná</t>
  </si>
  <si>
    <t>311288284</t>
  </si>
  <si>
    <t>Poznámka k položce:_x000d_
Poznámka k položce: Složení směsi: •	kostřava červená výběžkatá (Festuca rubra rubra) – 15% •	kostřava červená kr. výběžkatá (Festuca rubra trichophylla) – 15% •	jílek vytrvalý (Lolium perenne) – 40% •	lipnice luční (Poa pratensis) – 30%</t>
  </si>
  <si>
    <t>531*0,02 'Přepočtené koeficientem množství</t>
  </si>
  <si>
    <t>10371500</t>
  </si>
  <si>
    <t>substrát pro trávníky VL</t>
  </si>
  <si>
    <t>-463136024</t>
  </si>
  <si>
    <t>531*0,002 'Přepočtené koeficientem množství</t>
  </si>
  <si>
    <t>181351003</t>
  </si>
  <si>
    <t>Rozprostření a urovnání ornice v rovině nebo ve svahu sklonu do 1:5 strojně při souvislé ploše do 100 m2, tl. vrstvy do 200 mm</t>
  </si>
  <si>
    <t>-614667548</t>
  </si>
  <si>
    <t>https://podminky.urs.cz/item/CS_URS_2024_01/181351003</t>
  </si>
  <si>
    <t>Poznámka k položce:_x000d_
Poznámka k položce: 50% ornice, 30 % kompost, 20% štěrk fr.4/8</t>
  </si>
  <si>
    <t>"plocha podrostového záhonu" 3,40</t>
  </si>
  <si>
    <t>10321100.R</t>
  </si>
  <si>
    <t>kompost</t>
  </si>
  <si>
    <t>-1894292951</t>
  </si>
  <si>
    <t>"30%" 3,4*0,15*0,30</t>
  </si>
  <si>
    <t>58343810</t>
  </si>
  <si>
    <t>kamenivo drcené hrubé frakce 4/8</t>
  </si>
  <si>
    <t>-738440190</t>
  </si>
  <si>
    <t>"20%" 3,4*0,15*0,20</t>
  </si>
  <si>
    <t>0,102*1,8 'Přepočtené koeficientem množství</t>
  </si>
  <si>
    <t>181351005</t>
  </si>
  <si>
    <t>Rozprostření a urovnání ornice v rovině nebo ve svahu sklonu do 1:5 strojně při souvislé ploše do 100 m2, tl. vrstvy přes 250 do 300 mm</t>
  </si>
  <si>
    <t>-590781373</t>
  </si>
  <si>
    <t>https://podminky.urs.cz/item/CS_URS_2024_01/181351005</t>
  </si>
  <si>
    <t>Poznámka k položce:_x000d_
Poznámka k položce: 20 % zeminy, 30% kompost, 50% písek</t>
  </si>
  <si>
    <t>"plocha vypařovacích průlehů" 57,1</t>
  </si>
  <si>
    <t>1240518670</t>
  </si>
  <si>
    <t>"30%" 57,1*0,30*0,30</t>
  </si>
  <si>
    <t>58154410</t>
  </si>
  <si>
    <t>písek křemičitý sušený frakce 0,1</t>
  </si>
  <si>
    <t>-486875217</t>
  </si>
  <si>
    <t>"30%" 57,1*0,30*0,50</t>
  </si>
  <si>
    <t>8,565*1,8 'Přepočtené koeficientem množství</t>
  </si>
  <si>
    <t>181351104</t>
  </si>
  <si>
    <t>Rozprostření a urovnání ornice v rovině nebo ve svahu sklonu do 1:5 strojně při souvislé ploše přes 100 do 500 m2, tl. vrstvy přes 200 do 250 mm</t>
  </si>
  <si>
    <t>150655566</t>
  </si>
  <si>
    <t>https://podminky.urs.cz/item/CS_URS_2024_01/181351104</t>
  </si>
  <si>
    <t>Poznámka k položce:_x000d_
Poznámka k položce: travobylinné záhony: 50% ornice; 30% kompost, 20% štěrk fr. 8/4 štěrkový trávník tl. 20 cm: 20% ornice; 20% štěrk fr.0/32 zelený chodníček:100% ornice</t>
  </si>
  <si>
    <t>"plocha travobylinných záhonů" 160,9</t>
  </si>
  <si>
    <t>"plocha štěrkového trávníku"86,00</t>
  </si>
  <si>
    <t>"plocha zeleného chodníčku"560,00</t>
  </si>
  <si>
    <t>-1290764293</t>
  </si>
  <si>
    <t>"plocha travobylinných záhonů 30%" 160,9*0,25*0,30</t>
  </si>
  <si>
    <t>409755301</t>
  </si>
  <si>
    <t>"plocha travobylinných záhonů 20%" 160,9*0,25*0,20</t>
  </si>
  <si>
    <t>8,045*1,8 'Přepočtené koeficientem množství</t>
  </si>
  <si>
    <t>58344171</t>
  </si>
  <si>
    <t>štěrkodrť frakce 0/32</t>
  </si>
  <si>
    <t>766218717</t>
  </si>
  <si>
    <t>"plocha štěrkového trávníku 80%"86*0,20*0,80</t>
  </si>
  <si>
    <t>13,76*1,8 'Přepočtené koeficientem množství</t>
  </si>
  <si>
    <t>181411131</t>
  </si>
  <si>
    <t>Založení trávníku na půdě předem připravené plochy do 1000 m2 výsevem včetně utažení parkového v rovině nebo na svahu do 1:5</t>
  </si>
  <si>
    <t>449642186</t>
  </si>
  <si>
    <t>https://podminky.urs.cz/item/CS_URS_2024_01/181411131</t>
  </si>
  <si>
    <t>371240453</t>
  </si>
  <si>
    <t>Poznámka k položce:_x000d_
Poznámka k položce: travní směs „Zelený chodníček"</t>
  </si>
  <si>
    <t>560*0,02 'Přepočtené koeficientem množství</t>
  </si>
  <si>
    <t>181411141</t>
  </si>
  <si>
    <t>Založení trávníku na půdě předem připravené plochy do 1000 m2 výsevem včetně utažení parterového v rovině nebo na svahu do 1:5</t>
  </si>
  <si>
    <t>825624730</t>
  </si>
  <si>
    <t>https://podminky.urs.cz/item/CS_URS_2024_01/181411141</t>
  </si>
  <si>
    <t>631088782</t>
  </si>
  <si>
    <t xml:space="preserve">Poznámka k položce:_x000d_
Poznámka k položce: Složení: •	trávy 98% : kostřava červená pravá (Festuca rubra rubra 'Tagera') 10 %, kostřava červená (Festuca rubra trichophylla 'Mirka') 13 %, kostřava drsnolistá (Festuca trachyphylla 'Dorotka') 5 %, jílek vytrvalý (Lolium perenne 'Honzík') 40%, lipnice luční (Poa pratensis 'Balin') 30 %  •	Byliny 2% : řebříček obecný (Achillea millefolium) 2 %</t>
  </si>
  <si>
    <t>86*0,02 'Přepočtené koeficientem množství</t>
  </si>
  <si>
    <t>1884707072</t>
  </si>
  <si>
    <t>005R.pol.01</t>
  </si>
  <si>
    <t xml:space="preserve">osivo směs travní  - kvetoucí louka</t>
  </si>
  <si>
    <t>-1942867469</t>
  </si>
  <si>
    <t>161*0,007 'Přepočtené koeficientem množství</t>
  </si>
  <si>
    <t>183101213</t>
  </si>
  <si>
    <t>Hloubení jamek pro vysazování rostlin v zemině skupiny 1 až 4 s výměnou půdy z 50% v rovině nebo na svahu do 1:5, objemu přes 0,02 do 0,05 m3</t>
  </si>
  <si>
    <t>-1424230248</t>
  </si>
  <si>
    <t>https://podminky.urs.cz/item/CS_URS_2024_01/183101213</t>
  </si>
  <si>
    <t>Poznámka k položce:_x000d_
Poznámka k položce: 50% štěrku fr. 4/8, 25% ornice, 25% substrát pro hortenzie</t>
  </si>
  <si>
    <t>10321100</t>
  </si>
  <si>
    <t>zahradní substrát pro výsadbu VL</t>
  </si>
  <si>
    <t>1793709110</t>
  </si>
  <si>
    <t>"25% jámy" 0,05*0,25*18</t>
  </si>
  <si>
    <t>860858220</t>
  </si>
  <si>
    <t>"50% jámy" 0,05*0,50*18</t>
  </si>
  <si>
    <t>0,45*1,8 'Přepočtené koeficientem množství</t>
  </si>
  <si>
    <t>10390010.R</t>
  </si>
  <si>
    <t>přípravek na zlepšení půdy pro růst kořenů a rostlin</t>
  </si>
  <si>
    <t>159683501</t>
  </si>
  <si>
    <t>"1kg/m3" 18*0,05*1</t>
  </si>
  <si>
    <t>183101221</t>
  </si>
  <si>
    <t>Hloubení jamek pro vysazování rostlin v zemině skupiny 1 až 4 s výměnou půdy z 50% v rovině nebo na svahu do 1:5, objemu přes 0,40 do 1,00 m3</t>
  </si>
  <si>
    <t>627673960</t>
  </si>
  <si>
    <t>https://podminky.urs.cz/item/CS_URS_2024_01/183101221</t>
  </si>
  <si>
    <t>Poznámka k položce:_x000d_
Poznámka k položce: 50% stěrk fr.8/16 mm, 25% ornice, 25% podorničí</t>
  </si>
  <si>
    <t>58343872</t>
  </si>
  <si>
    <t>kamenivo drcené hrubé frakce 8/16</t>
  </si>
  <si>
    <t>1384372986</t>
  </si>
  <si>
    <t>"50% jámy" 0,5*5*0,50</t>
  </si>
  <si>
    <t>1,25*1,8 'Přepočtené koeficientem množství</t>
  </si>
  <si>
    <t>-1100664406</t>
  </si>
  <si>
    <t>"1kg/m3" 5*0,5*1</t>
  </si>
  <si>
    <t>183101321.R</t>
  </si>
  <si>
    <t>Jamky pro výsadbu s výměnou 70 % půdy zeminy skupiny 1 až 4 obj přes 0,4 do 1 m3 v rovině a svahu do 1:5</t>
  </si>
  <si>
    <t>-412178627</t>
  </si>
  <si>
    <t>Poznámka k položce:_x000d_
Poznámka k položce: 70% štěrk fr. 8/16 mm, 30% ornice</t>
  </si>
  <si>
    <t>841851409</t>
  </si>
  <si>
    <t>"70% jámy" 0,5*0,70*2</t>
  </si>
  <si>
    <t>0,7*1,8 'Přepočtené koeficientem množství</t>
  </si>
  <si>
    <t>-858454398</t>
  </si>
  <si>
    <t>"1kg/m3" 2*0,5*1</t>
  </si>
  <si>
    <t>183111213</t>
  </si>
  <si>
    <t>Hloubení jamek pro vysazování rostlin v zemině skupiny 1 až 4 s výměnou půdy z 50% v rovině nebo na svahu do 1:5, objemu přes 0,005 do 0,01 m3</t>
  </si>
  <si>
    <t>770776297</t>
  </si>
  <si>
    <t>https://podminky.urs.cz/item/CS_URS_2024_01/183111213</t>
  </si>
  <si>
    <t>Poznámka k položce:_x000d_
Poznámka k položce: 50% štěrku fr. 4/8, 25% ornice, 25% podorničí</t>
  </si>
  <si>
    <t>-711622620</t>
  </si>
  <si>
    <t>"50% jámy" 0,01*0,50*112</t>
  </si>
  <si>
    <t>0,56*1,8 'Přepočtené koeficientem množství</t>
  </si>
  <si>
    <t>-1421353697</t>
  </si>
  <si>
    <t>"1kg/m3" 112*0,01*1</t>
  </si>
  <si>
    <t>183211313</t>
  </si>
  <si>
    <t>Výsadba květin do připravené půdy se zalitím do připravené půdy, se zalitím cibulí nebo hlíz</t>
  </si>
  <si>
    <t>-271827894</t>
  </si>
  <si>
    <t>https://podminky.urs.cz/item/CS_URS_2024_01/183211313</t>
  </si>
  <si>
    <t>"cibuloviny v trávník" 560</t>
  </si>
  <si>
    <t>"pobytová zahrada" 495</t>
  </si>
  <si>
    <t>"záhon u veřejného prostoru" 483</t>
  </si>
  <si>
    <t>00572610.R</t>
  </si>
  <si>
    <t>modřenec arménský /Muscari armeniacum/</t>
  </si>
  <si>
    <t>372936166</t>
  </si>
  <si>
    <t>00572610.R1</t>
  </si>
  <si>
    <t>narcis /Narcissus „Sailboat“/</t>
  </si>
  <si>
    <t>-738448724</t>
  </si>
  <si>
    <t>00572610.R2</t>
  </si>
  <si>
    <t>tulipán /Tulipa ‚Hakuun‘/</t>
  </si>
  <si>
    <t>-744919192</t>
  </si>
  <si>
    <t>00572610.R3</t>
  </si>
  <si>
    <t>krokus ‚Jean d‘Arc‘ /Crocus ‚Jean d‘Arc‘/</t>
  </si>
  <si>
    <t>-1380218376</t>
  </si>
  <si>
    <t>183211322</t>
  </si>
  <si>
    <t>Výsadba květin do připravené půdy se zalitím do připravené půdy, se zalitím květin krytokořenných o průměru kontejneru přes 80 do 120 mm</t>
  </si>
  <si>
    <t>-1763203448</t>
  </si>
  <si>
    <t>https://podminky.urs.cz/item/CS_URS_2024_01/183211322</t>
  </si>
  <si>
    <t>"záhon pod stromy" 15</t>
  </si>
  <si>
    <t>"trvalky mimo záhon" 15</t>
  </si>
  <si>
    <t>"záhon pobytová zahrada" 341</t>
  </si>
  <si>
    <t>"vypařovací průlehy" 220</t>
  </si>
  <si>
    <t>"záhon u veřejného prostoru" 298</t>
  </si>
  <si>
    <t>02652024.R1</t>
  </si>
  <si>
    <t>barvínek menší „Alba“ /Vinca Minor/</t>
  </si>
  <si>
    <t>-677413918</t>
  </si>
  <si>
    <t>02652024.R2</t>
  </si>
  <si>
    <t>srdcovka nádherná /Lamprocapnos spectabilis/</t>
  </si>
  <si>
    <t>-29502785</t>
  </si>
  <si>
    <t>02652024.R3</t>
  </si>
  <si>
    <t>plamenka latnatá /Phlox paniculatas/</t>
  </si>
  <si>
    <t>893755982</t>
  </si>
  <si>
    <t>02652024.R4</t>
  </si>
  <si>
    <t>mavuň červená /Centranthus ruber/</t>
  </si>
  <si>
    <t>1077671801</t>
  </si>
  <si>
    <t>02652024.R5</t>
  </si>
  <si>
    <t>kakost „Brookside“ /Geranium „Brookside“/</t>
  </si>
  <si>
    <t>347345774</t>
  </si>
  <si>
    <t>02652024.R6</t>
  </si>
  <si>
    <t>kakost kantabrijský /Geranium x cantabrigiense/</t>
  </si>
  <si>
    <t>-532167066</t>
  </si>
  <si>
    <t>02652024.R7</t>
  </si>
  <si>
    <t>kakost Renardův /Geranium Ranardii/</t>
  </si>
  <si>
    <t>808136132</t>
  </si>
  <si>
    <t>02652024.R8</t>
  </si>
  <si>
    <t>čemeřice černá /Helleborus niger/</t>
  </si>
  <si>
    <t>-1364393121</t>
  </si>
  <si>
    <t>02652024.R9</t>
  </si>
  <si>
    <t>jahodník měsíční /Fragaria vescar/</t>
  </si>
  <si>
    <t>865268631</t>
  </si>
  <si>
    <t>02652024.R10</t>
  </si>
  <si>
    <t>denivka „Pink Damask“/Hemerocallis „Pink Damask“/</t>
  </si>
  <si>
    <t>1879575501</t>
  </si>
  <si>
    <t>02652024.R11</t>
  </si>
  <si>
    <t>hvězdnice chlumní „Gluckshund“/Aster amellus „Glucksfund“/</t>
  </si>
  <si>
    <t>1227748700</t>
  </si>
  <si>
    <t>02652024.R12</t>
  </si>
  <si>
    <t>talovín zimní /Eranthis hyemalis/</t>
  </si>
  <si>
    <t>306398532</t>
  </si>
  <si>
    <t>02652024.R13</t>
  </si>
  <si>
    <t>denivka /Hemerocallis „Stalla de Oro“/</t>
  </si>
  <si>
    <t>1455321552</t>
  </si>
  <si>
    <t>02652024.R14</t>
  </si>
  <si>
    <t>vrbina tečkovaná /Lysimachia punctata „Hometown Hero“/</t>
  </si>
  <si>
    <t>-1421825396</t>
  </si>
  <si>
    <t>02652024.R15</t>
  </si>
  <si>
    <t>pomněnka bahenní /Myosotis palustris/</t>
  </si>
  <si>
    <t>1064664880</t>
  </si>
  <si>
    <t>02652024.R16</t>
  </si>
  <si>
    <t>bergenie srdčitá /Bergenia cordifolia „Winterglut“/</t>
  </si>
  <si>
    <t>1364242207</t>
  </si>
  <si>
    <t>02652024.R17</t>
  </si>
  <si>
    <t>pěchava podzimní /Sesleria autumnalis/</t>
  </si>
  <si>
    <t>1094217911</t>
  </si>
  <si>
    <t>02652024.R18</t>
  </si>
  <si>
    <t>proso prutnaté „Hot Rod“ /Panicum virgatum“Hot Rod“/</t>
  </si>
  <si>
    <t>-399117241</t>
  </si>
  <si>
    <t>02652024.R19</t>
  </si>
  <si>
    <t>třapatka nachová /Echinacea purpurea/</t>
  </si>
  <si>
    <t>950608912</t>
  </si>
  <si>
    <t>02652024.R20</t>
  </si>
  <si>
    <t>třapatka zářivá „Little Goldstar /Rudbeckia fulgida „Little Goldstar“/</t>
  </si>
  <si>
    <t>1752281369</t>
  </si>
  <si>
    <t>02652024.R21</t>
  </si>
  <si>
    <t>šanta hroznovitá „Superba“ /Nepeta racemosa „Superba“/</t>
  </si>
  <si>
    <t>-2035967769</t>
  </si>
  <si>
    <t>02652024.R22</t>
  </si>
  <si>
    <t>kontryhel měkký /Alchemilla mollis/</t>
  </si>
  <si>
    <t>-333394216</t>
  </si>
  <si>
    <t>02652024.R23</t>
  </si>
  <si>
    <t>denivka „Bali Hai“ /Hemerocallis „Bali Hai“/</t>
  </si>
  <si>
    <t>-2069190134</t>
  </si>
  <si>
    <t>183403153</t>
  </si>
  <si>
    <t>Obdělání půdy hrabáním v rovině nebo na svahu do 1:5</t>
  </si>
  <si>
    <t>-1060767164</t>
  </si>
  <si>
    <t>https://podminky.urs.cz/item/CS_URS_2024_01/183403153</t>
  </si>
  <si>
    <t>"plocha vypařovacích průlehů" 57,10</t>
  </si>
  <si>
    <t>"plocha travobylinných záhonů" 161,00</t>
  </si>
  <si>
    <t>183403161</t>
  </si>
  <si>
    <t>Obdělání půdy válením v rovině nebo na svahu do 1:5</t>
  </si>
  <si>
    <t>-1035611454</t>
  </si>
  <si>
    <t>https://podminky.urs.cz/item/CS_URS_2024_01/183403161</t>
  </si>
  <si>
    <t>183403371</t>
  </si>
  <si>
    <t>Obdělání půdy dusáním na svahu přes 1:2 do 1:1</t>
  </si>
  <si>
    <t>1507489653</t>
  </si>
  <si>
    <t>https://podminky.urs.cz/item/CS_URS_2024_01/183403371</t>
  </si>
  <si>
    <t>184102111</t>
  </si>
  <si>
    <t>Výsadba dřeviny s balem do předem vyhloubené jamky se zalitím v rovině nebo na svahu do 1:5, při průměru balu přes 100 do 200 mm</t>
  </si>
  <si>
    <t>64978006</t>
  </si>
  <si>
    <t>https://podminky.urs.cz/item/CS_URS_2024_01/184102111</t>
  </si>
  <si>
    <t>02650381.R</t>
  </si>
  <si>
    <t>třešeň ptačí "Plena" /Prunus avium „Plena“/</t>
  </si>
  <si>
    <t>2097297271</t>
  </si>
  <si>
    <t>Poznámka k položce:_x000d_
Poznámka k položce: velikost 12/14</t>
  </si>
  <si>
    <t>02650381.R1</t>
  </si>
  <si>
    <t>střemcha obecná /Prunus padus/</t>
  </si>
  <si>
    <t>1945171239</t>
  </si>
  <si>
    <t>Poznámka k položce:_x000d_
Poznámka k položce: velikost 10/12</t>
  </si>
  <si>
    <t>02650381.R2</t>
  </si>
  <si>
    <t>dřezovec trojtrnný "Sunburst" /Gleditsia triacanthos „Sunburst“/</t>
  </si>
  <si>
    <t>627905201</t>
  </si>
  <si>
    <t>02650381.R3</t>
  </si>
  <si>
    <t>muchovník lamarkův - vícekmen/Amelanchier Lamarcki/</t>
  </si>
  <si>
    <t>665845612</t>
  </si>
  <si>
    <t>02650381.R4</t>
  </si>
  <si>
    <t>jabloň okrasná /Malus pumila „Prof Sprenger“/</t>
  </si>
  <si>
    <t>99148341</t>
  </si>
  <si>
    <t>02650381.R5</t>
  </si>
  <si>
    <t>jabloň okrasná /Malus robusta „Red Sentinel“/</t>
  </si>
  <si>
    <t>479587157</t>
  </si>
  <si>
    <t>184102113</t>
  </si>
  <si>
    <t>Výsadba dřeviny s balem do předem vyhloubené jamky se zalitím v rovině nebo na svahu do 1:5, při průměru balu přes 300 do 400 mm</t>
  </si>
  <si>
    <t>1724396482</t>
  </si>
  <si>
    <t>https://podminky.urs.cz/item/CS_URS_2024_01/184102113</t>
  </si>
  <si>
    <t>"volně rostoucí živý plot" 32</t>
  </si>
  <si>
    <t>"záhon pobytová zahrada" 16</t>
  </si>
  <si>
    <t>"záhon u veřejného prostoru" 64</t>
  </si>
  <si>
    <t>02652025.R</t>
  </si>
  <si>
    <t>tavolník japonský „Anthony Waterer“ /Spirea japonica/</t>
  </si>
  <si>
    <t>-1377890927</t>
  </si>
  <si>
    <t>02652025.R1</t>
  </si>
  <si>
    <t>kdoulovec japonský /Chaenomeles japonica/</t>
  </si>
  <si>
    <t>-1390673067</t>
  </si>
  <si>
    <t>02652025.R2</t>
  </si>
  <si>
    <t>trojpuk něžný /Chaenomeles japonica/</t>
  </si>
  <si>
    <t>-1914170356</t>
  </si>
  <si>
    <t>02652025.R3</t>
  </si>
  <si>
    <t>rybíz červený "Losan" /Ribes rubrum/</t>
  </si>
  <si>
    <t>844093307</t>
  </si>
  <si>
    <t>02652025.R4</t>
  </si>
  <si>
    <t>rybíz bílý "Summer Pearls White" /Ribes album/</t>
  </si>
  <si>
    <t>452206544</t>
  </si>
  <si>
    <t>02652025.R5</t>
  </si>
  <si>
    <t>pivoňka lékařská "Red Cham" /Paeonia Lactiflora/</t>
  </si>
  <si>
    <t>-1782264186</t>
  </si>
  <si>
    <t>02652025.R6</t>
  </si>
  <si>
    <t>kalina bodnantská 'Dawn'/Viburnum x bodnantense/</t>
  </si>
  <si>
    <t>1897981675</t>
  </si>
  <si>
    <t>02652025.R7</t>
  </si>
  <si>
    <t>tavolník bumaldův/Spiraea Bumalda/</t>
  </si>
  <si>
    <t>-1254977373</t>
  </si>
  <si>
    <t>02652025.R9</t>
  </si>
  <si>
    <t>zimolez lesklý „Maigruen“ /Lonicera nitida „Maigruen“/</t>
  </si>
  <si>
    <t>1004331546</t>
  </si>
  <si>
    <t>184102118</t>
  </si>
  <si>
    <t>Výsadba dřeviny s balem do předem vyhloubené jamky se zalitím v rovině nebo na svahu do 1:5, při průměru balu přes 1000 do 1200 mm</t>
  </si>
  <si>
    <t>1435058832</t>
  </si>
  <si>
    <t>https://podminky.urs.cz/item/CS_URS_2024_01/184102118</t>
  </si>
  <si>
    <t>"záhon u veřejného prostoru" 11</t>
  </si>
  <si>
    <t>"záhon pobytová zóna"7</t>
  </si>
  <si>
    <t>02652025.R8</t>
  </si>
  <si>
    <t>hortenzie latnatá 'Interhydia' Pink Diamond /Hydrangea paniculata/</t>
  </si>
  <si>
    <t>343406704</t>
  </si>
  <si>
    <t>184215133</t>
  </si>
  <si>
    <t>Ukotvení dřeviny kůly v rovině nebo na svahu do 1:5 třemi kůly, délky přes 2 do 3 m</t>
  </si>
  <si>
    <t>-1703449274</t>
  </si>
  <si>
    <t>https://podminky.urs.cz/item/CS_URS_2024_01/184215133</t>
  </si>
  <si>
    <t>60591255</t>
  </si>
  <si>
    <t>kůl vyvazovací dřevěný impregnovaný D 8cm dl 2,5m</t>
  </si>
  <si>
    <t>-1959139252</t>
  </si>
  <si>
    <t>7*3 "Přepočtené koeficientem množství</t>
  </si>
  <si>
    <t>184215412</t>
  </si>
  <si>
    <t>Zhotovení závlahové mísy u solitérních dřevin v rovině nebo na svahu do 1:5, o průměru mísy přes 0,5 do 1 m</t>
  </si>
  <si>
    <t>889087868</t>
  </si>
  <si>
    <t>https://podminky.urs.cz/item/CS_URS_2024_01/184215412</t>
  </si>
  <si>
    <t>"stromy" 7</t>
  </si>
  <si>
    <t>10391100</t>
  </si>
  <si>
    <t>kůra mulčovací VL</t>
  </si>
  <si>
    <t>-57909211</t>
  </si>
  <si>
    <t>"stromy prům*tloušťka" (3,14*0,63*0,63*0,07)*7</t>
  </si>
  <si>
    <t>184813161</t>
  </si>
  <si>
    <t>Zřízení ochranného nátěru kmene stromu do výšky 1 m, obvodu kmene do 180 mm</t>
  </si>
  <si>
    <t>994438833</t>
  </si>
  <si>
    <t>https://podminky.urs.cz/item/CS_URS_2024_01/184813161</t>
  </si>
  <si>
    <t>58534624.R</t>
  </si>
  <si>
    <t>ochranný nátěr na kmeny</t>
  </si>
  <si>
    <t>-1825131999</t>
  </si>
  <si>
    <t>Poznámka k položce:_x000d_
Poznámka k položce: včetně základního nátěru</t>
  </si>
  <si>
    <t>7*0,23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</si>
  <si>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</si>
  <si>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</si>
  <si>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-499602350</t>
  </si>
  <si>
    <t>https://podminky.urs.cz/item/CS_URS_2024_01/184813511</t>
  </si>
  <si>
    <t>"plocha volně rostoucích živý ploch" 16,5</t>
  </si>
  <si>
    <t>184851411</t>
  </si>
  <si>
    <t>Zpětný řez keřů po výsadbě netrnitých, výšky do 0,5 m</t>
  </si>
  <si>
    <t>-1509512984</t>
  </si>
  <si>
    <t>https://podminky.urs.cz/item/CS_URS_2024_01/184851411</t>
  </si>
  <si>
    <t>184851511</t>
  </si>
  <si>
    <t>Řez stromů tvarovací hlavový s opakovaným intervalem řezu do 2 let výšky nasazení hlavy do 2 m</t>
  </si>
  <si>
    <t>902697001</t>
  </si>
  <si>
    <t>https://podminky.urs.cz/item/CS_URS_2024_01/184851511</t>
  </si>
  <si>
    <t>184911151</t>
  </si>
  <si>
    <t>Mulčování záhonů kačírkem nebo drceným kamenivem tloušťky mulče přes 20 do 50 mm v rovině nebo na svahu do 1:5</t>
  </si>
  <si>
    <t>-1405615221</t>
  </si>
  <si>
    <t>https://podminky.urs.cz/item/CS_URS_2024_01/184911151</t>
  </si>
  <si>
    <t>Poznámka k položce:_x000d_
Poznámka k položce: 70% plocha kačírek fr. 8/16, 20% plocha kačírek fr. 16/32, 10% plocha kačírek fr. 32/64</t>
  </si>
  <si>
    <t>58337401</t>
  </si>
  <si>
    <t>kamenivo dekorační (kačírek) frakce 8/16</t>
  </si>
  <si>
    <t>50097807</t>
  </si>
  <si>
    <t>"70%" 57,1*0,05*0,70</t>
  </si>
  <si>
    <t>1,999*1,8 'Přepočtené koeficientem množství</t>
  </si>
  <si>
    <t>58337403</t>
  </si>
  <si>
    <t>kamenivo dekorační (kačírek) frakce 16/32</t>
  </si>
  <si>
    <t>-1012515612</t>
  </si>
  <si>
    <t>"20%" 57,1*0,05*0,20</t>
  </si>
  <si>
    <t>0,571*1,8 'Přepočtené koeficientem množství</t>
  </si>
  <si>
    <t>58337403.R</t>
  </si>
  <si>
    <t>kamenivo dekorační (kačírek) frakce 32/64</t>
  </si>
  <si>
    <t>-1990073133</t>
  </si>
  <si>
    <t>"20%" 57,1*0,05*0,10*0,20</t>
  </si>
  <si>
    <t>0,057*1,8 'Přepočtené koeficientem množství</t>
  </si>
  <si>
    <t>184911421</t>
  </si>
  <si>
    <t>Mulčování vysazených rostlin mulčovací kůrou, tl. do 100 mm v rovině nebo na svahu do 1:5</t>
  </si>
  <si>
    <t>-1242631070</t>
  </si>
  <si>
    <t>https://podminky.urs.cz/item/CS_URS_2024_01/184911421</t>
  </si>
  <si>
    <t>"plocha volně rostoucích živý ploch" 16,50</t>
  </si>
  <si>
    <t>-337484133</t>
  </si>
  <si>
    <t>"plocha volně rostoucích živý ploch" 16,5*0,07</t>
  </si>
  <si>
    <t>"plocha travobylinných záhonů" 160,9*0,07</t>
  </si>
  <si>
    <t>185802113</t>
  </si>
  <si>
    <t>Hnojení půdy nebo trávníku v rovině nebo na svahu do 1:5 umělým hnojivem na široko</t>
  </si>
  <si>
    <t>-905597455</t>
  </si>
  <si>
    <t>https://podminky.urs.cz/item/CS_URS_2024_01/185802113</t>
  </si>
  <si>
    <t>" travobylinný záhon 1kg/13m2"1*16,00/13</t>
  </si>
  <si>
    <t>"podrostový záhon 1kg/13m2"1*3,40/13</t>
  </si>
  <si>
    <t>"štěrkový trávníku 155g/m2"86,00*0,155</t>
  </si>
  <si>
    <t>"zelený chodníček 155g/m2"560,00*0,155</t>
  </si>
  <si>
    <t>101,623*0,001 'Přepočtené koeficientem množství</t>
  </si>
  <si>
    <t>25191155</t>
  </si>
  <si>
    <t>hnojivo průmyslové</t>
  </si>
  <si>
    <t>106585360</t>
  </si>
  <si>
    <t>Poznámka k položce:_x000d_
Poznámka k položce: viz. technická zpráva D.1.6.</t>
  </si>
  <si>
    <t>185802114</t>
  </si>
  <si>
    <t>Hnojení půdy nebo trávníku v rovině nebo na svahu do 1:5 umělým hnojivem s rozdělením k jednotlivým rostlinám</t>
  </si>
  <si>
    <t>128212487</t>
  </si>
  <si>
    <t>https://podminky.urs.cz/item/CS_URS_2024_01/185802114</t>
  </si>
  <si>
    <t>"4ks/strom" 4*0,01*7</t>
  </si>
  <si>
    <t>"0,04kg/keř" 0,04*130,00</t>
  </si>
  <si>
    <t>5,48/1000</t>
  </si>
  <si>
    <t>10390008.R</t>
  </si>
  <si>
    <t>výživné tablety s pomalým uvolňováním hnojiv</t>
  </si>
  <si>
    <t>-1522889195</t>
  </si>
  <si>
    <t>Poznámka k položce:_x000d_
Poznámka k položce: viz. tech. zpráva D.1.6</t>
  </si>
  <si>
    <t>105</t>
  </si>
  <si>
    <t>10390010.R1</t>
  </si>
  <si>
    <t>hydrogel</t>
  </si>
  <si>
    <t>1578042364</t>
  </si>
  <si>
    <t>"keře 0,003kg/1l" 0,003*2*112+0,003*9*18</t>
  </si>
  <si>
    <t>"trvalky 0,003kg/1l" 0,003*0,5*889</t>
  </si>
  <si>
    <t>185851121</t>
  </si>
  <si>
    <t>Dovoz vody pro zálivku rostlin na vzdálenost do 1000 m</t>
  </si>
  <si>
    <t>1522682120</t>
  </si>
  <si>
    <t>https://podminky.urs.cz/item/CS_URS_2024_01/185851121</t>
  </si>
  <si>
    <t>"stromy"30+75*7/1000</t>
  </si>
  <si>
    <t>"keře"20*130/1000</t>
  </si>
  <si>
    <t>"trvalky"20*(160,9+57,1)/1000</t>
  </si>
  <si>
    <t>"cibulky"20*8/1000</t>
  </si>
  <si>
    <t>"podrostový záhon"20*3,4/1000</t>
  </si>
  <si>
    <t>"plocha štěrkového trávníku"10*86/1000</t>
  </si>
  <si>
    <t>"plocha zeleného chodníčku"10*560/1000</t>
  </si>
  <si>
    <t>107</t>
  </si>
  <si>
    <t>669184326</t>
  </si>
  <si>
    <t>"drenáž délka*šířka*výška" 22*0,3*4</t>
  </si>
  <si>
    <t>-561033438</t>
  </si>
  <si>
    <t>26,4*1,1845 'Přepočtené koeficientem množství</t>
  </si>
  <si>
    <t>109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</si>
  <si>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</si>
  <si>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</si>
  <si>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-1409560859</t>
  </si>
  <si>
    <t>https://podminky.urs.cz/item/CS_URS_2024_01/212752411</t>
  </si>
  <si>
    <t>894812051</t>
  </si>
  <si>
    <t>Revizní a čistící šachta z polypropylenu PP pro hladké trouby DN 400 poklop plastový (pro třídu zatížení) pochůzí (A15)</t>
  </si>
  <si>
    <t>591016154</t>
  </si>
  <si>
    <t>https://podminky.urs.cz/item/CS_URS_2024_01/894812051</t>
  </si>
  <si>
    <t>111</t>
  </si>
  <si>
    <t>899922811</t>
  </si>
  <si>
    <t>Osazení závlahy ke dřevině vodního vaku</t>
  </si>
  <si>
    <t>1428342040</t>
  </si>
  <si>
    <t>https://podminky.urs.cz/item/CS_URS_2024_01/899922811</t>
  </si>
  <si>
    <t>28382001</t>
  </si>
  <si>
    <t>vak zavlažovací PE 75l</t>
  </si>
  <si>
    <t>-2132665424</t>
  </si>
  <si>
    <t>113</t>
  </si>
  <si>
    <t>1937331591</t>
  </si>
  <si>
    <t>767</t>
  </si>
  <si>
    <t>Konstrukce zámečnické</t>
  </si>
  <si>
    <t>767991004</t>
  </si>
  <si>
    <t>Montáž výrobků z kompozitů pomocné nebo nosné konstrukce z profilů hmotnosti přes 5 do 10 kg/m</t>
  </si>
  <si>
    <t>-856673971</t>
  </si>
  <si>
    <t>https://podminky.urs.cz/item/CS_URS_2024_01/767991004</t>
  </si>
  <si>
    <t>"délka obrubníku vypařovacích průlehu" 47,51</t>
  </si>
  <si>
    <t>115</t>
  </si>
  <si>
    <t>13511120.R</t>
  </si>
  <si>
    <t>kovové obrubníky 100x10mm</t>
  </si>
  <si>
    <t>-11065808</t>
  </si>
  <si>
    <t>Poznámka k položce:_x000d_
Poznámka k položce: včetně spojovacího materiálu</t>
  </si>
  <si>
    <t>"délka pásoviny*objemová hmotnost/m" 47,51*7,85/1000</t>
  </si>
  <si>
    <t>"délka zatloukací trn*objemová hmotnost/m" (114*0,3)*0,62/1000</t>
  </si>
  <si>
    <t>998767101</t>
  </si>
  <si>
    <t>Přesun hmot pro zámečnické konstrukce stanovený z hmotnosti přesunovaného materiálu vodorovná dopravní vzdálenost do 50 m základní v objektech výšky do 6 m</t>
  </si>
  <si>
    <t>-1812819119</t>
  </si>
  <si>
    <t>https://podminky.urs.cz/item/CS_URS_2024_01/998767101</t>
  </si>
  <si>
    <t>02 - Následná péče po dobu 4 let</t>
  </si>
  <si>
    <t xml:space="preserve">      D04 - Následná péče - 1rok (celkem budu rozpočtováno 4 let)_x000d_
stromy 7 + 8 keřů</t>
  </si>
  <si>
    <t xml:space="preserve">      D05 - Následná péče - 1rok (celkem budu rozpočtováno 4 let)_x000d_
záhony  177,00m2</t>
  </si>
  <si>
    <t xml:space="preserve">      D06 - Následná péče - 1rok (celkem budu rozpočtováno 4 let)_x000d_
krajinný trávník 685,00m2+130,00m2</t>
  </si>
  <si>
    <t>D04</t>
  </si>
  <si>
    <t>Následná péče - 1rok (celkem budu rozpočtováno 4 let)_x000d_
stromy 7 + 8 keřů</t>
  </si>
  <si>
    <t>1967445441</t>
  </si>
  <si>
    <t>"obnova závlahové mísy s doplněním mulče 4cm -2 x4 let"</t>
  </si>
  <si>
    <t>5,00*2*4</t>
  </si>
  <si>
    <t>483003399</t>
  </si>
  <si>
    <t>40*0,0403 'Přepočtené koeficientem množství</t>
  </si>
  <si>
    <t>184852322</t>
  </si>
  <si>
    <t>Řez stromů prováděný lezeckou technikou výchovný (S-RV) alejové stromy, výšky přes 4 do 6 m</t>
  </si>
  <si>
    <t>-1846116739</t>
  </si>
  <si>
    <t>https://podminky.urs.cz/item/CS_URS_2024_01/184852322</t>
  </si>
  <si>
    <t>"7 stromů 2x 4let"7*2*4</t>
  </si>
  <si>
    <t>184911111</t>
  </si>
  <si>
    <t>Znovuuvázání dřeviny jedním úvazkem ke stávajícímu kůlu</t>
  </si>
  <si>
    <t>-150467486</t>
  </si>
  <si>
    <t>https://podminky.urs.cz/item/CS_URS_2024_01/184911111</t>
  </si>
  <si>
    <t>7*5</t>
  </si>
  <si>
    <t>185804213</t>
  </si>
  <si>
    <t>Vypletí v rovině nebo na svahu do 1:5 dřevin solitérních</t>
  </si>
  <si>
    <t>28023436</t>
  </si>
  <si>
    <t>https://podminky.urs.cz/item/CS_URS_2024_01/185804213</t>
  </si>
  <si>
    <t>5,00*4</t>
  </si>
  <si>
    <t>185804311</t>
  </si>
  <si>
    <t>Zalití rostlin vodou plochy záhonů jednotlivě do 20 m2</t>
  </si>
  <si>
    <t>149231089</t>
  </si>
  <si>
    <t>https://podminky.urs.cz/item/CS_URS_2024_01/185804311</t>
  </si>
  <si>
    <t>"100l/1strom ,15x + 4let"7,00*100,00*15/1000*4</t>
  </si>
  <si>
    <t>-118492279</t>
  </si>
  <si>
    <t>185851129</t>
  </si>
  <si>
    <t>Dovoz vody pro zálivku rostlin Příplatek k ceně za každých dalších i započatých 1000 m</t>
  </si>
  <si>
    <t>1250428062</t>
  </si>
  <si>
    <t>https://podminky.urs.cz/item/CS_URS_2024_01/185851129</t>
  </si>
  <si>
    <t>D05</t>
  </si>
  <si>
    <t xml:space="preserve">Následná péče - 1rok (celkem budu rozpočtováno 4 let)_x000d_
záhony  177,00m2</t>
  </si>
  <si>
    <t>184817111</t>
  </si>
  <si>
    <t>Řez trvalek během vegetačního období v rovině nebo na svahu do 1:5 jarní řez</t>
  </si>
  <si>
    <t>-893387153</t>
  </si>
  <si>
    <t>https://podminky.urs.cz/item/CS_URS_2024_01/184817111</t>
  </si>
  <si>
    <t>"1x ročně, x 4 let"177,00*4</t>
  </si>
  <si>
    <t>-730926788</t>
  </si>
  <si>
    <t>"doplnění mulče 4cm 1x 4let"177,00*4</t>
  </si>
  <si>
    <t>1100612258</t>
  </si>
  <si>
    <t>708*0,043 'Přepočtené koeficientem množství</t>
  </si>
  <si>
    <t>185804312</t>
  </si>
  <si>
    <t>Zalití rostlin vodou plochy záhonů jednotlivě přes 20 m2</t>
  </si>
  <si>
    <t>-1055228483</t>
  </si>
  <si>
    <t>https://podminky.urs.cz/item/CS_URS_2024_01/185804312</t>
  </si>
  <si>
    <t>"20 litrů/m2 7x za rok - 4let"</t>
  </si>
  <si>
    <t>177,00*7*4/1000</t>
  </si>
  <si>
    <t>185804511</t>
  </si>
  <si>
    <t>Odplevelení výsadeb v rovině nebo na svahu do 1:5 záhonů květin</t>
  </si>
  <si>
    <t>1223367180</t>
  </si>
  <si>
    <t>https://podminky.urs.cz/item/CS_URS_2024_01/185804511</t>
  </si>
  <si>
    <t>"4x ročně , x4 let"177,000*4*4</t>
  </si>
  <si>
    <t>-1363702637</t>
  </si>
  <si>
    <t>1960710633</t>
  </si>
  <si>
    <t>919851121</t>
  </si>
  <si>
    <t>Střih keřů ve středním dělícím pásu komunikací strojně přes 1 do 2 m</t>
  </si>
  <si>
    <t>-1921048447</t>
  </si>
  <si>
    <t>https://podminky.urs.cz/item/CS_URS_2024_01/919851121</t>
  </si>
  <si>
    <t>"provedeno 2x ročně, x 4let"18,00*2*4</t>
  </si>
  <si>
    <t>D06</t>
  </si>
  <si>
    <t>Následná péče - 1rok (celkem budu rozpočtováno 4 let)_x000d_
krajinný trávník 685,00m2+130,00m2</t>
  </si>
  <si>
    <t>111151131</t>
  </si>
  <si>
    <t>Pokosení trávníku při souvislé ploše do 1000 m2 lučního v rovině nebo svahu do 1:5</t>
  </si>
  <si>
    <t>1172011006</t>
  </si>
  <si>
    <t>https://podminky.urs.cz/item/CS_URS_2024_01/111151131</t>
  </si>
  <si>
    <t>"2xročně, x4 let"(86,00+560,00+161,00)*2*4</t>
  </si>
  <si>
    <t>-1773636145</t>
  </si>
  <si>
    <t>SO 803 - Terénní úpravy</t>
  </si>
  <si>
    <t>121151113</t>
  </si>
  <si>
    <t>Sejmutí ornice strojně při souvislé ploše přes 100 do 500 m2, tl. vrstvy do 200 mm</t>
  </si>
  <si>
    <t>https://podminky.urs.cz/item/CS_URS_2024_01/121151113</t>
  </si>
  <si>
    <t>"viz. bilance zem. prací" 272,18</t>
  </si>
  <si>
    <t>121151116</t>
  </si>
  <si>
    <t>Sejmutí ornice strojně při souvislé ploše přes 100 do 500 m2, tl. vrstvy přes 300 do 400 mm</t>
  </si>
  <si>
    <t>https://podminky.urs.cz/item/CS_URS_2024_01/121151116</t>
  </si>
  <si>
    <t>"viz. bilance zem. prací" 164,5</t>
  </si>
  <si>
    <t>"dle bilance zemních prací" 3,4+1,095+2,02+1,807+0,8+1,1+17,13+4,3+0,6+35,76</t>
  </si>
  <si>
    <t>"násypy"5,97+43,70</t>
  </si>
  <si>
    <t>171251101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</si>
  <si>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</si>
  <si>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</si>
  <si>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"dle bilance zemních prací" 3+1,47+1,5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</si>
  <si>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</si>
  <si>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</si>
  <si>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https://podminky.urs.cz/item/CS_URS_2024_01/171152112</t>
  </si>
  <si>
    <t>Poznámka k položce:_x000d_
Poznámka k položce: dosypávka za obrubníky</t>
  </si>
  <si>
    <t>"dle bilance zemních prací" 26,98+15,80+0,92</t>
  </si>
  <si>
    <t>"ornice"272,180*0,20</t>
  </si>
  <si>
    <t>"ornice"164,50*0,30</t>
  </si>
  <si>
    <t>"odkopávky"68,012</t>
  </si>
  <si>
    <t>"násyp"-5,97</t>
  </si>
  <si>
    <t xml:space="preserve">"odvoz na mezideponii  a zpět"49,670*2</t>
  </si>
  <si>
    <t>"na skládku"165,828</t>
  </si>
  <si>
    <t>165,828*1,6 'Přepočtené koeficientem množství</t>
  </si>
  <si>
    <t>998231311</t>
  </si>
  <si>
    <t>Přesun hmot pro sadovnické a krajinářské úpravy strojně dopravní vzdálenost do 5000 m</t>
  </si>
  <si>
    <t>https://podminky.urs.cz/item/CS_URS_2024_01/998231311</t>
  </si>
  <si>
    <t>SO 900 - Mobiliář a herní...</t>
  </si>
  <si>
    <t>131113701</t>
  </si>
  <si>
    <t>Hloubení nezapažených jam ručně s urovnáním dna do předepsaného profilu a spádu v hornině třídy těžitelnosti I skupiny 1 a 2 soudržných</t>
  </si>
  <si>
    <t>https://podminky.urs.cz/item/CS_URS_2024_01/131113701</t>
  </si>
  <si>
    <t>"základ lavičky" 0,4*0,6*1*2*6+0,4*0,4*1*2*1</t>
  </si>
  <si>
    <t>"základ odpad. koš" 0,4*0,4*1</t>
  </si>
  <si>
    <t>"základ stojan kola " 0,4*0,4*1*8</t>
  </si>
  <si>
    <t>"zemina"4,64</t>
  </si>
  <si>
    <t>-2131610908</t>
  </si>
  <si>
    <t>4,64*1,6 'Přepočtené koeficientem množství</t>
  </si>
  <si>
    <t>274313711</t>
  </si>
  <si>
    <t>Základy z betonu prostého pasy betonu kamenem neprokládaného tř. C 20/25</t>
  </si>
  <si>
    <t>https://podminky.urs.cz/item/CS_URS_2024_01/274313711</t>
  </si>
  <si>
    <t>919791023</t>
  </si>
  <si>
    <t>Montáž ochrany stromů v komunikaci s vnitřní litinovou nebo ocelovou výplní (mříží) s volným položením ocelového rámu, plochy přes 1 m2</t>
  </si>
  <si>
    <t>https://podminky.urs.cz/item/CS_URS_2024_01/919791023</t>
  </si>
  <si>
    <t>74910195</t>
  </si>
  <si>
    <t>mříže ke stromům bez rámu tvárná litina kruhové otvory 18mm/1500x1500/x500mm</t>
  </si>
  <si>
    <t>-1006904764</t>
  </si>
  <si>
    <t>936001002</t>
  </si>
  <si>
    <t>Montáž prvků městské a zahradní architektury hmotnosti přes 0,1 do 1,5 t</t>
  </si>
  <si>
    <t>https://podminky.urs.cz/item/CS_URS_2024_01/936001002</t>
  </si>
  <si>
    <t>74910104.R</t>
  </si>
  <si>
    <t>multifunkční sestava dřevěných prvků - lavice, stůl a opěrný stojan na kola, rozměr 4000x4500x750 mm</t>
  </si>
  <si>
    <t>Poznámka k položce:_x000d_
Poznámka k položce: viz.technická zpráva D.1.6.</t>
  </si>
  <si>
    <t>936104213</t>
  </si>
  <si>
    <t>Montáž odpadkového koše přichycením kotevními šrouby</t>
  </si>
  <si>
    <t>https://podminky.urs.cz/item/CS_URS_2024_01/936104213</t>
  </si>
  <si>
    <t>74910130</t>
  </si>
  <si>
    <t>koš odpadkový kovový kotvený, uzamykatelný obsah 50L</t>
  </si>
  <si>
    <t>1926330618</t>
  </si>
  <si>
    <t>936124113</t>
  </si>
  <si>
    <t>Montáž lavičky parkové stabilní přichycené kotevními šrouby</t>
  </si>
  <si>
    <t>https://podminky.urs.cz/item/CS_URS_2024_01/936124113</t>
  </si>
  <si>
    <t>74910100.R</t>
  </si>
  <si>
    <t>lavička s opěradla kotvená 1800x646x733mm konstrukce-kov, sedák-dřevo</t>
  </si>
  <si>
    <t>Poznámka k položce:_x000d_
Poznámka k položce: viz. technická zpráva D.1.6</t>
  </si>
  <si>
    <t>74910103.R</t>
  </si>
  <si>
    <t>lavička bez opěradla kotvená 1800x402x428 mm konstrukce-beton, sedák-smrk</t>
  </si>
  <si>
    <t>936174311.R</t>
  </si>
  <si>
    <t>Montáž stojanu na kola kotevními šrouby na pevný podklad</t>
  </si>
  <si>
    <t>74910151.R</t>
  </si>
  <si>
    <t>stojan na kola, kov 400x40x900mm</t>
  </si>
  <si>
    <t>953961112</t>
  </si>
  <si>
    <t>Kotva chemická s vyvrtáním otvoru do betonu, železobetonu nebo tvrdého kamene tmel, velikost M 10, hloubka 90 mm</t>
  </si>
  <si>
    <t>https://podminky.urs.cz/item/CS_URS_2024_01/953961112</t>
  </si>
  <si>
    <t>VRN - Vedlejší rozpočtové...</t>
  </si>
  <si>
    <t>938908411</t>
  </si>
  <si>
    <t>Čištění vozovek splachováním vodou povrchu podkladu nebo krytu živičného, betonového nebo dlážděného</t>
  </si>
  <si>
    <t>-1486828231</t>
  </si>
  <si>
    <t>https://podminky.urs.cz/item/CS_URS_2024_01/938908411</t>
  </si>
  <si>
    <t>011002000</t>
  </si>
  <si>
    <t>Průzkumné práce</t>
  </si>
  <si>
    <t>1024</t>
  </si>
  <si>
    <t>38759803</t>
  </si>
  <si>
    <t>https://podminky.urs.cz/item/CS_URS_2024_01/011002000</t>
  </si>
  <si>
    <t>Poznámka k položce:_x000d_
- náklady na geotechnický, hydrogeologický průzkum_x000d_
- náklady na korozní průzkum_x000d_
- naklady na geotechnický průzkum</t>
  </si>
  <si>
    <t>012002000</t>
  </si>
  <si>
    <t>Geodetické práce</t>
  </si>
  <si>
    <t>1385429802</t>
  </si>
  <si>
    <t>https://podminky.urs.cz/item/CS_URS_2024_01/012002000</t>
  </si>
  <si>
    <t>Poznámka k položce:_x000d_
- před výystavbou_x000d_
- během výstyvby_x000d_
- po výstavby</t>
  </si>
  <si>
    <t>013203000</t>
  </si>
  <si>
    <t>Dokumentace stavby - dílenská a výrobní</t>
  </si>
  <si>
    <t>1300506759</t>
  </si>
  <si>
    <t>Poznámka k položce:_x000d_
Poznámka k položce: Náklady na vyhotovení detailní realizační dokumentace stavby.</t>
  </si>
  <si>
    <t>013254000</t>
  </si>
  <si>
    <t>Dokumentace skutečného provedení stavby</t>
  </si>
  <si>
    <t>1271535545</t>
  </si>
  <si>
    <t>https://podminky.urs.cz/item/CS_URS_2024_01/013254000</t>
  </si>
  <si>
    <t>030001000</t>
  </si>
  <si>
    <t>Zařízení staveniště</t>
  </si>
  <si>
    <t>-361063959</t>
  </si>
  <si>
    <t>https://podminky.urs.cz/item/CS_URS_2024_01/030001000</t>
  </si>
  <si>
    <t>043134000</t>
  </si>
  <si>
    <t>Zkoušky zatěžovací - zkouška únosnosti zemní pláně</t>
  </si>
  <si>
    <t>635935457</t>
  </si>
  <si>
    <t>https://podminky.urs.cz/item/CS_URS_2024_01/043134000</t>
  </si>
  <si>
    <t>071002000</t>
  </si>
  <si>
    <t>Provoz investora, třetích osob</t>
  </si>
  <si>
    <t>101998089</t>
  </si>
  <si>
    <t>https://podminky.urs.cz/item/CS_URS_2024_01/071002000</t>
  </si>
  <si>
    <t>072103001</t>
  </si>
  <si>
    <t>Projednání DIO a zajištění DIR komunikace II.a III. třídy</t>
  </si>
  <si>
    <t>https://podminky.urs.cz/item/CS_URS_2024_01/072103001</t>
  </si>
  <si>
    <t xml:space="preserve">Poznámka k položce:_x000d_
Poznámka k položce: Poznámka k položce: Součástí položky jsou zejména náklady na:  - zpracování realizačního DIO - zajištění vydání všech potřebných rozhodnutí a stanovení pro přechodnou úpravu provozu na pozemních komunikacích dle zpracované PD a dle vyjádření dotčených orgánů.</t>
  </si>
  <si>
    <t>072103011</t>
  </si>
  <si>
    <t>Zajištění DIO komunikace II. a III. třídy - jednoduché el. vedení</t>
  </si>
  <si>
    <t>https://podminky.urs.cz/item/CS_URS_2024_01/072103011</t>
  </si>
  <si>
    <t xml:space="preserve">Poznámka k položce:_x000d_
Poznámka k položce: Poznámka k položce: Součástí položky jsou zejména náklady na:  - montáž, pronájem  a demontáž dočasných dopravních značek kompletních.</t>
  </si>
  <si>
    <t>094104000</t>
  </si>
  <si>
    <t>Náklady na opatření BOZP</t>
  </si>
  <si>
    <t>-1947854241</t>
  </si>
  <si>
    <t>https://podminky.urs.cz/item/CS_URS_2024_01/094104000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</si>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</sst>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87" TargetMode="External" /><Relationship Id="rId2" Type="http://schemas.openxmlformats.org/officeDocument/2006/relationships/hyperlink" Target="https://podminky.urs.cz/item/CS_URS_2024_01/113106195" TargetMode="External" /><Relationship Id="rId3" Type="http://schemas.openxmlformats.org/officeDocument/2006/relationships/hyperlink" Target="https://podminky.urs.cz/item/CS_URS_2024_01/113107222" TargetMode="External" /><Relationship Id="rId4" Type="http://schemas.openxmlformats.org/officeDocument/2006/relationships/hyperlink" Target="https://podminky.urs.cz/item/CS_URS_2024_01/113107223" TargetMode="External" /><Relationship Id="rId5" Type="http://schemas.openxmlformats.org/officeDocument/2006/relationships/hyperlink" Target="https://podminky.urs.cz/item/CS_URS_2024_01/113107232" TargetMode="External" /><Relationship Id="rId6" Type="http://schemas.openxmlformats.org/officeDocument/2006/relationships/hyperlink" Target="https://podminky.urs.cz/item/CS_URS_2024_01/113107243" TargetMode="External" /><Relationship Id="rId7" Type="http://schemas.openxmlformats.org/officeDocument/2006/relationships/hyperlink" Target="https://podminky.urs.cz/item/CS_URS_2024_01/113201112" TargetMode="External" /><Relationship Id="rId8" Type="http://schemas.openxmlformats.org/officeDocument/2006/relationships/hyperlink" Target="https://podminky.urs.cz/item/CS_URS_2024_01/122251105" TargetMode="External" /><Relationship Id="rId9" Type="http://schemas.openxmlformats.org/officeDocument/2006/relationships/hyperlink" Target="https://podminky.urs.cz/item/CS_URS_2024_01/129001101" TargetMode="External" /><Relationship Id="rId10" Type="http://schemas.openxmlformats.org/officeDocument/2006/relationships/hyperlink" Target="https://podminky.urs.cz/item/CS_URS_2024_01/132251102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7151101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1/181152302" TargetMode="External" /><Relationship Id="rId15" Type="http://schemas.openxmlformats.org/officeDocument/2006/relationships/hyperlink" Target="https://podminky.urs.cz/item/CS_URS_2024_01/211971110" TargetMode="External" /><Relationship Id="rId16" Type="http://schemas.openxmlformats.org/officeDocument/2006/relationships/hyperlink" Target="https://podminky.urs.cz/item/CS_URS_2024_01/212752402" TargetMode="External" /><Relationship Id="rId17" Type="http://schemas.openxmlformats.org/officeDocument/2006/relationships/hyperlink" Target="https://podminky.urs.cz/item/CS_URS_2024_01/561121113" TargetMode="External" /><Relationship Id="rId18" Type="http://schemas.openxmlformats.org/officeDocument/2006/relationships/hyperlink" Target="https://podminky.urs.cz/item/CS_URS_2024_01/561121114" TargetMode="External" /><Relationship Id="rId19" Type="http://schemas.openxmlformats.org/officeDocument/2006/relationships/hyperlink" Target="https://podminky.urs.cz/item/CS_URS_2024_01/564231011" TargetMode="External" /><Relationship Id="rId20" Type="http://schemas.openxmlformats.org/officeDocument/2006/relationships/hyperlink" Target="https://podminky.urs.cz/item/CS_URS_2024_01/564841111" TargetMode="External" /><Relationship Id="rId21" Type="http://schemas.openxmlformats.org/officeDocument/2006/relationships/hyperlink" Target="https://podminky.urs.cz/item/CS_URS_2024_01/564851111" TargetMode="External" /><Relationship Id="rId22" Type="http://schemas.openxmlformats.org/officeDocument/2006/relationships/hyperlink" Target="https://podminky.urs.cz/item/CS_URS_2024_01/564861111" TargetMode="External" /><Relationship Id="rId23" Type="http://schemas.openxmlformats.org/officeDocument/2006/relationships/hyperlink" Target="https://podminky.urs.cz/item/CS_URS_2024_01/567132111" TargetMode="External" /><Relationship Id="rId24" Type="http://schemas.openxmlformats.org/officeDocument/2006/relationships/hyperlink" Target="https://podminky.urs.cz/item/CS_URS_2024_01/571904111" TargetMode="External" /><Relationship Id="rId25" Type="http://schemas.openxmlformats.org/officeDocument/2006/relationships/hyperlink" Target="https://podminky.urs.cz/item/CS_URS_2024_01/596212223" TargetMode="External" /><Relationship Id="rId26" Type="http://schemas.openxmlformats.org/officeDocument/2006/relationships/hyperlink" Target="https://podminky.urs.cz/item/CS_URS_2024_01/596212223" TargetMode="External" /><Relationship Id="rId27" Type="http://schemas.openxmlformats.org/officeDocument/2006/relationships/hyperlink" Target="https://podminky.urs.cz/item/CS_URS_2024_01/596412213" TargetMode="External" /><Relationship Id="rId28" Type="http://schemas.openxmlformats.org/officeDocument/2006/relationships/hyperlink" Target="https://podminky.urs.cz/item/CS_URS_2024_01/596911111" TargetMode="External" /><Relationship Id="rId29" Type="http://schemas.openxmlformats.org/officeDocument/2006/relationships/hyperlink" Target="https://podminky.urs.cz/item/CS_URS_2024_01/914111111" TargetMode="External" /><Relationship Id="rId30" Type="http://schemas.openxmlformats.org/officeDocument/2006/relationships/hyperlink" Target="https://podminky.urs.cz/item/CS_URS_2024_01/914511113" TargetMode="External" /><Relationship Id="rId31" Type="http://schemas.openxmlformats.org/officeDocument/2006/relationships/hyperlink" Target="https://podminky.urs.cz/item/CS_URS_2024_01/915131112" TargetMode="External" /><Relationship Id="rId32" Type="http://schemas.openxmlformats.org/officeDocument/2006/relationships/hyperlink" Target="https://podminky.urs.cz/item/CS_URS_2024_01/915621111" TargetMode="External" /><Relationship Id="rId33" Type="http://schemas.openxmlformats.org/officeDocument/2006/relationships/hyperlink" Target="https://podminky.urs.cz/item/CS_URS_2024_01/916131213" TargetMode="External" /><Relationship Id="rId34" Type="http://schemas.openxmlformats.org/officeDocument/2006/relationships/hyperlink" Target="https://podminky.urs.cz/item/CS_URS_2024_01/919112233" TargetMode="External" /><Relationship Id="rId35" Type="http://schemas.openxmlformats.org/officeDocument/2006/relationships/hyperlink" Target="https://podminky.urs.cz/item/CS_URS_2024_01/919122132" TargetMode="External" /><Relationship Id="rId36" Type="http://schemas.openxmlformats.org/officeDocument/2006/relationships/hyperlink" Target="https://podminky.urs.cz/item/CS_URS_2024_01/919726122" TargetMode="External" /><Relationship Id="rId37" Type="http://schemas.openxmlformats.org/officeDocument/2006/relationships/hyperlink" Target="https://podminky.urs.cz/item/CS_URS_2024_01/997221551" TargetMode="External" /><Relationship Id="rId38" Type="http://schemas.openxmlformats.org/officeDocument/2006/relationships/hyperlink" Target="https://podminky.urs.cz/item/CS_URS_2024_01/997221559" TargetMode="External" /><Relationship Id="rId39" Type="http://schemas.openxmlformats.org/officeDocument/2006/relationships/hyperlink" Target="https://podminky.urs.cz/item/CS_URS_2024_01/997221615" TargetMode="External" /><Relationship Id="rId40" Type="http://schemas.openxmlformats.org/officeDocument/2006/relationships/hyperlink" Target="https://podminky.urs.cz/item/CS_URS_2024_01/997221645" TargetMode="External" /><Relationship Id="rId41" Type="http://schemas.openxmlformats.org/officeDocument/2006/relationships/hyperlink" Target="https://podminky.urs.cz/item/CS_URS_2024_01/997221655" TargetMode="External" /><Relationship Id="rId42" Type="http://schemas.openxmlformats.org/officeDocument/2006/relationships/hyperlink" Target="https://podminky.urs.cz/item/CS_URS_2024_01/998223011" TargetMode="External" /><Relationship Id="rId43" Type="http://schemas.openxmlformats.org/officeDocument/2006/relationships/hyperlink" Target="https://podminky.urs.cz/item/CS_URS_2024_01/220182002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87" TargetMode="External" /><Relationship Id="rId2" Type="http://schemas.openxmlformats.org/officeDocument/2006/relationships/hyperlink" Target="https://podminky.urs.cz/item/CS_URS_2024_01/113107163" TargetMode="External" /><Relationship Id="rId3" Type="http://schemas.openxmlformats.org/officeDocument/2006/relationships/hyperlink" Target="https://podminky.urs.cz/item/CS_URS_2024_01/113107172" TargetMode="External" /><Relationship Id="rId4" Type="http://schemas.openxmlformats.org/officeDocument/2006/relationships/hyperlink" Target="https://podminky.urs.cz/item/CS_URS_2024_01/113201112" TargetMode="External" /><Relationship Id="rId5" Type="http://schemas.openxmlformats.org/officeDocument/2006/relationships/hyperlink" Target="https://podminky.urs.cz/item/CS_URS_2024_01/119001422" TargetMode="External" /><Relationship Id="rId6" Type="http://schemas.openxmlformats.org/officeDocument/2006/relationships/hyperlink" Target="https://podminky.urs.cz/item/CS_URS_2024_01/122251103" TargetMode="External" /><Relationship Id="rId7" Type="http://schemas.openxmlformats.org/officeDocument/2006/relationships/hyperlink" Target="https://podminky.urs.cz/item/CS_URS_2024_01/129001101" TargetMode="External" /><Relationship Id="rId8" Type="http://schemas.openxmlformats.org/officeDocument/2006/relationships/hyperlink" Target="https://podminky.urs.cz/item/CS_URS_2024_01/13225110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81152302" TargetMode="External" /><Relationship Id="rId13" Type="http://schemas.openxmlformats.org/officeDocument/2006/relationships/hyperlink" Target="https://podminky.urs.cz/item/CS_URS_2024_01/561121114" TargetMode="External" /><Relationship Id="rId14" Type="http://schemas.openxmlformats.org/officeDocument/2006/relationships/hyperlink" Target="https://podminky.urs.cz/item/CS_URS_2024_01/564861111" TargetMode="External" /><Relationship Id="rId15" Type="http://schemas.openxmlformats.org/officeDocument/2006/relationships/hyperlink" Target="https://podminky.urs.cz/item/CS_URS_2024_01/596211222" TargetMode="External" /><Relationship Id="rId16" Type="http://schemas.openxmlformats.org/officeDocument/2006/relationships/hyperlink" Target="https://podminky.urs.cz/item/CS_URS_2024_01/916231213" TargetMode="External" /><Relationship Id="rId17" Type="http://schemas.openxmlformats.org/officeDocument/2006/relationships/hyperlink" Target="https://podminky.urs.cz/item/CS_URS_2024_01/919726122" TargetMode="External" /><Relationship Id="rId18" Type="http://schemas.openxmlformats.org/officeDocument/2006/relationships/hyperlink" Target="https://podminky.urs.cz/item/CS_URS_2024_01/997221551" TargetMode="External" /><Relationship Id="rId19" Type="http://schemas.openxmlformats.org/officeDocument/2006/relationships/hyperlink" Target="https://podminky.urs.cz/item/CS_URS_2024_01/997221559" TargetMode="External" /><Relationship Id="rId20" Type="http://schemas.openxmlformats.org/officeDocument/2006/relationships/hyperlink" Target="https://podminky.urs.cz/item/CS_URS_2024_01/997221655" TargetMode="External" /><Relationship Id="rId21" Type="http://schemas.openxmlformats.org/officeDocument/2006/relationships/hyperlink" Target="https://podminky.urs.cz/item/CS_URS_2024_01/997221561" TargetMode="External" /><Relationship Id="rId22" Type="http://schemas.openxmlformats.org/officeDocument/2006/relationships/hyperlink" Target="https://podminky.urs.cz/item/CS_URS_2024_01/997221569" TargetMode="External" /><Relationship Id="rId23" Type="http://schemas.openxmlformats.org/officeDocument/2006/relationships/hyperlink" Target="https://podminky.urs.cz/item/CS_URS_2024_01/997221615" TargetMode="External" /><Relationship Id="rId24" Type="http://schemas.openxmlformats.org/officeDocument/2006/relationships/hyperlink" Target="https://podminky.urs.cz/item/CS_URS_2024_01/998223011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113" TargetMode="External" /><Relationship Id="rId5" Type="http://schemas.openxmlformats.org/officeDocument/2006/relationships/hyperlink" Target="https://podminky.urs.cz/item/CS_URS_2024_01/122251104" TargetMode="External" /><Relationship Id="rId6" Type="http://schemas.openxmlformats.org/officeDocument/2006/relationships/hyperlink" Target="https://podminky.urs.cz/item/CS_URS_2024_01/129001101" TargetMode="External" /><Relationship Id="rId7" Type="http://schemas.openxmlformats.org/officeDocument/2006/relationships/hyperlink" Target="https://podminky.urs.cz/item/CS_URS_2024_01/132251101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7151101" TargetMode="External" /><Relationship Id="rId10" Type="http://schemas.openxmlformats.org/officeDocument/2006/relationships/hyperlink" Target="https://podminky.urs.cz/item/CS_URS_2024_01/171201221" TargetMode="External" /><Relationship Id="rId11" Type="http://schemas.openxmlformats.org/officeDocument/2006/relationships/hyperlink" Target="https://podminky.urs.cz/item/CS_URS_2024_01/181152302" TargetMode="External" /><Relationship Id="rId12" Type="http://schemas.openxmlformats.org/officeDocument/2006/relationships/hyperlink" Target="https://podminky.urs.cz/item/CS_URS_2024_01/561121113" TargetMode="External" /><Relationship Id="rId13" Type="http://schemas.openxmlformats.org/officeDocument/2006/relationships/hyperlink" Target="https://podminky.urs.cz/item/CS_URS_2024_01/564871111" TargetMode="External" /><Relationship Id="rId14" Type="http://schemas.openxmlformats.org/officeDocument/2006/relationships/hyperlink" Target="https://podminky.urs.cz/item/CS_URS_2024_01/577154211" TargetMode="External" /><Relationship Id="rId15" Type="http://schemas.openxmlformats.org/officeDocument/2006/relationships/hyperlink" Target="https://podminky.urs.cz/item/CS_URS_2024_01/914111111" TargetMode="External" /><Relationship Id="rId16" Type="http://schemas.openxmlformats.org/officeDocument/2006/relationships/hyperlink" Target="https://podminky.urs.cz/item/CS_URS_2024_01/914511113" TargetMode="External" /><Relationship Id="rId17" Type="http://schemas.openxmlformats.org/officeDocument/2006/relationships/hyperlink" Target="https://podminky.urs.cz/item/CS_URS_2024_01/916131213" TargetMode="External" /><Relationship Id="rId18" Type="http://schemas.openxmlformats.org/officeDocument/2006/relationships/hyperlink" Target="https://podminky.urs.cz/item/CS_URS_2024_01/919726122" TargetMode="External" /><Relationship Id="rId19" Type="http://schemas.openxmlformats.org/officeDocument/2006/relationships/hyperlink" Target="https://podminky.urs.cz/item/CS_URS_2024_01/961044111" TargetMode="External" /><Relationship Id="rId20" Type="http://schemas.openxmlformats.org/officeDocument/2006/relationships/hyperlink" Target="https://podminky.urs.cz/item/CS_URS_2023_02/962031136" TargetMode="External" /><Relationship Id="rId21" Type="http://schemas.openxmlformats.org/officeDocument/2006/relationships/hyperlink" Target="https://podminky.urs.cz/item/CS_URS_2024_01/966071711" TargetMode="External" /><Relationship Id="rId22" Type="http://schemas.openxmlformats.org/officeDocument/2006/relationships/hyperlink" Target="https://podminky.urs.cz/item/CS_URS_2024_01/966071821" TargetMode="External" /><Relationship Id="rId23" Type="http://schemas.openxmlformats.org/officeDocument/2006/relationships/hyperlink" Target="https://podminky.urs.cz/item/CS_URS_2024_01/997013603" TargetMode="External" /><Relationship Id="rId24" Type="http://schemas.openxmlformats.org/officeDocument/2006/relationships/hyperlink" Target="https://podminky.urs.cz/item/CS_URS_2024_01/997221551" TargetMode="External" /><Relationship Id="rId25" Type="http://schemas.openxmlformats.org/officeDocument/2006/relationships/hyperlink" Target="https://podminky.urs.cz/item/CS_URS_2024_01/997221559" TargetMode="External" /><Relationship Id="rId26" Type="http://schemas.openxmlformats.org/officeDocument/2006/relationships/hyperlink" Target="https://podminky.urs.cz/item/CS_URS_2024_01/997221561" TargetMode="External" /><Relationship Id="rId27" Type="http://schemas.openxmlformats.org/officeDocument/2006/relationships/hyperlink" Target="https://podminky.urs.cz/item/CS_URS_2024_01/997221569" TargetMode="External" /><Relationship Id="rId28" Type="http://schemas.openxmlformats.org/officeDocument/2006/relationships/hyperlink" Target="https://podminky.urs.cz/item/CS_URS_2024_01/997221615" TargetMode="External" /><Relationship Id="rId29" Type="http://schemas.openxmlformats.org/officeDocument/2006/relationships/hyperlink" Target="https://podminky.urs.cz/item/CS_URS_2024_01/997221645" TargetMode="External" /><Relationship Id="rId30" Type="http://schemas.openxmlformats.org/officeDocument/2006/relationships/hyperlink" Target="https://podminky.urs.cz/item/CS_URS_2024_01/997221655" TargetMode="External" /><Relationship Id="rId31" Type="http://schemas.openxmlformats.org/officeDocument/2006/relationships/hyperlink" Target="https://podminky.urs.cz/item/CS_URS_2024_01/997013631" TargetMode="External" /><Relationship Id="rId32" Type="http://schemas.openxmlformats.org/officeDocument/2006/relationships/hyperlink" Target="https://podminky.urs.cz/item/CS_URS_2024_01/998223011" TargetMode="External" /><Relationship Id="rId33" Type="http://schemas.openxmlformats.org/officeDocument/2006/relationships/hyperlink" Target="https://podminky.urs.cz/item/CS_URS_2024_01/218192645" TargetMode="External" /><Relationship Id="rId34" Type="http://schemas.openxmlformats.org/officeDocument/2006/relationships/hyperlink" Target="https://podminky.urs.cz/item/CS_URS_2024_01/220182002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6" TargetMode="External" /><Relationship Id="rId2" Type="http://schemas.openxmlformats.org/officeDocument/2006/relationships/hyperlink" Target="https://podminky.urs.cz/item/CS_URS_2024_01/113107542" TargetMode="External" /><Relationship Id="rId3" Type="http://schemas.openxmlformats.org/officeDocument/2006/relationships/hyperlink" Target="https://podminky.urs.cz/item/CS_URS_2024_01/113154124" TargetMode="External" /><Relationship Id="rId4" Type="http://schemas.openxmlformats.org/officeDocument/2006/relationships/hyperlink" Target="https://podminky.urs.cz/item/CS_URS_2024_01/129001101" TargetMode="External" /><Relationship Id="rId5" Type="http://schemas.openxmlformats.org/officeDocument/2006/relationships/hyperlink" Target="https://podminky.urs.cz/item/CS_URS_2024_01/131251204" TargetMode="External" /><Relationship Id="rId6" Type="http://schemas.openxmlformats.org/officeDocument/2006/relationships/hyperlink" Target="https://podminky.urs.cz/item/CS_URS_2024_01/132251104" TargetMode="External" /><Relationship Id="rId7" Type="http://schemas.openxmlformats.org/officeDocument/2006/relationships/hyperlink" Target="https://podminky.urs.cz/item/CS_URS_2024_01/132251253" TargetMode="External" /><Relationship Id="rId8" Type="http://schemas.openxmlformats.org/officeDocument/2006/relationships/hyperlink" Target="https://podminky.urs.cz/item/CS_URS_2024_01/132254203" TargetMode="External" /><Relationship Id="rId9" Type="http://schemas.openxmlformats.org/officeDocument/2006/relationships/hyperlink" Target="https://podminky.urs.cz/item/CS_URS_2024_01/151811131" TargetMode="External" /><Relationship Id="rId10" Type="http://schemas.openxmlformats.org/officeDocument/2006/relationships/hyperlink" Target="https://podminky.urs.cz/item/CS_URS_2024_01/15181123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7151111" TargetMode="External" /><Relationship Id="rId14" Type="http://schemas.openxmlformats.org/officeDocument/2006/relationships/hyperlink" Target="https://podminky.urs.cz/item/CS_URS_2024_01/17120122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7515110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382122123" TargetMode="External" /><Relationship Id="rId19" Type="http://schemas.openxmlformats.org/officeDocument/2006/relationships/hyperlink" Target="https://podminky.urs.cz/item/CS_URS_2024_01/382122211" TargetMode="External" /><Relationship Id="rId20" Type="http://schemas.openxmlformats.org/officeDocument/2006/relationships/hyperlink" Target="https://podminky.urs.cz/item/CS_URS_2024_01/382122313" TargetMode="External" /><Relationship Id="rId21" Type="http://schemas.openxmlformats.org/officeDocument/2006/relationships/hyperlink" Target="https://podminky.urs.cz/item/CS_URS_2024_01/451572111" TargetMode="External" /><Relationship Id="rId22" Type="http://schemas.openxmlformats.org/officeDocument/2006/relationships/hyperlink" Target="https://podminky.urs.cz/item/CS_URS_2024_01/452112112" TargetMode="External" /><Relationship Id="rId23" Type="http://schemas.openxmlformats.org/officeDocument/2006/relationships/hyperlink" Target="https://podminky.urs.cz/item/CS_URS_2024_01/452112122" TargetMode="External" /><Relationship Id="rId24" Type="http://schemas.openxmlformats.org/officeDocument/2006/relationships/hyperlink" Target="https://podminky.urs.cz/item/CS_URS_2024_01/452311151" TargetMode="External" /><Relationship Id="rId25" Type="http://schemas.openxmlformats.org/officeDocument/2006/relationships/hyperlink" Target="https://podminky.urs.cz/item/CS_URS_2024_01/564851011" TargetMode="External" /><Relationship Id="rId26" Type="http://schemas.openxmlformats.org/officeDocument/2006/relationships/hyperlink" Target="https://podminky.urs.cz/item/CS_URS_2024_01/564851011" TargetMode="External" /><Relationship Id="rId27" Type="http://schemas.openxmlformats.org/officeDocument/2006/relationships/hyperlink" Target="https://podminky.urs.cz/item/CS_URS_2024_01/573111112" TargetMode="External" /><Relationship Id="rId28" Type="http://schemas.openxmlformats.org/officeDocument/2006/relationships/hyperlink" Target="https://podminky.urs.cz/item/CS_URS_2024_01/573211108" TargetMode="External" /><Relationship Id="rId29" Type="http://schemas.openxmlformats.org/officeDocument/2006/relationships/hyperlink" Target="https://podminky.urs.cz/item/CS_URS_2024_01/577144121" TargetMode="External" /><Relationship Id="rId30" Type="http://schemas.openxmlformats.org/officeDocument/2006/relationships/hyperlink" Target="https://podminky.urs.cz/item/CS_URS_2024_01/591241111" TargetMode="External" /><Relationship Id="rId31" Type="http://schemas.openxmlformats.org/officeDocument/2006/relationships/hyperlink" Target="https://podminky.urs.cz/item/CS_URS_2024_01/596991111" TargetMode="External" /><Relationship Id="rId32" Type="http://schemas.openxmlformats.org/officeDocument/2006/relationships/hyperlink" Target="https://podminky.urs.cz/item/CS_URS_2024_01/871310310" TargetMode="External" /><Relationship Id="rId33" Type="http://schemas.openxmlformats.org/officeDocument/2006/relationships/hyperlink" Target="https://podminky.urs.cz/item/CS_URS_2024_01/877310310" TargetMode="External" /><Relationship Id="rId34" Type="http://schemas.openxmlformats.org/officeDocument/2006/relationships/hyperlink" Target="https://podminky.urs.cz/item/CS_URS_2024_01/877310320" TargetMode="External" /><Relationship Id="rId35" Type="http://schemas.openxmlformats.org/officeDocument/2006/relationships/hyperlink" Target="https://podminky.urs.cz/item/CS_URS_2024_01/894411311" TargetMode="External" /><Relationship Id="rId36" Type="http://schemas.openxmlformats.org/officeDocument/2006/relationships/hyperlink" Target="https://podminky.urs.cz/item/CS_URS_2024_01/894414111" TargetMode="External" /><Relationship Id="rId37" Type="http://schemas.openxmlformats.org/officeDocument/2006/relationships/hyperlink" Target="https://podminky.urs.cz/item/CS_URS_2024_01/894414211" TargetMode="External" /><Relationship Id="rId38" Type="http://schemas.openxmlformats.org/officeDocument/2006/relationships/hyperlink" Target="https://podminky.urs.cz/item/CS_URS_2024_01/894812203" TargetMode="External" /><Relationship Id="rId39" Type="http://schemas.openxmlformats.org/officeDocument/2006/relationships/hyperlink" Target="https://podminky.urs.cz/item/CS_URS_2024_01/894812242" TargetMode="External" /><Relationship Id="rId40" Type="http://schemas.openxmlformats.org/officeDocument/2006/relationships/hyperlink" Target="https://podminky.urs.cz/item/CS_URS_2024_01/894812249" TargetMode="External" /><Relationship Id="rId41" Type="http://schemas.openxmlformats.org/officeDocument/2006/relationships/hyperlink" Target="https://podminky.urs.cz/item/CS_URS_2024_01/894812262" TargetMode="External" /><Relationship Id="rId42" Type="http://schemas.openxmlformats.org/officeDocument/2006/relationships/hyperlink" Target="https://podminky.urs.cz/item/CS_URS_2024_01/895941301" TargetMode="External" /><Relationship Id="rId43" Type="http://schemas.openxmlformats.org/officeDocument/2006/relationships/hyperlink" Target="https://podminky.urs.cz/item/CS_URS_2024_01/895941302" TargetMode="External" /><Relationship Id="rId44" Type="http://schemas.openxmlformats.org/officeDocument/2006/relationships/hyperlink" Target="https://podminky.urs.cz/item/CS_URS_2024_01/895941314" TargetMode="External" /><Relationship Id="rId45" Type="http://schemas.openxmlformats.org/officeDocument/2006/relationships/hyperlink" Target="https://podminky.urs.cz/item/CS_URS_2024_01/895941331" TargetMode="External" /><Relationship Id="rId46" Type="http://schemas.openxmlformats.org/officeDocument/2006/relationships/hyperlink" Target="https://podminky.urs.cz/item/CS_URS_2024_01/897172123" TargetMode="External" /><Relationship Id="rId47" Type="http://schemas.openxmlformats.org/officeDocument/2006/relationships/hyperlink" Target="https://podminky.urs.cz/item/CS_URS_2024_01/899104112" TargetMode="External" /><Relationship Id="rId48" Type="http://schemas.openxmlformats.org/officeDocument/2006/relationships/hyperlink" Target="https://podminky.urs.cz/item/CS_URS_2024_01/899204112" TargetMode="External" /><Relationship Id="rId49" Type="http://schemas.openxmlformats.org/officeDocument/2006/relationships/hyperlink" Target="https://podminky.urs.cz/item/CS_URS_2024_01/899633131" TargetMode="External" /><Relationship Id="rId50" Type="http://schemas.openxmlformats.org/officeDocument/2006/relationships/hyperlink" Target="https://podminky.urs.cz/item/CS_URS_2024_01/899658211" TargetMode="External" /><Relationship Id="rId51" Type="http://schemas.openxmlformats.org/officeDocument/2006/relationships/hyperlink" Target="https://podminky.urs.cz/item/CS_URS_2024_01/919735113" TargetMode="External" /><Relationship Id="rId52" Type="http://schemas.openxmlformats.org/officeDocument/2006/relationships/hyperlink" Target="https://podminky.urs.cz/item/CS_URS_2024_01/935113112" TargetMode="External" /><Relationship Id="rId53" Type="http://schemas.openxmlformats.org/officeDocument/2006/relationships/hyperlink" Target="https://podminky.urs.cz/item/CS_URS_2024_01/977151128" TargetMode="External" /><Relationship Id="rId54" Type="http://schemas.openxmlformats.org/officeDocument/2006/relationships/hyperlink" Target="https://podminky.urs.cz/item/CS_URS_2024_01/997221551" TargetMode="External" /><Relationship Id="rId55" Type="http://schemas.openxmlformats.org/officeDocument/2006/relationships/hyperlink" Target="https://podminky.urs.cz/item/CS_URS_2024_01/997221559" TargetMode="External" /><Relationship Id="rId56" Type="http://schemas.openxmlformats.org/officeDocument/2006/relationships/hyperlink" Target="https://podminky.urs.cz/item/CS_URS_2024_01/997221561" TargetMode="External" /><Relationship Id="rId57" Type="http://schemas.openxmlformats.org/officeDocument/2006/relationships/hyperlink" Target="https://podminky.urs.cz/item/CS_URS_2024_01/997221569" TargetMode="External" /><Relationship Id="rId58" Type="http://schemas.openxmlformats.org/officeDocument/2006/relationships/hyperlink" Target="https://podminky.urs.cz/item/CS_URS_2024_01/997221645" TargetMode="External" /><Relationship Id="rId59" Type="http://schemas.openxmlformats.org/officeDocument/2006/relationships/hyperlink" Target="https://podminky.urs.cz/item/CS_URS_2024_01/997221655" TargetMode="External" /><Relationship Id="rId60" Type="http://schemas.openxmlformats.org/officeDocument/2006/relationships/hyperlink" Target="https://podminky.urs.cz/item/CS_URS_2024_01/998276101" TargetMode="External" /><Relationship Id="rId61" Type="http://schemas.openxmlformats.org/officeDocument/2006/relationships/hyperlink" Target="https://podminky.urs.cz/item/CS_URS_2024_01/721249116" TargetMode="External" /><Relationship Id="rId62" Type="http://schemas.openxmlformats.org/officeDocument/2006/relationships/hyperlink" Target="https://podminky.urs.cz/item/CS_URS_2024_01/998721101" TargetMode="External" /><Relationship Id="rId63" Type="http://schemas.openxmlformats.org/officeDocument/2006/relationships/hyperlink" Target="https://podminky.urs.cz/item/CS_URS_2024_01/230170004" TargetMode="External" /><Relationship Id="rId64" Type="http://schemas.openxmlformats.org/officeDocument/2006/relationships/hyperlink" Target="https://podminky.urs.cz/item/CS_URS_2024_01/230170005" TargetMode="External" /><Relationship Id="rId65" Type="http://schemas.openxmlformats.org/officeDocument/2006/relationships/hyperlink" Target="https://podminky.urs.cz/item/CS_URS_2024_01/230170014" TargetMode="External" /><Relationship Id="rId66" Type="http://schemas.openxmlformats.org/officeDocument/2006/relationships/hyperlink" Target="https://podminky.urs.cz/item/CS_URS_2024_01/230170015" TargetMode="External" /><Relationship Id="rId67" Type="http://schemas.openxmlformats.org/officeDocument/2006/relationships/hyperlink" Target="https://podminky.urs.cz/item/CS_URS_2024_01/230202020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2" TargetMode="External" /><Relationship Id="rId2" Type="http://schemas.openxmlformats.org/officeDocument/2006/relationships/hyperlink" Target="https://podminky.urs.cz/item/CS_URS_2024_01/115101302" TargetMode="External" /><Relationship Id="rId3" Type="http://schemas.openxmlformats.org/officeDocument/2006/relationships/hyperlink" Target="https://podminky.urs.cz/item/CS_URS_2024_01/129001101" TargetMode="External" /><Relationship Id="rId4" Type="http://schemas.openxmlformats.org/officeDocument/2006/relationships/hyperlink" Target="https://podminky.urs.cz/item/CS_URS_2024_01/131251201" TargetMode="External" /><Relationship Id="rId5" Type="http://schemas.openxmlformats.org/officeDocument/2006/relationships/hyperlink" Target="https://podminky.urs.cz/item/CS_URS_2024_01/132251103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62351103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2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451572111" TargetMode="External" /><Relationship Id="rId14" Type="http://schemas.openxmlformats.org/officeDocument/2006/relationships/hyperlink" Target="https://podminky.urs.cz/item/CS_URS_2024_01/452112112" TargetMode="External" /><Relationship Id="rId15" Type="http://schemas.openxmlformats.org/officeDocument/2006/relationships/hyperlink" Target="https://podminky.urs.cz/item/CS_URS_2024_01/452112122" TargetMode="External" /><Relationship Id="rId16" Type="http://schemas.openxmlformats.org/officeDocument/2006/relationships/hyperlink" Target="https://podminky.urs.cz/item/CS_URS_2024_01/452311151" TargetMode="External" /><Relationship Id="rId17" Type="http://schemas.openxmlformats.org/officeDocument/2006/relationships/hyperlink" Target="https://podminky.urs.cz/item/CS_URS_2024_01/871161141" TargetMode="External" /><Relationship Id="rId18" Type="http://schemas.openxmlformats.org/officeDocument/2006/relationships/hyperlink" Target="https://podminky.urs.cz/item/CS_URS_2024_01/871171141" TargetMode="External" /><Relationship Id="rId19" Type="http://schemas.openxmlformats.org/officeDocument/2006/relationships/hyperlink" Target="https://podminky.urs.cz/item/CS_URS_2024_01/877161101" TargetMode="External" /><Relationship Id="rId20" Type="http://schemas.openxmlformats.org/officeDocument/2006/relationships/hyperlink" Target="https://podminky.urs.cz/item/CS_URS_2024_01/877161113" TargetMode="External" /><Relationship Id="rId21" Type="http://schemas.openxmlformats.org/officeDocument/2006/relationships/hyperlink" Target="https://podminky.urs.cz/item/CS_URS_2024_01/892233122" TargetMode="External" /><Relationship Id="rId22" Type="http://schemas.openxmlformats.org/officeDocument/2006/relationships/hyperlink" Target="https://podminky.urs.cz/item/CS_URS_2024_01/894411311" TargetMode="External" /><Relationship Id="rId23" Type="http://schemas.openxmlformats.org/officeDocument/2006/relationships/hyperlink" Target="https://podminky.urs.cz/item/CS_URS_2024_01/894414111" TargetMode="External" /><Relationship Id="rId24" Type="http://schemas.openxmlformats.org/officeDocument/2006/relationships/hyperlink" Target="https://podminky.urs.cz/item/CS_URS_2024_01/894414211" TargetMode="External" /><Relationship Id="rId25" Type="http://schemas.openxmlformats.org/officeDocument/2006/relationships/hyperlink" Target="https://podminky.urs.cz/item/CS_URS_2024_01/899104112" TargetMode="External" /><Relationship Id="rId26" Type="http://schemas.openxmlformats.org/officeDocument/2006/relationships/hyperlink" Target="https://podminky.urs.cz/item/CS_URS_2024_01/899721111" TargetMode="External" /><Relationship Id="rId27" Type="http://schemas.openxmlformats.org/officeDocument/2006/relationships/hyperlink" Target="https://podminky.urs.cz/item/CS_URS_2024_01/899722113" TargetMode="External" /><Relationship Id="rId28" Type="http://schemas.openxmlformats.org/officeDocument/2006/relationships/hyperlink" Target="https://podminky.urs.cz/item/CS_URS_2024_01/977151113" TargetMode="External" /><Relationship Id="rId29" Type="http://schemas.openxmlformats.org/officeDocument/2006/relationships/hyperlink" Target="https://podminky.urs.cz/item/CS_URS_2024_01/998276101" TargetMode="External" /><Relationship Id="rId30" Type="http://schemas.openxmlformats.org/officeDocument/2006/relationships/hyperlink" Target="https://podminky.urs.cz/item/CS_URS_2024_01/724131111" TargetMode="External" /><Relationship Id="rId31" Type="http://schemas.openxmlformats.org/officeDocument/2006/relationships/hyperlink" Target="https://podminky.urs.cz/item/CS_URS_2024_01/724211223" TargetMode="External" /><Relationship Id="rId32" Type="http://schemas.openxmlformats.org/officeDocument/2006/relationships/hyperlink" Target="https://podminky.urs.cz/item/CS_URS_2024_01/724232116" TargetMode="External" /><Relationship Id="rId33" Type="http://schemas.openxmlformats.org/officeDocument/2006/relationships/hyperlink" Target="https://podminky.urs.cz/item/CS_URS_2024_01/998724101" TargetMode="External" /><Relationship Id="rId34" Type="http://schemas.openxmlformats.org/officeDocument/2006/relationships/hyperlink" Target="https://podminky.urs.cz/item/CS_URS_2024_01/230170001" TargetMode="External" /><Relationship Id="rId35" Type="http://schemas.openxmlformats.org/officeDocument/2006/relationships/hyperlink" Target="https://podminky.urs.cz/item/CS_URS_2024_01/230170002" TargetMode="External" /><Relationship Id="rId36" Type="http://schemas.openxmlformats.org/officeDocument/2006/relationships/hyperlink" Target="https://podminky.urs.cz/item/CS_URS_2024_01/230170011" TargetMode="External" /><Relationship Id="rId37" Type="http://schemas.openxmlformats.org/officeDocument/2006/relationships/hyperlink" Target="https://podminky.urs.cz/item/CS_URS_2024_01/230170012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21110" TargetMode="External" /><Relationship Id="rId2" Type="http://schemas.openxmlformats.org/officeDocument/2006/relationships/hyperlink" Target="https://podminky.urs.cz/item/CS_URS_2024_01/741110312" TargetMode="External" /><Relationship Id="rId3" Type="http://schemas.openxmlformats.org/officeDocument/2006/relationships/hyperlink" Target="https://podminky.urs.cz/item/CS_URS_2024_01/741110314" TargetMode="External" /><Relationship Id="rId4" Type="http://schemas.openxmlformats.org/officeDocument/2006/relationships/hyperlink" Target="https://podminky.urs.cz/item/CS_URS_2024_01/741122122" TargetMode="External" /><Relationship Id="rId5" Type="http://schemas.openxmlformats.org/officeDocument/2006/relationships/hyperlink" Target="https://podminky.urs.cz/item/CS_URS_2024_01/741122133" TargetMode="External" /><Relationship Id="rId6" Type="http://schemas.openxmlformats.org/officeDocument/2006/relationships/hyperlink" Target="https://podminky.urs.cz/item/CS_URS_2024_01/741122143" TargetMode="External" /><Relationship Id="rId7" Type="http://schemas.openxmlformats.org/officeDocument/2006/relationships/hyperlink" Target="https://podminky.urs.cz/item/CS_URS_2024_01/741130021" TargetMode="External" /><Relationship Id="rId8" Type="http://schemas.openxmlformats.org/officeDocument/2006/relationships/hyperlink" Target="https://podminky.urs.cz/item/CS_URS_2024_01/741130026" TargetMode="External" /><Relationship Id="rId9" Type="http://schemas.openxmlformats.org/officeDocument/2006/relationships/hyperlink" Target="https://podminky.urs.cz/item/CS_URS_2024_01/741410021" TargetMode="External" /><Relationship Id="rId10" Type="http://schemas.openxmlformats.org/officeDocument/2006/relationships/hyperlink" Target="https://podminky.urs.cz/item/CS_URS_2024_01/741810003" TargetMode="External" /><Relationship Id="rId11" Type="http://schemas.openxmlformats.org/officeDocument/2006/relationships/hyperlink" Target="https://podminky.urs.cz/item/CS_URS_2024_01/741820102" TargetMode="External" /><Relationship Id="rId12" Type="http://schemas.openxmlformats.org/officeDocument/2006/relationships/hyperlink" Target="https://podminky.urs.cz/item/CS_URS_2024_01/998741101" TargetMode="External" /><Relationship Id="rId13" Type="http://schemas.openxmlformats.org/officeDocument/2006/relationships/hyperlink" Target="https://podminky.urs.cz/item/CS_URS_2024_01/742122001" TargetMode="External" /><Relationship Id="rId14" Type="http://schemas.openxmlformats.org/officeDocument/2006/relationships/hyperlink" Target="https://podminky.urs.cz/item/CS_URS_2024_01/998742101" TargetMode="External" /><Relationship Id="rId15" Type="http://schemas.openxmlformats.org/officeDocument/2006/relationships/hyperlink" Target="https://podminky.urs.cz/item/CS_URS_2024_01/741371920" TargetMode="External" /><Relationship Id="rId16" Type="http://schemas.openxmlformats.org/officeDocument/2006/relationships/hyperlink" Target="https://podminky.urs.cz/item/CS_URS_2024_01/210203901" TargetMode="External" /><Relationship Id="rId17" Type="http://schemas.openxmlformats.org/officeDocument/2006/relationships/hyperlink" Target="https://podminky.urs.cz/item/CS_URS_2024_01/210204011" TargetMode="External" /><Relationship Id="rId18" Type="http://schemas.openxmlformats.org/officeDocument/2006/relationships/hyperlink" Target="https://podminky.urs.cz/item/CS_URS_2024_01/210204201" TargetMode="External" /><Relationship Id="rId19" Type="http://schemas.openxmlformats.org/officeDocument/2006/relationships/hyperlink" Target="https://podminky.urs.cz/item/CS_URS_2024_01/741372127" TargetMode="External" /><Relationship Id="rId20" Type="http://schemas.openxmlformats.org/officeDocument/2006/relationships/hyperlink" Target="https://podminky.urs.cz/item/CS_URS_2024_01/210280131" TargetMode="External" /><Relationship Id="rId21" Type="http://schemas.openxmlformats.org/officeDocument/2006/relationships/hyperlink" Target="https://podminky.urs.cz/item/CS_URS_2024_01/220960021" TargetMode="External" /><Relationship Id="rId22" Type="http://schemas.openxmlformats.org/officeDocument/2006/relationships/hyperlink" Target="https://podminky.urs.cz/item/CS_URS_2024_01/460141112" TargetMode="External" /><Relationship Id="rId23" Type="http://schemas.openxmlformats.org/officeDocument/2006/relationships/hyperlink" Target="https://podminky.urs.cz/item/CS_URS_2024_01/460171182" TargetMode="External" /><Relationship Id="rId24" Type="http://schemas.openxmlformats.org/officeDocument/2006/relationships/hyperlink" Target="https://podminky.urs.cz/item/CS_URS_2024_01/460341113" TargetMode="External" /><Relationship Id="rId25" Type="http://schemas.openxmlformats.org/officeDocument/2006/relationships/hyperlink" Target="https://podminky.urs.cz/item/CS_URS_2024_01/460341121" TargetMode="External" /><Relationship Id="rId26" Type="http://schemas.openxmlformats.org/officeDocument/2006/relationships/hyperlink" Target="https://podminky.urs.cz/item/CS_URS_2024_01/460361111" TargetMode="External" /><Relationship Id="rId27" Type="http://schemas.openxmlformats.org/officeDocument/2006/relationships/hyperlink" Target="https://podminky.urs.cz/item/CS_URS_2024_01/460451192" TargetMode="External" /><Relationship Id="rId28" Type="http://schemas.openxmlformats.org/officeDocument/2006/relationships/hyperlink" Target="https://podminky.urs.cz/item/CS_URS_2024_01/460641113" TargetMode="External" /><Relationship Id="rId29" Type="http://schemas.openxmlformats.org/officeDocument/2006/relationships/hyperlink" Target="https://podminky.urs.cz/item/CS_URS_2024_01/460661112" TargetMode="External" /><Relationship Id="rId30" Type="http://schemas.openxmlformats.org/officeDocument/2006/relationships/hyperlink" Target="https://podminky.urs.cz/item/CS_URS_2024_01/460671113" TargetMode="External" /><Relationship Id="rId31" Type="http://schemas.openxmlformats.org/officeDocument/2006/relationships/hyperlink" Target="https://podminky.urs.cz/item/CS_URS_2024_01/469981111" TargetMode="External" /><Relationship Id="rId3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61055111" TargetMode="External" /><Relationship Id="rId2" Type="http://schemas.openxmlformats.org/officeDocument/2006/relationships/hyperlink" Target="https://podminky.urs.cz/item/CS_URS_2024_01/981332111" TargetMode="External" /><Relationship Id="rId3" Type="http://schemas.openxmlformats.org/officeDocument/2006/relationships/hyperlink" Target="https://podminky.urs.cz/item/CS_URS_2024_01/997006512" TargetMode="External" /><Relationship Id="rId4" Type="http://schemas.openxmlformats.org/officeDocument/2006/relationships/hyperlink" Target="https://podminky.urs.cz/item/CS_URS_2024_01/997006519" TargetMode="External" /><Relationship Id="rId5" Type="http://schemas.openxmlformats.org/officeDocument/2006/relationships/hyperlink" Target="https://podminky.urs.cz/item/CS_URS_2024_01/997013602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11101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1201221" TargetMode="External" /><Relationship Id="rId5" Type="http://schemas.openxmlformats.org/officeDocument/2006/relationships/hyperlink" Target="https://podminky.urs.cz/item/CS_URS_2024_01/184215411" TargetMode="External" /><Relationship Id="rId6" Type="http://schemas.openxmlformats.org/officeDocument/2006/relationships/hyperlink" Target="https://podminky.urs.cz/item/CS_URS_2024_01/184818312" TargetMode="External" /><Relationship Id="rId7" Type="http://schemas.openxmlformats.org/officeDocument/2006/relationships/hyperlink" Target="https://podminky.urs.cz/item/CS_URS_2024_01/184851512" TargetMode="External" /><Relationship Id="rId8" Type="http://schemas.openxmlformats.org/officeDocument/2006/relationships/hyperlink" Target="https://podminky.urs.cz/item/CS_URS_2024_01/184852444" TargetMode="External" /><Relationship Id="rId9" Type="http://schemas.openxmlformats.org/officeDocument/2006/relationships/hyperlink" Target="https://podminky.urs.cz/item/CS_URS_2024_01/99823141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5132" TargetMode="External" /><Relationship Id="rId2" Type="http://schemas.openxmlformats.org/officeDocument/2006/relationships/hyperlink" Target="https://podminky.urs.cz/item/CS_URS_2024_01/119005151" TargetMode="External" /><Relationship Id="rId3" Type="http://schemas.openxmlformats.org/officeDocument/2006/relationships/hyperlink" Target="https://podminky.urs.cz/item/CS_URS_2024_01/180405114" TargetMode="External" /><Relationship Id="rId4" Type="http://schemas.openxmlformats.org/officeDocument/2006/relationships/hyperlink" Target="https://podminky.urs.cz/item/CS_URS_2024_01/181351003" TargetMode="External" /><Relationship Id="rId5" Type="http://schemas.openxmlformats.org/officeDocument/2006/relationships/hyperlink" Target="https://podminky.urs.cz/item/CS_URS_2024_01/181351005" TargetMode="External" /><Relationship Id="rId6" Type="http://schemas.openxmlformats.org/officeDocument/2006/relationships/hyperlink" Target="https://podminky.urs.cz/item/CS_URS_2024_01/181351104" TargetMode="External" /><Relationship Id="rId7" Type="http://schemas.openxmlformats.org/officeDocument/2006/relationships/hyperlink" Target="https://podminky.urs.cz/item/CS_URS_2024_01/181411131" TargetMode="External" /><Relationship Id="rId8" Type="http://schemas.openxmlformats.org/officeDocument/2006/relationships/hyperlink" Target="https://podminky.urs.cz/item/CS_URS_2024_01/181411141" TargetMode="External" /><Relationship Id="rId9" Type="http://schemas.openxmlformats.org/officeDocument/2006/relationships/hyperlink" Target="https://podminky.urs.cz/item/CS_URS_2024_01/181411141" TargetMode="External" /><Relationship Id="rId10" Type="http://schemas.openxmlformats.org/officeDocument/2006/relationships/hyperlink" Target="https://podminky.urs.cz/item/CS_URS_2024_01/183101213" TargetMode="External" /><Relationship Id="rId11" Type="http://schemas.openxmlformats.org/officeDocument/2006/relationships/hyperlink" Target="https://podminky.urs.cz/item/CS_URS_2024_01/183101221" TargetMode="External" /><Relationship Id="rId12" Type="http://schemas.openxmlformats.org/officeDocument/2006/relationships/hyperlink" Target="https://podminky.urs.cz/item/CS_URS_2024_01/183111213" TargetMode="External" /><Relationship Id="rId13" Type="http://schemas.openxmlformats.org/officeDocument/2006/relationships/hyperlink" Target="https://podminky.urs.cz/item/CS_URS_2024_01/1832113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403153" TargetMode="External" /><Relationship Id="rId16" Type="http://schemas.openxmlformats.org/officeDocument/2006/relationships/hyperlink" Target="https://podminky.urs.cz/item/CS_URS_2024_01/183403161" TargetMode="External" /><Relationship Id="rId17" Type="http://schemas.openxmlformats.org/officeDocument/2006/relationships/hyperlink" Target="https://podminky.urs.cz/item/CS_URS_2024_01/183403371" TargetMode="External" /><Relationship Id="rId18" Type="http://schemas.openxmlformats.org/officeDocument/2006/relationships/hyperlink" Target="https://podminky.urs.cz/item/CS_URS_2024_01/184102111" TargetMode="External" /><Relationship Id="rId19" Type="http://schemas.openxmlformats.org/officeDocument/2006/relationships/hyperlink" Target="https://podminky.urs.cz/item/CS_URS_2024_01/184102113" TargetMode="External" /><Relationship Id="rId20" Type="http://schemas.openxmlformats.org/officeDocument/2006/relationships/hyperlink" Target="https://podminky.urs.cz/item/CS_URS_2024_01/184102118" TargetMode="External" /><Relationship Id="rId21" Type="http://schemas.openxmlformats.org/officeDocument/2006/relationships/hyperlink" Target="https://podminky.urs.cz/item/CS_URS_2024_01/184215133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813161" TargetMode="External" /><Relationship Id="rId24" Type="http://schemas.openxmlformats.org/officeDocument/2006/relationships/hyperlink" Target="https://podminky.urs.cz/item/CS_URS_2024_01/184813511" TargetMode="External" /><Relationship Id="rId25" Type="http://schemas.openxmlformats.org/officeDocument/2006/relationships/hyperlink" Target="https://podminky.urs.cz/item/CS_URS_2024_01/184851411" TargetMode="External" /><Relationship Id="rId26" Type="http://schemas.openxmlformats.org/officeDocument/2006/relationships/hyperlink" Target="https://podminky.urs.cz/item/CS_URS_2024_01/184851511" TargetMode="External" /><Relationship Id="rId27" Type="http://schemas.openxmlformats.org/officeDocument/2006/relationships/hyperlink" Target="https://podminky.urs.cz/item/CS_URS_2024_01/184911151" TargetMode="External" /><Relationship Id="rId28" Type="http://schemas.openxmlformats.org/officeDocument/2006/relationships/hyperlink" Target="https://podminky.urs.cz/item/CS_URS_2024_01/184911421" TargetMode="External" /><Relationship Id="rId29" Type="http://schemas.openxmlformats.org/officeDocument/2006/relationships/hyperlink" Target="https://podminky.urs.cz/item/CS_URS_2024_01/185802113" TargetMode="External" /><Relationship Id="rId30" Type="http://schemas.openxmlformats.org/officeDocument/2006/relationships/hyperlink" Target="https://podminky.urs.cz/item/CS_URS_2024_01/185802114" TargetMode="External" /><Relationship Id="rId31" Type="http://schemas.openxmlformats.org/officeDocument/2006/relationships/hyperlink" Target="https://podminky.urs.cz/item/CS_URS_2024_01/185851121" TargetMode="External" /><Relationship Id="rId32" Type="http://schemas.openxmlformats.org/officeDocument/2006/relationships/hyperlink" Target="https://podminky.urs.cz/item/CS_URS_2024_01/211971110" TargetMode="External" /><Relationship Id="rId33" Type="http://schemas.openxmlformats.org/officeDocument/2006/relationships/hyperlink" Target="https://podminky.urs.cz/item/CS_URS_2024_01/212752411" TargetMode="External" /><Relationship Id="rId34" Type="http://schemas.openxmlformats.org/officeDocument/2006/relationships/hyperlink" Target="https://podminky.urs.cz/item/CS_URS_2024_01/894812051" TargetMode="External" /><Relationship Id="rId35" Type="http://schemas.openxmlformats.org/officeDocument/2006/relationships/hyperlink" Target="https://podminky.urs.cz/item/CS_URS_2024_01/899922811" TargetMode="External" /><Relationship Id="rId36" Type="http://schemas.openxmlformats.org/officeDocument/2006/relationships/hyperlink" Target="https://podminky.urs.cz/item/CS_URS_2024_01/998231411" TargetMode="External" /><Relationship Id="rId37" Type="http://schemas.openxmlformats.org/officeDocument/2006/relationships/hyperlink" Target="https://podminky.urs.cz/item/CS_URS_2024_01/767991004" TargetMode="External" /><Relationship Id="rId38" Type="http://schemas.openxmlformats.org/officeDocument/2006/relationships/hyperlink" Target="https://podminky.urs.cz/item/CS_URS_2024_01/998767101" TargetMode="External" /><Relationship Id="rId3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215412" TargetMode="External" /><Relationship Id="rId2" Type="http://schemas.openxmlformats.org/officeDocument/2006/relationships/hyperlink" Target="https://podminky.urs.cz/item/CS_URS_2024_01/184852322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213" TargetMode="External" /><Relationship Id="rId5" Type="http://schemas.openxmlformats.org/officeDocument/2006/relationships/hyperlink" Target="https://podminky.urs.cz/item/CS_URS_2024_01/18580431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184817111" TargetMode="External" /><Relationship Id="rId9" Type="http://schemas.openxmlformats.org/officeDocument/2006/relationships/hyperlink" Target="https://podminky.urs.cz/item/CS_URS_2024_01/184911421" TargetMode="External" /><Relationship Id="rId10" Type="http://schemas.openxmlformats.org/officeDocument/2006/relationships/hyperlink" Target="https://podminky.urs.cz/item/CS_URS_2024_01/185804312" TargetMode="External" /><Relationship Id="rId11" Type="http://schemas.openxmlformats.org/officeDocument/2006/relationships/hyperlink" Target="https://podminky.urs.cz/item/CS_URS_2024_01/185804511" TargetMode="External" /><Relationship Id="rId12" Type="http://schemas.openxmlformats.org/officeDocument/2006/relationships/hyperlink" Target="https://podminky.urs.cz/item/CS_URS_2024_01/185851121" TargetMode="External" /><Relationship Id="rId13" Type="http://schemas.openxmlformats.org/officeDocument/2006/relationships/hyperlink" Target="https://podminky.urs.cz/item/CS_URS_2024_01/185851129" TargetMode="External" /><Relationship Id="rId14" Type="http://schemas.openxmlformats.org/officeDocument/2006/relationships/hyperlink" Target="https://podminky.urs.cz/item/CS_URS_2024_01/919851121" TargetMode="External" /><Relationship Id="rId15" Type="http://schemas.openxmlformats.org/officeDocument/2006/relationships/hyperlink" Target="https://podminky.urs.cz/item/CS_URS_2024_01/111151131" TargetMode="External" /><Relationship Id="rId16" Type="http://schemas.openxmlformats.org/officeDocument/2006/relationships/hyperlink" Target="https://podminky.urs.cz/item/CS_URS_2024_01/998231411" TargetMode="External" /><Relationship Id="rId1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3" TargetMode="External" /><Relationship Id="rId2" Type="http://schemas.openxmlformats.org/officeDocument/2006/relationships/hyperlink" Target="https://podminky.urs.cz/item/CS_URS_2024_01/121151116" TargetMode="External" /><Relationship Id="rId3" Type="http://schemas.openxmlformats.org/officeDocument/2006/relationships/hyperlink" Target="https://podminky.urs.cz/item/CS_URS_2024_01/122251103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1251101" TargetMode="External" /><Relationship Id="rId7" Type="http://schemas.openxmlformats.org/officeDocument/2006/relationships/hyperlink" Target="https://podminky.urs.cz/item/CS_URS_2024_01/171152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21" TargetMode="External" /><Relationship Id="rId11" Type="http://schemas.openxmlformats.org/officeDocument/2006/relationships/hyperlink" Target="https://podminky.urs.cz/item/CS_URS_2024_01/998231311" TargetMode="External" /><Relationship Id="rId1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13701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274313711" TargetMode="External" /><Relationship Id="rId6" Type="http://schemas.openxmlformats.org/officeDocument/2006/relationships/hyperlink" Target="https://podminky.urs.cz/item/CS_URS_2024_01/919791023" TargetMode="External" /><Relationship Id="rId7" Type="http://schemas.openxmlformats.org/officeDocument/2006/relationships/hyperlink" Target="https://podminky.urs.cz/item/CS_URS_2024_01/936001002" TargetMode="External" /><Relationship Id="rId8" Type="http://schemas.openxmlformats.org/officeDocument/2006/relationships/hyperlink" Target="https://podminky.urs.cz/item/CS_URS_2024_01/936104213" TargetMode="External" /><Relationship Id="rId9" Type="http://schemas.openxmlformats.org/officeDocument/2006/relationships/hyperlink" Target="https://podminky.urs.cz/item/CS_URS_2024_01/936124113" TargetMode="External" /><Relationship Id="rId10" Type="http://schemas.openxmlformats.org/officeDocument/2006/relationships/hyperlink" Target="https://podminky.urs.cz/item/CS_URS_2024_01/953961112" TargetMode="External" /><Relationship Id="rId11" Type="http://schemas.openxmlformats.org/officeDocument/2006/relationships/hyperlink" Target="https://podminky.urs.cz/item/CS_URS_2024_01/998231411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38908411" TargetMode="External" /><Relationship Id="rId2" Type="http://schemas.openxmlformats.org/officeDocument/2006/relationships/hyperlink" Target="https://podminky.urs.cz/item/CS_URS_2024_01/011002000" TargetMode="External" /><Relationship Id="rId3" Type="http://schemas.openxmlformats.org/officeDocument/2006/relationships/hyperlink" Target="https://podminky.urs.cz/item/CS_URS_2024_01/012002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3134000" TargetMode="External" /><Relationship Id="rId7" Type="http://schemas.openxmlformats.org/officeDocument/2006/relationships/hyperlink" Target="https://podminky.urs.cz/item/CS_URS_2024_01/071002000" TargetMode="External" /><Relationship Id="rId8" Type="http://schemas.openxmlformats.org/officeDocument/2006/relationships/hyperlink" Target="https://podminky.urs.cz/item/CS_URS_2024_01/072103001" TargetMode="External" /><Relationship Id="rId9" Type="http://schemas.openxmlformats.org/officeDocument/2006/relationships/hyperlink" Target="https://podminky.urs.cz/item/CS_URS_2024_01/072103011" TargetMode="External" /><Relationship Id="rId10" Type="http://schemas.openxmlformats.org/officeDocument/2006/relationships/hyperlink" Target="https://podminky.urs.cz/item/CS_URS_2024_01/094104000" TargetMode="External" /><Relationship Id="rId1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2024/009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19-2023-1 - Revitalizace veřejného prostranství v Líbeznicích u bytových domů, k.ú. Líbeznice - I.etapa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ROUND(AG55+SUM(AG56:AG63)+SUM(AG66:AG68),2)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ROUND(AS55+SUM(AS56:AS63)+SUM(AS66:AS68),2)</f>
        <v>0</v>
      </c>
      <c r="AT54" s="109">
        <f>ROUND(SUM(AV54:AW54),2)</f>
        <v>0</v>
      </c>
      <c r="AU54" s="110">
        <f>ROUND(AU55+SUM(AU56:AU63)+SUM(AU66:AU68),5)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ROUND(AZ55+SUM(AZ56:AZ63)+SUM(AZ66:AZ68),2)</f>
        <v>0</v>
      </c>
      <c r="BA54" s="109">
        <f>ROUND(BA55+SUM(BA56:BA63)+SUM(BA66:BA68),2)</f>
        <v>0</v>
      </c>
      <c r="BB54" s="109">
        <f>ROUND(BB55+SUM(BB56:BB63)+SUM(BB66:BB68),2)</f>
        <v>0</v>
      </c>
      <c r="BC54" s="109">
        <f>ROUND(BC55+SUM(BC56:BC63)+SUM(BC66:BC68),2)</f>
        <v>0</v>
      </c>
      <c r="BD54" s="111">
        <f>ROUND(BD55+SUM(BD56:BD63)+SUM(BD66:BD68),2)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101 - Stavební úpravy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'SO 101 - Stavební úpravy ...'!P88</f>
        <v>0</v>
      </c>
      <c r="AV55" s="123">
        <f>'SO 101 - Stavební úpravy ...'!J33</f>
        <v>0</v>
      </c>
      <c r="AW55" s="123">
        <f>'SO 101 - Stavební úpravy ...'!J34</f>
        <v>0</v>
      </c>
      <c r="AX55" s="123">
        <f>'SO 101 - Stavební úpravy ...'!J35</f>
        <v>0</v>
      </c>
      <c r="AY55" s="123">
        <f>'SO 101 - Stavební úpravy ...'!J36</f>
        <v>0</v>
      </c>
      <c r="AZ55" s="123">
        <f>'SO 101 - Stavební úpravy ...'!F33</f>
        <v>0</v>
      </c>
      <c r="BA55" s="123">
        <f>'SO 101 - Stavební úpravy ...'!F34</f>
        <v>0</v>
      </c>
      <c r="BB55" s="123">
        <f>'SO 101 - Stavební úpravy ...'!F35</f>
        <v>0</v>
      </c>
      <c r="BC55" s="123">
        <f>'SO 101 - Stavební úpravy ...'!F36</f>
        <v>0</v>
      </c>
      <c r="BD55" s="125">
        <f>'SO 101 - Stavební úpravy ...'!F37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102 - Chodník podél ul...'!J30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'SO 102 - Chodník podél ul...'!P85</f>
        <v>0</v>
      </c>
      <c r="AV56" s="123">
        <f>'SO 102 - Chodník podél ul...'!J33</f>
        <v>0</v>
      </c>
      <c r="AW56" s="123">
        <f>'SO 102 - Chodník podél ul...'!J34</f>
        <v>0</v>
      </c>
      <c r="AX56" s="123">
        <f>'SO 102 - Chodník podél ul...'!J35</f>
        <v>0</v>
      </c>
      <c r="AY56" s="123">
        <f>'SO 102 - Chodník podél ul...'!J36</f>
        <v>0</v>
      </c>
      <c r="AZ56" s="123">
        <f>'SO 102 - Chodník podél ul...'!F33</f>
        <v>0</v>
      </c>
      <c r="BA56" s="123">
        <f>'SO 102 - Chodník podél ul...'!F34</f>
        <v>0</v>
      </c>
      <c r="BB56" s="123">
        <f>'SO 102 - Chodník podél ul...'!F35</f>
        <v>0</v>
      </c>
      <c r="BC56" s="123">
        <f>'SO 102 - Chodník podél ul...'!F36</f>
        <v>0</v>
      </c>
      <c r="BD56" s="125">
        <f>'SO 102 - Chodník podél ul...'!F37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103 - Novostavba sjezd...'!J30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'SO 103 - Novostavba sjezd...'!P88</f>
        <v>0</v>
      </c>
      <c r="AV57" s="123">
        <f>'SO 103 - Novostavba sjezd...'!J33</f>
        <v>0</v>
      </c>
      <c r="AW57" s="123">
        <f>'SO 103 - Novostavba sjezd...'!J34</f>
        <v>0</v>
      </c>
      <c r="AX57" s="123">
        <f>'SO 103 - Novostavba sjezd...'!J35</f>
        <v>0</v>
      </c>
      <c r="AY57" s="123">
        <f>'SO 103 - Novostavba sjezd...'!J36</f>
        <v>0</v>
      </c>
      <c r="AZ57" s="123">
        <f>'SO 103 - Novostavba sjezd...'!F33</f>
        <v>0</v>
      </c>
      <c r="BA57" s="123">
        <f>'SO 103 - Novostavba sjezd...'!F34</f>
        <v>0</v>
      </c>
      <c r="BB57" s="123">
        <f>'SO 103 - Novostavba sjezd...'!F35</f>
        <v>0</v>
      </c>
      <c r="BC57" s="123">
        <f>'SO 103 - Novostavba sjezd...'!F36</f>
        <v>0</v>
      </c>
      <c r="BD57" s="125">
        <f>'SO 103 - Novostavba sjezd...'!F37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301 - Odvodnění komuni...'!J30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'SO 301 - Odvodnění komuni...'!P93</f>
        <v>0</v>
      </c>
      <c r="AV58" s="123">
        <f>'SO 301 - Odvodnění komuni...'!J33</f>
        <v>0</v>
      </c>
      <c r="AW58" s="123">
        <f>'SO 301 - Odvodnění komuni...'!J34</f>
        <v>0</v>
      </c>
      <c r="AX58" s="123">
        <f>'SO 301 - Odvodnění komuni...'!J35</f>
        <v>0</v>
      </c>
      <c r="AY58" s="123">
        <f>'SO 301 - Odvodnění komuni...'!J36</f>
        <v>0</v>
      </c>
      <c r="AZ58" s="123">
        <f>'SO 301 - Odvodnění komuni...'!F33</f>
        <v>0</v>
      </c>
      <c r="BA58" s="123">
        <f>'SO 301 - Odvodnění komuni...'!F34</f>
        <v>0</v>
      </c>
      <c r="BB58" s="123">
        <f>'SO 301 - Odvodnění komuni...'!F35</f>
        <v>0</v>
      </c>
      <c r="BC58" s="123">
        <f>'SO 301 - Odvodnění komuni...'!F36</f>
        <v>0</v>
      </c>
      <c r="BD58" s="125">
        <f>'SO 301 - Odvodnění komuni...'!F37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302 - Akumulační nádrž...'!J30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2">
        <v>0</v>
      </c>
      <c r="AT59" s="123">
        <f>ROUND(SUM(AV59:AW59),2)</f>
        <v>0</v>
      </c>
      <c r="AU59" s="124">
        <f>'SO 302 - Akumulační nádrž...'!P90</f>
        <v>0</v>
      </c>
      <c r="AV59" s="123">
        <f>'SO 302 - Akumulační nádrž...'!J33</f>
        <v>0</v>
      </c>
      <c r="AW59" s="123">
        <f>'SO 302 - Akumulační nádrž...'!J34</f>
        <v>0</v>
      </c>
      <c r="AX59" s="123">
        <f>'SO 302 - Akumulační nádrž...'!J35</f>
        <v>0</v>
      </c>
      <c r="AY59" s="123">
        <f>'SO 302 - Akumulační nádrž...'!J36</f>
        <v>0</v>
      </c>
      <c r="AZ59" s="123">
        <f>'SO 302 - Akumulační nádrž...'!F33</f>
        <v>0</v>
      </c>
      <c r="BA59" s="123">
        <f>'SO 302 - Akumulační nádrž...'!F34</f>
        <v>0</v>
      </c>
      <c r="BB59" s="123">
        <f>'SO 302 - Akumulační nádrž...'!F35</f>
        <v>0</v>
      </c>
      <c r="BC59" s="123">
        <f>'SO 302 - Akumulační nádrž...'!F36</f>
        <v>0</v>
      </c>
      <c r="BD59" s="125">
        <f>'SO 302 - Akumulační nádrž...'!F37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73</v>
      </c>
      <c r="B60" s="115"/>
      <c r="C60" s="116"/>
      <c r="D60" s="117" t="s">
        <v>92</v>
      </c>
      <c r="E60" s="117"/>
      <c r="F60" s="117"/>
      <c r="G60" s="117"/>
      <c r="H60" s="117"/>
      <c r="I60" s="118"/>
      <c r="J60" s="117" t="s">
        <v>93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401 - Veřejné osvětlení'!J30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76</v>
      </c>
      <c r="AR60" s="121"/>
      <c r="AS60" s="122">
        <v>0</v>
      </c>
      <c r="AT60" s="123">
        <f>ROUND(SUM(AV60:AW60),2)</f>
        <v>0</v>
      </c>
      <c r="AU60" s="124">
        <f>'SO 401 - Veřejné osvětlení'!P88</f>
        <v>0</v>
      </c>
      <c r="AV60" s="123">
        <f>'SO 401 - Veřejné osvětlení'!J33</f>
        <v>0</v>
      </c>
      <c r="AW60" s="123">
        <f>'SO 401 - Veřejné osvětlení'!J34</f>
        <v>0</v>
      </c>
      <c r="AX60" s="123">
        <f>'SO 401 - Veřejné osvětlení'!J35</f>
        <v>0</v>
      </c>
      <c r="AY60" s="123">
        <f>'SO 401 - Veřejné osvětlení'!J36</f>
        <v>0</v>
      </c>
      <c r="AZ60" s="123">
        <f>'SO 401 - Veřejné osvětlení'!F33</f>
        <v>0</v>
      </c>
      <c r="BA60" s="123">
        <f>'SO 401 - Veřejné osvětlení'!F34</f>
        <v>0</v>
      </c>
      <c r="BB60" s="123">
        <f>'SO 401 - Veřejné osvětlení'!F35</f>
        <v>0</v>
      </c>
      <c r="BC60" s="123">
        <f>'SO 401 - Veřejné osvětlení'!F36</f>
        <v>0</v>
      </c>
      <c r="BD60" s="125">
        <f>'SO 401 - Veřejné osvětlení'!F37</f>
        <v>0</v>
      </c>
      <c r="BE60" s="7"/>
      <c r="BT60" s="126" t="s">
        <v>77</v>
      </c>
      <c r="BV60" s="126" t="s">
        <v>71</v>
      </c>
      <c r="BW60" s="126" t="s">
        <v>94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73</v>
      </c>
      <c r="B61" s="115"/>
      <c r="C61" s="116"/>
      <c r="D61" s="117" t="s">
        <v>95</v>
      </c>
      <c r="E61" s="117"/>
      <c r="F61" s="117"/>
      <c r="G61" s="117"/>
      <c r="H61" s="117"/>
      <c r="I61" s="118"/>
      <c r="J61" s="117" t="s">
        <v>96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 701 - Demolice garáží'!J30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76</v>
      </c>
      <c r="AR61" s="121"/>
      <c r="AS61" s="122">
        <v>0</v>
      </c>
      <c r="AT61" s="123">
        <f>ROUND(SUM(AV61:AW61),2)</f>
        <v>0</v>
      </c>
      <c r="AU61" s="124">
        <f>'SO 701 - Demolice garáží'!P82</f>
        <v>0</v>
      </c>
      <c r="AV61" s="123">
        <f>'SO 701 - Demolice garáží'!J33</f>
        <v>0</v>
      </c>
      <c r="AW61" s="123">
        <f>'SO 701 - Demolice garáží'!J34</f>
        <v>0</v>
      </c>
      <c r="AX61" s="123">
        <f>'SO 701 - Demolice garáží'!J35</f>
        <v>0</v>
      </c>
      <c r="AY61" s="123">
        <f>'SO 701 - Demolice garáží'!J36</f>
        <v>0</v>
      </c>
      <c r="AZ61" s="123">
        <f>'SO 701 - Demolice garáží'!F33</f>
        <v>0</v>
      </c>
      <c r="BA61" s="123">
        <f>'SO 701 - Demolice garáží'!F34</f>
        <v>0</v>
      </c>
      <c r="BB61" s="123">
        <f>'SO 701 - Demolice garáží'!F35</f>
        <v>0</v>
      </c>
      <c r="BC61" s="123">
        <f>'SO 701 - Demolice garáží'!F36</f>
        <v>0</v>
      </c>
      <c r="BD61" s="125">
        <f>'SO 701 - Demolice garáží'!F37</f>
        <v>0</v>
      </c>
      <c r="BE61" s="7"/>
      <c r="BT61" s="126" t="s">
        <v>77</v>
      </c>
      <c r="BV61" s="126" t="s">
        <v>71</v>
      </c>
      <c r="BW61" s="126" t="s">
        <v>97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73</v>
      </c>
      <c r="B62" s="115"/>
      <c r="C62" s="116"/>
      <c r="D62" s="117" t="s">
        <v>98</v>
      </c>
      <c r="E62" s="117"/>
      <c r="F62" s="117"/>
      <c r="G62" s="117"/>
      <c r="H62" s="117"/>
      <c r="I62" s="118"/>
      <c r="J62" s="117" t="s">
        <v>99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800 - Ochranna stávají...'!J30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76</v>
      </c>
      <c r="AR62" s="121"/>
      <c r="AS62" s="122">
        <v>0</v>
      </c>
      <c r="AT62" s="123">
        <f>ROUND(SUM(AV62:AW62),2)</f>
        <v>0</v>
      </c>
      <c r="AU62" s="124">
        <f>'SO 800 - Ochranna stávají...'!P82</f>
        <v>0</v>
      </c>
      <c r="AV62" s="123">
        <f>'SO 800 - Ochranna stávají...'!J33</f>
        <v>0</v>
      </c>
      <c r="AW62" s="123">
        <f>'SO 800 - Ochranna stávají...'!J34</f>
        <v>0</v>
      </c>
      <c r="AX62" s="123">
        <f>'SO 800 - Ochranna stávají...'!J35</f>
        <v>0</v>
      </c>
      <c r="AY62" s="123">
        <f>'SO 800 - Ochranna stávají...'!J36</f>
        <v>0</v>
      </c>
      <c r="AZ62" s="123">
        <f>'SO 800 - Ochranna stávají...'!F33</f>
        <v>0</v>
      </c>
      <c r="BA62" s="123">
        <f>'SO 800 - Ochranna stávají...'!F34</f>
        <v>0</v>
      </c>
      <c r="BB62" s="123">
        <f>'SO 800 - Ochranna stávají...'!F35</f>
        <v>0</v>
      </c>
      <c r="BC62" s="123">
        <f>'SO 800 - Ochranna stávají...'!F36</f>
        <v>0</v>
      </c>
      <c r="BD62" s="125">
        <f>'SO 800 - Ochranna stávají...'!F37</f>
        <v>0</v>
      </c>
      <c r="BE62" s="7"/>
      <c r="BT62" s="126" t="s">
        <v>77</v>
      </c>
      <c r="BV62" s="126" t="s">
        <v>71</v>
      </c>
      <c r="BW62" s="126" t="s">
        <v>100</v>
      </c>
      <c r="BX62" s="126" t="s">
        <v>5</v>
      </c>
      <c r="CL62" s="126" t="s">
        <v>19</v>
      </c>
      <c r="CM62" s="126" t="s">
        <v>79</v>
      </c>
    </row>
    <row r="63" s="7" customFormat="1" ht="16.5" customHeight="1">
      <c r="A63" s="7"/>
      <c r="B63" s="115"/>
      <c r="C63" s="116"/>
      <c r="D63" s="117" t="s">
        <v>101</v>
      </c>
      <c r="E63" s="117"/>
      <c r="F63" s="117"/>
      <c r="G63" s="117"/>
      <c r="H63" s="117"/>
      <c r="I63" s="118"/>
      <c r="J63" s="117" t="s">
        <v>102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27">
        <f>ROUND(SUM(AG64:AG65),2)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2">
        <f>ROUND(SUM(AS64:AS65),2)</f>
        <v>0</v>
      </c>
      <c r="AT63" s="123">
        <f>ROUND(SUM(AV63:AW63),2)</f>
        <v>0</v>
      </c>
      <c r="AU63" s="124">
        <f>ROUND(SUM(AU64:AU65),5)</f>
        <v>0</v>
      </c>
      <c r="AV63" s="123">
        <f>ROUND(AZ63*L29,2)</f>
        <v>0</v>
      </c>
      <c r="AW63" s="123">
        <f>ROUND(BA63*L30,2)</f>
        <v>0</v>
      </c>
      <c r="AX63" s="123">
        <f>ROUND(BB63*L29,2)</f>
        <v>0</v>
      </c>
      <c r="AY63" s="123">
        <f>ROUND(BC63*L30,2)</f>
        <v>0</v>
      </c>
      <c r="AZ63" s="123">
        <f>ROUND(SUM(AZ64:AZ65),2)</f>
        <v>0</v>
      </c>
      <c r="BA63" s="123">
        <f>ROUND(SUM(BA64:BA65),2)</f>
        <v>0</v>
      </c>
      <c r="BB63" s="123">
        <f>ROUND(SUM(BB64:BB65),2)</f>
        <v>0</v>
      </c>
      <c r="BC63" s="123">
        <f>ROUND(SUM(BC64:BC65),2)</f>
        <v>0</v>
      </c>
      <c r="BD63" s="125">
        <f>ROUND(SUM(BD64:BD65),2)</f>
        <v>0</v>
      </c>
      <c r="BE63" s="7"/>
      <c r="BS63" s="126" t="s">
        <v>68</v>
      </c>
      <c r="BT63" s="126" t="s">
        <v>77</v>
      </c>
      <c r="BU63" s="126" t="s">
        <v>70</v>
      </c>
      <c r="BV63" s="126" t="s">
        <v>71</v>
      </c>
      <c r="BW63" s="126" t="s">
        <v>103</v>
      </c>
      <c r="BX63" s="126" t="s">
        <v>5</v>
      </c>
      <c r="CL63" s="126" t="s">
        <v>19</v>
      </c>
      <c r="CM63" s="126" t="s">
        <v>79</v>
      </c>
    </row>
    <row r="64" s="4" customFormat="1" ht="16.5" customHeight="1">
      <c r="A64" s="114" t="s">
        <v>73</v>
      </c>
      <c r="B64" s="66"/>
      <c r="C64" s="128"/>
      <c r="D64" s="128"/>
      <c r="E64" s="129" t="s">
        <v>104</v>
      </c>
      <c r="F64" s="129"/>
      <c r="G64" s="129"/>
      <c r="H64" s="129"/>
      <c r="I64" s="129"/>
      <c r="J64" s="128"/>
      <c r="K64" s="129" t="s">
        <v>105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'01 - Výsadba'!J32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106</v>
      </c>
      <c r="AR64" s="68"/>
      <c r="AS64" s="132">
        <v>0</v>
      </c>
      <c r="AT64" s="133">
        <f>ROUND(SUM(AV64:AW64),2)</f>
        <v>0</v>
      </c>
      <c r="AU64" s="134">
        <f>'01 - Výsadba'!P92</f>
        <v>0</v>
      </c>
      <c r="AV64" s="133">
        <f>'01 - Výsadba'!J35</f>
        <v>0</v>
      </c>
      <c r="AW64" s="133">
        <f>'01 - Výsadba'!J36</f>
        <v>0</v>
      </c>
      <c r="AX64" s="133">
        <f>'01 - Výsadba'!J37</f>
        <v>0</v>
      </c>
      <c r="AY64" s="133">
        <f>'01 - Výsadba'!J38</f>
        <v>0</v>
      </c>
      <c r="AZ64" s="133">
        <f>'01 - Výsadba'!F35</f>
        <v>0</v>
      </c>
      <c r="BA64" s="133">
        <f>'01 - Výsadba'!F36</f>
        <v>0</v>
      </c>
      <c r="BB64" s="133">
        <f>'01 - Výsadba'!F37</f>
        <v>0</v>
      </c>
      <c r="BC64" s="133">
        <f>'01 - Výsadba'!F38</f>
        <v>0</v>
      </c>
      <c r="BD64" s="135">
        <f>'01 - Výsadba'!F39</f>
        <v>0</v>
      </c>
      <c r="BE64" s="4"/>
      <c r="BT64" s="136" t="s">
        <v>79</v>
      </c>
      <c r="BV64" s="136" t="s">
        <v>71</v>
      </c>
      <c r="BW64" s="136" t="s">
        <v>107</v>
      </c>
      <c r="BX64" s="136" t="s">
        <v>103</v>
      </c>
      <c r="CL64" s="136" t="s">
        <v>19</v>
      </c>
    </row>
    <row r="65" s="4" customFormat="1" ht="16.5" customHeight="1">
      <c r="A65" s="114" t="s">
        <v>73</v>
      </c>
      <c r="B65" s="66"/>
      <c r="C65" s="128"/>
      <c r="D65" s="128"/>
      <c r="E65" s="129" t="s">
        <v>108</v>
      </c>
      <c r="F65" s="129"/>
      <c r="G65" s="129"/>
      <c r="H65" s="129"/>
      <c r="I65" s="129"/>
      <c r="J65" s="128"/>
      <c r="K65" s="129" t="s">
        <v>109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'02 - Následná péče po dob...'!J32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106</v>
      </c>
      <c r="AR65" s="68"/>
      <c r="AS65" s="132">
        <v>0</v>
      </c>
      <c r="AT65" s="133">
        <f>ROUND(SUM(AV65:AW65),2)</f>
        <v>0</v>
      </c>
      <c r="AU65" s="134">
        <f>'02 - Následná péče po dob...'!P91</f>
        <v>0</v>
      </c>
      <c r="AV65" s="133">
        <f>'02 - Následná péče po dob...'!J35</f>
        <v>0</v>
      </c>
      <c r="AW65" s="133">
        <f>'02 - Následná péče po dob...'!J36</f>
        <v>0</v>
      </c>
      <c r="AX65" s="133">
        <f>'02 - Následná péče po dob...'!J37</f>
        <v>0</v>
      </c>
      <c r="AY65" s="133">
        <f>'02 - Následná péče po dob...'!J38</f>
        <v>0</v>
      </c>
      <c r="AZ65" s="133">
        <f>'02 - Následná péče po dob...'!F35</f>
        <v>0</v>
      </c>
      <c r="BA65" s="133">
        <f>'02 - Následná péče po dob...'!F36</f>
        <v>0</v>
      </c>
      <c r="BB65" s="133">
        <f>'02 - Následná péče po dob...'!F37</f>
        <v>0</v>
      </c>
      <c r="BC65" s="133">
        <f>'02 - Následná péče po dob...'!F38</f>
        <v>0</v>
      </c>
      <c r="BD65" s="135">
        <f>'02 - Následná péče po dob...'!F39</f>
        <v>0</v>
      </c>
      <c r="BE65" s="4"/>
      <c r="BT65" s="136" t="s">
        <v>79</v>
      </c>
      <c r="BV65" s="136" t="s">
        <v>71</v>
      </c>
      <c r="BW65" s="136" t="s">
        <v>110</v>
      </c>
      <c r="BX65" s="136" t="s">
        <v>103</v>
      </c>
      <c r="CL65" s="136" t="s">
        <v>19</v>
      </c>
    </row>
    <row r="66" s="7" customFormat="1" ht="16.5" customHeight="1">
      <c r="A66" s="114" t="s">
        <v>73</v>
      </c>
      <c r="B66" s="115"/>
      <c r="C66" s="116"/>
      <c r="D66" s="117" t="s">
        <v>111</v>
      </c>
      <c r="E66" s="117"/>
      <c r="F66" s="117"/>
      <c r="G66" s="117"/>
      <c r="H66" s="117"/>
      <c r="I66" s="118"/>
      <c r="J66" s="117" t="s">
        <v>112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 803 - Terénní úpravy'!J30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76</v>
      </c>
      <c r="AR66" s="121"/>
      <c r="AS66" s="122">
        <v>0</v>
      </c>
      <c r="AT66" s="123">
        <f>ROUND(SUM(AV66:AW66),2)</f>
        <v>0</v>
      </c>
      <c r="AU66" s="124">
        <f>'SO 803 - Terénní úpravy'!P82</f>
        <v>0</v>
      </c>
      <c r="AV66" s="123">
        <f>'SO 803 - Terénní úpravy'!J33</f>
        <v>0</v>
      </c>
      <c r="AW66" s="123">
        <f>'SO 803 - Terénní úpravy'!J34</f>
        <v>0</v>
      </c>
      <c r="AX66" s="123">
        <f>'SO 803 - Terénní úpravy'!J35</f>
        <v>0</v>
      </c>
      <c r="AY66" s="123">
        <f>'SO 803 - Terénní úpravy'!J36</f>
        <v>0</v>
      </c>
      <c r="AZ66" s="123">
        <f>'SO 803 - Terénní úpravy'!F33</f>
        <v>0</v>
      </c>
      <c r="BA66" s="123">
        <f>'SO 803 - Terénní úpravy'!F34</f>
        <v>0</v>
      </c>
      <c r="BB66" s="123">
        <f>'SO 803 - Terénní úpravy'!F35</f>
        <v>0</v>
      </c>
      <c r="BC66" s="123">
        <f>'SO 803 - Terénní úpravy'!F36</f>
        <v>0</v>
      </c>
      <c r="BD66" s="125">
        <f>'SO 803 - Terénní úpravy'!F37</f>
        <v>0</v>
      </c>
      <c r="BE66" s="7"/>
      <c r="BT66" s="126" t="s">
        <v>77</v>
      </c>
      <c r="BV66" s="126" t="s">
        <v>71</v>
      </c>
      <c r="BW66" s="126" t="s">
        <v>113</v>
      </c>
      <c r="BX66" s="126" t="s">
        <v>5</v>
      </c>
      <c r="CL66" s="126" t="s">
        <v>19</v>
      </c>
      <c r="CM66" s="126" t="s">
        <v>79</v>
      </c>
    </row>
    <row r="67" s="7" customFormat="1" ht="16.5" customHeight="1">
      <c r="A67" s="114" t="s">
        <v>73</v>
      </c>
      <c r="B67" s="115"/>
      <c r="C67" s="116"/>
      <c r="D67" s="117" t="s">
        <v>114</v>
      </c>
      <c r="E67" s="117"/>
      <c r="F67" s="117"/>
      <c r="G67" s="117"/>
      <c r="H67" s="117"/>
      <c r="I67" s="118"/>
      <c r="J67" s="117" t="s">
        <v>115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'SO 900 - Mobiliář a herní...'!J30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76</v>
      </c>
      <c r="AR67" s="121"/>
      <c r="AS67" s="122">
        <v>0</v>
      </c>
      <c r="AT67" s="123">
        <f>ROUND(SUM(AV67:AW67),2)</f>
        <v>0</v>
      </c>
      <c r="AU67" s="124">
        <f>'SO 900 - Mobiliář a herní...'!P84</f>
        <v>0</v>
      </c>
      <c r="AV67" s="123">
        <f>'SO 900 - Mobiliář a herní...'!J33</f>
        <v>0</v>
      </c>
      <c r="AW67" s="123">
        <f>'SO 900 - Mobiliář a herní...'!J34</f>
        <v>0</v>
      </c>
      <c r="AX67" s="123">
        <f>'SO 900 - Mobiliář a herní...'!J35</f>
        <v>0</v>
      </c>
      <c r="AY67" s="123">
        <f>'SO 900 - Mobiliář a herní...'!J36</f>
        <v>0</v>
      </c>
      <c r="AZ67" s="123">
        <f>'SO 900 - Mobiliář a herní...'!F33</f>
        <v>0</v>
      </c>
      <c r="BA67" s="123">
        <f>'SO 900 - Mobiliář a herní...'!F34</f>
        <v>0</v>
      </c>
      <c r="BB67" s="123">
        <f>'SO 900 - Mobiliář a herní...'!F35</f>
        <v>0</v>
      </c>
      <c r="BC67" s="123">
        <f>'SO 900 - Mobiliář a herní...'!F36</f>
        <v>0</v>
      </c>
      <c r="BD67" s="125">
        <f>'SO 900 - Mobiliář a herní...'!F37</f>
        <v>0</v>
      </c>
      <c r="BE67" s="7"/>
      <c r="BT67" s="126" t="s">
        <v>77</v>
      </c>
      <c r="BV67" s="126" t="s">
        <v>71</v>
      </c>
      <c r="BW67" s="126" t="s">
        <v>116</v>
      </c>
      <c r="BX67" s="126" t="s">
        <v>5</v>
      </c>
      <c r="CL67" s="126" t="s">
        <v>19</v>
      </c>
      <c r="CM67" s="126" t="s">
        <v>79</v>
      </c>
    </row>
    <row r="68" s="7" customFormat="1" ht="16.5" customHeight="1">
      <c r="A68" s="114" t="s">
        <v>73</v>
      </c>
      <c r="B68" s="115"/>
      <c r="C68" s="116"/>
      <c r="D68" s="117" t="s">
        <v>117</v>
      </c>
      <c r="E68" s="117"/>
      <c r="F68" s="117"/>
      <c r="G68" s="117"/>
      <c r="H68" s="117"/>
      <c r="I68" s="118"/>
      <c r="J68" s="117" t="s">
        <v>118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'VRN - Vedlejší rozpočtové...'!J30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76</v>
      </c>
      <c r="AR68" s="121"/>
      <c r="AS68" s="137">
        <v>0</v>
      </c>
      <c r="AT68" s="138">
        <f>ROUND(SUM(AV68:AW68),2)</f>
        <v>0</v>
      </c>
      <c r="AU68" s="139">
        <f>'VRN - Vedlejší rozpočtové...'!P82</f>
        <v>0</v>
      </c>
      <c r="AV68" s="138">
        <f>'VRN - Vedlejší rozpočtové...'!J33</f>
        <v>0</v>
      </c>
      <c r="AW68" s="138">
        <f>'VRN - Vedlejší rozpočtové...'!J34</f>
        <v>0</v>
      </c>
      <c r="AX68" s="138">
        <f>'VRN - Vedlejší rozpočtové...'!J35</f>
        <v>0</v>
      </c>
      <c r="AY68" s="138">
        <f>'VRN - Vedlejší rozpočtové...'!J36</f>
        <v>0</v>
      </c>
      <c r="AZ68" s="138">
        <f>'VRN - Vedlejší rozpočtové...'!F33</f>
        <v>0</v>
      </c>
      <c r="BA68" s="138">
        <f>'VRN - Vedlejší rozpočtové...'!F34</f>
        <v>0</v>
      </c>
      <c r="BB68" s="138">
        <f>'VRN - Vedlejší rozpočtové...'!F35</f>
        <v>0</v>
      </c>
      <c r="BC68" s="138">
        <f>'VRN - Vedlejší rozpočtové...'!F36</f>
        <v>0</v>
      </c>
      <c r="BD68" s="140">
        <f>'VRN - Vedlejší rozpočtové...'!F37</f>
        <v>0</v>
      </c>
      <c r="BE68" s="7"/>
      <c r="BT68" s="126" t="s">
        <v>77</v>
      </c>
      <c r="BV68" s="126" t="s">
        <v>71</v>
      </c>
      <c r="BW68" s="126" t="s">
        <v>119</v>
      </c>
      <c r="BX68" s="126" t="s">
        <v>5</v>
      </c>
      <c r="CL68" s="126" t="s">
        <v>19</v>
      </c>
      <c r="CM68" s="126" t="s">
        <v>79</v>
      </c>
    </row>
    <row r="69" s="2" customFormat="1" ht="30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</sheetData>
  <sheetProtection sheet="1" formatColumns="0" formatRows="0" objects="1" scenarios="1" spinCount="100000" saltValue="pO+ePUHiChv/YGFkBsJhdS1I70zwKVa5umhKXj6ozLHfnBIClSaIWirTXYivZrobz2R8OZqJUxLPj9GWqQVrsw==" hashValue="MyQwroF3Qb7Xf6q+F+dM1/RdWv45caqlcE5woF3DCI4SiN7FyaO+qDmHnJEc9Z/lHUonWj/m19jeW4fE1knexg==" algorithmName="SHA-512" password="88A1"/>
  <mergeCells count="94">
    <mergeCell ref="C52:G52"/>
    <mergeCell ref="D60:H60"/>
    <mergeCell ref="D58:H58"/>
    <mergeCell ref="D56:H56"/>
    <mergeCell ref="D59:H59"/>
    <mergeCell ref="D55:H55"/>
    <mergeCell ref="D61:H61"/>
    <mergeCell ref="D57:H57"/>
    <mergeCell ref="D62:H62"/>
    <mergeCell ref="D63:H63"/>
    <mergeCell ref="E64:I64"/>
    <mergeCell ref="I52:AF52"/>
    <mergeCell ref="J61:AF61"/>
    <mergeCell ref="J57:AF57"/>
    <mergeCell ref="J60:AF60"/>
    <mergeCell ref="J59:AF59"/>
    <mergeCell ref="J62:AF62"/>
    <mergeCell ref="J55:AF55"/>
    <mergeCell ref="J63:AF63"/>
    <mergeCell ref="J56:AF56"/>
    <mergeCell ref="J58:AF58"/>
    <mergeCell ref="K64:AF64"/>
    <mergeCell ref="L45:AO45"/>
    <mergeCell ref="E65:I65"/>
    <mergeCell ref="K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52:AM52"/>
    <mergeCell ref="AG57:AM57"/>
    <mergeCell ref="AG63:AM63"/>
    <mergeCell ref="AG60:AM60"/>
    <mergeCell ref="AG61:AM61"/>
    <mergeCell ref="AG55:AM55"/>
    <mergeCell ref="AG56:AM56"/>
    <mergeCell ref="AG64:AM64"/>
    <mergeCell ref="AG59:AM59"/>
    <mergeCell ref="AG62:AM62"/>
    <mergeCell ref="AM49:AP49"/>
    <mergeCell ref="AM50:AP50"/>
    <mergeCell ref="AM47:AN47"/>
    <mergeCell ref="AN63:AP63"/>
    <mergeCell ref="AN64:AP64"/>
    <mergeCell ref="AN61:AP61"/>
    <mergeCell ref="AN52:AP52"/>
    <mergeCell ref="AN60:AP60"/>
    <mergeCell ref="AN55:AP55"/>
    <mergeCell ref="AN59:AP59"/>
    <mergeCell ref="AN56:AP56"/>
    <mergeCell ref="AN58:AP58"/>
    <mergeCell ref="AN62:AP62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SO 101 - Stavební úpravy ...'!C2" display="/"/>
    <hyperlink ref="A56" location="'SO 102 - Chodník podél ul...'!C2" display="/"/>
    <hyperlink ref="A57" location="'SO 103 - Novostavba sjezd...'!C2" display="/"/>
    <hyperlink ref="A58" location="'SO 301 - Odvodnění komuni...'!C2" display="/"/>
    <hyperlink ref="A59" location="'SO 302 - Akumulační nádrž...'!C2" display="/"/>
    <hyperlink ref="A60" location="'SO 401 - Veřejné osvětlení'!C2" display="/"/>
    <hyperlink ref="A61" location="'SO 701 - Demolice garáží'!C2" display="/"/>
    <hyperlink ref="A62" location="'SO 800 - Ochranna stávají...'!C2" display="/"/>
    <hyperlink ref="A64" location="'01 - Výsadba'!C2" display="/"/>
    <hyperlink ref="A65" location="'02 - Následná péče po dob...'!C2" display="/"/>
    <hyperlink ref="A66" location="'SO 803 - Terénní úpravy'!C2" display="/"/>
    <hyperlink ref="A67" location="'SO 900 - Mobiliář a herní...'!C2" display="/"/>
    <hyperlink ref="A6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ROUND((SUM(BE88:BE296)),  2)</f>
        <v>0</v>
      </c>
      <c r="G33" s="41"/>
      <c r="H33" s="41"/>
      <c r="I33" s="160">
        <v>0.20999999999999999</v>
      </c>
      <c r="J33" s="159">
        <f>ROUND(((SUM(BE88:BE296))*I33),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ROUND((SUM(BF88:BF296)),  2)</f>
        <v>0</v>
      </c>
      <c r="G34" s="41"/>
      <c r="H34" s="41"/>
      <c r="I34" s="160">
        <v>0.12</v>
      </c>
      <c r="J34" s="159">
        <f>ROUND(((SUM(BF88:BF296))*I34),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ROUND((SUM(BG88:BG296)),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ROUND((SUM(BH88:BH296)),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ROUND((SUM(BI88:BI296)),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101 - Stavební úpravy ...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128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129</v>
      </c>
      <c r="E62" s="185"/>
      <c r="F62" s="185"/>
      <c r="G62" s="185"/>
      <c r="H62" s="185"/>
      <c r="I62" s="185"/>
      <c r="J62" s="186">
        <f>J141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130</v>
      </c>
      <c r="E63" s="185"/>
      <c r="F63" s="185"/>
      <c r="G63" s="185"/>
      <c r="H63" s="185"/>
      <c r="I63" s="185"/>
      <c r="J63" s="186">
        <f>J150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131</v>
      </c>
      <c r="E64" s="185"/>
      <c r="F64" s="185"/>
      <c r="G64" s="185"/>
      <c r="H64" s="185"/>
      <c r="I64" s="185"/>
      <c r="J64" s="186">
        <f>J214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132</v>
      </c>
      <c r="E65" s="185"/>
      <c r="F65" s="185"/>
      <c r="G65" s="185"/>
      <c r="H65" s="185"/>
      <c r="I65" s="185"/>
      <c r="J65" s="186">
        <f>J265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133</v>
      </c>
      <c r="E66" s="185"/>
      <c r="F66" s="185"/>
      <c r="G66" s="185"/>
      <c r="H66" s="185"/>
      <c r="I66" s="185"/>
      <c r="J66" s="186">
        <f>J285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134</v>
      </c>
      <c r="E67" s="180"/>
      <c r="F67" s="180"/>
      <c r="G67" s="180"/>
      <c r="H67" s="180"/>
      <c r="I67" s="180"/>
      <c r="J67" s="181">
        <f>J288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135</v>
      </c>
      <c r="E68" s="185"/>
      <c r="F68" s="185"/>
      <c r="G68" s="185"/>
      <c r="H68" s="185"/>
      <c r="I68" s="185"/>
      <c r="J68" s="186">
        <f>J289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19-2023-1 - Revitalizace veřejného prostranství v Líbeznicích u bytových domů, k.ú. Líbeznice - I.etapa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121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101 - Stavební úpravy ...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29. 1. 2024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137</v>
      </c>
      <c r="D87" s="191" t="s">
        <v>54</v>
      </c>
      <c r="E87" s="191" t="s">
        <v>50</v>
      </c>
      <c r="F87" s="191" t="s">
        <v>51</v>
      </c>
      <c r="G87" s="191" t="s">
        <v>138</v>
      </c>
      <c r="H87" s="191" t="s">
        <v>139</v>
      </c>
      <c r="I87" s="191" t="s">
        <v>140</v>
      </c>
      <c r="J87" s="191" t="s">
        <v>125</v>
      </c>
      <c r="K87" s="192" t="s">
        <v>141</v>
      </c>
      <c r="L87" s="193"/>
      <c r="M87" s="95" t="s">
        <v>19</v>
      </c>
      <c r="N87" s="96" t="s">
        <v>39</v>
      </c>
      <c r="O87" s="96" t="s">
        <v>142</v>
      </c>
      <c r="P87" s="96" t="s">
        <v>143</v>
      </c>
      <c r="Q87" s="96" t="s">
        <v>144</v>
      </c>
      <c r="R87" s="96" t="s">
        <v>145</v>
      </c>
      <c r="S87" s="96" t="s">
        <v>146</v>
      </c>
      <c r="T87" s="97" t="s">
        <v>147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148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P89+P288</f>
        <v>0</v>
      </c>
      <c r="Q88" s="99"/>
      <c r="R88" s="196">
        <f>R89+R288</f>
        <v>2252.96448102968</v>
      </c>
      <c r="S88" s="99"/>
      <c r="T88" s="197">
        <f>T89+T288</f>
        <v>1030.23703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126</v>
      </c>
      <c r="BK88" s="198">
        <f>BK89+BK288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149</v>
      </c>
      <c r="F89" s="202" t="s">
        <v>150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P90+P141+P150+P214+P265+P285</f>
        <v>0</v>
      </c>
      <c r="Q89" s="207"/>
      <c r="R89" s="208">
        <f>R90+R141+R150+R214+R265+R285</f>
        <v>2252.9282560296801</v>
      </c>
      <c r="S89" s="207"/>
      <c r="T89" s="209">
        <f>T90+T141+T150+T214+T265+T285</f>
        <v>1030.23703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69</v>
      </c>
      <c r="AY89" s="210" t="s">
        <v>151</v>
      </c>
      <c r="BK89" s="212">
        <f>BK90+BK141+BK150+BK214+BK265+BK285</f>
        <v>0</v>
      </c>
    </row>
    <row r="90" s="12" customFormat="1" ht="22.8" customHeight="1">
      <c r="A90" s="12"/>
      <c r="B90" s="199"/>
      <c r="C90" s="200"/>
      <c r="D90" s="201" t="s">
        <v>68</v>
      </c>
      <c r="E90" s="213" t="s">
        <v>77</v>
      </c>
      <c r="F90" s="213" t="s">
        <v>152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SUM(P91:P140)</f>
        <v>0</v>
      </c>
      <c r="Q90" s="207"/>
      <c r="R90" s="208">
        <f>SUM(R91:R140)</f>
        <v>0</v>
      </c>
      <c r="S90" s="207"/>
      <c r="T90" s="209">
        <f>SUM(T91:T140)</f>
        <v>1030.23703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77</v>
      </c>
      <c r="AY90" s="210" t="s">
        <v>151</v>
      </c>
      <c r="BK90" s="212">
        <f>SUM(BK91:BK140)</f>
        <v>0</v>
      </c>
    </row>
    <row r="91" s="2" customFormat="1" ht="37.8" customHeight="1">
      <c r="A91" s="41"/>
      <c r="B91" s="42"/>
      <c r="C91" s="215" t="s">
        <v>77</v>
      </c>
      <c r="D91" s="215" t="s">
        <v>153</v>
      </c>
      <c r="E91" s="216" t="s">
        <v>154</v>
      </c>
      <c r="F91" s="217" t="s">
        <v>155</v>
      </c>
      <c r="G91" s="218" t="s">
        <v>156</v>
      </c>
      <c r="H91" s="219">
        <v>10.310000000000001</v>
      </c>
      <c r="I91" s="220"/>
      <c r="J91" s="221">
        <f>ROUND(I91*H91,2)</f>
        <v>0</v>
      </c>
      <c r="K91" s="217" t="s">
        <v>157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0.29499999999999998</v>
      </c>
      <c r="T91" s="225">
        <f>S91*H91</f>
        <v>3.0414499999999998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158</v>
      </c>
      <c r="AT91" s="226" t="s">
        <v>153</v>
      </c>
      <c r="AU91" s="226" t="s">
        <v>79</v>
      </c>
      <c r="AY91" s="20" t="s">
        <v>151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158</v>
      </c>
      <c r="BM91" s="226" t="s">
        <v>79</v>
      </c>
    </row>
    <row r="92" s="2" customFormat="1">
      <c r="A92" s="41"/>
      <c r="B92" s="42"/>
      <c r="C92" s="43"/>
      <c r="D92" s="228" t="s">
        <v>159</v>
      </c>
      <c r="E92" s="43"/>
      <c r="F92" s="229" t="s">
        <v>160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159</v>
      </c>
      <c r="AU92" s="20" t="s">
        <v>79</v>
      </c>
    </row>
    <row r="93" s="13" customFormat="1">
      <c r="A93" s="13"/>
      <c r="B93" s="233"/>
      <c r="C93" s="234"/>
      <c r="D93" s="235" t="s">
        <v>161</v>
      </c>
      <c r="E93" s="236" t="s">
        <v>19</v>
      </c>
      <c r="F93" s="237" t="s">
        <v>162</v>
      </c>
      <c r="G93" s="234"/>
      <c r="H93" s="238">
        <v>10.310000000000001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161</v>
      </c>
      <c r="AU93" s="244" t="s">
        <v>79</v>
      </c>
      <c r="AV93" s="13" t="s">
        <v>79</v>
      </c>
      <c r="AW93" s="13" t="s">
        <v>31</v>
      </c>
      <c r="AX93" s="13" t="s">
        <v>77</v>
      </c>
      <c r="AY93" s="244" t="s">
        <v>151</v>
      </c>
    </row>
    <row r="94" s="2" customFormat="1" ht="37.8" customHeight="1">
      <c r="A94" s="41"/>
      <c r="B94" s="42"/>
      <c r="C94" s="215" t="s">
        <v>79</v>
      </c>
      <c r="D94" s="215" t="s">
        <v>153</v>
      </c>
      <c r="E94" s="216" t="s">
        <v>163</v>
      </c>
      <c r="F94" s="217" t="s">
        <v>164</v>
      </c>
      <c r="G94" s="218" t="s">
        <v>156</v>
      </c>
      <c r="H94" s="219">
        <v>10.92</v>
      </c>
      <c r="I94" s="220"/>
      <c r="J94" s="221">
        <f>ROUND(I94*H94,2)</f>
        <v>0</v>
      </c>
      <c r="K94" s="217" t="s">
        <v>157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0.26000000000000001</v>
      </c>
      <c r="T94" s="225">
        <f>S94*H94</f>
        <v>2.8391999999999999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158</v>
      </c>
      <c r="AT94" s="226" t="s">
        <v>153</v>
      </c>
      <c r="AU94" s="226" t="s">
        <v>79</v>
      </c>
      <c r="AY94" s="20" t="s">
        <v>151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158</v>
      </c>
      <c r="BM94" s="226" t="s">
        <v>158</v>
      </c>
    </row>
    <row r="95" s="2" customFormat="1">
      <c r="A95" s="41"/>
      <c r="B95" s="42"/>
      <c r="C95" s="43"/>
      <c r="D95" s="228" t="s">
        <v>159</v>
      </c>
      <c r="E95" s="43"/>
      <c r="F95" s="229" t="s">
        <v>165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159</v>
      </c>
      <c r="AU95" s="20" t="s">
        <v>79</v>
      </c>
    </row>
    <row r="96" s="13" customFormat="1">
      <c r="A96" s="13"/>
      <c r="B96" s="233"/>
      <c r="C96" s="234"/>
      <c r="D96" s="235" t="s">
        <v>161</v>
      </c>
      <c r="E96" s="236" t="s">
        <v>19</v>
      </c>
      <c r="F96" s="237" t="s">
        <v>166</v>
      </c>
      <c r="G96" s="234"/>
      <c r="H96" s="238">
        <v>10.92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161</v>
      </c>
      <c r="AU96" s="244" t="s">
        <v>79</v>
      </c>
      <c r="AV96" s="13" t="s">
        <v>79</v>
      </c>
      <c r="AW96" s="13" t="s">
        <v>31</v>
      </c>
      <c r="AX96" s="13" t="s">
        <v>77</v>
      </c>
      <c r="AY96" s="244" t="s">
        <v>151</v>
      </c>
    </row>
    <row r="97" s="2" customFormat="1" ht="37.8" customHeight="1">
      <c r="A97" s="41"/>
      <c r="B97" s="42"/>
      <c r="C97" s="215" t="s">
        <v>167</v>
      </c>
      <c r="D97" s="215" t="s">
        <v>153</v>
      </c>
      <c r="E97" s="216" t="s">
        <v>168</v>
      </c>
      <c r="F97" s="217" t="s">
        <v>169</v>
      </c>
      <c r="G97" s="218" t="s">
        <v>156</v>
      </c>
      <c r="H97" s="219">
        <v>348.16000000000003</v>
      </c>
      <c r="I97" s="220"/>
      <c r="J97" s="221">
        <f>ROUND(I97*H97,2)</f>
        <v>0</v>
      </c>
      <c r="K97" s="217" t="s">
        <v>157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0.28999999999999998</v>
      </c>
      <c r="T97" s="225">
        <f>S97*H97</f>
        <v>100.96640000000001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158</v>
      </c>
      <c r="AT97" s="226" t="s">
        <v>153</v>
      </c>
      <c r="AU97" s="226" t="s">
        <v>79</v>
      </c>
      <c r="AY97" s="20" t="s">
        <v>151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158</v>
      </c>
      <c r="BM97" s="226" t="s">
        <v>170</v>
      </c>
    </row>
    <row r="98" s="2" customFormat="1">
      <c r="A98" s="41"/>
      <c r="B98" s="42"/>
      <c r="C98" s="43"/>
      <c r="D98" s="228" t="s">
        <v>159</v>
      </c>
      <c r="E98" s="43"/>
      <c r="F98" s="229" t="s">
        <v>171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159</v>
      </c>
      <c r="AU98" s="20" t="s">
        <v>79</v>
      </c>
    </row>
    <row r="99" s="13" customFormat="1">
      <c r="A99" s="13"/>
      <c r="B99" s="233"/>
      <c r="C99" s="234"/>
      <c r="D99" s="235" t="s">
        <v>161</v>
      </c>
      <c r="E99" s="236" t="s">
        <v>19</v>
      </c>
      <c r="F99" s="237" t="s">
        <v>172</v>
      </c>
      <c r="G99" s="234"/>
      <c r="H99" s="238">
        <v>348.16000000000003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161</v>
      </c>
      <c r="AU99" s="244" t="s">
        <v>79</v>
      </c>
      <c r="AV99" s="13" t="s">
        <v>79</v>
      </c>
      <c r="AW99" s="13" t="s">
        <v>31</v>
      </c>
      <c r="AX99" s="13" t="s">
        <v>77</v>
      </c>
      <c r="AY99" s="244" t="s">
        <v>151</v>
      </c>
    </row>
    <row r="100" s="2" customFormat="1" ht="37.8" customHeight="1">
      <c r="A100" s="41"/>
      <c r="B100" s="42"/>
      <c r="C100" s="215" t="s">
        <v>158</v>
      </c>
      <c r="D100" s="215" t="s">
        <v>153</v>
      </c>
      <c r="E100" s="216" t="s">
        <v>173</v>
      </c>
      <c r="F100" s="217" t="s">
        <v>174</v>
      </c>
      <c r="G100" s="218" t="s">
        <v>156</v>
      </c>
      <c r="H100" s="219">
        <v>1112.9300000000001</v>
      </c>
      <c r="I100" s="220"/>
      <c r="J100" s="221">
        <f>ROUND(I100*H100,2)</f>
        <v>0</v>
      </c>
      <c r="K100" s="217" t="s">
        <v>157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0.44</v>
      </c>
      <c r="T100" s="225">
        <f>S100*H100</f>
        <v>489.68920000000003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158</v>
      </c>
      <c r="AT100" s="226" t="s">
        <v>153</v>
      </c>
      <c r="AU100" s="226" t="s">
        <v>79</v>
      </c>
      <c r="AY100" s="20" t="s">
        <v>151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158</v>
      </c>
      <c r="BM100" s="226" t="s">
        <v>175</v>
      </c>
    </row>
    <row r="101" s="2" customFormat="1">
      <c r="A101" s="41"/>
      <c r="B101" s="42"/>
      <c r="C101" s="43"/>
      <c r="D101" s="228" t="s">
        <v>159</v>
      </c>
      <c r="E101" s="43"/>
      <c r="F101" s="229" t="s">
        <v>176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159</v>
      </c>
      <c r="AU101" s="20" t="s">
        <v>79</v>
      </c>
    </row>
    <row r="102" s="13" customFormat="1">
      <c r="A102" s="13"/>
      <c r="B102" s="233"/>
      <c r="C102" s="234"/>
      <c r="D102" s="235" t="s">
        <v>161</v>
      </c>
      <c r="E102" s="236" t="s">
        <v>19</v>
      </c>
      <c r="F102" s="237" t="s">
        <v>177</v>
      </c>
      <c r="G102" s="234"/>
      <c r="H102" s="238">
        <v>1112.9300000000001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161</v>
      </c>
      <c r="AU102" s="244" t="s">
        <v>79</v>
      </c>
      <c r="AV102" s="13" t="s">
        <v>79</v>
      </c>
      <c r="AW102" s="13" t="s">
        <v>31</v>
      </c>
      <c r="AX102" s="13" t="s">
        <v>77</v>
      </c>
      <c r="AY102" s="244" t="s">
        <v>151</v>
      </c>
    </row>
    <row r="103" s="2" customFormat="1" ht="37.8" customHeight="1">
      <c r="A103" s="41"/>
      <c r="B103" s="42"/>
      <c r="C103" s="215" t="s">
        <v>178</v>
      </c>
      <c r="D103" s="215" t="s">
        <v>153</v>
      </c>
      <c r="E103" s="216" t="s">
        <v>179</v>
      </c>
      <c r="F103" s="217" t="s">
        <v>180</v>
      </c>
      <c r="G103" s="218" t="s">
        <v>156</v>
      </c>
      <c r="H103" s="219">
        <v>276.62</v>
      </c>
      <c r="I103" s="220"/>
      <c r="J103" s="221">
        <f>ROUND(I103*H103,2)</f>
        <v>0</v>
      </c>
      <c r="K103" s="217" t="s">
        <v>157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0.625</v>
      </c>
      <c r="T103" s="225">
        <f>S103*H103</f>
        <v>172.88749999999999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158</v>
      </c>
      <c r="AT103" s="226" t="s">
        <v>153</v>
      </c>
      <c r="AU103" s="226" t="s">
        <v>79</v>
      </c>
      <c r="AY103" s="20" t="s">
        <v>151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158</v>
      </c>
      <c r="BM103" s="226" t="s">
        <v>181</v>
      </c>
    </row>
    <row r="104" s="2" customFormat="1">
      <c r="A104" s="41"/>
      <c r="B104" s="42"/>
      <c r="C104" s="43"/>
      <c r="D104" s="228" t="s">
        <v>159</v>
      </c>
      <c r="E104" s="43"/>
      <c r="F104" s="229" t="s">
        <v>182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159</v>
      </c>
      <c r="AU104" s="20" t="s">
        <v>79</v>
      </c>
    </row>
    <row r="105" s="13" customFormat="1">
      <c r="A105" s="13"/>
      <c r="B105" s="233"/>
      <c r="C105" s="234"/>
      <c r="D105" s="235" t="s">
        <v>161</v>
      </c>
      <c r="E105" s="236" t="s">
        <v>19</v>
      </c>
      <c r="F105" s="237" t="s">
        <v>183</v>
      </c>
      <c r="G105" s="234"/>
      <c r="H105" s="238">
        <v>276.62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161</v>
      </c>
      <c r="AU105" s="244" t="s">
        <v>79</v>
      </c>
      <c r="AV105" s="13" t="s">
        <v>79</v>
      </c>
      <c r="AW105" s="13" t="s">
        <v>31</v>
      </c>
      <c r="AX105" s="13" t="s">
        <v>77</v>
      </c>
      <c r="AY105" s="244" t="s">
        <v>151</v>
      </c>
    </row>
    <row r="106" s="2" customFormat="1" ht="33" customHeight="1">
      <c r="A106" s="41"/>
      <c r="B106" s="42"/>
      <c r="C106" s="215" t="s">
        <v>170</v>
      </c>
      <c r="D106" s="215" t="s">
        <v>153</v>
      </c>
      <c r="E106" s="216" t="s">
        <v>184</v>
      </c>
      <c r="F106" s="217" t="s">
        <v>185</v>
      </c>
      <c r="G106" s="218" t="s">
        <v>156</v>
      </c>
      <c r="H106" s="219">
        <v>815.08000000000004</v>
      </c>
      <c r="I106" s="220"/>
      <c r="J106" s="221">
        <f>ROUND(I106*H106,2)</f>
        <v>0</v>
      </c>
      <c r="K106" s="217" t="s">
        <v>157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0.316</v>
      </c>
      <c r="T106" s="225">
        <f>S106*H106</f>
        <v>257.56528000000003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158</v>
      </c>
      <c r="AT106" s="226" t="s">
        <v>153</v>
      </c>
      <c r="AU106" s="226" t="s">
        <v>79</v>
      </c>
      <c r="AY106" s="20" t="s">
        <v>151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158</v>
      </c>
      <c r="BM106" s="226" t="s">
        <v>8</v>
      </c>
    </row>
    <row r="107" s="2" customFormat="1">
      <c r="A107" s="41"/>
      <c r="B107" s="42"/>
      <c r="C107" s="43"/>
      <c r="D107" s="228" t="s">
        <v>159</v>
      </c>
      <c r="E107" s="43"/>
      <c r="F107" s="229" t="s">
        <v>186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159</v>
      </c>
      <c r="AU107" s="20" t="s">
        <v>79</v>
      </c>
    </row>
    <row r="108" s="13" customFormat="1">
      <c r="A108" s="13"/>
      <c r="B108" s="233"/>
      <c r="C108" s="234"/>
      <c r="D108" s="235" t="s">
        <v>161</v>
      </c>
      <c r="E108" s="236" t="s">
        <v>19</v>
      </c>
      <c r="F108" s="237" t="s">
        <v>187</v>
      </c>
      <c r="G108" s="234"/>
      <c r="H108" s="238">
        <v>815.08000000000004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161</v>
      </c>
      <c r="AU108" s="244" t="s">
        <v>79</v>
      </c>
      <c r="AV108" s="13" t="s">
        <v>79</v>
      </c>
      <c r="AW108" s="13" t="s">
        <v>31</v>
      </c>
      <c r="AX108" s="13" t="s">
        <v>77</v>
      </c>
      <c r="AY108" s="244" t="s">
        <v>151</v>
      </c>
    </row>
    <row r="109" s="2" customFormat="1" ht="24.15" customHeight="1">
      <c r="A109" s="41"/>
      <c r="B109" s="42"/>
      <c r="C109" s="215" t="s">
        <v>188</v>
      </c>
      <c r="D109" s="215" t="s">
        <v>153</v>
      </c>
      <c r="E109" s="216" t="s">
        <v>189</v>
      </c>
      <c r="F109" s="217" t="s">
        <v>190</v>
      </c>
      <c r="G109" s="218" t="s">
        <v>191</v>
      </c>
      <c r="H109" s="219">
        <v>11.199999999999999</v>
      </c>
      <c r="I109" s="220"/>
      <c r="J109" s="221">
        <f>ROUND(I109*H109,2)</f>
        <v>0</v>
      </c>
      <c r="K109" s="217" t="s">
        <v>157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0.28999999999999998</v>
      </c>
      <c r="T109" s="225">
        <f>S109*H109</f>
        <v>3.2479999999999998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158</v>
      </c>
      <c r="AT109" s="226" t="s">
        <v>153</v>
      </c>
      <c r="AU109" s="226" t="s">
        <v>79</v>
      </c>
      <c r="AY109" s="20" t="s">
        <v>151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158</v>
      </c>
      <c r="BM109" s="226" t="s">
        <v>192</v>
      </c>
    </row>
    <row r="110" s="2" customFormat="1">
      <c r="A110" s="41"/>
      <c r="B110" s="42"/>
      <c r="C110" s="43"/>
      <c r="D110" s="228" t="s">
        <v>159</v>
      </c>
      <c r="E110" s="43"/>
      <c r="F110" s="229" t="s">
        <v>193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159</v>
      </c>
      <c r="AU110" s="20" t="s">
        <v>79</v>
      </c>
    </row>
    <row r="111" s="13" customFormat="1">
      <c r="A111" s="13"/>
      <c r="B111" s="233"/>
      <c r="C111" s="234"/>
      <c r="D111" s="235" t="s">
        <v>161</v>
      </c>
      <c r="E111" s="236" t="s">
        <v>19</v>
      </c>
      <c r="F111" s="237" t="s">
        <v>194</v>
      </c>
      <c r="G111" s="234"/>
      <c r="H111" s="238">
        <v>11.199999999999999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161</v>
      </c>
      <c r="AU111" s="244" t="s">
        <v>79</v>
      </c>
      <c r="AV111" s="13" t="s">
        <v>79</v>
      </c>
      <c r="AW111" s="13" t="s">
        <v>31</v>
      </c>
      <c r="AX111" s="13" t="s">
        <v>77</v>
      </c>
      <c r="AY111" s="244" t="s">
        <v>151</v>
      </c>
    </row>
    <row r="112" s="2" customFormat="1" ht="21.75" customHeight="1">
      <c r="A112" s="41"/>
      <c r="B112" s="42"/>
      <c r="C112" s="215" t="s">
        <v>175</v>
      </c>
      <c r="D112" s="215" t="s">
        <v>153</v>
      </c>
      <c r="E112" s="216" t="s">
        <v>195</v>
      </c>
      <c r="F112" s="217" t="s">
        <v>196</v>
      </c>
      <c r="G112" s="218" t="s">
        <v>197</v>
      </c>
      <c r="H112" s="219">
        <v>732.46000000000004</v>
      </c>
      <c r="I112" s="220"/>
      <c r="J112" s="221">
        <f>ROUND(I112*H112,2)</f>
        <v>0</v>
      </c>
      <c r="K112" s="217" t="s">
        <v>157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158</v>
      </c>
      <c r="AT112" s="226" t="s">
        <v>153</v>
      </c>
      <c r="AU112" s="226" t="s">
        <v>79</v>
      </c>
      <c r="AY112" s="20" t="s">
        <v>151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158</v>
      </c>
      <c r="BM112" s="226" t="s">
        <v>198</v>
      </c>
    </row>
    <row r="113" s="2" customFormat="1">
      <c r="A113" s="41"/>
      <c r="B113" s="42"/>
      <c r="C113" s="43"/>
      <c r="D113" s="228" t="s">
        <v>159</v>
      </c>
      <c r="E113" s="43"/>
      <c r="F113" s="229" t="s">
        <v>199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159</v>
      </c>
      <c r="AU113" s="20" t="s">
        <v>79</v>
      </c>
    </row>
    <row r="114" s="13" customFormat="1">
      <c r="A114" s="13"/>
      <c r="B114" s="233"/>
      <c r="C114" s="234"/>
      <c r="D114" s="235" t="s">
        <v>161</v>
      </c>
      <c r="E114" s="236" t="s">
        <v>19</v>
      </c>
      <c r="F114" s="237" t="s">
        <v>200</v>
      </c>
      <c r="G114" s="234"/>
      <c r="H114" s="238">
        <v>127.11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161</v>
      </c>
      <c r="AU114" s="244" t="s">
        <v>79</v>
      </c>
      <c r="AV114" s="13" t="s">
        <v>79</v>
      </c>
      <c r="AW114" s="13" t="s">
        <v>31</v>
      </c>
      <c r="AX114" s="13" t="s">
        <v>69</v>
      </c>
      <c r="AY114" s="244" t="s">
        <v>151</v>
      </c>
    </row>
    <row r="115" s="13" customFormat="1">
      <c r="A115" s="13"/>
      <c r="B115" s="233"/>
      <c r="C115" s="234"/>
      <c r="D115" s="235" t="s">
        <v>161</v>
      </c>
      <c r="E115" s="236" t="s">
        <v>19</v>
      </c>
      <c r="F115" s="237" t="s">
        <v>201</v>
      </c>
      <c r="G115" s="234"/>
      <c r="H115" s="238">
        <v>605.35000000000002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161</v>
      </c>
      <c r="AU115" s="244" t="s">
        <v>79</v>
      </c>
      <c r="AV115" s="13" t="s">
        <v>79</v>
      </c>
      <c r="AW115" s="13" t="s">
        <v>31</v>
      </c>
      <c r="AX115" s="13" t="s">
        <v>69</v>
      </c>
      <c r="AY115" s="244" t="s">
        <v>151</v>
      </c>
    </row>
    <row r="116" s="14" customFormat="1">
      <c r="A116" s="14"/>
      <c r="B116" s="245"/>
      <c r="C116" s="246"/>
      <c r="D116" s="235" t="s">
        <v>161</v>
      </c>
      <c r="E116" s="247" t="s">
        <v>19</v>
      </c>
      <c r="F116" s="248" t="s">
        <v>202</v>
      </c>
      <c r="G116" s="246"/>
      <c r="H116" s="249">
        <v>732.46000000000004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161</v>
      </c>
      <c r="AU116" s="255" t="s">
        <v>79</v>
      </c>
      <c r="AV116" s="14" t="s">
        <v>158</v>
      </c>
      <c r="AW116" s="14" t="s">
        <v>31</v>
      </c>
      <c r="AX116" s="14" t="s">
        <v>77</v>
      </c>
      <c r="AY116" s="255" t="s">
        <v>151</v>
      </c>
    </row>
    <row r="117" s="2" customFormat="1" ht="24.15" customHeight="1">
      <c r="A117" s="41"/>
      <c r="B117" s="42"/>
      <c r="C117" s="215" t="s">
        <v>203</v>
      </c>
      <c r="D117" s="215" t="s">
        <v>153</v>
      </c>
      <c r="E117" s="216" t="s">
        <v>204</v>
      </c>
      <c r="F117" s="217" t="s">
        <v>205</v>
      </c>
      <c r="G117" s="218" t="s">
        <v>197</v>
      </c>
      <c r="H117" s="219">
        <v>97</v>
      </c>
      <c r="I117" s="220"/>
      <c r="J117" s="221">
        <f>ROUND(I117*H117,2)</f>
        <v>0</v>
      </c>
      <c r="K117" s="217" t="s">
        <v>157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158</v>
      </c>
      <c r="AT117" s="226" t="s">
        <v>153</v>
      </c>
      <c r="AU117" s="226" t="s">
        <v>79</v>
      </c>
      <c r="AY117" s="20" t="s">
        <v>151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158</v>
      </c>
      <c r="BM117" s="226" t="s">
        <v>206</v>
      </c>
    </row>
    <row r="118" s="2" customFormat="1">
      <c r="A118" s="41"/>
      <c r="B118" s="42"/>
      <c r="C118" s="43"/>
      <c r="D118" s="228" t="s">
        <v>159</v>
      </c>
      <c r="E118" s="43"/>
      <c r="F118" s="229" t="s">
        <v>207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159</v>
      </c>
      <c r="AU118" s="20" t="s">
        <v>79</v>
      </c>
    </row>
    <row r="119" s="13" customFormat="1">
      <c r="A119" s="13"/>
      <c r="B119" s="233"/>
      <c r="C119" s="234"/>
      <c r="D119" s="235" t="s">
        <v>161</v>
      </c>
      <c r="E119" s="236" t="s">
        <v>19</v>
      </c>
      <c r="F119" s="237" t="s">
        <v>208</v>
      </c>
      <c r="G119" s="234"/>
      <c r="H119" s="238">
        <v>44.5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161</v>
      </c>
      <c r="AU119" s="244" t="s">
        <v>79</v>
      </c>
      <c r="AV119" s="13" t="s">
        <v>79</v>
      </c>
      <c r="AW119" s="13" t="s">
        <v>31</v>
      </c>
      <c r="AX119" s="13" t="s">
        <v>69</v>
      </c>
      <c r="AY119" s="244" t="s">
        <v>151</v>
      </c>
    </row>
    <row r="120" s="13" customFormat="1">
      <c r="A120" s="13"/>
      <c r="B120" s="233"/>
      <c r="C120" s="234"/>
      <c r="D120" s="235" t="s">
        <v>161</v>
      </c>
      <c r="E120" s="236" t="s">
        <v>19</v>
      </c>
      <c r="F120" s="237" t="s">
        <v>209</v>
      </c>
      <c r="G120" s="234"/>
      <c r="H120" s="238">
        <v>35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161</v>
      </c>
      <c r="AU120" s="244" t="s">
        <v>79</v>
      </c>
      <c r="AV120" s="13" t="s">
        <v>79</v>
      </c>
      <c r="AW120" s="13" t="s">
        <v>31</v>
      </c>
      <c r="AX120" s="13" t="s">
        <v>69</v>
      </c>
      <c r="AY120" s="244" t="s">
        <v>151</v>
      </c>
    </row>
    <row r="121" s="13" customFormat="1">
      <c r="A121" s="13"/>
      <c r="B121" s="233"/>
      <c r="C121" s="234"/>
      <c r="D121" s="235" t="s">
        <v>161</v>
      </c>
      <c r="E121" s="236" t="s">
        <v>19</v>
      </c>
      <c r="F121" s="237" t="s">
        <v>210</v>
      </c>
      <c r="G121" s="234"/>
      <c r="H121" s="238">
        <v>12.5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161</v>
      </c>
      <c r="AU121" s="244" t="s">
        <v>79</v>
      </c>
      <c r="AV121" s="13" t="s">
        <v>79</v>
      </c>
      <c r="AW121" s="13" t="s">
        <v>31</v>
      </c>
      <c r="AX121" s="13" t="s">
        <v>69</v>
      </c>
      <c r="AY121" s="244" t="s">
        <v>151</v>
      </c>
    </row>
    <row r="122" s="13" customFormat="1">
      <c r="A122" s="13"/>
      <c r="B122" s="233"/>
      <c r="C122" s="234"/>
      <c r="D122" s="235" t="s">
        <v>161</v>
      </c>
      <c r="E122" s="236" t="s">
        <v>19</v>
      </c>
      <c r="F122" s="237" t="s">
        <v>211</v>
      </c>
      <c r="G122" s="234"/>
      <c r="H122" s="238">
        <v>5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161</v>
      </c>
      <c r="AU122" s="244" t="s">
        <v>79</v>
      </c>
      <c r="AV122" s="13" t="s">
        <v>79</v>
      </c>
      <c r="AW122" s="13" t="s">
        <v>31</v>
      </c>
      <c r="AX122" s="13" t="s">
        <v>69</v>
      </c>
      <c r="AY122" s="244" t="s">
        <v>151</v>
      </c>
    </row>
    <row r="123" s="14" customFormat="1">
      <c r="A123" s="14"/>
      <c r="B123" s="245"/>
      <c r="C123" s="246"/>
      <c r="D123" s="235" t="s">
        <v>161</v>
      </c>
      <c r="E123" s="247" t="s">
        <v>19</v>
      </c>
      <c r="F123" s="248" t="s">
        <v>202</v>
      </c>
      <c r="G123" s="246"/>
      <c r="H123" s="249">
        <v>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161</v>
      </c>
      <c r="AU123" s="255" t="s">
        <v>79</v>
      </c>
      <c r="AV123" s="14" t="s">
        <v>158</v>
      </c>
      <c r="AW123" s="14" t="s">
        <v>31</v>
      </c>
      <c r="AX123" s="14" t="s">
        <v>77</v>
      </c>
      <c r="AY123" s="255" t="s">
        <v>151</v>
      </c>
    </row>
    <row r="124" s="2" customFormat="1" ht="24.15" customHeight="1">
      <c r="A124" s="41"/>
      <c r="B124" s="42"/>
      <c r="C124" s="215" t="s">
        <v>181</v>
      </c>
      <c r="D124" s="215" t="s">
        <v>153</v>
      </c>
      <c r="E124" s="216" t="s">
        <v>212</v>
      </c>
      <c r="F124" s="217" t="s">
        <v>213</v>
      </c>
      <c r="G124" s="218" t="s">
        <v>197</v>
      </c>
      <c r="H124" s="219">
        <v>26.460000000000001</v>
      </c>
      <c r="I124" s="220"/>
      <c r="J124" s="221">
        <f>ROUND(I124*H124,2)</f>
        <v>0</v>
      </c>
      <c r="K124" s="217" t="s">
        <v>157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158</v>
      </c>
      <c r="AT124" s="226" t="s">
        <v>153</v>
      </c>
      <c r="AU124" s="226" t="s">
        <v>79</v>
      </c>
      <c r="AY124" s="20" t="s">
        <v>151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158</v>
      </c>
      <c r="BM124" s="226" t="s">
        <v>214</v>
      </c>
    </row>
    <row r="125" s="2" customFormat="1">
      <c r="A125" s="41"/>
      <c r="B125" s="42"/>
      <c r="C125" s="43"/>
      <c r="D125" s="228" t="s">
        <v>159</v>
      </c>
      <c r="E125" s="43"/>
      <c r="F125" s="229" t="s">
        <v>215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159</v>
      </c>
      <c r="AU125" s="20" t="s">
        <v>79</v>
      </c>
    </row>
    <row r="126" s="13" customFormat="1">
      <c r="A126" s="13"/>
      <c r="B126" s="233"/>
      <c r="C126" s="234"/>
      <c r="D126" s="235" t="s">
        <v>161</v>
      </c>
      <c r="E126" s="236" t="s">
        <v>19</v>
      </c>
      <c r="F126" s="237" t="s">
        <v>216</v>
      </c>
      <c r="G126" s="234"/>
      <c r="H126" s="238">
        <v>26.460000000000001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161</v>
      </c>
      <c r="AU126" s="244" t="s">
        <v>79</v>
      </c>
      <c r="AV126" s="13" t="s">
        <v>79</v>
      </c>
      <c r="AW126" s="13" t="s">
        <v>31</v>
      </c>
      <c r="AX126" s="13" t="s">
        <v>77</v>
      </c>
      <c r="AY126" s="244" t="s">
        <v>151</v>
      </c>
    </row>
    <row r="127" s="2" customFormat="1" ht="37.8" customHeight="1">
      <c r="A127" s="41"/>
      <c r="B127" s="42"/>
      <c r="C127" s="215" t="s">
        <v>217</v>
      </c>
      <c r="D127" s="215" t="s">
        <v>153</v>
      </c>
      <c r="E127" s="216" t="s">
        <v>218</v>
      </c>
      <c r="F127" s="217" t="s">
        <v>219</v>
      </c>
      <c r="G127" s="218" t="s">
        <v>197</v>
      </c>
      <c r="H127" s="219">
        <v>758.91999999999996</v>
      </c>
      <c r="I127" s="220"/>
      <c r="J127" s="221">
        <f>ROUND(I127*H127,2)</f>
        <v>0</v>
      </c>
      <c r="K127" s="217" t="s">
        <v>157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158</v>
      </c>
      <c r="AT127" s="226" t="s">
        <v>153</v>
      </c>
      <c r="AU127" s="226" t="s">
        <v>79</v>
      </c>
      <c r="AY127" s="20" t="s">
        <v>151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158</v>
      </c>
      <c r="BM127" s="226" t="s">
        <v>220</v>
      </c>
    </row>
    <row r="128" s="2" customFormat="1">
      <c r="A128" s="41"/>
      <c r="B128" s="42"/>
      <c r="C128" s="43"/>
      <c r="D128" s="228" t="s">
        <v>159</v>
      </c>
      <c r="E128" s="43"/>
      <c r="F128" s="229" t="s">
        <v>221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159</v>
      </c>
      <c r="AU128" s="20" t="s">
        <v>79</v>
      </c>
    </row>
    <row r="129" s="13" customFormat="1">
      <c r="A129" s="13"/>
      <c r="B129" s="233"/>
      <c r="C129" s="234"/>
      <c r="D129" s="235" t="s">
        <v>161</v>
      </c>
      <c r="E129" s="236" t="s">
        <v>19</v>
      </c>
      <c r="F129" s="237" t="s">
        <v>222</v>
      </c>
      <c r="G129" s="234"/>
      <c r="H129" s="238">
        <v>758.91999999999996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161</v>
      </c>
      <c r="AU129" s="244" t="s">
        <v>79</v>
      </c>
      <c r="AV129" s="13" t="s">
        <v>79</v>
      </c>
      <c r="AW129" s="13" t="s">
        <v>31</v>
      </c>
      <c r="AX129" s="13" t="s">
        <v>77</v>
      </c>
      <c r="AY129" s="244" t="s">
        <v>151</v>
      </c>
    </row>
    <row r="130" s="2" customFormat="1" ht="24.15" customHeight="1">
      <c r="A130" s="41"/>
      <c r="B130" s="42"/>
      <c r="C130" s="215" t="s">
        <v>8</v>
      </c>
      <c r="D130" s="215" t="s">
        <v>153</v>
      </c>
      <c r="E130" s="216" t="s">
        <v>223</v>
      </c>
      <c r="F130" s="217" t="s">
        <v>224</v>
      </c>
      <c r="G130" s="218" t="s">
        <v>197</v>
      </c>
      <c r="H130" s="219">
        <v>758.91999999999996</v>
      </c>
      <c r="I130" s="220"/>
      <c r="J130" s="221">
        <f>ROUND(I130*H130,2)</f>
        <v>0</v>
      </c>
      <c r="K130" s="217" t="s">
        <v>157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158</v>
      </c>
      <c r="AT130" s="226" t="s">
        <v>153</v>
      </c>
      <c r="AU130" s="226" t="s">
        <v>79</v>
      </c>
      <c r="AY130" s="20" t="s">
        <v>151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158</v>
      </c>
      <c r="BM130" s="226" t="s">
        <v>225</v>
      </c>
    </row>
    <row r="131" s="2" customFormat="1">
      <c r="A131" s="41"/>
      <c r="B131" s="42"/>
      <c r="C131" s="43"/>
      <c r="D131" s="228" t="s">
        <v>159</v>
      </c>
      <c r="E131" s="43"/>
      <c r="F131" s="229" t="s">
        <v>226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159</v>
      </c>
      <c r="AU131" s="20" t="s">
        <v>79</v>
      </c>
    </row>
    <row r="132" s="2" customFormat="1" ht="24.15" customHeight="1">
      <c r="A132" s="41"/>
      <c r="B132" s="42"/>
      <c r="C132" s="215" t="s">
        <v>227</v>
      </c>
      <c r="D132" s="215" t="s">
        <v>153</v>
      </c>
      <c r="E132" s="216" t="s">
        <v>228</v>
      </c>
      <c r="F132" s="217" t="s">
        <v>229</v>
      </c>
      <c r="G132" s="218" t="s">
        <v>230</v>
      </c>
      <c r="H132" s="219">
        <v>1214.2719999999999</v>
      </c>
      <c r="I132" s="220"/>
      <c r="J132" s="221">
        <f>ROUND(I132*H132,2)</f>
        <v>0</v>
      </c>
      <c r="K132" s="217" t="s">
        <v>157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158</v>
      </c>
      <c r="AT132" s="226" t="s">
        <v>153</v>
      </c>
      <c r="AU132" s="226" t="s">
        <v>79</v>
      </c>
      <c r="AY132" s="20" t="s">
        <v>151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158</v>
      </c>
      <c r="BM132" s="226" t="s">
        <v>231</v>
      </c>
    </row>
    <row r="133" s="2" customFormat="1">
      <c r="A133" s="41"/>
      <c r="B133" s="42"/>
      <c r="C133" s="43"/>
      <c r="D133" s="228" t="s">
        <v>159</v>
      </c>
      <c r="E133" s="43"/>
      <c r="F133" s="229" t="s">
        <v>232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159</v>
      </c>
      <c r="AU133" s="20" t="s">
        <v>79</v>
      </c>
    </row>
    <row r="134" s="13" customFormat="1">
      <c r="A134" s="13"/>
      <c r="B134" s="233"/>
      <c r="C134" s="234"/>
      <c r="D134" s="235" t="s">
        <v>161</v>
      </c>
      <c r="E134" s="234"/>
      <c r="F134" s="237" t="s">
        <v>233</v>
      </c>
      <c r="G134" s="234"/>
      <c r="H134" s="238">
        <v>1214.2719999999999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161</v>
      </c>
      <c r="AU134" s="244" t="s">
        <v>79</v>
      </c>
      <c r="AV134" s="13" t="s">
        <v>79</v>
      </c>
      <c r="AW134" s="13" t="s">
        <v>4</v>
      </c>
      <c r="AX134" s="13" t="s">
        <v>77</v>
      </c>
      <c r="AY134" s="244" t="s">
        <v>151</v>
      </c>
    </row>
    <row r="135" s="2" customFormat="1" ht="16.5" customHeight="1">
      <c r="A135" s="41"/>
      <c r="B135" s="42"/>
      <c r="C135" s="215" t="s">
        <v>192</v>
      </c>
      <c r="D135" s="215" t="s">
        <v>153</v>
      </c>
      <c r="E135" s="216" t="s">
        <v>234</v>
      </c>
      <c r="F135" s="217" t="s">
        <v>235</v>
      </c>
      <c r="G135" s="218" t="s">
        <v>156</v>
      </c>
      <c r="H135" s="219">
        <v>1271.06</v>
      </c>
      <c r="I135" s="220"/>
      <c r="J135" s="221">
        <f>ROUND(I135*H135,2)</f>
        <v>0</v>
      </c>
      <c r="K135" s="217" t="s">
        <v>157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158</v>
      </c>
      <c r="AT135" s="226" t="s">
        <v>153</v>
      </c>
      <c r="AU135" s="226" t="s">
        <v>79</v>
      </c>
      <c r="AY135" s="20" t="s">
        <v>151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158</v>
      </c>
      <c r="BM135" s="226" t="s">
        <v>236</v>
      </c>
    </row>
    <row r="136" s="2" customFormat="1">
      <c r="A136" s="41"/>
      <c r="B136" s="42"/>
      <c r="C136" s="43"/>
      <c r="D136" s="228" t="s">
        <v>159</v>
      </c>
      <c r="E136" s="43"/>
      <c r="F136" s="229" t="s">
        <v>237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159</v>
      </c>
      <c r="AU136" s="20" t="s">
        <v>79</v>
      </c>
    </row>
    <row r="137" s="2" customFormat="1">
      <c r="A137" s="41"/>
      <c r="B137" s="42"/>
      <c r="C137" s="43"/>
      <c r="D137" s="235" t="s">
        <v>238</v>
      </c>
      <c r="E137" s="43"/>
      <c r="F137" s="256" t="s">
        <v>239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238</v>
      </c>
      <c r="AU137" s="20" t="s">
        <v>79</v>
      </c>
    </row>
    <row r="138" s="13" customFormat="1">
      <c r="A138" s="13"/>
      <c r="B138" s="233"/>
      <c r="C138" s="234"/>
      <c r="D138" s="235" t="s">
        <v>161</v>
      </c>
      <c r="E138" s="236" t="s">
        <v>19</v>
      </c>
      <c r="F138" s="237" t="s">
        <v>240</v>
      </c>
      <c r="G138" s="234"/>
      <c r="H138" s="238">
        <v>1120.1600000000001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161</v>
      </c>
      <c r="AU138" s="244" t="s">
        <v>79</v>
      </c>
      <c r="AV138" s="13" t="s">
        <v>79</v>
      </c>
      <c r="AW138" s="13" t="s">
        <v>31</v>
      </c>
      <c r="AX138" s="13" t="s">
        <v>69</v>
      </c>
      <c r="AY138" s="244" t="s">
        <v>151</v>
      </c>
    </row>
    <row r="139" s="13" customFormat="1">
      <c r="A139" s="13"/>
      <c r="B139" s="233"/>
      <c r="C139" s="234"/>
      <c r="D139" s="235" t="s">
        <v>161</v>
      </c>
      <c r="E139" s="236" t="s">
        <v>19</v>
      </c>
      <c r="F139" s="237" t="s">
        <v>241</v>
      </c>
      <c r="G139" s="234"/>
      <c r="H139" s="238">
        <v>150.90000000000001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161</v>
      </c>
      <c r="AU139" s="244" t="s">
        <v>79</v>
      </c>
      <c r="AV139" s="13" t="s">
        <v>79</v>
      </c>
      <c r="AW139" s="13" t="s">
        <v>31</v>
      </c>
      <c r="AX139" s="13" t="s">
        <v>69</v>
      </c>
      <c r="AY139" s="244" t="s">
        <v>151</v>
      </c>
    </row>
    <row r="140" s="14" customFormat="1">
      <c r="A140" s="14"/>
      <c r="B140" s="245"/>
      <c r="C140" s="246"/>
      <c r="D140" s="235" t="s">
        <v>161</v>
      </c>
      <c r="E140" s="247" t="s">
        <v>19</v>
      </c>
      <c r="F140" s="248" t="s">
        <v>202</v>
      </c>
      <c r="G140" s="246"/>
      <c r="H140" s="249">
        <v>1271.0600000000002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161</v>
      </c>
      <c r="AU140" s="255" t="s">
        <v>79</v>
      </c>
      <c r="AV140" s="14" t="s">
        <v>158</v>
      </c>
      <c r="AW140" s="14" t="s">
        <v>31</v>
      </c>
      <c r="AX140" s="14" t="s">
        <v>77</v>
      </c>
      <c r="AY140" s="255" t="s">
        <v>151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79</v>
      </c>
      <c r="F141" s="213" t="s">
        <v>242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SUM(P142:P149)</f>
        <v>0</v>
      </c>
      <c r="Q141" s="207"/>
      <c r="R141" s="208">
        <f>SUM(R142:R149)</f>
        <v>45.426416826080001</v>
      </c>
      <c r="S141" s="207"/>
      <c r="T141" s="209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77</v>
      </c>
      <c r="AT141" s="211" t="s">
        <v>68</v>
      </c>
      <c r="AU141" s="211" t="s">
        <v>77</v>
      </c>
      <c r="AY141" s="210" t="s">
        <v>151</v>
      </c>
      <c r="BK141" s="212">
        <f>SUM(BK142:BK149)</f>
        <v>0</v>
      </c>
    </row>
    <row r="142" s="2" customFormat="1" ht="24.15" customHeight="1">
      <c r="A142" s="41"/>
      <c r="B142" s="42"/>
      <c r="C142" s="215" t="s">
        <v>243</v>
      </c>
      <c r="D142" s="215" t="s">
        <v>153</v>
      </c>
      <c r="E142" s="216" t="s">
        <v>244</v>
      </c>
      <c r="F142" s="217" t="s">
        <v>245</v>
      </c>
      <c r="G142" s="218" t="s">
        <v>156</v>
      </c>
      <c r="H142" s="219">
        <v>198.43199999999999</v>
      </c>
      <c r="I142" s="220"/>
      <c r="J142" s="221">
        <f>ROUND(I142*H142,2)</f>
        <v>0</v>
      </c>
      <c r="K142" s="217" t="s">
        <v>157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0.00016694</v>
      </c>
      <c r="R142" s="224">
        <f>Q142*H142</f>
        <v>0.033126238079999995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158</v>
      </c>
      <c r="AT142" s="226" t="s">
        <v>153</v>
      </c>
      <c r="AU142" s="226" t="s">
        <v>79</v>
      </c>
      <c r="AY142" s="20" t="s">
        <v>151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158</v>
      </c>
      <c r="BM142" s="226" t="s">
        <v>246</v>
      </c>
    </row>
    <row r="143" s="2" customFormat="1">
      <c r="A143" s="41"/>
      <c r="B143" s="42"/>
      <c r="C143" s="43"/>
      <c r="D143" s="228" t="s">
        <v>159</v>
      </c>
      <c r="E143" s="43"/>
      <c r="F143" s="229" t="s">
        <v>247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159</v>
      </c>
      <c r="AU143" s="20" t="s">
        <v>79</v>
      </c>
    </row>
    <row r="144" s="13" customFormat="1">
      <c r="A144" s="13"/>
      <c r="B144" s="233"/>
      <c r="C144" s="234"/>
      <c r="D144" s="235" t="s">
        <v>161</v>
      </c>
      <c r="E144" s="236" t="s">
        <v>19</v>
      </c>
      <c r="F144" s="237" t="s">
        <v>248</v>
      </c>
      <c r="G144" s="234"/>
      <c r="H144" s="238">
        <v>198.43199999999999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161</v>
      </c>
      <c r="AU144" s="244" t="s">
        <v>79</v>
      </c>
      <c r="AV144" s="13" t="s">
        <v>79</v>
      </c>
      <c r="AW144" s="13" t="s">
        <v>31</v>
      </c>
      <c r="AX144" s="13" t="s">
        <v>77</v>
      </c>
      <c r="AY144" s="244" t="s">
        <v>151</v>
      </c>
    </row>
    <row r="145" s="2" customFormat="1" ht="16.5" customHeight="1">
      <c r="A145" s="41"/>
      <c r="B145" s="42"/>
      <c r="C145" s="257" t="s">
        <v>198</v>
      </c>
      <c r="D145" s="257" t="s">
        <v>249</v>
      </c>
      <c r="E145" s="258" t="s">
        <v>250</v>
      </c>
      <c r="F145" s="259" t="s">
        <v>251</v>
      </c>
      <c r="G145" s="260" t="s">
        <v>156</v>
      </c>
      <c r="H145" s="261">
        <v>235.04300000000001</v>
      </c>
      <c r="I145" s="262"/>
      <c r="J145" s="263">
        <f>ROUND(I145*H145,2)</f>
        <v>0</v>
      </c>
      <c r="K145" s="259" t="s">
        <v>157</v>
      </c>
      <c r="L145" s="264"/>
      <c r="M145" s="265" t="s">
        <v>19</v>
      </c>
      <c r="N145" s="266" t="s">
        <v>40</v>
      </c>
      <c r="O145" s="87"/>
      <c r="P145" s="224">
        <f>O145*H145</f>
        <v>0</v>
      </c>
      <c r="Q145" s="224">
        <v>0.00020000000000000001</v>
      </c>
      <c r="R145" s="224">
        <f>Q145*H145</f>
        <v>0.047008600000000005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175</v>
      </c>
      <c r="AT145" s="226" t="s">
        <v>249</v>
      </c>
      <c r="AU145" s="226" t="s">
        <v>79</v>
      </c>
      <c r="AY145" s="20" t="s">
        <v>151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158</v>
      </c>
      <c r="BM145" s="226" t="s">
        <v>252</v>
      </c>
    </row>
    <row r="146" s="13" customFormat="1">
      <c r="A146" s="13"/>
      <c r="B146" s="233"/>
      <c r="C146" s="234"/>
      <c r="D146" s="235" t="s">
        <v>161</v>
      </c>
      <c r="E146" s="234"/>
      <c r="F146" s="237" t="s">
        <v>253</v>
      </c>
      <c r="G146" s="234"/>
      <c r="H146" s="238">
        <v>235.04300000000001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161</v>
      </c>
      <c r="AU146" s="244" t="s">
        <v>79</v>
      </c>
      <c r="AV146" s="13" t="s">
        <v>79</v>
      </c>
      <c r="AW146" s="13" t="s">
        <v>4</v>
      </c>
      <c r="AX146" s="13" t="s">
        <v>77</v>
      </c>
      <c r="AY146" s="244" t="s">
        <v>151</v>
      </c>
    </row>
    <row r="147" s="2" customFormat="1" ht="33" customHeight="1">
      <c r="A147" s="41"/>
      <c r="B147" s="42"/>
      <c r="C147" s="215" t="s">
        <v>254</v>
      </c>
      <c r="D147" s="215" t="s">
        <v>153</v>
      </c>
      <c r="E147" s="216" t="s">
        <v>255</v>
      </c>
      <c r="F147" s="217" t="s">
        <v>256</v>
      </c>
      <c r="G147" s="218" t="s">
        <v>191</v>
      </c>
      <c r="H147" s="219">
        <v>165.43000000000001</v>
      </c>
      <c r="I147" s="220"/>
      <c r="J147" s="221">
        <f>ROUND(I147*H147,2)</f>
        <v>0</v>
      </c>
      <c r="K147" s="217" t="s">
        <v>157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0.27411160000000001</v>
      </c>
      <c r="R147" s="224">
        <f>Q147*H147</f>
        <v>45.346281988000001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158</v>
      </c>
      <c r="AT147" s="226" t="s">
        <v>153</v>
      </c>
      <c r="AU147" s="226" t="s">
        <v>79</v>
      </c>
      <c r="AY147" s="20" t="s">
        <v>151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158</v>
      </c>
      <c r="BM147" s="226" t="s">
        <v>257</v>
      </c>
    </row>
    <row r="148" s="2" customFormat="1">
      <c r="A148" s="41"/>
      <c r="B148" s="42"/>
      <c r="C148" s="43"/>
      <c r="D148" s="228" t="s">
        <v>159</v>
      </c>
      <c r="E148" s="43"/>
      <c r="F148" s="229" t="s">
        <v>258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159</v>
      </c>
      <c r="AU148" s="20" t="s">
        <v>79</v>
      </c>
    </row>
    <row r="149" s="13" customFormat="1">
      <c r="A149" s="13"/>
      <c r="B149" s="233"/>
      <c r="C149" s="234"/>
      <c r="D149" s="235" t="s">
        <v>161</v>
      </c>
      <c r="E149" s="236" t="s">
        <v>19</v>
      </c>
      <c r="F149" s="237" t="s">
        <v>259</v>
      </c>
      <c r="G149" s="234"/>
      <c r="H149" s="238">
        <v>165.43000000000001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161</v>
      </c>
      <c r="AU149" s="244" t="s">
        <v>79</v>
      </c>
      <c r="AV149" s="13" t="s">
        <v>79</v>
      </c>
      <c r="AW149" s="13" t="s">
        <v>31</v>
      </c>
      <c r="AX149" s="13" t="s">
        <v>77</v>
      </c>
      <c r="AY149" s="244" t="s">
        <v>151</v>
      </c>
    </row>
    <row r="150" s="12" customFormat="1" ht="22.8" customHeight="1">
      <c r="A150" s="12"/>
      <c r="B150" s="199"/>
      <c r="C150" s="200"/>
      <c r="D150" s="201" t="s">
        <v>68</v>
      </c>
      <c r="E150" s="213" t="s">
        <v>178</v>
      </c>
      <c r="F150" s="213" t="s">
        <v>260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SUM(P151:P213)</f>
        <v>0</v>
      </c>
      <c r="Q150" s="207"/>
      <c r="R150" s="208">
        <f>SUM(R151:R213)</f>
        <v>2092.3344791999998</v>
      </c>
      <c r="S150" s="207"/>
      <c r="T150" s="209">
        <f>SUM(T151:T213)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77</v>
      </c>
      <c r="AT150" s="211" t="s">
        <v>68</v>
      </c>
      <c r="AU150" s="211" t="s">
        <v>77</v>
      </c>
      <c r="AY150" s="210" t="s">
        <v>151</v>
      </c>
      <c r="BK150" s="212">
        <f>SUM(BK151:BK213)</f>
        <v>0</v>
      </c>
    </row>
    <row r="151" s="2" customFormat="1" ht="33" customHeight="1">
      <c r="A151" s="41"/>
      <c r="B151" s="42"/>
      <c r="C151" s="215" t="s">
        <v>206</v>
      </c>
      <c r="D151" s="215" t="s">
        <v>153</v>
      </c>
      <c r="E151" s="216" t="s">
        <v>261</v>
      </c>
      <c r="F151" s="217" t="s">
        <v>262</v>
      </c>
      <c r="G151" s="218" t="s">
        <v>156</v>
      </c>
      <c r="H151" s="219">
        <v>2240.3200000000002</v>
      </c>
      <c r="I151" s="220"/>
      <c r="J151" s="221">
        <f>ROUND(I151*H151,2)</f>
        <v>0</v>
      </c>
      <c r="K151" s="217" t="s">
        <v>157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158</v>
      </c>
      <c r="AT151" s="226" t="s">
        <v>153</v>
      </c>
      <c r="AU151" s="226" t="s">
        <v>79</v>
      </c>
      <c r="AY151" s="20" t="s">
        <v>151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158</v>
      </c>
      <c r="BM151" s="226" t="s">
        <v>263</v>
      </c>
    </row>
    <row r="152" s="2" customFormat="1">
      <c r="A152" s="41"/>
      <c r="B152" s="42"/>
      <c r="C152" s="43"/>
      <c r="D152" s="228" t="s">
        <v>159</v>
      </c>
      <c r="E152" s="43"/>
      <c r="F152" s="229" t="s">
        <v>264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159</v>
      </c>
      <c r="AU152" s="20" t="s">
        <v>79</v>
      </c>
    </row>
    <row r="153" s="13" customFormat="1">
      <c r="A153" s="13"/>
      <c r="B153" s="233"/>
      <c r="C153" s="234"/>
      <c r="D153" s="235" t="s">
        <v>161</v>
      </c>
      <c r="E153" s="236" t="s">
        <v>19</v>
      </c>
      <c r="F153" s="237" t="s">
        <v>265</v>
      </c>
      <c r="G153" s="234"/>
      <c r="H153" s="238">
        <v>2240.3200000000002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161</v>
      </c>
      <c r="AU153" s="244" t="s">
        <v>79</v>
      </c>
      <c r="AV153" s="13" t="s">
        <v>79</v>
      </c>
      <c r="AW153" s="13" t="s">
        <v>31</v>
      </c>
      <c r="AX153" s="13" t="s">
        <v>77</v>
      </c>
      <c r="AY153" s="244" t="s">
        <v>151</v>
      </c>
    </row>
    <row r="154" s="2" customFormat="1" ht="16.5" customHeight="1">
      <c r="A154" s="41"/>
      <c r="B154" s="42"/>
      <c r="C154" s="257" t="s">
        <v>266</v>
      </c>
      <c r="D154" s="257" t="s">
        <v>249</v>
      </c>
      <c r="E154" s="258" t="s">
        <v>267</v>
      </c>
      <c r="F154" s="259" t="s">
        <v>268</v>
      </c>
      <c r="G154" s="260" t="s">
        <v>230</v>
      </c>
      <c r="H154" s="261">
        <v>1008.144</v>
      </c>
      <c r="I154" s="262"/>
      <c r="J154" s="263">
        <f>ROUND(I154*H154,2)</f>
        <v>0</v>
      </c>
      <c r="K154" s="259" t="s">
        <v>157</v>
      </c>
      <c r="L154" s="264"/>
      <c r="M154" s="265" t="s">
        <v>19</v>
      </c>
      <c r="N154" s="266" t="s">
        <v>40</v>
      </c>
      <c r="O154" s="87"/>
      <c r="P154" s="224">
        <f>O154*H154</f>
        <v>0</v>
      </c>
      <c r="Q154" s="224">
        <v>1</v>
      </c>
      <c r="R154" s="224">
        <f>Q154*H154</f>
        <v>1008.144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175</v>
      </c>
      <c r="AT154" s="226" t="s">
        <v>249</v>
      </c>
      <c r="AU154" s="226" t="s">
        <v>79</v>
      </c>
      <c r="AY154" s="20" t="s">
        <v>151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158</v>
      </c>
      <c r="BM154" s="226" t="s">
        <v>269</v>
      </c>
    </row>
    <row r="155" s="13" customFormat="1">
      <c r="A155" s="13"/>
      <c r="B155" s="233"/>
      <c r="C155" s="234"/>
      <c r="D155" s="235" t="s">
        <v>161</v>
      </c>
      <c r="E155" s="234"/>
      <c r="F155" s="237" t="s">
        <v>270</v>
      </c>
      <c r="G155" s="234"/>
      <c r="H155" s="238">
        <v>1008.144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161</v>
      </c>
      <c r="AU155" s="244" t="s">
        <v>79</v>
      </c>
      <c r="AV155" s="13" t="s">
        <v>79</v>
      </c>
      <c r="AW155" s="13" t="s">
        <v>4</v>
      </c>
      <c r="AX155" s="13" t="s">
        <v>77</v>
      </c>
      <c r="AY155" s="244" t="s">
        <v>151</v>
      </c>
    </row>
    <row r="156" s="2" customFormat="1" ht="33" customHeight="1">
      <c r="A156" s="41"/>
      <c r="B156" s="42"/>
      <c r="C156" s="215" t="s">
        <v>214</v>
      </c>
      <c r="D156" s="215" t="s">
        <v>153</v>
      </c>
      <c r="E156" s="216" t="s">
        <v>271</v>
      </c>
      <c r="F156" s="217" t="s">
        <v>272</v>
      </c>
      <c r="G156" s="218" t="s">
        <v>156</v>
      </c>
      <c r="H156" s="219">
        <v>150.90000000000001</v>
      </c>
      <c r="I156" s="220"/>
      <c r="J156" s="221">
        <f>ROUND(I156*H156,2)</f>
        <v>0</v>
      </c>
      <c r="K156" s="217" t="s">
        <v>157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158</v>
      </c>
      <c r="AT156" s="226" t="s">
        <v>153</v>
      </c>
      <c r="AU156" s="226" t="s">
        <v>79</v>
      </c>
      <c r="AY156" s="20" t="s">
        <v>151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158</v>
      </c>
      <c r="BM156" s="226" t="s">
        <v>273</v>
      </c>
    </row>
    <row r="157" s="2" customFormat="1">
      <c r="A157" s="41"/>
      <c r="B157" s="42"/>
      <c r="C157" s="43"/>
      <c r="D157" s="228" t="s">
        <v>159</v>
      </c>
      <c r="E157" s="43"/>
      <c r="F157" s="229" t="s">
        <v>274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159</v>
      </c>
      <c r="AU157" s="20" t="s">
        <v>79</v>
      </c>
    </row>
    <row r="158" s="13" customFormat="1">
      <c r="A158" s="13"/>
      <c r="B158" s="233"/>
      <c r="C158" s="234"/>
      <c r="D158" s="235" t="s">
        <v>161</v>
      </c>
      <c r="E158" s="236" t="s">
        <v>19</v>
      </c>
      <c r="F158" s="237" t="s">
        <v>275</v>
      </c>
      <c r="G158" s="234"/>
      <c r="H158" s="238">
        <v>150.90000000000001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161</v>
      </c>
      <c r="AU158" s="244" t="s">
        <v>79</v>
      </c>
      <c r="AV158" s="13" t="s">
        <v>79</v>
      </c>
      <c r="AW158" s="13" t="s">
        <v>31</v>
      </c>
      <c r="AX158" s="13" t="s">
        <v>77</v>
      </c>
      <c r="AY158" s="244" t="s">
        <v>151</v>
      </c>
    </row>
    <row r="159" s="2" customFormat="1" ht="16.5" customHeight="1">
      <c r="A159" s="41"/>
      <c r="B159" s="42"/>
      <c r="C159" s="257" t="s">
        <v>7</v>
      </c>
      <c r="D159" s="257" t="s">
        <v>249</v>
      </c>
      <c r="E159" s="258" t="s">
        <v>267</v>
      </c>
      <c r="F159" s="259" t="s">
        <v>268</v>
      </c>
      <c r="G159" s="260" t="s">
        <v>230</v>
      </c>
      <c r="H159" s="261">
        <v>81.486000000000004</v>
      </c>
      <c r="I159" s="262"/>
      <c r="J159" s="263">
        <f>ROUND(I159*H159,2)</f>
        <v>0</v>
      </c>
      <c r="K159" s="259" t="s">
        <v>157</v>
      </c>
      <c r="L159" s="264"/>
      <c r="M159" s="265" t="s">
        <v>19</v>
      </c>
      <c r="N159" s="266" t="s">
        <v>40</v>
      </c>
      <c r="O159" s="87"/>
      <c r="P159" s="224">
        <f>O159*H159</f>
        <v>0</v>
      </c>
      <c r="Q159" s="224">
        <v>1</v>
      </c>
      <c r="R159" s="224">
        <f>Q159*H159</f>
        <v>81.486000000000004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175</v>
      </c>
      <c r="AT159" s="226" t="s">
        <v>249</v>
      </c>
      <c r="AU159" s="226" t="s">
        <v>79</v>
      </c>
      <c r="AY159" s="20" t="s">
        <v>151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158</v>
      </c>
      <c r="BM159" s="226" t="s">
        <v>276</v>
      </c>
    </row>
    <row r="160" s="13" customFormat="1">
      <c r="A160" s="13"/>
      <c r="B160" s="233"/>
      <c r="C160" s="234"/>
      <c r="D160" s="235" t="s">
        <v>161</v>
      </c>
      <c r="E160" s="234"/>
      <c r="F160" s="237" t="s">
        <v>277</v>
      </c>
      <c r="G160" s="234"/>
      <c r="H160" s="238">
        <v>81.486000000000004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161</v>
      </c>
      <c r="AU160" s="244" t="s">
        <v>79</v>
      </c>
      <c r="AV160" s="13" t="s">
        <v>79</v>
      </c>
      <c r="AW160" s="13" t="s">
        <v>4</v>
      </c>
      <c r="AX160" s="13" t="s">
        <v>77</v>
      </c>
      <c r="AY160" s="244" t="s">
        <v>151</v>
      </c>
    </row>
    <row r="161" s="2" customFormat="1" ht="24.15" customHeight="1">
      <c r="A161" s="41"/>
      <c r="B161" s="42"/>
      <c r="C161" s="215" t="s">
        <v>278</v>
      </c>
      <c r="D161" s="215" t="s">
        <v>153</v>
      </c>
      <c r="E161" s="216" t="s">
        <v>279</v>
      </c>
      <c r="F161" s="217" t="s">
        <v>280</v>
      </c>
      <c r="G161" s="218" t="s">
        <v>156</v>
      </c>
      <c r="H161" s="219">
        <v>143</v>
      </c>
      <c r="I161" s="220"/>
      <c r="J161" s="221">
        <f>ROUND(I161*H161,2)</f>
        <v>0</v>
      </c>
      <c r="K161" s="217" t="s">
        <v>157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158</v>
      </c>
      <c r="AT161" s="226" t="s">
        <v>153</v>
      </c>
      <c r="AU161" s="226" t="s">
        <v>79</v>
      </c>
      <c r="AY161" s="20" t="s">
        <v>151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158</v>
      </c>
      <c r="BM161" s="226" t="s">
        <v>281</v>
      </c>
    </row>
    <row r="162" s="2" customFormat="1">
      <c r="A162" s="41"/>
      <c r="B162" s="42"/>
      <c r="C162" s="43"/>
      <c r="D162" s="228" t="s">
        <v>159</v>
      </c>
      <c r="E162" s="43"/>
      <c r="F162" s="229" t="s">
        <v>282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159</v>
      </c>
      <c r="AU162" s="20" t="s">
        <v>79</v>
      </c>
    </row>
    <row r="163" s="13" customFormat="1">
      <c r="A163" s="13"/>
      <c r="B163" s="233"/>
      <c r="C163" s="234"/>
      <c r="D163" s="235" t="s">
        <v>161</v>
      </c>
      <c r="E163" s="236" t="s">
        <v>19</v>
      </c>
      <c r="F163" s="237" t="s">
        <v>283</v>
      </c>
      <c r="G163" s="234"/>
      <c r="H163" s="238">
        <v>143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161</v>
      </c>
      <c r="AU163" s="244" t="s">
        <v>79</v>
      </c>
      <c r="AV163" s="13" t="s">
        <v>79</v>
      </c>
      <c r="AW163" s="13" t="s">
        <v>31</v>
      </c>
      <c r="AX163" s="13" t="s">
        <v>77</v>
      </c>
      <c r="AY163" s="244" t="s">
        <v>151</v>
      </c>
    </row>
    <row r="164" s="2" customFormat="1" ht="21.75" customHeight="1">
      <c r="A164" s="41"/>
      <c r="B164" s="42"/>
      <c r="C164" s="215" t="s">
        <v>284</v>
      </c>
      <c r="D164" s="215" t="s">
        <v>153</v>
      </c>
      <c r="E164" s="216" t="s">
        <v>285</v>
      </c>
      <c r="F164" s="217" t="s">
        <v>286</v>
      </c>
      <c r="G164" s="218" t="s">
        <v>156</v>
      </c>
      <c r="H164" s="219">
        <v>84</v>
      </c>
      <c r="I164" s="220"/>
      <c r="J164" s="221">
        <f>ROUND(I164*H164,2)</f>
        <v>0</v>
      </c>
      <c r="K164" s="217" t="s">
        <v>157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0.27600000000000002</v>
      </c>
      <c r="R164" s="224">
        <f>Q164*H164</f>
        <v>23.184000000000001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158</v>
      </c>
      <c r="AT164" s="226" t="s">
        <v>153</v>
      </c>
      <c r="AU164" s="226" t="s">
        <v>79</v>
      </c>
      <c r="AY164" s="20" t="s">
        <v>151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158</v>
      </c>
      <c r="BM164" s="226" t="s">
        <v>287</v>
      </c>
    </row>
    <row r="165" s="2" customFormat="1">
      <c r="A165" s="41"/>
      <c r="B165" s="42"/>
      <c r="C165" s="43"/>
      <c r="D165" s="228" t="s">
        <v>159</v>
      </c>
      <c r="E165" s="43"/>
      <c r="F165" s="229" t="s">
        <v>288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159</v>
      </c>
      <c r="AU165" s="20" t="s">
        <v>79</v>
      </c>
    </row>
    <row r="166" s="2" customFormat="1">
      <c r="A166" s="41"/>
      <c r="B166" s="42"/>
      <c r="C166" s="43"/>
      <c r="D166" s="235" t="s">
        <v>238</v>
      </c>
      <c r="E166" s="43"/>
      <c r="F166" s="256" t="s">
        <v>289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238</v>
      </c>
      <c r="AU166" s="20" t="s">
        <v>79</v>
      </c>
    </row>
    <row r="167" s="13" customFormat="1">
      <c r="A167" s="13"/>
      <c r="B167" s="233"/>
      <c r="C167" s="234"/>
      <c r="D167" s="235" t="s">
        <v>161</v>
      </c>
      <c r="E167" s="236" t="s">
        <v>19</v>
      </c>
      <c r="F167" s="237" t="s">
        <v>290</v>
      </c>
      <c r="G167" s="234"/>
      <c r="H167" s="238">
        <v>84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161</v>
      </c>
      <c r="AU167" s="244" t="s">
        <v>79</v>
      </c>
      <c r="AV167" s="13" t="s">
        <v>79</v>
      </c>
      <c r="AW167" s="13" t="s">
        <v>31</v>
      </c>
      <c r="AX167" s="13" t="s">
        <v>77</v>
      </c>
      <c r="AY167" s="244" t="s">
        <v>151</v>
      </c>
    </row>
    <row r="168" s="2" customFormat="1" ht="21.75" customHeight="1">
      <c r="A168" s="41"/>
      <c r="B168" s="42"/>
      <c r="C168" s="215" t="s">
        <v>291</v>
      </c>
      <c r="D168" s="215" t="s">
        <v>153</v>
      </c>
      <c r="E168" s="216" t="s">
        <v>292</v>
      </c>
      <c r="F168" s="217" t="s">
        <v>293</v>
      </c>
      <c r="G168" s="218" t="s">
        <v>156</v>
      </c>
      <c r="H168" s="219">
        <v>389</v>
      </c>
      <c r="I168" s="220"/>
      <c r="J168" s="221">
        <f>ROUND(I168*H168,2)</f>
        <v>0</v>
      </c>
      <c r="K168" s="217" t="s">
        <v>157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0.34499999999999997</v>
      </c>
      <c r="R168" s="224">
        <f>Q168*H168</f>
        <v>134.20499999999998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158</v>
      </c>
      <c r="AT168" s="226" t="s">
        <v>153</v>
      </c>
      <c r="AU168" s="226" t="s">
        <v>79</v>
      </c>
      <c r="AY168" s="20" t="s">
        <v>151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158</v>
      </c>
      <c r="BM168" s="226" t="s">
        <v>294</v>
      </c>
    </row>
    <row r="169" s="2" customFormat="1">
      <c r="A169" s="41"/>
      <c r="B169" s="42"/>
      <c r="C169" s="43"/>
      <c r="D169" s="228" t="s">
        <v>159</v>
      </c>
      <c r="E169" s="43"/>
      <c r="F169" s="229" t="s">
        <v>295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159</v>
      </c>
      <c r="AU169" s="20" t="s">
        <v>79</v>
      </c>
    </row>
    <row r="170" s="2" customFormat="1">
      <c r="A170" s="41"/>
      <c r="B170" s="42"/>
      <c r="C170" s="43"/>
      <c r="D170" s="235" t="s">
        <v>238</v>
      </c>
      <c r="E170" s="43"/>
      <c r="F170" s="256" t="s">
        <v>296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238</v>
      </c>
      <c r="AU170" s="20" t="s">
        <v>79</v>
      </c>
    </row>
    <row r="171" s="13" customFormat="1">
      <c r="A171" s="13"/>
      <c r="B171" s="233"/>
      <c r="C171" s="234"/>
      <c r="D171" s="235" t="s">
        <v>161</v>
      </c>
      <c r="E171" s="236" t="s">
        <v>19</v>
      </c>
      <c r="F171" s="237" t="s">
        <v>297</v>
      </c>
      <c r="G171" s="234"/>
      <c r="H171" s="238">
        <v>305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161</v>
      </c>
      <c r="AU171" s="244" t="s">
        <v>79</v>
      </c>
      <c r="AV171" s="13" t="s">
        <v>79</v>
      </c>
      <c r="AW171" s="13" t="s">
        <v>31</v>
      </c>
      <c r="AX171" s="13" t="s">
        <v>69</v>
      </c>
      <c r="AY171" s="244" t="s">
        <v>151</v>
      </c>
    </row>
    <row r="172" s="13" customFormat="1">
      <c r="A172" s="13"/>
      <c r="B172" s="233"/>
      <c r="C172" s="234"/>
      <c r="D172" s="235" t="s">
        <v>161</v>
      </c>
      <c r="E172" s="236" t="s">
        <v>19</v>
      </c>
      <c r="F172" s="237" t="s">
        <v>298</v>
      </c>
      <c r="G172" s="234"/>
      <c r="H172" s="238">
        <v>84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161</v>
      </c>
      <c r="AU172" s="244" t="s">
        <v>79</v>
      </c>
      <c r="AV172" s="13" t="s">
        <v>79</v>
      </c>
      <c r="AW172" s="13" t="s">
        <v>31</v>
      </c>
      <c r="AX172" s="13" t="s">
        <v>69</v>
      </c>
      <c r="AY172" s="244" t="s">
        <v>151</v>
      </c>
    </row>
    <row r="173" s="14" customFormat="1">
      <c r="A173" s="14"/>
      <c r="B173" s="245"/>
      <c r="C173" s="246"/>
      <c r="D173" s="235" t="s">
        <v>161</v>
      </c>
      <c r="E173" s="247" t="s">
        <v>19</v>
      </c>
      <c r="F173" s="248" t="s">
        <v>202</v>
      </c>
      <c r="G173" s="246"/>
      <c r="H173" s="249">
        <v>389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161</v>
      </c>
      <c r="AU173" s="255" t="s">
        <v>79</v>
      </c>
      <c r="AV173" s="14" t="s">
        <v>158</v>
      </c>
      <c r="AW173" s="14" t="s">
        <v>31</v>
      </c>
      <c r="AX173" s="14" t="s">
        <v>77</v>
      </c>
      <c r="AY173" s="255" t="s">
        <v>151</v>
      </c>
    </row>
    <row r="174" s="2" customFormat="1" ht="21.75" customHeight="1">
      <c r="A174" s="41"/>
      <c r="B174" s="42"/>
      <c r="C174" s="215" t="s">
        <v>299</v>
      </c>
      <c r="D174" s="215" t="s">
        <v>153</v>
      </c>
      <c r="E174" s="216" t="s">
        <v>300</v>
      </c>
      <c r="F174" s="217" t="s">
        <v>301</v>
      </c>
      <c r="G174" s="218" t="s">
        <v>156</v>
      </c>
      <c r="H174" s="219">
        <v>635</v>
      </c>
      <c r="I174" s="220"/>
      <c r="J174" s="221">
        <f>ROUND(I174*H174,2)</f>
        <v>0</v>
      </c>
      <c r="K174" s="217" t="s">
        <v>157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0.46000000000000002</v>
      </c>
      <c r="R174" s="224">
        <f>Q174*H174</f>
        <v>292.10000000000002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158</v>
      </c>
      <c r="AT174" s="226" t="s">
        <v>153</v>
      </c>
      <c r="AU174" s="226" t="s">
        <v>79</v>
      </c>
      <c r="AY174" s="20" t="s">
        <v>151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158</v>
      </c>
      <c r="BM174" s="226" t="s">
        <v>302</v>
      </c>
    </row>
    <row r="175" s="2" customFormat="1">
      <c r="A175" s="41"/>
      <c r="B175" s="42"/>
      <c r="C175" s="43"/>
      <c r="D175" s="228" t="s">
        <v>159</v>
      </c>
      <c r="E175" s="43"/>
      <c r="F175" s="229" t="s">
        <v>303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159</v>
      </c>
      <c r="AU175" s="20" t="s">
        <v>79</v>
      </c>
    </row>
    <row r="176" s="2" customFormat="1">
      <c r="A176" s="41"/>
      <c r="B176" s="42"/>
      <c r="C176" s="43"/>
      <c r="D176" s="235" t="s">
        <v>238</v>
      </c>
      <c r="E176" s="43"/>
      <c r="F176" s="256" t="s">
        <v>304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238</v>
      </c>
      <c r="AU176" s="20" t="s">
        <v>79</v>
      </c>
    </row>
    <row r="177" s="13" customFormat="1">
      <c r="A177" s="13"/>
      <c r="B177" s="233"/>
      <c r="C177" s="234"/>
      <c r="D177" s="235" t="s">
        <v>161</v>
      </c>
      <c r="E177" s="236" t="s">
        <v>19</v>
      </c>
      <c r="F177" s="237" t="s">
        <v>305</v>
      </c>
      <c r="G177" s="234"/>
      <c r="H177" s="238">
        <v>528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161</v>
      </c>
      <c r="AU177" s="244" t="s">
        <v>79</v>
      </c>
      <c r="AV177" s="13" t="s">
        <v>79</v>
      </c>
      <c r="AW177" s="13" t="s">
        <v>31</v>
      </c>
      <c r="AX177" s="13" t="s">
        <v>69</v>
      </c>
      <c r="AY177" s="244" t="s">
        <v>151</v>
      </c>
    </row>
    <row r="178" s="13" customFormat="1">
      <c r="A178" s="13"/>
      <c r="B178" s="233"/>
      <c r="C178" s="234"/>
      <c r="D178" s="235" t="s">
        <v>161</v>
      </c>
      <c r="E178" s="236" t="s">
        <v>19</v>
      </c>
      <c r="F178" s="237" t="s">
        <v>306</v>
      </c>
      <c r="G178" s="234"/>
      <c r="H178" s="238">
        <v>35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161</v>
      </c>
      <c r="AU178" s="244" t="s">
        <v>79</v>
      </c>
      <c r="AV178" s="13" t="s">
        <v>79</v>
      </c>
      <c r="AW178" s="13" t="s">
        <v>31</v>
      </c>
      <c r="AX178" s="13" t="s">
        <v>69</v>
      </c>
      <c r="AY178" s="244" t="s">
        <v>151</v>
      </c>
    </row>
    <row r="179" s="13" customFormat="1">
      <c r="A179" s="13"/>
      <c r="B179" s="233"/>
      <c r="C179" s="234"/>
      <c r="D179" s="235" t="s">
        <v>161</v>
      </c>
      <c r="E179" s="236" t="s">
        <v>19</v>
      </c>
      <c r="F179" s="237" t="s">
        <v>307</v>
      </c>
      <c r="G179" s="234"/>
      <c r="H179" s="238">
        <v>72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161</v>
      </c>
      <c r="AU179" s="244" t="s">
        <v>79</v>
      </c>
      <c r="AV179" s="13" t="s">
        <v>79</v>
      </c>
      <c r="AW179" s="13" t="s">
        <v>31</v>
      </c>
      <c r="AX179" s="13" t="s">
        <v>69</v>
      </c>
      <c r="AY179" s="244" t="s">
        <v>151</v>
      </c>
    </row>
    <row r="180" s="14" customFormat="1">
      <c r="A180" s="14"/>
      <c r="B180" s="245"/>
      <c r="C180" s="246"/>
      <c r="D180" s="235" t="s">
        <v>161</v>
      </c>
      <c r="E180" s="247" t="s">
        <v>19</v>
      </c>
      <c r="F180" s="248" t="s">
        <v>202</v>
      </c>
      <c r="G180" s="246"/>
      <c r="H180" s="249">
        <v>635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161</v>
      </c>
      <c r="AU180" s="255" t="s">
        <v>79</v>
      </c>
      <c r="AV180" s="14" t="s">
        <v>158</v>
      </c>
      <c r="AW180" s="14" t="s">
        <v>31</v>
      </c>
      <c r="AX180" s="14" t="s">
        <v>77</v>
      </c>
      <c r="AY180" s="255" t="s">
        <v>151</v>
      </c>
    </row>
    <row r="181" s="2" customFormat="1" ht="24.15" customHeight="1">
      <c r="A181" s="41"/>
      <c r="B181" s="42"/>
      <c r="C181" s="215" t="s">
        <v>225</v>
      </c>
      <c r="D181" s="215" t="s">
        <v>153</v>
      </c>
      <c r="E181" s="216" t="s">
        <v>308</v>
      </c>
      <c r="F181" s="217" t="s">
        <v>309</v>
      </c>
      <c r="G181" s="218" t="s">
        <v>156</v>
      </c>
      <c r="H181" s="219">
        <v>528</v>
      </c>
      <c r="I181" s="220"/>
      <c r="J181" s="221">
        <f>ROUND(I181*H181,2)</f>
        <v>0</v>
      </c>
      <c r="K181" s="217" t="s">
        <v>157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0.40868640000000001</v>
      </c>
      <c r="R181" s="224">
        <f>Q181*H181</f>
        <v>215.78641920000001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158</v>
      </c>
      <c r="AT181" s="226" t="s">
        <v>153</v>
      </c>
      <c r="AU181" s="226" t="s">
        <v>79</v>
      </c>
      <c r="AY181" s="20" t="s">
        <v>151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158</v>
      </c>
      <c r="BM181" s="226" t="s">
        <v>310</v>
      </c>
    </row>
    <row r="182" s="2" customFormat="1">
      <c r="A182" s="41"/>
      <c r="B182" s="42"/>
      <c r="C182" s="43"/>
      <c r="D182" s="228" t="s">
        <v>159</v>
      </c>
      <c r="E182" s="43"/>
      <c r="F182" s="229" t="s">
        <v>311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159</v>
      </c>
      <c r="AU182" s="20" t="s">
        <v>79</v>
      </c>
    </row>
    <row r="183" s="2" customFormat="1">
      <c r="A183" s="41"/>
      <c r="B183" s="42"/>
      <c r="C183" s="43"/>
      <c r="D183" s="235" t="s">
        <v>238</v>
      </c>
      <c r="E183" s="43"/>
      <c r="F183" s="256" t="s">
        <v>312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238</v>
      </c>
      <c r="AU183" s="20" t="s">
        <v>79</v>
      </c>
    </row>
    <row r="184" s="13" customFormat="1">
      <c r="A184" s="13"/>
      <c r="B184" s="233"/>
      <c r="C184" s="234"/>
      <c r="D184" s="235" t="s">
        <v>161</v>
      </c>
      <c r="E184" s="236" t="s">
        <v>19</v>
      </c>
      <c r="F184" s="237" t="s">
        <v>305</v>
      </c>
      <c r="G184" s="234"/>
      <c r="H184" s="238">
        <v>528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161</v>
      </c>
      <c r="AU184" s="244" t="s">
        <v>79</v>
      </c>
      <c r="AV184" s="13" t="s">
        <v>79</v>
      </c>
      <c r="AW184" s="13" t="s">
        <v>31</v>
      </c>
      <c r="AX184" s="13" t="s">
        <v>77</v>
      </c>
      <c r="AY184" s="244" t="s">
        <v>151</v>
      </c>
    </row>
    <row r="185" s="2" customFormat="1" ht="24.15" customHeight="1">
      <c r="A185" s="41"/>
      <c r="B185" s="42"/>
      <c r="C185" s="215" t="s">
        <v>313</v>
      </c>
      <c r="D185" s="215" t="s">
        <v>153</v>
      </c>
      <c r="E185" s="216" t="s">
        <v>314</v>
      </c>
      <c r="F185" s="217" t="s">
        <v>315</v>
      </c>
      <c r="G185" s="218" t="s">
        <v>156</v>
      </c>
      <c r="H185" s="219">
        <v>84</v>
      </c>
      <c r="I185" s="220"/>
      <c r="J185" s="221">
        <f>ROUND(I185*H185,2)</f>
        <v>0</v>
      </c>
      <c r="K185" s="217" t="s">
        <v>157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0.02111</v>
      </c>
      <c r="R185" s="224">
        <f>Q185*H185</f>
        <v>1.7732399999999999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158</v>
      </c>
      <c r="AT185" s="226" t="s">
        <v>153</v>
      </c>
      <c r="AU185" s="226" t="s">
        <v>79</v>
      </c>
      <c r="AY185" s="20" t="s">
        <v>151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158</v>
      </c>
      <c r="BM185" s="226" t="s">
        <v>316</v>
      </c>
    </row>
    <row r="186" s="2" customFormat="1">
      <c r="A186" s="41"/>
      <c r="B186" s="42"/>
      <c r="C186" s="43"/>
      <c r="D186" s="228" t="s">
        <v>159</v>
      </c>
      <c r="E186" s="43"/>
      <c r="F186" s="229" t="s">
        <v>317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159</v>
      </c>
      <c r="AU186" s="20" t="s">
        <v>79</v>
      </c>
    </row>
    <row r="187" s="2" customFormat="1">
      <c r="A187" s="41"/>
      <c r="B187" s="42"/>
      <c r="C187" s="43"/>
      <c r="D187" s="235" t="s">
        <v>238</v>
      </c>
      <c r="E187" s="43"/>
      <c r="F187" s="256" t="s">
        <v>318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238</v>
      </c>
      <c r="AU187" s="20" t="s">
        <v>79</v>
      </c>
    </row>
    <row r="188" s="13" customFormat="1">
      <c r="A188" s="13"/>
      <c r="B188" s="233"/>
      <c r="C188" s="234"/>
      <c r="D188" s="235" t="s">
        <v>161</v>
      </c>
      <c r="E188" s="236" t="s">
        <v>19</v>
      </c>
      <c r="F188" s="237" t="s">
        <v>319</v>
      </c>
      <c r="G188" s="234"/>
      <c r="H188" s="238">
        <v>84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161</v>
      </c>
      <c r="AU188" s="244" t="s">
        <v>79</v>
      </c>
      <c r="AV188" s="13" t="s">
        <v>79</v>
      </c>
      <c r="AW188" s="13" t="s">
        <v>31</v>
      </c>
      <c r="AX188" s="13" t="s">
        <v>77</v>
      </c>
      <c r="AY188" s="244" t="s">
        <v>151</v>
      </c>
    </row>
    <row r="189" s="2" customFormat="1" ht="37.8" customHeight="1">
      <c r="A189" s="41"/>
      <c r="B189" s="42"/>
      <c r="C189" s="215" t="s">
        <v>320</v>
      </c>
      <c r="D189" s="215" t="s">
        <v>153</v>
      </c>
      <c r="E189" s="216" t="s">
        <v>321</v>
      </c>
      <c r="F189" s="217" t="s">
        <v>322</v>
      </c>
      <c r="G189" s="218" t="s">
        <v>156</v>
      </c>
      <c r="H189" s="219">
        <v>140</v>
      </c>
      <c r="I189" s="220"/>
      <c r="J189" s="221">
        <f>ROUND(I189*H189,2)</f>
        <v>0</v>
      </c>
      <c r="K189" s="217" t="s">
        <v>157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0.11162</v>
      </c>
      <c r="R189" s="224">
        <f>Q189*H189</f>
        <v>15.626799999999999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158</v>
      </c>
      <c r="AT189" s="226" t="s">
        <v>153</v>
      </c>
      <c r="AU189" s="226" t="s">
        <v>79</v>
      </c>
      <c r="AY189" s="20" t="s">
        <v>151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158</v>
      </c>
      <c r="BM189" s="226" t="s">
        <v>323</v>
      </c>
    </row>
    <row r="190" s="2" customFormat="1">
      <c r="A190" s="41"/>
      <c r="B190" s="42"/>
      <c r="C190" s="43"/>
      <c r="D190" s="228" t="s">
        <v>159</v>
      </c>
      <c r="E190" s="43"/>
      <c r="F190" s="229" t="s">
        <v>324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159</v>
      </c>
      <c r="AU190" s="20" t="s">
        <v>79</v>
      </c>
    </row>
    <row r="191" s="13" customFormat="1">
      <c r="A191" s="13"/>
      <c r="B191" s="233"/>
      <c r="C191" s="234"/>
      <c r="D191" s="235" t="s">
        <v>161</v>
      </c>
      <c r="E191" s="236" t="s">
        <v>19</v>
      </c>
      <c r="F191" s="237" t="s">
        <v>325</v>
      </c>
      <c r="G191" s="234"/>
      <c r="H191" s="238">
        <v>33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161</v>
      </c>
      <c r="AU191" s="244" t="s">
        <v>79</v>
      </c>
      <c r="AV191" s="13" t="s">
        <v>79</v>
      </c>
      <c r="AW191" s="13" t="s">
        <v>31</v>
      </c>
      <c r="AX191" s="13" t="s">
        <v>69</v>
      </c>
      <c r="AY191" s="244" t="s">
        <v>151</v>
      </c>
    </row>
    <row r="192" s="13" customFormat="1">
      <c r="A192" s="13"/>
      <c r="B192" s="233"/>
      <c r="C192" s="234"/>
      <c r="D192" s="235" t="s">
        <v>161</v>
      </c>
      <c r="E192" s="236" t="s">
        <v>19</v>
      </c>
      <c r="F192" s="237" t="s">
        <v>306</v>
      </c>
      <c r="G192" s="234"/>
      <c r="H192" s="238">
        <v>35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161</v>
      </c>
      <c r="AU192" s="244" t="s">
        <v>79</v>
      </c>
      <c r="AV192" s="13" t="s">
        <v>79</v>
      </c>
      <c r="AW192" s="13" t="s">
        <v>31</v>
      </c>
      <c r="AX192" s="13" t="s">
        <v>69</v>
      </c>
      <c r="AY192" s="244" t="s">
        <v>151</v>
      </c>
    </row>
    <row r="193" s="13" customFormat="1">
      <c r="A193" s="13"/>
      <c r="B193" s="233"/>
      <c r="C193" s="234"/>
      <c r="D193" s="235" t="s">
        <v>161</v>
      </c>
      <c r="E193" s="236" t="s">
        <v>19</v>
      </c>
      <c r="F193" s="237" t="s">
        <v>307</v>
      </c>
      <c r="G193" s="234"/>
      <c r="H193" s="238">
        <v>72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161</v>
      </c>
      <c r="AU193" s="244" t="s">
        <v>79</v>
      </c>
      <c r="AV193" s="13" t="s">
        <v>79</v>
      </c>
      <c r="AW193" s="13" t="s">
        <v>31</v>
      </c>
      <c r="AX193" s="13" t="s">
        <v>69</v>
      </c>
      <c r="AY193" s="244" t="s">
        <v>151</v>
      </c>
    </row>
    <row r="194" s="14" customFormat="1">
      <c r="A194" s="14"/>
      <c r="B194" s="245"/>
      <c r="C194" s="246"/>
      <c r="D194" s="235" t="s">
        <v>161</v>
      </c>
      <c r="E194" s="247" t="s">
        <v>19</v>
      </c>
      <c r="F194" s="248" t="s">
        <v>202</v>
      </c>
      <c r="G194" s="246"/>
      <c r="H194" s="249">
        <v>140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161</v>
      </c>
      <c r="AU194" s="255" t="s">
        <v>79</v>
      </c>
      <c r="AV194" s="14" t="s">
        <v>158</v>
      </c>
      <c r="AW194" s="14" t="s">
        <v>31</v>
      </c>
      <c r="AX194" s="14" t="s">
        <v>77</v>
      </c>
      <c r="AY194" s="255" t="s">
        <v>151</v>
      </c>
    </row>
    <row r="195" s="2" customFormat="1" ht="16.5" customHeight="1">
      <c r="A195" s="41"/>
      <c r="B195" s="42"/>
      <c r="C195" s="257" t="s">
        <v>326</v>
      </c>
      <c r="D195" s="257" t="s">
        <v>249</v>
      </c>
      <c r="E195" s="258" t="s">
        <v>327</v>
      </c>
      <c r="F195" s="259" t="s">
        <v>328</v>
      </c>
      <c r="G195" s="260" t="s">
        <v>156</v>
      </c>
      <c r="H195" s="261">
        <v>142.80000000000001</v>
      </c>
      <c r="I195" s="262"/>
      <c r="J195" s="263">
        <f>ROUND(I195*H195,2)</f>
        <v>0</v>
      </c>
      <c r="K195" s="259" t="s">
        <v>157</v>
      </c>
      <c r="L195" s="264"/>
      <c r="M195" s="265" t="s">
        <v>19</v>
      </c>
      <c r="N195" s="266" t="s">
        <v>40</v>
      </c>
      <c r="O195" s="87"/>
      <c r="P195" s="224">
        <f>O195*H195</f>
        <v>0</v>
      </c>
      <c r="Q195" s="224">
        <v>0.17000000000000001</v>
      </c>
      <c r="R195" s="224">
        <f>Q195*H195</f>
        <v>24.276000000000003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175</v>
      </c>
      <c r="AT195" s="226" t="s">
        <v>249</v>
      </c>
      <c r="AU195" s="226" t="s">
        <v>79</v>
      </c>
      <c r="AY195" s="20" t="s">
        <v>151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158</v>
      </c>
      <c r="BM195" s="226" t="s">
        <v>329</v>
      </c>
    </row>
    <row r="196" s="13" customFormat="1">
      <c r="A196" s="13"/>
      <c r="B196" s="233"/>
      <c r="C196" s="234"/>
      <c r="D196" s="235" t="s">
        <v>161</v>
      </c>
      <c r="E196" s="234"/>
      <c r="F196" s="237" t="s">
        <v>330</v>
      </c>
      <c r="G196" s="234"/>
      <c r="H196" s="238">
        <v>142.80000000000001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161</v>
      </c>
      <c r="AU196" s="244" t="s">
        <v>79</v>
      </c>
      <c r="AV196" s="13" t="s">
        <v>79</v>
      </c>
      <c r="AW196" s="13" t="s">
        <v>4</v>
      </c>
      <c r="AX196" s="13" t="s">
        <v>77</v>
      </c>
      <c r="AY196" s="244" t="s">
        <v>151</v>
      </c>
    </row>
    <row r="197" s="2" customFormat="1" ht="37.8" customHeight="1">
      <c r="A197" s="41"/>
      <c r="B197" s="42"/>
      <c r="C197" s="215" t="s">
        <v>331</v>
      </c>
      <c r="D197" s="215" t="s">
        <v>153</v>
      </c>
      <c r="E197" s="216" t="s">
        <v>321</v>
      </c>
      <c r="F197" s="217" t="s">
        <v>322</v>
      </c>
      <c r="G197" s="218" t="s">
        <v>156</v>
      </c>
      <c r="H197" s="219">
        <v>528</v>
      </c>
      <c r="I197" s="220"/>
      <c r="J197" s="221">
        <f>ROUND(I197*H197,2)</f>
        <v>0</v>
      </c>
      <c r="K197" s="217" t="s">
        <v>157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0.11162</v>
      </c>
      <c r="R197" s="224">
        <f>Q197*H197</f>
        <v>58.935359999999996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158</v>
      </c>
      <c r="AT197" s="226" t="s">
        <v>153</v>
      </c>
      <c r="AU197" s="226" t="s">
        <v>79</v>
      </c>
      <c r="AY197" s="20" t="s">
        <v>151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158</v>
      </c>
      <c r="BM197" s="226" t="s">
        <v>332</v>
      </c>
    </row>
    <row r="198" s="2" customFormat="1">
      <c r="A198" s="41"/>
      <c r="B198" s="42"/>
      <c r="C198" s="43"/>
      <c r="D198" s="228" t="s">
        <v>159</v>
      </c>
      <c r="E198" s="43"/>
      <c r="F198" s="229" t="s">
        <v>324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159</v>
      </c>
      <c r="AU198" s="20" t="s">
        <v>79</v>
      </c>
    </row>
    <row r="199" s="13" customFormat="1">
      <c r="A199" s="13"/>
      <c r="B199" s="233"/>
      <c r="C199" s="234"/>
      <c r="D199" s="235" t="s">
        <v>161</v>
      </c>
      <c r="E199" s="236" t="s">
        <v>19</v>
      </c>
      <c r="F199" s="237" t="s">
        <v>305</v>
      </c>
      <c r="G199" s="234"/>
      <c r="H199" s="238">
        <v>528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161</v>
      </c>
      <c r="AU199" s="244" t="s">
        <v>79</v>
      </c>
      <c r="AV199" s="13" t="s">
        <v>79</v>
      </c>
      <c r="AW199" s="13" t="s">
        <v>31</v>
      </c>
      <c r="AX199" s="13" t="s">
        <v>77</v>
      </c>
      <c r="AY199" s="244" t="s">
        <v>151</v>
      </c>
    </row>
    <row r="200" s="2" customFormat="1" ht="16.5" customHeight="1">
      <c r="A200" s="41"/>
      <c r="B200" s="42"/>
      <c r="C200" s="257" t="s">
        <v>333</v>
      </c>
      <c r="D200" s="257" t="s">
        <v>249</v>
      </c>
      <c r="E200" s="258" t="s">
        <v>334</v>
      </c>
      <c r="F200" s="259" t="s">
        <v>335</v>
      </c>
      <c r="G200" s="260" t="s">
        <v>156</v>
      </c>
      <c r="H200" s="261">
        <v>533.27999999999997</v>
      </c>
      <c r="I200" s="262"/>
      <c r="J200" s="263">
        <f>ROUND(I200*H200,2)</f>
        <v>0</v>
      </c>
      <c r="K200" s="259" t="s">
        <v>157</v>
      </c>
      <c r="L200" s="264"/>
      <c r="M200" s="265" t="s">
        <v>19</v>
      </c>
      <c r="N200" s="266" t="s">
        <v>40</v>
      </c>
      <c r="O200" s="87"/>
      <c r="P200" s="224">
        <f>O200*H200</f>
        <v>0</v>
      </c>
      <c r="Q200" s="224">
        <v>0.14999999999999999</v>
      </c>
      <c r="R200" s="224">
        <f>Q200*H200</f>
        <v>79.99199999999999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175</v>
      </c>
      <c r="AT200" s="226" t="s">
        <v>249</v>
      </c>
      <c r="AU200" s="226" t="s">
        <v>79</v>
      </c>
      <c r="AY200" s="20" t="s">
        <v>151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158</v>
      </c>
      <c r="BM200" s="226" t="s">
        <v>336</v>
      </c>
    </row>
    <row r="201" s="13" customFormat="1">
      <c r="A201" s="13"/>
      <c r="B201" s="233"/>
      <c r="C201" s="234"/>
      <c r="D201" s="235" t="s">
        <v>161</v>
      </c>
      <c r="E201" s="234"/>
      <c r="F201" s="237" t="s">
        <v>337</v>
      </c>
      <c r="G201" s="234"/>
      <c r="H201" s="238">
        <v>533.27999999999997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161</v>
      </c>
      <c r="AU201" s="244" t="s">
        <v>79</v>
      </c>
      <c r="AV201" s="13" t="s">
        <v>79</v>
      </c>
      <c r="AW201" s="13" t="s">
        <v>4</v>
      </c>
      <c r="AX201" s="13" t="s">
        <v>77</v>
      </c>
      <c r="AY201" s="244" t="s">
        <v>151</v>
      </c>
    </row>
    <row r="202" s="2" customFormat="1" ht="37.8" customHeight="1">
      <c r="A202" s="41"/>
      <c r="B202" s="42"/>
      <c r="C202" s="215" t="s">
        <v>236</v>
      </c>
      <c r="D202" s="215" t="s">
        <v>153</v>
      </c>
      <c r="E202" s="216" t="s">
        <v>338</v>
      </c>
      <c r="F202" s="217" t="s">
        <v>339</v>
      </c>
      <c r="G202" s="218" t="s">
        <v>156</v>
      </c>
      <c r="H202" s="219">
        <v>531</v>
      </c>
      <c r="I202" s="220"/>
      <c r="J202" s="221">
        <f>ROUND(I202*H202,2)</f>
        <v>0</v>
      </c>
      <c r="K202" s="217" t="s">
        <v>157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0.098000000000000004</v>
      </c>
      <c r="R202" s="224">
        <f>Q202*H202</f>
        <v>52.038000000000004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158</v>
      </c>
      <c r="AT202" s="226" t="s">
        <v>153</v>
      </c>
      <c r="AU202" s="226" t="s">
        <v>79</v>
      </c>
      <c r="AY202" s="20" t="s">
        <v>151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158</v>
      </c>
      <c r="BM202" s="226" t="s">
        <v>340</v>
      </c>
    </row>
    <row r="203" s="2" customFormat="1">
      <c r="A203" s="41"/>
      <c r="B203" s="42"/>
      <c r="C203" s="43"/>
      <c r="D203" s="228" t="s">
        <v>159</v>
      </c>
      <c r="E203" s="43"/>
      <c r="F203" s="229" t="s">
        <v>341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159</v>
      </c>
      <c r="AU203" s="20" t="s">
        <v>79</v>
      </c>
    </row>
    <row r="204" s="13" customFormat="1">
      <c r="A204" s="13"/>
      <c r="B204" s="233"/>
      <c r="C204" s="234"/>
      <c r="D204" s="235" t="s">
        <v>161</v>
      </c>
      <c r="E204" s="236" t="s">
        <v>19</v>
      </c>
      <c r="F204" s="237" t="s">
        <v>342</v>
      </c>
      <c r="G204" s="234"/>
      <c r="H204" s="238">
        <v>305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161</v>
      </c>
      <c r="AU204" s="244" t="s">
        <v>79</v>
      </c>
      <c r="AV204" s="13" t="s">
        <v>79</v>
      </c>
      <c r="AW204" s="13" t="s">
        <v>31</v>
      </c>
      <c r="AX204" s="13" t="s">
        <v>69</v>
      </c>
      <c r="AY204" s="244" t="s">
        <v>151</v>
      </c>
    </row>
    <row r="205" s="13" customFormat="1">
      <c r="A205" s="13"/>
      <c r="B205" s="233"/>
      <c r="C205" s="234"/>
      <c r="D205" s="235" t="s">
        <v>161</v>
      </c>
      <c r="E205" s="236" t="s">
        <v>19</v>
      </c>
      <c r="F205" s="237" t="s">
        <v>343</v>
      </c>
      <c r="G205" s="234"/>
      <c r="H205" s="238">
        <v>226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161</v>
      </c>
      <c r="AU205" s="244" t="s">
        <v>79</v>
      </c>
      <c r="AV205" s="13" t="s">
        <v>79</v>
      </c>
      <c r="AW205" s="13" t="s">
        <v>31</v>
      </c>
      <c r="AX205" s="13" t="s">
        <v>69</v>
      </c>
      <c r="AY205" s="244" t="s">
        <v>151</v>
      </c>
    </row>
    <row r="206" s="14" customFormat="1">
      <c r="A206" s="14"/>
      <c r="B206" s="245"/>
      <c r="C206" s="246"/>
      <c r="D206" s="235" t="s">
        <v>161</v>
      </c>
      <c r="E206" s="247" t="s">
        <v>19</v>
      </c>
      <c r="F206" s="248" t="s">
        <v>202</v>
      </c>
      <c r="G206" s="246"/>
      <c r="H206" s="249">
        <v>531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161</v>
      </c>
      <c r="AU206" s="255" t="s">
        <v>79</v>
      </c>
      <c r="AV206" s="14" t="s">
        <v>158</v>
      </c>
      <c r="AW206" s="14" t="s">
        <v>31</v>
      </c>
      <c r="AX206" s="14" t="s">
        <v>77</v>
      </c>
      <c r="AY206" s="255" t="s">
        <v>151</v>
      </c>
    </row>
    <row r="207" s="2" customFormat="1" ht="16.5" customHeight="1">
      <c r="A207" s="41"/>
      <c r="B207" s="42"/>
      <c r="C207" s="257" t="s">
        <v>344</v>
      </c>
      <c r="D207" s="257" t="s">
        <v>249</v>
      </c>
      <c r="E207" s="258" t="s">
        <v>345</v>
      </c>
      <c r="F207" s="259" t="s">
        <v>346</v>
      </c>
      <c r="G207" s="260" t="s">
        <v>156</v>
      </c>
      <c r="H207" s="261">
        <v>541.62</v>
      </c>
      <c r="I207" s="262"/>
      <c r="J207" s="263">
        <f>ROUND(I207*H207,2)</f>
        <v>0</v>
      </c>
      <c r="K207" s="259" t="s">
        <v>157</v>
      </c>
      <c r="L207" s="264"/>
      <c r="M207" s="265" t="s">
        <v>19</v>
      </c>
      <c r="N207" s="266" t="s">
        <v>40</v>
      </c>
      <c r="O207" s="87"/>
      <c r="P207" s="224">
        <f>O207*H207</f>
        <v>0</v>
      </c>
      <c r="Q207" s="224">
        <v>0.159</v>
      </c>
      <c r="R207" s="224">
        <f>Q207*H207</f>
        <v>86.117580000000004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175</v>
      </c>
      <c r="AT207" s="226" t="s">
        <v>249</v>
      </c>
      <c r="AU207" s="226" t="s">
        <v>79</v>
      </c>
      <c r="AY207" s="20" t="s">
        <v>151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158</v>
      </c>
      <c r="BM207" s="226" t="s">
        <v>347</v>
      </c>
    </row>
    <row r="208" s="13" customFormat="1">
      <c r="A208" s="13"/>
      <c r="B208" s="233"/>
      <c r="C208" s="234"/>
      <c r="D208" s="235" t="s">
        <v>161</v>
      </c>
      <c r="E208" s="234"/>
      <c r="F208" s="237" t="s">
        <v>348</v>
      </c>
      <c r="G208" s="234"/>
      <c r="H208" s="238">
        <v>541.62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161</v>
      </c>
      <c r="AU208" s="244" t="s">
        <v>79</v>
      </c>
      <c r="AV208" s="13" t="s">
        <v>79</v>
      </c>
      <c r="AW208" s="13" t="s">
        <v>4</v>
      </c>
      <c r="AX208" s="13" t="s">
        <v>77</v>
      </c>
      <c r="AY208" s="244" t="s">
        <v>151</v>
      </c>
    </row>
    <row r="209" s="2" customFormat="1" ht="24.15" customHeight="1">
      <c r="A209" s="41"/>
      <c r="B209" s="42"/>
      <c r="C209" s="215" t="s">
        <v>246</v>
      </c>
      <c r="D209" s="215" t="s">
        <v>153</v>
      </c>
      <c r="E209" s="216" t="s">
        <v>349</v>
      </c>
      <c r="F209" s="217" t="s">
        <v>350</v>
      </c>
      <c r="G209" s="218" t="s">
        <v>156</v>
      </c>
      <c r="H209" s="219">
        <v>143</v>
      </c>
      <c r="I209" s="220"/>
      <c r="J209" s="221">
        <f>ROUND(I209*H209,2)</f>
        <v>0</v>
      </c>
      <c r="K209" s="217" t="s">
        <v>157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158</v>
      </c>
      <c r="AT209" s="226" t="s">
        <v>153</v>
      </c>
      <c r="AU209" s="226" t="s">
        <v>79</v>
      </c>
      <c r="AY209" s="20" t="s">
        <v>151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158</v>
      </c>
      <c r="BM209" s="226" t="s">
        <v>351</v>
      </c>
    </row>
    <row r="210" s="2" customFormat="1">
      <c r="A210" s="41"/>
      <c r="B210" s="42"/>
      <c r="C210" s="43"/>
      <c r="D210" s="228" t="s">
        <v>159</v>
      </c>
      <c r="E210" s="43"/>
      <c r="F210" s="229" t="s">
        <v>352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159</v>
      </c>
      <c r="AU210" s="20" t="s">
        <v>79</v>
      </c>
    </row>
    <row r="211" s="13" customFormat="1">
      <c r="A211" s="13"/>
      <c r="B211" s="233"/>
      <c r="C211" s="234"/>
      <c r="D211" s="235" t="s">
        <v>161</v>
      </c>
      <c r="E211" s="236" t="s">
        <v>19</v>
      </c>
      <c r="F211" s="237" t="s">
        <v>353</v>
      </c>
      <c r="G211" s="234"/>
      <c r="H211" s="238">
        <v>143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161</v>
      </c>
      <c r="AU211" s="244" t="s">
        <v>79</v>
      </c>
      <c r="AV211" s="13" t="s">
        <v>79</v>
      </c>
      <c r="AW211" s="13" t="s">
        <v>31</v>
      </c>
      <c r="AX211" s="13" t="s">
        <v>77</v>
      </c>
      <c r="AY211" s="244" t="s">
        <v>151</v>
      </c>
    </row>
    <row r="212" s="2" customFormat="1" ht="16.5" customHeight="1">
      <c r="A212" s="41"/>
      <c r="B212" s="42"/>
      <c r="C212" s="257" t="s">
        <v>354</v>
      </c>
      <c r="D212" s="257" t="s">
        <v>249</v>
      </c>
      <c r="E212" s="258" t="s">
        <v>355</v>
      </c>
      <c r="F212" s="259" t="s">
        <v>356</v>
      </c>
      <c r="G212" s="260" t="s">
        <v>156</v>
      </c>
      <c r="H212" s="261">
        <v>145.86000000000001</v>
      </c>
      <c r="I212" s="262"/>
      <c r="J212" s="263">
        <f>ROUND(I212*H212,2)</f>
        <v>0</v>
      </c>
      <c r="K212" s="259" t="s">
        <v>157</v>
      </c>
      <c r="L212" s="264"/>
      <c r="M212" s="265" t="s">
        <v>19</v>
      </c>
      <c r="N212" s="266" t="s">
        <v>40</v>
      </c>
      <c r="O212" s="87"/>
      <c r="P212" s="224">
        <f>O212*H212</f>
        <v>0</v>
      </c>
      <c r="Q212" s="224">
        <v>0.128</v>
      </c>
      <c r="R212" s="224">
        <f>Q212*H212</f>
        <v>18.670080000000002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175</v>
      </c>
      <c r="AT212" s="226" t="s">
        <v>249</v>
      </c>
      <c r="AU212" s="226" t="s">
        <v>79</v>
      </c>
      <c r="AY212" s="20" t="s">
        <v>151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158</v>
      </c>
      <c r="BM212" s="226" t="s">
        <v>357</v>
      </c>
    </row>
    <row r="213" s="13" customFormat="1">
      <c r="A213" s="13"/>
      <c r="B213" s="233"/>
      <c r="C213" s="234"/>
      <c r="D213" s="235" t="s">
        <v>161</v>
      </c>
      <c r="E213" s="234"/>
      <c r="F213" s="237" t="s">
        <v>358</v>
      </c>
      <c r="G213" s="234"/>
      <c r="H213" s="238">
        <v>145.86000000000001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161</v>
      </c>
      <c r="AU213" s="244" t="s">
        <v>79</v>
      </c>
      <c r="AV213" s="13" t="s">
        <v>79</v>
      </c>
      <c r="AW213" s="13" t="s">
        <v>4</v>
      </c>
      <c r="AX213" s="13" t="s">
        <v>77</v>
      </c>
      <c r="AY213" s="244" t="s">
        <v>151</v>
      </c>
    </row>
    <row r="214" s="12" customFormat="1" ht="22.8" customHeight="1">
      <c r="A214" s="12"/>
      <c r="B214" s="199"/>
      <c r="C214" s="200"/>
      <c r="D214" s="201" t="s">
        <v>68</v>
      </c>
      <c r="E214" s="213" t="s">
        <v>359</v>
      </c>
      <c r="F214" s="213" t="s">
        <v>360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SUM(P215:P264)</f>
        <v>0</v>
      </c>
      <c r="Q214" s="207"/>
      <c r="R214" s="208">
        <f>SUM(R215:R264)</f>
        <v>115.16736000360002</v>
      </c>
      <c r="S214" s="207"/>
      <c r="T214" s="209">
        <f>SUM(T215:T264)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77</v>
      </c>
      <c r="AT214" s="211" t="s">
        <v>68</v>
      </c>
      <c r="AU214" s="211" t="s">
        <v>77</v>
      </c>
      <c r="AY214" s="210" t="s">
        <v>151</v>
      </c>
      <c r="BK214" s="212">
        <f>SUM(BK215:BK264)</f>
        <v>0</v>
      </c>
    </row>
    <row r="215" s="2" customFormat="1" ht="16.5" customHeight="1">
      <c r="A215" s="41"/>
      <c r="B215" s="42"/>
      <c r="C215" s="215" t="s">
        <v>252</v>
      </c>
      <c r="D215" s="215" t="s">
        <v>153</v>
      </c>
      <c r="E215" s="216" t="s">
        <v>361</v>
      </c>
      <c r="F215" s="217" t="s">
        <v>362</v>
      </c>
      <c r="G215" s="218" t="s">
        <v>363</v>
      </c>
      <c r="H215" s="219">
        <v>4</v>
      </c>
      <c r="I215" s="220"/>
      <c r="J215" s="221">
        <f>ROUND(I215*H215,2)</f>
        <v>0</v>
      </c>
      <c r="K215" s="217" t="s">
        <v>157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0.00069999999999999999</v>
      </c>
      <c r="R215" s="224">
        <f>Q215*H215</f>
        <v>0.0028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158</v>
      </c>
      <c r="AT215" s="226" t="s">
        <v>153</v>
      </c>
      <c r="AU215" s="226" t="s">
        <v>79</v>
      </c>
      <c r="AY215" s="20" t="s">
        <v>151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158</v>
      </c>
      <c r="BM215" s="226" t="s">
        <v>364</v>
      </c>
    </row>
    <row r="216" s="2" customFormat="1">
      <c r="A216" s="41"/>
      <c r="B216" s="42"/>
      <c r="C216" s="43"/>
      <c r="D216" s="228" t="s">
        <v>159</v>
      </c>
      <c r="E216" s="43"/>
      <c r="F216" s="229" t="s">
        <v>365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159</v>
      </c>
      <c r="AU216" s="20" t="s">
        <v>79</v>
      </c>
    </row>
    <row r="217" s="2" customFormat="1" ht="16.5" customHeight="1">
      <c r="A217" s="41"/>
      <c r="B217" s="42"/>
      <c r="C217" s="257" t="s">
        <v>366</v>
      </c>
      <c r="D217" s="257" t="s">
        <v>249</v>
      </c>
      <c r="E217" s="258" t="s">
        <v>367</v>
      </c>
      <c r="F217" s="259" t="s">
        <v>368</v>
      </c>
      <c r="G217" s="260" t="s">
        <v>363</v>
      </c>
      <c r="H217" s="261">
        <v>2</v>
      </c>
      <c r="I217" s="262"/>
      <c r="J217" s="263">
        <f>ROUND(I217*H217,2)</f>
        <v>0</v>
      </c>
      <c r="K217" s="259" t="s">
        <v>157</v>
      </c>
      <c r="L217" s="264"/>
      <c r="M217" s="265" t="s">
        <v>19</v>
      </c>
      <c r="N217" s="266" t="s">
        <v>40</v>
      </c>
      <c r="O217" s="87"/>
      <c r="P217" s="224">
        <f>O217*H217</f>
        <v>0</v>
      </c>
      <c r="Q217" s="224">
        <v>0.0012999999999999999</v>
      </c>
      <c r="R217" s="224">
        <f>Q217*H217</f>
        <v>0.0025999999999999999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175</v>
      </c>
      <c r="AT217" s="226" t="s">
        <v>249</v>
      </c>
      <c r="AU217" s="226" t="s">
        <v>79</v>
      </c>
      <c r="AY217" s="20" t="s">
        <v>151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158</v>
      </c>
      <c r="BM217" s="226" t="s">
        <v>369</v>
      </c>
    </row>
    <row r="218" s="13" customFormat="1">
      <c r="A218" s="13"/>
      <c r="B218" s="233"/>
      <c r="C218" s="234"/>
      <c r="D218" s="235" t="s">
        <v>161</v>
      </c>
      <c r="E218" s="236" t="s">
        <v>19</v>
      </c>
      <c r="F218" s="237" t="s">
        <v>370</v>
      </c>
      <c r="G218" s="234"/>
      <c r="H218" s="238">
        <v>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161</v>
      </c>
      <c r="AU218" s="244" t="s">
        <v>79</v>
      </c>
      <c r="AV218" s="13" t="s">
        <v>79</v>
      </c>
      <c r="AW218" s="13" t="s">
        <v>31</v>
      </c>
      <c r="AX218" s="13" t="s">
        <v>69</v>
      </c>
      <c r="AY218" s="244" t="s">
        <v>151</v>
      </c>
    </row>
    <row r="219" s="13" customFormat="1">
      <c r="A219" s="13"/>
      <c r="B219" s="233"/>
      <c r="C219" s="234"/>
      <c r="D219" s="235" t="s">
        <v>161</v>
      </c>
      <c r="E219" s="236" t="s">
        <v>19</v>
      </c>
      <c r="F219" s="237" t="s">
        <v>371</v>
      </c>
      <c r="G219" s="234"/>
      <c r="H219" s="238">
        <v>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161</v>
      </c>
      <c r="AU219" s="244" t="s">
        <v>79</v>
      </c>
      <c r="AV219" s="13" t="s">
        <v>79</v>
      </c>
      <c r="AW219" s="13" t="s">
        <v>31</v>
      </c>
      <c r="AX219" s="13" t="s">
        <v>69</v>
      </c>
      <c r="AY219" s="244" t="s">
        <v>151</v>
      </c>
    </row>
    <row r="220" s="14" customFormat="1">
      <c r="A220" s="14"/>
      <c r="B220" s="245"/>
      <c r="C220" s="246"/>
      <c r="D220" s="235" t="s">
        <v>161</v>
      </c>
      <c r="E220" s="247" t="s">
        <v>19</v>
      </c>
      <c r="F220" s="248" t="s">
        <v>202</v>
      </c>
      <c r="G220" s="246"/>
      <c r="H220" s="249">
        <v>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161</v>
      </c>
      <c r="AU220" s="255" t="s">
        <v>79</v>
      </c>
      <c r="AV220" s="14" t="s">
        <v>158</v>
      </c>
      <c r="AW220" s="14" t="s">
        <v>31</v>
      </c>
      <c r="AX220" s="14" t="s">
        <v>77</v>
      </c>
      <c r="AY220" s="255" t="s">
        <v>151</v>
      </c>
    </row>
    <row r="221" s="2" customFormat="1" ht="16.5" customHeight="1">
      <c r="A221" s="41"/>
      <c r="B221" s="42"/>
      <c r="C221" s="257" t="s">
        <v>257</v>
      </c>
      <c r="D221" s="257" t="s">
        <v>249</v>
      </c>
      <c r="E221" s="258" t="s">
        <v>372</v>
      </c>
      <c r="F221" s="259" t="s">
        <v>373</v>
      </c>
      <c r="G221" s="260" t="s">
        <v>363</v>
      </c>
      <c r="H221" s="261">
        <v>1</v>
      </c>
      <c r="I221" s="262"/>
      <c r="J221" s="263">
        <f>ROUND(I221*H221,2)</f>
        <v>0</v>
      </c>
      <c r="K221" s="259" t="s">
        <v>157</v>
      </c>
      <c r="L221" s="264"/>
      <c r="M221" s="265" t="s">
        <v>19</v>
      </c>
      <c r="N221" s="266" t="s">
        <v>40</v>
      </c>
      <c r="O221" s="87"/>
      <c r="P221" s="224">
        <f>O221*H221</f>
        <v>0</v>
      </c>
      <c r="Q221" s="224">
        <v>0.0040000000000000001</v>
      </c>
      <c r="R221" s="224">
        <f>Q221*H221</f>
        <v>0.0040000000000000001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175</v>
      </c>
      <c r="AT221" s="226" t="s">
        <v>249</v>
      </c>
      <c r="AU221" s="226" t="s">
        <v>79</v>
      </c>
      <c r="AY221" s="20" t="s">
        <v>151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158</v>
      </c>
      <c r="BM221" s="226" t="s">
        <v>374</v>
      </c>
    </row>
    <row r="222" s="13" customFormat="1">
      <c r="A222" s="13"/>
      <c r="B222" s="233"/>
      <c r="C222" s="234"/>
      <c r="D222" s="235" t="s">
        <v>161</v>
      </c>
      <c r="E222" s="236" t="s">
        <v>19</v>
      </c>
      <c r="F222" s="237" t="s">
        <v>375</v>
      </c>
      <c r="G222" s="234"/>
      <c r="H222" s="238">
        <v>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161</v>
      </c>
      <c r="AU222" s="244" t="s">
        <v>79</v>
      </c>
      <c r="AV222" s="13" t="s">
        <v>79</v>
      </c>
      <c r="AW222" s="13" t="s">
        <v>31</v>
      </c>
      <c r="AX222" s="13" t="s">
        <v>77</v>
      </c>
      <c r="AY222" s="244" t="s">
        <v>151</v>
      </c>
    </row>
    <row r="223" s="2" customFormat="1" ht="16.5" customHeight="1">
      <c r="A223" s="41"/>
      <c r="B223" s="42"/>
      <c r="C223" s="257" t="s">
        <v>376</v>
      </c>
      <c r="D223" s="257" t="s">
        <v>249</v>
      </c>
      <c r="E223" s="258" t="s">
        <v>377</v>
      </c>
      <c r="F223" s="259" t="s">
        <v>378</v>
      </c>
      <c r="G223" s="260" t="s">
        <v>363</v>
      </c>
      <c r="H223" s="261">
        <v>1</v>
      </c>
      <c r="I223" s="262"/>
      <c r="J223" s="263">
        <f>ROUND(I223*H223,2)</f>
        <v>0</v>
      </c>
      <c r="K223" s="259" t="s">
        <v>157</v>
      </c>
      <c r="L223" s="264"/>
      <c r="M223" s="265" t="s">
        <v>19</v>
      </c>
      <c r="N223" s="266" t="s">
        <v>40</v>
      </c>
      <c r="O223" s="87"/>
      <c r="P223" s="224">
        <f>O223*H223</f>
        <v>0</v>
      </c>
      <c r="Q223" s="224">
        <v>0.0035000000000000001</v>
      </c>
      <c r="R223" s="224">
        <f>Q223*H223</f>
        <v>0.0035000000000000001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175</v>
      </c>
      <c r="AT223" s="226" t="s">
        <v>249</v>
      </c>
      <c r="AU223" s="226" t="s">
        <v>79</v>
      </c>
      <c r="AY223" s="20" t="s">
        <v>151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158</v>
      </c>
      <c r="BM223" s="226" t="s">
        <v>379</v>
      </c>
    </row>
    <row r="224" s="13" customFormat="1">
      <c r="A224" s="13"/>
      <c r="B224" s="233"/>
      <c r="C224" s="234"/>
      <c r="D224" s="235" t="s">
        <v>161</v>
      </c>
      <c r="E224" s="236" t="s">
        <v>19</v>
      </c>
      <c r="F224" s="237" t="s">
        <v>380</v>
      </c>
      <c r="G224" s="234"/>
      <c r="H224" s="238">
        <v>1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161</v>
      </c>
      <c r="AU224" s="244" t="s">
        <v>79</v>
      </c>
      <c r="AV224" s="13" t="s">
        <v>79</v>
      </c>
      <c r="AW224" s="13" t="s">
        <v>31</v>
      </c>
      <c r="AX224" s="13" t="s">
        <v>77</v>
      </c>
      <c r="AY224" s="244" t="s">
        <v>151</v>
      </c>
    </row>
    <row r="225" s="2" customFormat="1" ht="16.5" customHeight="1">
      <c r="A225" s="41"/>
      <c r="B225" s="42"/>
      <c r="C225" s="215" t="s">
        <v>381</v>
      </c>
      <c r="D225" s="215" t="s">
        <v>153</v>
      </c>
      <c r="E225" s="216" t="s">
        <v>382</v>
      </c>
      <c r="F225" s="217" t="s">
        <v>383</v>
      </c>
      <c r="G225" s="218" t="s">
        <v>363</v>
      </c>
      <c r="H225" s="219">
        <v>3</v>
      </c>
      <c r="I225" s="220"/>
      <c r="J225" s="221">
        <f>ROUND(I225*H225,2)</f>
        <v>0</v>
      </c>
      <c r="K225" s="217" t="s">
        <v>157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0.11275499999999999</v>
      </c>
      <c r="R225" s="224">
        <f>Q225*H225</f>
        <v>0.33826499999999998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158</v>
      </c>
      <c r="AT225" s="226" t="s">
        <v>153</v>
      </c>
      <c r="AU225" s="226" t="s">
        <v>79</v>
      </c>
      <c r="AY225" s="20" t="s">
        <v>151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158</v>
      </c>
      <c r="BM225" s="226" t="s">
        <v>384</v>
      </c>
    </row>
    <row r="226" s="2" customFormat="1">
      <c r="A226" s="41"/>
      <c r="B226" s="42"/>
      <c r="C226" s="43"/>
      <c r="D226" s="228" t="s">
        <v>159</v>
      </c>
      <c r="E226" s="43"/>
      <c r="F226" s="229" t="s">
        <v>385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159</v>
      </c>
      <c r="AU226" s="20" t="s">
        <v>79</v>
      </c>
    </row>
    <row r="227" s="2" customFormat="1" ht="16.5" customHeight="1">
      <c r="A227" s="41"/>
      <c r="B227" s="42"/>
      <c r="C227" s="257" t="s">
        <v>386</v>
      </c>
      <c r="D227" s="257" t="s">
        <v>249</v>
      </c>
      <c r="E227" s="258" t="s">
        <v>387</v>
      </c>
      <c r="F227" s="259" t="s">
        <v>388</v>
      </c>
      <c r="G227" s="260" t="s">
        <v>363</v>
      </c>
      <c r="H227" s="261">
        <v>3</v>
      </c>
      <c r="I227" s="262"/>
      <c r="J227" s="263">
        <f>ROUND(I227*H227,2)</f>
        <v>0</v>
      </c>
      <c r="K227" s="259" t="s">
        <v>157</v>
      </c>
      <c r="L227" s="264"/>
      <c r="M227" s="265" t="s">
        <v>19</v>
      </c>
      <c r="N227" s="266" t="s">
        <v>40</v>
      </c>
      <c r="O227" s="87"/>
      <c r="P227" s="224">
        <f>O227*H227</f>
        <v>0</v>
      </c>
      <c r="Q227" s="224">
        <v>0.0064999999999999997</v>
      </c>
      <c r="R227" s="224">
        <f>Q227*H227</f>
        <v>0.0195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175</v>
      </c>
      <c r="AT227" s="226" t="s">
        <v>249</v>
      </c>
      <c r="AU227" s="226" t="s">
        <v>79</v>
      </c>
      <c r="AY227" s="20" t="s">
        <v>151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158</v>
      </c>
      <c r="BM227" s="226" t="s">
        <v>389</v>
      </c>
    </row>
    <row r="228" s="2" customFormat="1" ht="16.5" customHeight="1">
      <c r="A228" s="41"/>
      <c r="B228" s="42"/>
      <c r="C228" s="215" t="s">
        <v>390</v>
      </c>
      <c r="D228" s="215" t="s">
        <v>153</v>
      </c>
      <c r="E228" s="216" t="s">
        <v>391</v>
      </c>
      <c r="F228" s="217" t="s">
        <v>392</v>
      </c>
      <c r="G228" s="218" t="s">
        <v>156</v>
      </c>
      <c r="H228" s="219">
        <v>0.88400000000000001</v>
      </c>
      <c r="I228" s="220"/>
      <c r="J228" s="221">
        <f>ROUND(I228*H228,2)</f>
        <v>0</v>
      </c>
      <c r="K228" s="217" t="s">
        <v>157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0.0014499999999999999</v>
      </c>
      <c r="R228" s="224">
        <f>Q228*H228</f>
        <v>0.0012817999999999998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158</v>
      </c>
      <c r="AT228" s="226" t="s">
        <v>153</v>
      </c>
      <c r="AU228" s="226" t="s">
        <v>79</v>
      </c>
      <c r="AY228" s="20" t="s">
        <v>151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158</v>
      </c>
      <c r="BM228" s="226" t="s">
        <v>393</v>
      </c>
    </row>
    <row r="229" s="2" customFormat="1">
      <c r="A229" s="41"/>
      <c r="B229" s="42"/>
      <c r="C229" s="43"/>
      <c r="D229" s="228" t="s">
        <v>159</v>
      </c>
      <c r="E229" s="43"/>
      <c r="F229" s="229" t="s">
        <v>394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159</v>
      </c>
      <c r="AU229" s="20" t="s">
        <v>79</v>
      </c>
    </row>
    <row r="230" s="13" customFormat="1">
      <c r="A230" s="13"/>
      <c r="B230" s="233"/>
      <c r="C230" s="234"/>
      <c r="D230" s="235" t="s">
        <v>161</v>
      </c>
      <c r="E230" s="236" t="s">
        <v>19</v>
      </c>
      <c r="F230" s="237" t="s">
        <v>395</v>
      </c>
      <c r="G230" s="234"/>
      <c r="H230" s="238">
        <v>0.88400000000000001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161</v>
      </c>
      <c r="AU230" s="244" t="s">
        <v>79</v>
      </c>
      <c r="AV230" s="13" t="s">
        <v>79</v>
      </c>
      <c r="AW230" s="13" t="s">
        <v>31</v>
      </c>
      <c r="AX230" s="13" t="s">
        <v>77</v>
      </c>
      <c r="AY230" s="244" t="s">
        <v>151</v>
      </c>
    </row>
    <row r="231" s="2" customFormat="1" ht="24.15" customHeight="1">
      <c r="A231" s="41"/>
      <c r="B231" s="42"/>
      <c r="C231" s="215" t="s">
        <v>396</v>
      </c>
      <c r="D231" s="215" t="s">
        <v>153</v>
      </c>
      <c r="E231" s="216" t="s">
        <v>397</v>
      </c>
      <c r="F231" s="217" t="s">
        <v>398</v>
      </c>
      <c r="G231" s="218" t="s">
        <v>156</v>
      </c>
      <c r="H231" s="219">
        <v>0.88400000000000001</v>
      </c>
      <c r="I231" s="220"/>
      <c r="J231" s="221">
        <f>ROUND(I231*H231,2)</f>
        <v>0</v>
      </c>
      <c r="K231" s="217" t="s">
        <v>157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1.22E-05</v>
      </c>
      <c r="R231" s="224">
        <f>Q231*H231</f>
        <v>1.0784800000000001E-05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158</v>
      </c>
      <c r="AT231" s="226" t="s">
        <v>153</v>
      </c>
      <c r="AU231" s="226" t="s">
        <v>79</v>
      </c>
      <c r="AY231" s="20" t="s">
        <v>151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158</v>
      </c>
      <c r="BM231" s="226" t="s">
        <v>399</v>
      </c>
    </row>
    <row r="232" s="2" customFormat="1">
      <c r="A232" s="41"/>
      <c r="B232" s="42"/>
      <c r="C232" s="43"/>
      <c r="D232" s="228" t="s">
        <v>159</v>
      </c>
      <c r="E232" s="43"/>
      <c r="F232" s="229" t="s">
        <v>400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159</v>
      </c>
      <c r="AU232" s="20" t="s">
        <v>79</v>
      </c>
    </row>
    <row r="233" s="2" customFormat="1" ht="24.15" customHeight="1">
      <c r="A233" s="41"/>
      <c r="B233" s="42"/>
      <c r="C233" s="215" t="s">
        <v>401</v>
      </c>
      <c r="D233" s="215" t="s">
        <v>153</v>
      </c>
      <c r="E233" s="216" t="s">
        <v>402</v>
      </c>
      <c r="F233" s="217" t="s">
        <v>403</v>
      </c>
      <c r="G233" s="218" t="s">
        <v>191</v>
      </c>
      <c r="H233" s="219">
        <v>510.69</v>
      </c>
      <c r="I233" s="220"/>
      <c r="J233" s="221">
        <f>ROUND(I233*H233,2)</f>
        <v>0</v>
      </c>
      <c r="K233" s="217" t="s">
        <v>157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0.15539952000000001</v>
      </c>
      <c r="R233" s="224">
        <f>Q233*H233</f>
        <v>79.360980868800013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158</v>
      </c>
      <c r="AT233" s="226" t="s">
        <v>153</v>
      </c>
      <c r="AU233" s="226" t="s">
        <v>79</v>
      </c>
      <c r="AY233" s="20" t="s">
        <v>151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158</v>
      </c>
      <c r="BM233" s="226" t="s">
        <v>404</v>
      </c>
    </row>
    <row r="234" s="2" customFormat="1">
      <c r="A234" s="41"/>
      <c r="B234" s="42"/>
      <c r="C234" s="43"/>
      <c r="D234" s="228" t="s">
        <v>159</v>
      </c>
      <c r="E234" s="43"/>
      <c r="F234" s="229" t="s">
        <v>405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159</v>
      </c>
      <c r="AU234" s="20" t="s">
        <v>79</v>
      </c>
    </row>
    <row r="235" s="2" customFormat="1">
      <c r="A235" s="41"/>
      <c r="B235" s="42"/>
      <c r="C235" s="43"/>
      <c r="D235" s="235" t="s">
        <v>238</v>
      </c>
      <c r="E235" s="43"/>
      <c r="F235" s="256" t="s">
        <v>406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238</v>
      </c>
      <c r="AU235" s="20" t="s">
        <v>79</v>
      </c>
    </row>
    <row r="236" s="13" customFormat="1">
      <c r="A236" s="13"/>
      <c r="B236" s="233"/>
      <c r="C236" s="234"/>
      <c r="D236" s="235" t="s">
        <v>161</v>
      </c>
      <c r="E236" s="236" t="s">
        <v>19</v>
      </c>
      <c r="F236" s="237" t="s">
        <v>407</v>
      </c>
      <c r="G236" s="234"/>
      <c r="H236" s="238">
        <v>510.69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161</v>
      </c>
      <c r="AU236" s="244" t="s">
        <v>79</v>
      </c>
      <c r="AV236" s="13" t="s">
        <v>79</v>
      </c>
      <c r="AW236" s="13" t="s">
        <v>31</v>
      </c>
      <c r="AX236" s="13" t="s">
        <v>77</v>
      </c>
      <c r="AY236" s="244" t="s">
        <v>151</v>
      </c>
    </row>
    <row r="237" s="2" customFormat="1" ht="16.5" customHeight="1">
      <c r="A237" s="41"/>
      <c r="B237" s="42"/>
      <c r="C237" s="257" t="s">
        <v>408</v>
      </c>
      <c r="D237" s="257" t="s">
        <v>249</v>
      </c>
      <c r="E237" s="258" t="s">
        <v>409</v>
      </c>
      <c r="F237" s="259" t="s">
        <v>410</v>
      </c>
      <c r="G237" s="260" t="s">
        <v>191</v>
      </c>
      <c r="H237" s="261">
        <v>24.123000000000001</v>
      </c>
      <c r="I237" s="262"/>
      <c r="J237" s="263">
        <f>ROUND(I237*H237,2)</f>
        <v>0</v>
      </c>
      <c r="K237" s="259" t="s">
        <v>157</v>
      </c>
      <c r="L237" s="264"/>
      <c r="M237" s="265" t="s">
        <v>19</v>
      </c>
      <c r="N237" s="266" t="s">
        <v>40</v>
      </c>
      <c r="O237" s="87"/>
      <c r="P237" s="224">
        <f>O237*H237</f>
        <v>0</v>
      </c>
      <c r="Q237" s="224">
        <v>0.040000000000000001</v>
      </c>
      <c r="R237" s="224">
        <f>Q237*H237</f>
        <v>0.96492000000000011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175</v>
      </c>
      <c r="AT237" s="226" t="s">
        <v>249</v>
      </c>
      <c r="AU237" s="226" t="s">
        <v>79</v>
      </c>
      <c r="AY237" s="20" t="s">
        <v>151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158</v>
      </c>
      <c r="BM237" s="226" t="s">
        <v>411</v>
      </c>
    </row>
    <row r="238" s="13" customFormat="1">
      <c r="A238" s="13"/>
      <c r="B238" s="233"/>
      <c r="C238" s="234"/>
      <c r="D238" s="235" t="s">
        <v>161</v>
      </c>
      <c r="E238" s="236" t="s">
        <v>19</v>
      </c>
      <c r="F238" s="237" t="s">
        <v>412</v>
      </c>
      <c r="G238" s="234"/>
      <c r="H238" s="238">
        <v>11.15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161</v>
      </c>
      <c r="AU238" s="244" t="s">
        <v>79</v>
      </c>
      <c r="AV238" s="13" t="s">
        <v>79</v>
      </c>
      <c r="AW238" s="13" t="s">
        <v>31</v>
      </c>
      <c r="AX238" s="13" t="s">
        <v>69</v>
      </c>
      <c r="AY238" s="244" t="s">
        <v>151</v>
      </c>
    </row>
    <row r="239" s="13" customFormat="1">
      <c r="A239" s="13"/>
      <c r="B239" s="233"/>
      <c r="C239" s="234"/>
      <c r="D239" s="235" t="s">
        <v>161</v>
      </c>
      <c r="E239" s="236" t="s">
        <v>19</v>
      </c>
      <c r="F239" s="237" t="s">
        <v>413</v>
      </c>
      <c r="G239" s="234"/>
      <c r="H239" s="238">
        <v>3.1200000000000001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161</v>
      </c>
      <c r="AU239" s="244" t="s">
        <v>79</v>
      </c>
      <c r="AV239" s="13" t="s">
        <v>79</v>
      </c>
      <c r="AW239" s="13" t="s">
        <v>31</v>
      </c>
      <c r="AX239" s="13" t="s">
        <v>69</v>
      </c>
      <c r="AY239" s="244" t="s">
        <v>151</v>
      </c>
    </row>
    <row r="240" s="13" customFormat="1">
      <c r="A240" s="13"/>
      <c r="B240" s="233"/>
      <c r="C240" s="234"/>
      <c r="D240" s="235" t="s">
        <v>161</v>
      </c>
      <c r="E240" s="236" t="s">
        <v>19</v>
      </c>
      <c r="F240" s="237" t="s">
        <v>414</v>
      </c>
      <c r="G240" s="234"/>
      <c r="H240" s="238">
        <v>9.3800000000000008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161</v>
      </c>
      <c r="AU240" s="244" t="s">
        <v>79</v>
      </c>
      <c r="AV240" s="13" t="s">
        <v>79</v>
      </c>
      <c r="AW240" s="13" t="s">
        <v>31</v>
      </c>
      <c r="AX240" s="13" t="s">
        <v>69</v>
      </c>
      <c r="AY240" s="244" t="s">
        <v>151</v>
      </c>
    </row>
    <row r="241" s="14" customFormat="1">
      <c r="A241" s="14"/>
      <c r="B241" s="245"/>
      <c r="C241" s="246"/>
      <c r="D241" s="235" t="s">
        <v>161</v>
      </c>
      <c r="E241" s="247" t="s">
        <v>19</v>
      </c>
      <c r="F241" s="248" t="s">
        <v>202</v>
      </c>
      <c r="G241" s="246"/>
      <c r="H241" s="249">
        <v>23.649999999999999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161</v>
      </c>
      <c r="AU241" s="255" t="s">
        <v>79</v>
      </c>
      <c r="AV241" s="14" t="s">
        <v>158</v>
      </c>
      <c r="AW241" s="14" t="s">
        <v>31</v>
      </c>
      <c r="AX241" s="14" t="s">
        <v>77</v>
      </c>
      <c r="AY241" s="255" t="s">
        <v>151</v>
      </c>
    </row>
    <row r="242" s="13" customFormat="1">
      <c r="A242" s="13"/>
      <c r="B242" s="233"/>
      <c r="C242" s="234"/>
      <c r="D242" s="235" t="s">
        <v>161</v>
      </c>
      <c r="E242" s="234"/>
      <c r="F242" s="237" t="s">
        <v>415</v>
      </c>
      <c r="G242" s="234"/>
      <c r="H242" s="238">
        <v>24.123000000000001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161</v>
      </c>
      <c r="AU242" s="244" t="s">
        <v>79</v>
      </c>
      <c r="AV242" s="13" t="s">
        <v>79</v>
      </c>
      <c r="AW242" s="13" t="s">
        <v>4</v>
      </c>
      <c r="AX242" s="13" t="s">
        <v>77</v>
      </c>
      <c r="AY242" s="244" t="s">
        <v>151</v>
      </c>
    </row>
    <row r="243" s="2" customFormat="1" ht="16.5" customHeight="1">
      <c r="A243" s="41"/>
      <c r="B243" s="42"/>
      <c r="C243" s="257" t="s">
        <v>416</v>
      </c>
      <c r="D243" s="257" t="s">
        <v>249</v>
      </c>
      <c r="E243" s="258" t="s">
        <v>417</v>
      </c>
      <c r="F243" s="259" t="s">
        <v>418</v>
      </c>
      <c r="G243" s="260" t="s">
        <v>191</v>
      </c>
      <c r="H243" s="261">
        <v>302.88900000000001</v>
      </c>
      <c r="I243" s="262"/>
      <c r="J243" s="263">
        <f>ROUND(I243*H243,2)</f>
        <v>0</v>
      </c>
      <c r="K243" s="259" t="s">
        <v>157</v>
      </c>
      <c r="L243" s="264"/>
      <c r="M243" s="265" t="s">
        <v>19</v>
      </c>
      <c r="N243" s="266" t="s">
        <v>40</v>
      </c>
      <c r="O243" s="87"/>
      <c r="P243" s="224">
        <f>O243*H243</f>
        <v>0</v>
      </c>
      <c r="Q243" s="224">
        <v>0.080000000000000002</v>
      </c>
      <c r="R243" s="224">
        <f>Q243*H243</f>
        <v>24.231120000000001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175</v>
      </c>
      <c r="AT243" s="226" t="s">
        <v>249</v>
      </c>
      <c r="AU243" s="226" t="s">
        <v>79</v>
      </c>
      <c r="AY243" s="20" t="s">
        <v>151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158</v>
      </c>
      <c r="BM243" s="226" t="s">
        <v>419</v>
      </c>
    </row>
    <row r="244" s="13" customFormat="1">
      <c r="A244" s="13"/>
      <c r="B244" s="233"/>
      <c r="C244" s="234"/>
      <c r="D244" s="235" t="s">
        <v>161</v>
      </c>
      <c r="E244" s="236" t="s">
        <v>19</v>
      </c>
      <c r="F244" s="237" t="s">
        <v>420</v>
      </c>
      <c r="G244" s="234"/>
      <c r="H244" s="238">
        <v>87.780000000000001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161</v>
      </c>
      <c r="AU244" s="244" t="s">
        <v>79</v>
      </c>
      <c r="AV244" s="13" t="s">
        <v>79</v>
      </c>
      <c r="AW244" s="13" t="s">
        <v>31</v>
      </c>
      <c r="AX244" s="13" t="s">
        <v>69</v>
      </c>
      <c r="AY244" s="244" t="s">
        <v>151</v>
      </c>
    </row>
    <row r="245" s="13" customFormat="1">
      <c r="A245" s="13"/>
      <c r="B245" s="233"/>
      <c r="C245" s="234"/>
      <c r="D245" s="235" t="s">
        <v>161</v>
      </c>
      <c r="E245" s="236" t="s">
        <v>19</v>
      </c>
      <c r="F245" s="237" t="s">
        <v>421</v>
      </c>
      <c r="G245" s="234"/>
      <c r="H245" s="238">
        <v>86.430000000000007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161</v>
      </c>
      <c r="AU245" s="244" t="s">
        <v>79</v>
      </c>
      <c r="AV245" s="13" t="s">
        <v>79</v>
      </c>
      <c r="AW245" s="13" t="s">
        <v>31</v>
      </c>
      <c r="AX245" s="13" t="s">
        <v>69</v>
      </c>
      <c r="AY245" s="244" t="s">
        <v>151</v>
      </c>
    </row>
    <row r="246" s="13" customFormat="1">
      <c r="A246" s="13"/>
      <c r="B246" s="233"/>
      <c r="C246" s="234"/>
      <c r="D246" s="235" t="s">
        <v>161</v>
      </c>
      <c r="E246" s="236" t="s">
        <v>19</v>
      </c>
      <c r="F246" s="237" t="s">
        <v>422</v>
      </c>
      <c r="G246" s="234"/>
      <c r="H246" s="238">
        <v>122.74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161</v>
      </c>
      <c r="AU246" s="244" t="s">
        <v>79</v>
      </c>
      <c r="AV246" s="13" t="s">
        <v>79</v>
      </c>
      <c r="AW246" s="13" t="s">
        <v>31</v>
      </c>
      <c r="AX246" s="13" t="s">
        <v>69</v>
      </c>
      <c r="AY246" s="244" t="s">
        <v>151</v>
      </c>
    </row>
    <row r="247" s="14" customFormat="1">
      <c r="A247" s="14"/>
      <c r="B247" s="245"/>
      <c r="C247" s="246"/>
      <c r="D247" s="235" t="s">
        <v>161</v>
      </c>
      <c r="E247" s="247" t="s">
        <v>19</v>
      </c>
      <c r="F247" s="248" t="s">
        <v>202</v>
      </c>
      <c r="G247" s="246"/>
      <c r="H247" s="249">
        <v>296.94999999999999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161</v>
      </c>
      <c r="AU247" s="255" t="s">
        <v>79</v>
      </c>
      <c r="AV247" s="14" t="s">
        <v>158</v>
      </c>
      <c r="AW247" s="14" t="s">
        <v>31</v>
      </c>
      <c r="AX247" s="14" t="s">
        <v>77</v>
      </c>
      <c r="AY247" s="255" t="s">
        <v>151</v>
      </c>
    </row>
    <row r="248" s="13" customFormat="1">
      <c r="A248" s="13"/>
      <c r="B248" s="233"/>
      <c r="C248" s="234"/>
      <c r="D248" s="235" t="s">
        <v>161</v>
      </c>
      <c r="E248" s="234"/>
      <c r="F248" s="237" t="s">
        <v>423</v>
      </c>
      <c r="G248" s="234"/>
      <c r="H248" s="238">
        <v>302.88900000000001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161</v>
      </c>
      <c r="AU248" s="244" t="s">
        <v>79</v>
      </c>
      <c r="AV248" s="13" t="s">
        <v>79</v>
      </c>
      <c r="AW248" s="13" t="s">
        <v>4</v>
      </c>
      <c r="AX248" s="13" t="s">
        <v>77</v>
      </c>
      <c r="AY248" s="244" t="s">
        <v>151</v>
      </c>
    </row>
    <row r="249" s="2" customFormat="1" ht="16.5" customHeight="1">
      <c r="A249" s="41"/>
      <c r="B249" s="42"/>
      <c r="C249" s="257" t="s">
        <v>424</v>
      </c>
      <c r="D249" s="257" t="s">
        <v>249</v>
      </c>
      <c r="E249" s="258" t="s">
        <v>425</v>
      </c>
      <c r="F249" s="259" t="s">
        <v>426</v>
      </c>
      <c r="G249" s="260" t="s">
        <v>191</v>
      </c>
      <c r="H249" s="261">
        <v>140.59700000000001</v>
      </c>
      <c r="I249" s="262"/>
      <c r="J249" s="263">
        <f>ROUND(I249*H249,2)</f>
        <v>0</v>
      </c>
      <c r="K249" s="259" t="s">
        <v>157</v>
      </c>
      <c r="L249" s="264"/>
      <c r="M249" s="265" t="s">
        <v>19</v>
      </c>
      <c r="N249" s="266" t="s">
        <v>40</v>
      </c>
      <c r="O249" s="87"/>
      <c r="P249" s="224">
        <f>O249*H249</f>
        <v>0</v>
      </c>
      <c r="Q249" s="224">
        <v>0.048300000000000003</v>
      </c>
      <c r="R249" s="224">
        <f>Q249*H249</f>
        <v>6.7908351000000007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175</v>
      </c>
      <c r="AT249" s="226" t="s">
        <v>249</v>
      </c>
      <c r="AU249" s="226" t="s">
        <v>79</v>
      </c>
      <c r="AY249" s="20" t="s">
        <v>151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158</v>
      </c>
      <c r="BM249" s="226" t="s">
        <v>427</v>
      </c>
    </row>
    <row r="250" s="2" customFormat="1" ht="16.5" customHeight="1">
      <c r="A250" s="41"/>
      <c r="B250" s="42"/>
      <c r="C250" s="257" t="s">
        <v>287</v>
      </c>
      <c r="D250" s="257" t="s">
        <v>249</v>
      </c>
      <c r="E250" s="258" t="s">
        <v>428</v>
      </c>
      <c r="F250" s="259" t="s">
        <v>429</v>
      </c>
      <c r="G250" s="260" t="s">
        <v>191</v>
      </c>
      <c r="H250" s="261">
        <v>40.034999999999997</v>
      </c>
      <c r="I250" s="262"/>
      <c r="J250" s="263">
        <f>ROUND(I250*H250,2)</f>
        <v>0</v>
      </c>
      <c r="K250" s="259" t="s">
        <v>157</v>
      </c>
      <c r="L250" s="264"/>
      <c r="M250" s="265" t="s">
        <v>19</v>
      </c>
      <c r="N250" s="266" t="s">
        <v>40</v>
      </c>
      <c r="O250" s="87"/>
      <c r="P250" s="224">
        <f>O250*H250</f>
        <v>0</v>
      </c>
      <c r="Q250" s="224">
        <v>0.048399999999999999</v>
      </c>
      <c r="R250" s="224">
        <f>Q250*H250</f>
        <v>1.9376939999999998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175</v>
      </c>
      <c r="AT250" s="226" t="s">
        <v>249</v>
      </c>
      <c r="AU250" s="226" t="s">
        <v>79</v>
      </c>
      <c r="AY250" s="20" t="s">
        <v>151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158</v>
      </c>
      <c r="BM250" s="226" t="s">
        <v>430</v>
      </c>
    </row>
    <row r="251" s="13" customFormat="1">
      <c r="A251" s="13"/>
      <c r="B251" s="233"/>
      <c r="C251" s="234"/>
      <c r="D251" s="235" t="s">
        <v>161</v>
      </c>
      <c r="E251" s="236" t="s">
        <v>19</v>
      </c>
      <c r="F251" s="237" t="s">
        <v>431</v>
      </c>
      <c r="G251" s="234"/>
      <c r="H251" s="238">
        <v>28.18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161</v>
      </c>
      <c r="AU251" s="244" t="s">
        <v>79</v>
      </c>
      <c r="AV251" s="13" t="s">
        <v>79</v>
      </c>
      <c r="AW251" s="13" t="s">
        <v>31</v>
      </c>
      <c r="AX251" s="13" t="s">
        <v>69</v>
      </c>
      <c r="AY251" s="244" t="s">
        <v>151</v>
      </c>
    </row>
    <row r="252" s="13" customFormat="1">
      <c r="A252" s="13"/>
      <c r="B252" s="233"/>
      <c r="C252" s="234"/>
      <c r="D252" s="235" t="s">
        <v>161</v>
      </c>
      <c r="E252" s="236" t="s">
        <v>19</v>
      </c>
      <c r="F252" s="237" t="s">
        <v>432</v>
      </c>
      <c r="G252" s="234"/>
      <c r="H252" s="238">
        <v>9.5199999999999996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161</v>
      </c>
      <c r="AU252" s="244" t="s">
        <v>79</v>
      </c>
      <c r="AV252" s="13" t="s">
        <v>79</v>
      </c>
      <c r="AW252" s="13" t="s">
        <v>31</v>
      </c>
      <c r="AX252" s="13" t="s">
        <v>69</v>
      </c>
      <c r="AY252" s="244" t="s">
        <v>151</v>
      </c>
    </row>
    <row r="253" s="13" customFormat="1">
      <c r="A253" s="13"/>
      <c r="B253" s="233"/>
      <c r="C253" s="234"/>
      <c r="D253" s="235" t="s">
        <v>161</v>
      </c>
      <c r="E253" s="236" t="s">
        <v>19</v>
      </c>
      <c r="F253" s="237" t="s">
        <v>433</v>
      </c>
      <c r="G253" s="234"/>
      <c r="H253" s="238">
        <v>1.55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161</v>
      </c>
      <c r="AU253" s="244" t="s">
        <v>79</v>
      </c>
      <c r="AV253" s="13" t="s">
        <v>79</v>
      </c>
      <c r="AW253" s="13" t="s">
        <v>31</v>
      </c>
      <c r="AX253" s="13" t="s">
        <v>69</v>
      </c>
      <c r="AY253" s="244" t="s">
        <v>151</v>
      </c>
    </row>
    <row r="254" s="14" customFormat="1">
      <c r="A254" s="14"/>
      <c r="B254" s="245"/>
      <c r="C254" s="246"/>
      <c r="D254" s="235" t="s">
        <v>161</v>
      </c>
      <c r="E254" s="247" t="s">
        <v>19</v>
      </c>
      <c r="F254" s="248" t="s">
        <v>202</v>
      </c>
      <c r="G254" s="246"/>
      <c r="H254" s="249">
        <v>39.25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161</v>
      </c>
      <c r="AU254" s="255" t="s">
        <v>79</v>
      </c>
      <c r="AV254" s="14" t="s">
        <v>158</v>
      </c>
      <c r="AW254" s="14" t="s">
        <v>31</v>
      </c>
      <c r="AX254" s="14" t="s">
        <v>77</v>
      </c>
      <c r="AY254" s="255" t="s">
        <v>151</v>
      </c>
    </row>
    <row r="255" s="13" customFormat="1">
      <c r="A255" s="13"/>
      <c r="B255" s="233"/>
      <c r="C255" s="234"/>
      <c r="D255" s="235" t="s">
        <v>161</v>
      </c>
      <c r="E255" s="234"/>
      <c r="F255" s="237" t="s">
        <v>434</v>
      </c>
      <c r="G255" s="234"/>
      <c r="H255" s="238">
        <v>40.034999999999997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161</v>
      </c>
      <c r="AU255" s="244" t="s">
        <v>79</v>
      </c>
      <c r="AV255" s="13" t="s">
        <v>79</v>
      </c>
      <c r="AW255" s="13" t="s">
        <v>4</v>
      </c>
      <c r="AX255" s="13" t="s">
        <v>77</v>
      </c>
      <c r="AY255" s="244" t="s">
        <v>151</v>
      </c>
    </row>
    <row r="256" s="2" customFormat="1" ht="16.5" customHeight="1">
      <c r="A256" s="41"/>
      <c r="B256" s="42"/>
      <c r="C256" s="257" t="s">
        <v>435</v>
      </c>
      <c r="D256" s="257" t="s">
        <v>249</v>
      </c>
      <c r="E256" s="258" t="s">
        <v>436</v>
      </c>
      <c r="F256" s="259" t="s">
        <v>437</v>
      </c>
      <c r="G256" s="260" t="s">
        <v>191</v>
      </c>
      <c r="H256" s="261">
        <v>13.26</v>
      </c>
      <c r="I256" s="262"/>
      <c r="J256" s="263">
        <f>ROUND(I256*H256,2)</f>
        <v>0</v>
      </c>
      <c r="K256" s="259" t="s">
        <v>157</v>
      </c>
      <c r="L256" s="264"/>
      <c r="M256" s="265" t="s">
        <v>19</v>
      </c>
      <c r="N256" s="266" t="s">
        <v>40</v>
      </c>
      <c r="O256" s="87"/>
      <c r="P256" s="224">
        <f>O256*H256</f>
        <v>0</v>
      </c>
      <c r="Q256" s="224">
        <v>0.065670000000000006</v>
      </c>
      <c r="R256" s="224">
        <f>Q256*H256</f>
        <v>0.87078420000000012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175</v>
      </c>
      <c r="AT256" s="226" t="s">
        <v>249</v>
      </c>
      <c r="AU256" s="226" t="s">
        <v>79</v>
      </c>
      <c r="AY256" s="20" t="s">
        <v>151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158</v>
      </c>
      <c r="BM256" s="226" t="s">
        <v>438</v>
      </c>
    </row>
    <row r="257" s="2" customFormat="1" ht="21.75" customHeight="1">
      <c r="A257" s="41"/>
      <c r="B257" s="42"/>
      <c r="C257" s="215" t="s">
        <v>294</v>
      </c>
      <c r="D257" s="215" t="s">
        <v>153</v>
      </c>
      <c r="E257" s="216" t="s">
        <v>439</v>
      </c>
      <c r="F257" s="217" t="s">
        <v>440</v>
      </c>
      <c r="G257" s="218" t="s">
        <v>191</v>
      </c>
      <c r="H257" s="219">
        <v>14</v>
      </c>
      <c r="I257" s="220"/>
      <c r="J257" s="221">
        <f>ROUND(I257*H257,2)</f>
        <v>0</v>
      </c>
      <c r="K257" s="217" t="s">
        <v>157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8.0499999999999992E-06</v>
      </c>
      <c r="R257" s="224">
        <f>Q257*H257</f>
        <v>0.00011269999999999999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158</v>
      </c>
      <c r="AT257" s="226" t="s">
        <v>153</v>
      </c>
      <c r="AU257" s="226" t="s">
        <v>79</v>
      </c>
      <c r="AY257" s="20" t="s">
        <v>151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158</v>
      </c>
      <c r="BM257" s="226" t="s">
        <v>441</v>
      </c>
    </row>
    <row r="258" s="2" customFormat="1">
      <c r="A258" s="41"/>
      <c r="B258" s="42"/>
      <c r="C258" s="43"/>
      <c r="D258" s="228" t="s">
        <v>159</v>
      </c>
      <c r="E258" s="43"/>
      <c r="F258" s="229" t="s">
        <v>442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159</v>
      </c>
      <c r="AU258" s="20" t="s">
        <v>79</v>
      </c>
    </row>
    <row r="259" s="13" customFormat="1">
      <c r="A259" s="13"/>
      <c r="B259" s="233"/>
      <c r="C259" s="234"/>
      <c r="D259" s="235" t="s">
        <v>161</v>
      </c>
      <c r="E259" s="236" t="s">
        <v>19</v>
      </c>
      <c r="F259" s="237" t="s">
        <v>443</v>
      </c>
      <c r="G259" s="234"/>
      <c r="H259" s="238">
        <v>14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161</v>
      </c>
      <c r="AU259" s="244" t="s">
        <v>79</v>
      </c>
      <c r="AV259" s="13" t="s">
        <v>79</v>
      </c>
      <c r="AW259" s="13" t="s">
        <v>31</v>
      </c>
      <c r="AX259" s="13" t="s">
        <v>77</v>
      </c>
      <c r="AY259" s="244" t="s">
        <v>151</v>
      </c>
    </row>
    <row r="260" s="2" customFormat="1" ht="24.15" customHeight="1">
      <c r="A260" s="41"/>
      <c r="B260" s="42"/>
      <c r="C260" s="215" t="s">
        <v>444</v>
      </c>
      <c r="D260" s="215" t="s">
        <v>153</v>
      </c>
      <c r="E260" s="216" t="s">
        <v>445</v>
      </c>
      <c r="F260" s="217" t="s">
        <v>446</v>
      </c>
      <c r="G260" s="218" t="s">
        <v>191</v>
      </c>
      <c r="H260" s="219">
        <v>14</v>
      </c>
      <c r="I260" s="220"/>
      <c r="J260" s="221">
        <f>ROUND(I260*H260,2)</f>
        <v>0</v>
      </c>
      <c r="K260" s="217" t="s">
        <v>157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0.00033960000000000001</v>
      </c>
      <c r="R260" s="224">
        <f>Q260*H260</f>
        <v>0.0047544000000000006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158</v>
      </c>
      <c r="AT260" s="226" t="s">
        <v>153</v>
      </c>
      <c r="AU260" s="226" t="s">
        <v>79</v>
      </c>
      <c r="AY260" s="20" t="s">
        <v>151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158</v>
      </c>
      <c r="BM260" s="226" t="s">
        <v>447</v>
      </c>
    </row>
    <row r="261" s="2" customFormat="1">
      <c r="A261" s="41"/>
      <c r="B261" s="42"/>
      <c r="C261" s="43"/>
      <c r="D261" s="228" t="s">
        <v>159</v>
      </c>
      <c r="E261" s="43"/>
      <c r="F261" s="229" t="s">
        <v>448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159</v>
      </c>
      <c r="AU261" s="20" t="s">
        <v>79</v>
      </c>
    </row>
    <row r="262" s="2" customFormat="1" ht="16.5" customHeight="1">
      <c r="A262" s="41"/>
      <c r="B262" s="42"/>
      <c r="C262" s="215" t="s">
        <v>302</v>
      </c>
      <c r="D262" s="215" t="s">
        <v>153</v>
      </c>
      <c r="E262" s="216" t="s">
        <v>449</v>
      </c>
      <c r="F262" s="217" t="s">
        <v>450</v>
      </c>
      <c r="G262" s="218" t="s">
        <v>156</v>
      </c>
      <c r="H262" s="219">
        <v>1356.5799999999999</v>
      </c>
      <c r="I262" s="220"/>
      <c r="J262" s="221">
        <f>ROUND(I262*H262,2)</f>
        <v>0</v>
      </c>
      <c r="K262" s="217" t="s">
        <v>157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0.00046749999999999998</v>
      </c>
      <c r="R262" s="224">
        <f>Q262*H262</f>
        <v>0.63420114999999999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158</v>
      </c>
      <c r="AT262" s="226" t="s">
        <v>153</v>
      </c>
      <c r="AU262" s="226" t="s">
        <v>79</v>
      </c>
      <c r="AY262" s="20" t="s">
        <v>151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158</v>
      </c>
      <c r="BM262" s="226" t="s">
        <v>451</v>
      </c>
    </row>
    <row r="263" s="2" customFormat="1">
      <c r="A263" s="41"/>
      <c r="B263" s="42"/>
      <c r="C263" s="43"/>
      <c r="D263" s="228" t="s">
        <v>159</v>
      </c>
      <c r="E263" s="43"/>
      <c r="F263" s="229" t="s">
        <v>452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159</v>
      </c>
      <c r="AU263" s="20" t="s">
        <v>79</v>
      </c>
    </row>
    <row r="264" s="13" customFormat="1">
      <c r="A264" s="13"/>
      <c r="B264" s="233"/>
      <c r="C264" s="234"/>
      <c r="D264" s="235" t="s">
        <v>161</v>
      </c>
      <c r="E264" s="236" t="s">
        <v>19</v>
      </c>
      <c r="F264" s="237" t="s">
        <v>453</v>
      </c>
      <c r="G264" s="234"/>
      <c r="H264" s="238">
        <v>1356.5799999999999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161</v>
      </c>
      <c r="AU264" s="244" t="s">
        <v>79</v>
      </c>
      <c r="AV264" s="13" t="s">
        <v>79</v>
      </c>
      <c r="AW264" s="13" t="s">
        <v>31</v>
      </c>
      <c r="AX264" s="13" t="s">
        <v>77</v>
      </c>
      <c r="AY264" s="244" t="s">
        <v>151</v>
      </c>
    </row>
    <row r="265" s="12" customFormat="1" ht="22.8" customHeight="1">
      <c r="A265" s="12"/>
      <c r="B265" s="199"/>
      <c r="C265" s="200"/>
      <c r="D265" s="201" t="s">
        <v>68</v>
      </c>
      <c r="E265" s="213" t="s">
        <v>454</v>
      </c>
      <c r="F265" s="213" t="s">
        <v>455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SUM(P266:P284)</f>
        <v>0</v>
      </c>
      <c r="Q265" s="207"/>
      <c r="R265" s="208">
        <f>SUM(R266:R284)</f>
        <v>0</v>
      </c>
      <c r="S265" s="207"/>
      <c r="T265" s="209">
        <f>SUM(T266:T284)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77</v>
      </c>
      <c r="AT265" s="211" t="s">
        <v>68</v>
      </c>
      <c r="AU265" s="211" t="s">
        <v>77</v>
      </c>
      <c r="AY265" s="210" t="s">
        <v>151</v>
      </c>
      <c r="BK265" s="212">
        <f>SUM(BK266:BK284)</f>
        <v>0</v>
      </c>
    </row>
    <row r="266" s="2" customFormat="1" ht="24.15" customHeight="1">
      <c r="A266" s="41"/>
      <c r="B266" s="42"/>
      <c r="C266" s="215" t="s">
        <v>456</v>
      </c>
      <c r="D266" s="215" t="s">
        <v>153</v>
      </c>
      <c r="E266" s="216" t="s">
        <v>457</v>
      </c>
      <c r="F266" s="217" t="s">
        <v>458</v>
      </c>
      <c r="G266" s="218" t="s">
        <v>230</v>
      </c>
      <c r="H266" s="219">
        <v>1030.2470000000001</v>
      </c>
      <c r="I266" s="220"/>
      <c r="J266" s="221">
        <f>ROUND(I266*H266,2)</f>
        <v>0</v>
      </c>
      <c r="K266" s="217" t="s">
        <v>157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158</v>
      </c>
      <c r="AT266" s="226" t="s">
        <v>153</v>
      </c>
      <c r="AU266" s="226" t="s">
        <v>79</v>
      </c>
      <c r="AY266" s="20" t="s">
        <v>151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158</v>
      </c>
      <c r="BM266" s="226" t="s">
        <v>459</v>
      </c>
    </row>
    <row r="267" s="2" customFormat="1">
      <c r="A267" s="41"/>
      <c r="B267" s="42"/>
      <c r="C267" s="43"/>
      <c r="D267" s="228" t="s">
        <v>159</v>
      </c>
      <c r="E267" s="43"/>
      <c r="F267" s="229" t="s">
        <v>460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159</v>
      </c>
      <c r="AU267" s="20" t="s">
        <v>79</v>
      </c>
    </row>
    <row r="268" s="13" customFormat="1">
      <c r="A268" s="13"/>
      <c r="B268" s="233"/>
      <c r="C268" s="234"/>
      <c r="D268" s="235" t="s">
        <v>161</v>
      </c>
      <c r="E268" s="236" t="s">
        <v>19</v>
      </c>
      <c r="F268" s="237" t="s">
        <v>461</v>
      </c>
      <c r="G268" s="234"/>
      <c r="H268" s="238">
        <v>9.1270000000000007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161</v>
      </c>
      <c r="AU268" s="244" t="s">
        <v>79</v>
      </c>
      <c r="AV268" s="13" t="s">
        <v>79</v>
      </c>
      <c r="AW268" s="13" t="s">
        <v>31</v>
      </c>
      <c r="AX268" s="13" t="s">
        <v>69</v>
      </c>
      <c r="AY268" s="244" t="s">
        <v>151</v>
      </c>
    </row>
    <row r="269" s="13" customFormat="1">
      <c r="A269" s="13"/>
      <c r="B269" s="233"/>
      <c r="C269" s="234"/>
      <c r="D269" s="235" t="s">
        <v>161</v>
      </c>
      <c r="E269" s="236" t="s">
        <v>19</v>
      </c>
      <c r="F269" s="237" t="s">
        <v>462</v>
      </c>
      <c r="G269" s="234"/>
      <c r="H269" s="238">
        <v>257.565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161</v>
      </c>
      <c r="AU269" s="244" t="s">
        <v>79</v>
      </c>
      <c r="AV269" s="13" t="s">
        <v>79</v>
      </c>
      <c r="AW269" s="13" t="s">
        <v>31</v>
      </c>
      <c r="AX269" s="13" t="s">
        <v>69</v>
      </c>
      <c r="AY269" s="244" t="s">
        <v>151</v>
      </c>
    </row>
    <row r="270" s="13" customFormat="1">
      <c r="A270" s="13"/>
      <c r="B270" s="233"/>
      <c r="C270" s="234"/>
      <c r="D270" s="235" t="s">
        <v>161</v>
      </c>
      <c r="E270" s="236" t="s">
        <v>19</v>
      </c>
      <c r="F270" s="237" t="s">
        <v>463</v>
      </c>
      <c r="G270" s="234"/>
      <c r="H270" s="238">
        <v>763.55499999999995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161</v>
      </c>
      <c r="AU270" s="244" t="s">
        <v>79</v>
      </c>
      <c r="AV270" s="13" t="s">
        <v>79</v>
      </c>
      <c r="AW270" s="13" t="s">
        <v>31</v>
      </c>
      <c r="AX270" s="13" t="s">
        <v>69</v>
      </c>
      <c r="AY270" s="244" t="s">
        <v>151</v>
      </c>
    </row>
    <row r="271" s="14" customFormat="1">
      <c r="A271" s="14"/>
      <c r="B271" s="245"/>
      <c r="C271" s="246"/>
      <c r="D271" s="235" t="s">
        <v>161</v>
      </c>
      <c r="E271" s="247" t="s">
        <v>19</v>
      </c>
      <c r="F271" s="248" t="s">
        <v>202</v>
      </c>
      <c r="G271" s="246"/>
      <c r="H271" s="249">
        <v>1030.2470000000001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161</v>
      </c>
      <c r="AU271" s="255" t="s">
        <v>79</v>
      </c>
      <c r="AV271" s="14" t="s">
        <v>158</v>
      </c>
      <c r="AW271" s="14" t="s">
        <v>31</v>
      </c>
      <c r="AX271" s="14" t="s">
        <v>77</v>
      </c>
      <c r="AY271" s="255" t="s">
        <v>151</v>
      </c>
    </row>
    <row r="272" s="2" customFormat="1" ht="24.15" customHeight="1">
      <c r="A272" s="41"/>
      <c r="B272" s="42"/>
      <c r="C272" s="215" t="s">
        <v>464</v>
      </c>
      <c r="D272" s="215" t="s">
        <v>153</v>
      </c>
      <c r="E272" s="216" t="s">
        <v>465</v>
      </c>
      <c r="F272" s="217" t="s">
        <v>466</v>
      </c>
      <c r="G272" s="218" t="s">
        <v>230</v>
      </c>
      <c r="H272" s="219">
        <v>9272.223</v>
      </c>
      <c r="I272" s="220"/>
      <c r="J272" s="221">
        <f>ROUND(I272*H272,2)</f>
        <v>0</v>
      </c>
      <c r="K272" s="217" t="s">
        <v>157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158</v>
      </c>
      <c r="AT272" s="226" t="s">
        <v>153</v>
      </c>
      <c r="AU272" s="226" t="s">
        <v>79</v>
      </c>
      <c r="AY272" s="20" t="s">
        <v>151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158</v>
      </c>
      <c r="BM272" s="226" t="s">
        <v>467</v>
      </c>
    </row>
    <row r="273" s="2" customFormat="1">
      <c r="A273" s="41"/>
      <c r="B273" s="42"/>
      <c r="C273" s="43"/>
      <c r="D273" s="228" t="s">
        <v>159</v>
      </c>
      <c r="E273" s="43"/>
      <c r="F273" s="229" t="s">
        <v>468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159</v>
      </c>
      <c r="AU273" s="20" t="s">
        <v>79</v>
      </c>
    </row>
    <row r="274" s="2" customFormat="1">
      <c r="A274" s="41"/>
      <c r="B274" s="42"/>
      <c r="C274" s="43"/>
      <c r="D274" s="235" t="s">
        <v>238</v>
      </c>
      <c r="E274" s="43"/>
      <c r="F274" s="256" t="s">
        <v>469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238</v>
      </c>
      <c r="AU274" s="20" t="s">
        <v>79</v>
      </c>
    </row>
    <row r="275" s="13" customFormat="1">
      <c r="A275" s="13"/>
      <c r="B275" s="233"/>
      <c r="C275" s="234"/>
      <c r="D275" s="235" t="s">
        <v>161</v>
      </c>
      <c r="E275" s="234"/>
      <c r="F275" s="237" t="s">
        <v>470</v>
      </c>
      <c r="G275" s="234"/>
      <c r="H275" s="238">
        <v>9272.223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161</v>
      </c>
      <c r="AU275" s="244" t="s">
        <v>79</v>
      </c>
      <c r="AV275" s="13" t="s">
        <v>79</v>
      </c>
      <c r="AW275" s="13" t="s">
        <v>4</v>
      </c>
      <c r="AX275" s="13" t="s">
        <v>77</v>
      </c>
      <c r="AY275" s="244" t="s">
        <v>151</v>
      </c>
    </row>
    <row r="276" s="2" customFormat="1" ht="24.15" customHeight="1">
      <c r="A276" s="41"/>
      <c r="B276" s="42"/>
      <c r="C276" s="215" t="s">
        <v>471</v>
      </c>
      <c r="D276" s="215" t="s">
        <v>153</v>
      </c>
      <c r="E276" s="216" t="s">
        <v>472</v>
      </c>
      <c r="F276" s="217" t="s">
        <v>473</v>
      </c>
      <c r="G276" s="218" t="s">
        <v>230</v>
      </c>
      <c r="H276" s="219">
        <v>182.01599999999999</v>
      </c>
      <c r="I276" s="220"/>
      <c r="J276" s="221">
        <f>ROUND(I276*H276,2)</f>
        <v>0</v>
      </c>
      <c r="K276" s="217" t="s">
        <v>157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158</v>
      </c>
      <c r="AT276" s="226" t="s">
        <v>153</v>
      </c>
      <c r="AU276" s="226" t="s">
        <v>79</v>
      </c>
      <c r="AY276" s="20" t="s">
        <v>151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158</v>
      </c>
      <c r="BM276" s="226" t="s">
        <v>474</v>
      </c>
    </row>
    <row r="277" s="2" customFormat="1">
      <c r="A277" s="41"/>
      <c r="B277" s="42"/>
      <c r="C277" s="43"/>
      <c r="D277" s="228" t="s">
        <v>159</v>
      </c>
      <c r="E277" s="43"/>
      <c r="F277" s="229" t="s">
        <v>475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159</v>
      </c>
      <c r="AU277" s="20" t="s">
        <v>79</v>
      </c>
    </row>
    <row r="278" s="13" customFormat="1">
      <c r="A278" s="13"/>
      <c r="B278" s="233"/>
      <c r="C278" s="234"/>
      <c r="D278" s="235" t="s">
        <v>161</v>
      </c>
      <c r="E278" s="236" t="s">
        <v>19</v>
      </c>
      <c r="F278" s="237" t="s">
        <v>476</v>
      </c>
      <c r="G278" s="234"/>
      <c r="H278" s="238">
        <v>182.01599999999999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161</v>
      </c>
      <c r="AU278" s="244" t="s">
        <v>79</v>
      </c>
      <c r="AV278" s="13" t="s">
        <v>79</v>
      </c>
      <c r="AW278" s="13" t="s">
        <v>31</v>
      </c>
      <c r="AX278" s="13" t="s">
        <v>77</v>
      </c>
      <c r="AY278" s="244" t="s">
        <v>151</v>
      </c>
    </row>
    <row r="279" s="2" customFormat="1" ht="24.15" customHeight="1">
      <c r="A279" s="41"/>
      <c r="B279" s="42"/>
      <c r="C279" s="215" t="s">
        <v>477</v>
      </c>
      <c r="D279" s="215" t="s">
        <v>153</v>
      </c>
      <c r="E279" s="216" t="s">
        <v>478</v>
      </c>
      <c r="F279" s="217" t="s">
        <v>479</v>
      </c>
      <c r="G279" s="218" t="s">
        <v>230</v>
      </c>
      <c r="H279" s="219">
        <v>257.565</v>
      </c>
      <c r="I279" s="220"/>
      <c r="J279" s="221">
        <f>ROUND(I279*H279,2)</f>
        <v>0</v>
      </c>
      <c r="K279" s="217" t="s">
        <v>157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158</v>
      </c>
      <c r="AT279" s="226" t="s">
        <v>153</v>
      </c>
      <c r="AU279" s="226" t="s">
        <v>79</v>
      </c>
      <c r="AY279" s="20" t="s">
        <v>151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158</v>
      </c>
      <c r="BM279" s="226" t="s">
        <v>480</v>
      </c>
    </row>
    <row r="280" s="2" customFormat="1">
      <c r="A280" s="41"/>
      <c r="B280" s="42"/>
      <c r="C280" s="43"/>
      <c r="D280" s="228" t="s">
        <v>159</v>
      </c>
      <c r="E280" s="43"/>
      <c r="F280" s="229" t="s">
        <v>481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159</v>
      </c>
      <c r="AU280" s="20" t="s">
        <v>79</v>
      </c>
    </row>
    <row r="281" s="13" customFormat="1">
      <c r="A281" s="13"/>
      <c r="B281" s="233"/>
      <c r="C281" s="234"/>
      <c r="D281" s="235" t="s">
        <v>161</v>
      </c>
      <c r="E281" s="236" t="s">
        <v>19</v>
      </c>
      <c r="F281" s="237" t="s">
        <v>462</v>
      </c>
      <c r="G281" s="234"/>
      <c r="H281" s="238">
        <v>257.565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161</v>
      </c>
      <c r="AU281" s="244" t="s">
        <v>79</v>
      </c>
      <c r="AV281" s="13" t="s">
        <v>79</v>
      </c>
      <c r="AW281" s="13" t="s">
        <v>31</v>
      </c>
      <c r="AX281" s="13" t="s">
        <v>77</v>
      </c>
      <c r="AY281" s="244" t="s">
        <v>151</v>
      </c>
    </row>
    <row r="282" s="2" customFormat="1" ht="24.15" customHeight="1">
      <c r="A282" s="41"/>
      <c r="B282" s="42"/>
      <c r="C282" s="215" t="s">
        <v>482</v>
      </c>
      <c r="D282" s="215" t="s">
        <v>153</v>
      </c>
      <c r="E282" s="216" t="s">
        <v>483</v>
      </c>
      <c r="F282" s="217" t="s">
        <v>484</v>
      </c>
      <c r="G282" s="218" t="s">
        <v>230</v>
      </c>
      <c r="H282" s="219">
        <v>590.65499999999997</v>
      </c>
      <c r="I282" s="220"/>
      <c r="J282" s="221">
        <f>ROUND(I282*H282,2)</f>
        <v>0</v>
      </c>
      <c r="K282" s="217" t="s">
        <v>157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158</v>
      </c>
      <c r="AT282" s="226" t="s">
        <v>153</v>
      </c>
      <c r="AU282" s="226" t="s">
        <v>79</v>
      </c>
      <c r="AY282" s="20" t="s">
        <v>151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158</v>
      </c>
      <c r="BM282" s="226" t="s">
        <v>485</v>
      </c>
    </row>
    <row r="283" s="2" customFormat="1">
      <c r="A283" s="41"/>
      <c r="B283" s="42"/>
      <c r="C283" s="43"/>
      <c r="D283" s="228" t="s">
        <v>159</v>
      </c>
      <c r="E283" s="43"/>
      <c r="F283" s="229" t="s">
        <v>486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159</v>
      </c>
      <c r="AU283" s="20" t="s">
        <v>79</v>
      </c>
    </row>
    <row r="284" s="13" customFormat="1">
      <c r="A284" s="13"/>
      <c r="B284" s="233"/>
      <c r="C284" s="234"/>
      <c r="D284" s="235" t="s">
        <v>161</v>
      </c>
      <c r="E284" s="236" t="s">
        <v>19</v>
      </c>
      <c r="F284" s="237" t="s">
        <v>487</v>
      </c>
      <c r="G284" s="234"/>
      <c r="H284" s="238">
        <v>590.65499999999997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161</v>
      </c>
      <c r="AU284" s="244" t="s">
        <v>79</v>
      </c>
      <c r="AV284" s="13" t="s">
        <v>79</v>
      </c>
      <c r="AW284" s="13" t="s">
        <v>31</v>
      </c>
      <c r="AX284" s="13" t="s">
        <v>77</v>
      </c>
      <c r="AY284" s="244" t="s">
        <v>151</v>
      </c>
    </row>
    <row r="285" s="12" customFormat="1" ht="22.8" customHeight="1">
      <c r="A285" s="12"/>
      <c r="B285" s="199"/>
      <c r="C285" s="200"/>
      <c r="D285" s="201" t="s">
        <v>68</v>
      </c>
      <c r="E285" s="213" t="s">
        <v>488</v>
      </c>
      <c r="F285" s="213" t="s">
        <v>489</v>
      </c>
      <c r="G285" s="200"/>
      <c r="H285" s="200"/>
      <c r="I285" s="203"/>
      <c r="J285" s="214">
        <f>BK285</f>
        <v>0</v>
      </c>
      <c r="K285" s="200"/>
      <c r="L285" s="205"/>
      <c r="M285" s="206"/>
      <c r="N285" s="207"/>
      <c r="O285" s="207"/>
      <c r="P285" s="208">
        <f>SUM(P286:P287)</f>
        <v>0</v>
      </c>
      <c r="Q285" s="207"/>
      <c r="R285" s="208">
        <f>SUM(R286:R287)</f>
        <v>0</v>
      </c>
      <c r="S285" s="207"/>
      <c r="T285" s="209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77</v>
      </c>
      <c r="AT285" s="211" t="s">
        <v>68</v>
      </c>
      <c r="AU285" s="211" t="s">
        <v>77</v>
      </c>
      <c r="AY285" s="210" t="s">
        <v>151</v>
      </c>
      <c r="BK285" s="212">
        <f>SUM(BK286:BK287)</f>
        <v>0</v>
      </c>
    </row>
    <row r="286" s="2" customFormat="1" ht="24.15" customHeight="1">
      <c r="A286" s="41"/>
      <c r="B286" s="42"/>
      <c r="C286" s="215" t="s">
        <v>310</v>
      </c>
      <c r="D286" s="215" t="s">
        <v>153</v>
      </c>
      <c r="E286" s="216" t="s">
        <v>490</v>
      </c>
      <c r="F286" s="217" t="s">
        <v>491</v>
      </c>
      <c r="G286" s="218" t="s">
        <v>230</v>
      </c>
      <c r="H286" s="219">
        <v>2252.9639999999999</v>
      </c>
      <c r="I286" s="220"/>
      <c r="J286" s="221">
        <f>ROUND(I286*H286,2)</f>
        <v>0</v>
      </c>
      <c r="K286" s="217" t="s">
        <v>157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158</v>
      </c>
      <c r="AT286" s="226" t="s">
        <v>153</v>
      </c>
      <c r="AU286" s="226" t="s">
        <v>79</v>
      </c>
      <c r="AY286" s="20" t="s">
        <v>151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158</v>
      </c>
      <c r="BM286" s="226" t="s">
        <v>492</v>
      </c>
    </row>
    <row r="287" s="2" customFormat="1">
      <c r="A287" s="41"/>
      <c r="B287" s="42"/>
      <c r="C287" s="43"/>
      <c r="D287" s="228" t="s">
        <v>159</v>
      </c>
      <c r="E287" s="43"/>
      <c r="F287" s="229" t="s">
        <v>493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159</v>
      </c>
      <c r="AU287" s="20" t="s">
        <v>79</v>
      </c>
    </row>
    <row r="288" s="12" customFormat="1" ht="25.92" customHeight="1">
      <c r="A288" s="12"/>
      <c r="B288" s="199"/>
      <c r="C288" s="200"/>
      <c r="D288" s="201" t="s">
        <v>68</v>
      </c>
      <c r="E288" s="202" t="s">
        <v>249</v>
      </c>
      <c r="F288" s="202" t="s">
        <v>494</v>
      </c>
      <c r="G288" s="200"/>
      <c r="H288" s="200"/>
      <c r="I288" s="203"/>
      <c r="J288" s="204">
        <f>BK288</f>
        <v>0</v>
      </c>
      <c r="K288" s="200"/>
      <c r="L288" s="205"/>
      <c r="M288" s="206"/>
      <c r="N288" s="207"/>
      <c r="O288" s="207"/>
      <c r="P288" s="208">
        <f>P289</f>
        <v>0</v>
      </c>
      <c r="Q288" s="207"/>
      <c r="R288" s="208">
        <f>R289</f>
        <v>0.036225</v>
      </c>
      <c r="S288" s="207"/>
      <c r="T288" s="209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167</v>
      </c>
      <c r="AT288" s="211" t="s">
        <v>68</v>
      </c>
      <c r="AU288" s="211" t="s">
        <v>69</v>
      </c>
      <c r="AY288" s="210" t="s">
        <v>151</v>
      </c>
      <c r="BK288" s="212">
        <f>BK289</f>
        <v>0</v>
      </c>
    </row>
    <row r="289" s="12" customFormat="1" ht="22.8" customHeight="1">
      <c r="A289" s="12"/>
      <c r="B289" s="199"/>
      <c r="C289" s="200"/>
      <c r="D289" s="201" t="s">
        <v>68</v>
      </c>
      <c r="E289" s="213" t="s">
        <v>495</v>
      </c>
      <c r="F289" s="213" t="s">
        <v>496</v>
      </c>
      <c r="G289" s="200"/>
      <c r="H289" s="200"/>
      <c r="I289" s="203"/>
      <c r="J289" s="214">
        <f>BK289</f>
        <v>0</v>
      </c>
      <c r="K289" s="200"/>
      <c r="L289" s="205"/>
      <c r="M289" s="206"/>
      <c r="N289" s="207"/>
      <c r="O289" s="207"/>
      <c r="P289" s="208">
        <f>SUM(P290:P296)</f>
        <v>0</v>
      </c>
      <c r="Q289" s="207"/>
      <c r="R289" s="208">
        <f>SUM(R290:R296)</f>
        <v>0.036225</v>
      </c>
      <c r="S289" s="207"/>
      <c r="T289" s="209">
        <f>SUM(T290:T296)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0" t="s">
        <v>167</v>
      </c>
      <c r="AT289" s="211" t="s">
        <v>68</v>
      </c>
      <c r="AU289" s="211" t="s">
        <v>77</v>
      </c>
      <c r="AY289" s="210" t="s">
        <v>151</v>
      </c>
      <c r="BK289" s="212">
        <f>SUM(BK290:BK296)</f>
        <v>0</v>
      </c>
    </row>
    <row r="290" s="2" customFormat="1" ht="16.5" customHeight="1">
      <c r="A290" s="41"/>
      <c r="B290" s="42"/>
      <c r="C290" s="215" t="s">
        <v>497</v>
      </c>
      <c r="D290" s="215" t="s">
        <v>153</v>
      </c>
      <c r="E290" s="216" t="s">
        <v>498</v>
      </c>
      <c r="F290" s="217" t="s">
        <v>499</v>
      </c>
      <c r="G290" s="218" t="s">
        <v>191</v>
      </c>
      <c r="H290" s="219">
        <v>50</v>
      </c>
      <c r="I290" s="220"/>
      <c r="J290" s="221">
        <f>ROUND(I290*H290,2)</f>
        <v>0</v>
      </c>
      <c r="K290" s="217" t="s">
        <v>157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500</v>
      </c>
      <c r="AT290" s="226" t="s">
        <v>153</v>
      </c>
      <c r="AU290" s="226" t="s">
        <v>79</v>
      </c>
      <c r="AY290" s="20" t="s">
        <v>151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500</v>
      </c>
      <c r="BM290" s="226" t="s">
        <v>501</v>
      </c>
    </row>
    <row r="291" s="2" customFormat="1">
      <c r="A291" s="41"/>
      <c r="B291" s="42"/>
      <c r="C291" s="43"/>
      <c r="D291" s="228" t="s">
        <v>159</v>
      </c>
      <c r="E291" s="43"/>
      <c r="F291" s="229" t="s">
        <v>502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159</v>
      </c>
      <c r="AU291" s="20" t="s">
        <v>79</v>
      </c>
    </row>
    <row r="292" s="13" customFormat="1">
      <c r="A292" s="13"/>
      <c r="B292" s="233"/>
      <c r="C292" s="234"/>
      <c r="D292" s="235" t="s">
        <v>161</v>
      </c>
      <c r="E292" s="236" t="s">
        <v>19</v>
      </c>
      <c r="F292" s="237" t="s">
        <v>503</v>
      </c>
      <c r="G292" s="234"/>
      <c r="H292" s="238">
        <v>25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161</v>
      </c>
      <c r="AU292" s="244" t="s">
        <v>79</v>
      </c>
      <c r="AV292" s="13" t="s">
        <v>79</v>
      </c>
      <c r="AW292" s="13" t="s">
        <v>31</v>
      </c>
      <c r="AX292" s="13" t="s">
        <v>69</v>
      </c>
      <c r="AY292" s="244" t="s">
        <v>151</v>
      </c>
    </row>
    <row r="293" s="13" customFormat="1">
      <c r="A293" s="13"/>
      <c r="B293" s="233"/>
      <c r="C293" s="234"/>
      <c r="D293" s="235" t="s">
        <v>161</v>
      </c>
      <c r="E293" s="236" t="s">
        <v>19</v>
      </c>
      <c r="F293" s="237" t="s">
        <v>504</v>
      </c>
      <c r="G293" s="234"/>
      <c r="H293" s="238">
        <v>25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161</v>
      </c>
      <c r="AU293" s="244" t="s">
        <v>79</v>
      </c>
      <c r="AV293" s="13" t="s">
        <v>79</v>
      </c>
      <c r="AW293" s="13" t="s">
        <v>31</v>
      </c>
      <c r="AX293" s="13" t="s">
        <v>69</v>
      </c>
      <c r="AY293" s="244" t="s">
        <v>151</v>
      </c>
    </row>
    <row r="294" s="14" customFormat="1">
      <c r="A294" s="14"/>
      <c r="B294" s="245"/>
      <c r="C294" s="246"/>
      <c r="D294" s="235" t="s">
        <v>161</v>
      </c>
      <c r="E294" s="247" t="s">
        <v>19</v>
      </c>
      <c r="F294" s="248" t="s">
        <v>202</v>
      </c>
      <c r="G294" s="246"/>
      <c r="H294" s="249">
        <v>50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161</v>
      </c>
      <c r="AU294" s="255" t="s">
        <v>79</v>
      </c>
      <c r="AV294" s="14" t="s">
        <v>158</v>
      </c>
      <c r="AW294" s="14" t="s">
        <v>31</v>
      </c>
      <c r="AX294" s="14" t="s">
        <v>77</v>
      </c>
      <c r="AY294" s="255" t="s">
        <v>151</v>
      </c>
    </row>
    <row r="295" s="2" customFormat="1" ht="16.5" customHeight="1">
      <c r="A295" s="41"/>
      <c r="B295" s="42"/>
      <c r="C295" s="257" t="s">
        <v>316</v>
      </c>
      <c r="D295" s="257" t="s">
        <v>249</v>
      </c>
      <c r="E295" s="258" t="s">
        <v>505</v>
      </c>
      <c r="F295" s="259" t="s">
        <v>506</v>
      </c>
      <c r="G295" s="260" t="s">
        <v>191</v>
      </c>
      <c r="H295" s="261">
        <v>52.5</v>
      </c>
      <c r="I295" s="262"/>
      <c r="J295" s="263">
        <f>ROUND(I295*H295,2)</f>
        <v>0</v>
      </c>
      <c r="K295" s="259" t="s">
        <v>157</v>
      </c>
      <c r="L295" s="264"/>
      <c r="M295" s="265" t="s">
        <v>19</v>
      </c>
      <c r="N295" s="266" t="s">
        <v>40</v>
      </c>
      <c r="O295" s="87"/>
      <c r="P295" s="224">
        <f>O295*H295</f>
        <v>0</v>
      </c>
      <c r="Q295" s="224">
        <v>0.00068999999999999997</v>
      </c>
      <c r="R295" s="224">
        <f>Q295*H295</f>
        <v>0.036225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507</v>
      </c>
      <c r="AT295" s="226" t="s">
        <v>249</v>
      </c>
      <c r="AU295" s="226" t="s">
        <v>79</v>
      </c>
      <c r="AY295" s="20" t="s">
        <v>151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500</v>
      </c>
      <c r="BM295" s="226" t="s">
        <v>508</v>
      </c>
    </row>
    <row r="296" s="13" customFormat="1">
      <c r="A296" s="13"/>
      <c r="B296" s="233"/>
      <c r="C296" s="234"/>
      <c r="D296" s="235" t="s">
        <v>161</v>
      </c>
      <c r="E296" s="234"/>
      <c r="F296" s="237" t="s">
        <v>509</v>
      </c>
      <c r="G296" s="234"/>
      <c r="H296" s="238">
        <v>52.5</v>
      </c>
      <c r="I296" s="239"/>
      <c r="J296" s="234"/>
      <c r="K296" s="234"/>
      <c r="L296" s="240"/>
      <c r="M296" s="267"/>
      <c r="N296" s="268"/>
      <c r="O296" s="268"/>
      <c r="P296" s="268"/>
      <c r="Q296" s="268"/>
      <c r="R296" s="268"/>
      <c r="S296" s="268"/>
      <c r="T296" s="26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161</v>
      </c>
      <c r="AU296" s="244" t="s">
        <v>79</v>
      </c>
      <c r="AV296" s="13" t="s">
        <v>79</v>
      </c>
      <c r="AW296" s="13" t="s">
        <v>4</v>
      </c>
      <c r="AX296" s="13" t="s">
        <v>77</v>
      </c>
      <c r="AY296" s="244" t="s">
        <v>151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numm1Z+VuPbWW6ENGWhYQ2wRO3P1TvViIkvsAYdLdJGR6eVXMaThf4qTPgp48DQgUX8Boyfs6LHjF+H4pZEZwg==" hashValue="Cvv6V2SUimUg8wqCmIbFz/0+qlF234VHsTa/B5mneY/mVJB0TgzmKvi86js0aVdg9EFxdYSYeofhVuEdlvcScQ==" algorithmName="SHA-512" password="88A1"/>
  <autoFilter ref="C87:K29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106187"/>
    <hyperlink ref="F95" r:id="rId2" display="https://podminky.urs.cz/item/CS_URS_2024_01/113106195"/>
    <hyperlink ref="F98" r:id="rId3" display="https://podminky.urs.cz/item/CS_URS_2024_01/113107222"/>
    <hyperlink ref="F101" r:id="rId4" display="https://podminky.urs.cz/item/CS_URS_2024_01/113107223"/>
    <hyperlink ref="F104" r:id="rId5" display="https://podminky.urs.cz/item/CS_URS_2024_01/113107232"/>
    <hyperlink ref="F107" r:id="rId6" display="https://podminky.urs.cz/item/CS_URS_2024_01/113107243"/>
    <hyperlink ref="F110" r:id="rId7" display="https://podminky.urs.cz/item/CS_URS_2024_01/113201112"/>
    <hyperlink ref="F113" r:id="rId8" display="https://podminky.urs.cz/item/CS_URS_2024_01/122251105"/>
    <hyperlink ref="F118" r:id="rId9" display="https://podminky.urs.cz/item/CS_URS_2024_01/129001101"/>
    <hyperlink ref="F125" r:id="rId10" display="https://podminky.urs.cz/item/CS_URS_2024_01/132251102"/>
    <hyperlink ref="F128" r:id="rId11" display="https://podminky.urs.cz/item/CS_URS_2024_01/162751117"/>
    <hyperlink ref="F131" r:id="rId12" display="https://podminky.urs.cz/item/CS_URS_2024_01/167151101"/>
    <hyperlink ref="F133" r:id="rId13" display="https://podminky.urs.cz/item/CS_URS_2024_01/171201231"/>
    <hyperlink ref="F136" r:id="rId14" display="https://podminky.urs.cz/item/CS_URS_2024_01/181152302"/>
    <hyperlink ref="F143" r:id="rId15" display="https://podminky.urs.cz/item/CS_URS_2024_01/211971110"/>
    <hyperlink ref="F148" r:id="rId16" display="https://podminky.urs.cz/item/CS_URS_2024_01/212752402"/>
    <hyperlink ref="F152" r:id="rId17" display="https://podminky.urs.cz/item/CS_URS_2024_01/561121113"/>
    <hyperlink ref="F157" r:id="rId18" display="https://podminky.urs.cz/item/CS_URS_2024_01/561121114"/>
    <hyperlink ref="F162" r:id="rId19" display="https://podminky.urs.cz/item/CS_URS_2024_01/564231011"/>
    <hyperlink ref="F165" r:id="rId20" display="https://podminky.urs.cz/item/CS_URS_2024_01/564841111"/>
    <hyperlink ref="F169" r:id="rId21" display="https://podminky.urs.cz/item/CS_URS_2024_01/564851111"/>
    <hyperlink ref="F175" r:id="rId22" display="https://podminky.urs.cz/item/CS_URS_2024_01/564861111"/>
    <hyperlink ref="F182" r:id="rId23" display="https://podminky.urs.cz/item/CS_URS_2024_01/567132111"/>
    <hyperlink ref="F186" r:id="rId24" display="https://podminky.urs.cz/item/CS_URS_2024_01/571904111"/>
    <hyperlink ref="F190" r:id="rId25" display="https://podminky.urs.cz/item/CS_URS_2024_01/596212223"/>
    <hyperlink ref="F198" r:id="rId26" display="https://podminky.urs.cz/item/CS_URS_2024_01/596212223"/>
    <hyperlink ref="F203" r:id="rId27" display="https://podminky.urs.cz/item/CS_URS_2024_01/596412213"/>
    <hyperlink ref="F210" r:id="rId28" display="https://podminky.urs.cz/item/CS_URS_2024_01/596911111"/>
    <hyperlink ref="F216" r:id="rId29" display="https://podminky.urs.cz/item/CS_URS_2024_01/914111111"/>
    <hyperlink ref="F226" r:id="rId30" display="https://podminky.urs.cz/item/CS_URS_2024_01/914511113"/>
    <hyperlink ref="F229" r:id="rId31" display="https://podminky.urs.cz/item/CS_URS_2024_01/915131112"/>
    <hyperlink ref="F232" r:id="rId32" display="https://podminky.urs.cz/item/CS_URS_2024_01/915621111"/>
    <hyperlink ref="F234" r:id="rId33" display="https://podminky.urs.cz/item/CS_URS_2024_01/916131213"/>
    <hyperlink ref="F258" r:id="rId34" display="https://podminky.urs.cz/item/CS_URS_2024_01/919112233"/>
    <hyperlink ref="F261" r:id="rId35" display="https://podminky.urs.cz/item/CS_URS_2024_01/919122132"/>
    <hyperlink ref="F263" r:id="rId36" display="https://podminky.urs.cz/item/CS_URS_2024_01/919726122"/>
    <hyperlink ref="F267" r:id="rId37" display="https://podminky.urs.cz/item/CS_URS_2024_01/997221551"/>
    <hyperlink ref="F273" r:id="rId38" display="https://podminky.urs.cz/item/CS_URS_2024_01/997221559"/>
    <hyperlink ref="F277" r:id="rId39" display="https://podminky.urs.cz/item/CS_URS_2024_01/997221615"/>
    <hyperlink ref="F280" r:id="rId40" display="https://podminky.urs.cz/item/CS_URS_2024_01/997221645"/>
    <hyperlink ref="F283" r:id="rId41" display="https://podminky.urs.cz/item/CS_URS_2024_01/997221655"/>
    <hyperlink ref="F287" r:id="rId42" display="https://podminky.urs.cz/item/CS_URS_2024_01/998223011"/>
    <hyperlink ref="F291" r:id="rId43" display="https://podminky.urs.cz/item/CS_URS_2024_01/220182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510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ROUND((SUM(BE85:BE176)),  2)</f>
        <v>0</v>
      </c>
      <c r="G33" s="41"/>
      <c r="H33" s="41"/>
      <c r="I33" s="160">
        <v>0.20999999999999999</v>
      </c>
      <c r="J33" s="159">
        <f>ROUND(((SUM(BE85:BE176))*I33),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ROUND((SUM(BF85:BF176)),  2)</f>
        <v>0</v>
      </c>
      <c r="G34" s="41"/>
      <c r="H34" s="41"/>
      <c r="I34" s="160">
        <v>0.12</v>
      </c>
      <c r="J34" s="159">
        <f>ROUND(((SUM(BF85:BF176))*I34),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ROUND((SUM(BG85:BG176)),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ROUND((SUM(BH85:BH176)),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ROUND((SUM(BI85:BI176)),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102 - Chodník podél ul...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128</v>
      </c>
      <c r="E61" s="185"/>
      <c r="F61" s="185"/>
      <c r="G61" s="185"/>
      <c r="H61" s="185"/>
      <c r="I61" s="185"/>
      <c r="J61" s="186">
        <f>J87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130</v>
      </c>
      <c r="E62" s="185"/>
      <c r="F62" s="185"/>
      <c r="G62" s="185"/>
      <c r="H62" s="185"/>
      <c r="I62" s="185"/>
      <c r="J62" s="186">
        <f>J128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131</v>
      </c>
      <c r="E63" s="185"/>
      <c r="F63" s="185"/>
      <c r="G63" s="185"/>
      <c r="H63" s="185"/>
      <c r="I63" s="185"/>
      <c r="J63" s="186">
        <f>J145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132</v>
      </c>
      <c r="E64" s="185"/>
      <c r="F64" s="185"/>
      <c r="G64" s="185"/>
      <c r="H64" s="185"/>
      <c r="I64" s="185"/>
      <c r="J64" s="186">
        <f>J155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133</v>
      </c>
      <c r="E65" s="185"/>
      <c r="F65" s="185"/>
      <c r="G65" s="185"/>
      <c r="H65" s="185"/>
      <c r="I65" s="185"/>
      <c r="J65" s="186">
        <f>J174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19-2023-1 - Revitalizace veřejného prostranství v Líbeznicích u bytových domů, k.ú. Líbeznice - I.etapa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121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102 - Chodník podél ul...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29. 1. 2024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137</v>
      </c>
      <c r="D84" s="191" t="s">
        <v>54</v>
      </c>
      <c r="E84" s="191" t="s">
        <v>50</v>
      </c>
      <c r="F84" s="191" t="s">
        <v>51</v>
      </c>
      <c r="G84" s="191" t="s">
        <v>138</v>
      </c>
      <c r="H84" s="191" t="s">
        <v>139</v>
      </c>
      <c r="I84" s="191" t="s">
        <v>140</v>
      </c>
      <c r="J84" s="191" t="s">
        <v>125</v>
      </c>
      <c r="K84" s="192" t="s">
        <v>141</v>
      </c>
      <c r="L84" s="193"/>
      <c r="M84" s="95" t="s">
        <v>19</v>
      </c>
      <c r="N84" s="96" t="s">
        <v>39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</f>
        <v>0</v>
      </c>
      <c r="Q85" s="99"/>
      <c r="R85" s="196">
        <f>R86</f>
        <v>486.19884544000001</v>
      </c>
      <c r="S85" s="99"/>
      <c r="T85" s="197">
        <f>T86</f>
        <v>163.74965000000003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126</v>
      </c>
      <c r="BK85" s="198">
        <f>BK86</f>
        <v>0</v>
      </c>
    </row>
    <row r="86" s="12" customFormat="1" ht="25.92" customHeight="1">
      <c r="A86" s="12"/>
      <c r="B86" s="199"/>
      <c r="C86" s="200"/>
      <c r="D86" s="201" t="s">
        <v>68</v>
      </c>
      <c r="E86" s="202" t="s">
        <v>149</v>
      </c>
      <c r="F86" s="202" t="s">
        <v>150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P87+P128+P145+P155+P174</f>
        <v>0</v>
      </c>
      <c r="Q86" s="207"/>
      <c r="R86" s="208">
        <f>R87+R128+R145+R155+R174</f>
        <v>486.19884544000001</v>
      </c>
      <c r="S86" s="207"/>
      <c r="T86" s="209">
        <f>T87+T128+T145+T155+T174</f>
        <v>163.74965000000003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77</v>
      </c>
      <c r="AT86" s="211" t="s">
        <v>68</v>
      </c>
      <c r="AU86" s="211" t="s">
        <v>69</v>
      </c>
      <c r="AY86" s="210" t="s">
        <v>151</v>
      </c>
      <c r="BK86" s="212">
        <f>BK87+BK128+BK145+BK155+BK174</f>
        <v>0</v>
      </c>
    </row>
    <row r="87" s="12" customFormat="1" ht="22.8" customHeight="1">
      <c r="A87" s="12"/>
      <c r="B87" s="199"/>
      <c r="C87" s="200"/>
      <c r="D87" s="201" t="s">
        <v>68</v>
      </c>
      <c r="E87" s="213" t="s">
        <v>77</v>
      </c>
      <c r="F87" s="213" t="s">
        <v>152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SUM(P88:P127)</f>
        <v>0</v>
      </c>
      <c r="Q87" s="207"/>
      <c r="R87" s="208">
        <f>SUM(R88:R127)</f>
        <v>0.3026335</v>
      </c>
      <c r="S87" s="207"/>
      <c r="T87" s="209">
        <f>SUM(T88:T127)</f>
        <v>163.74965000000003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77</v>
      </c>
      <c r="AT87" s="211" t="s">
        <v>68</v>
      </c>
      <c r="AU87" s="211" t="s">
        <v>77</v>
      </c>
      <c r="AY87" s="210" t="s">
        <v>151</v>
      </c>
      <c r="BK87" s="212">
        <f>SUM(BK88:BK127)</f>
        <v>0</v>
      </c>
    </row>
    <row r="88" s="2" customFormat="1" ht="37.8" customHeight="1">
      <c r="A88" s="41"/>
      <c r="B88" s="42"/>
      <c r="C88" s="215" t="s">
        <v>77</v>
      </c>
      <c r="D88" s="215" t="s">
        <v>153</v>
      </c>
      <c r="E88" s="216" t="s">
        <v>154</v>
      </c>
      <c r="F88" s="217" t="s">
        <v>155</v>
      </c>
      <c r="G88" s="218" t="s">
        <v>156</v>
      </c>
      <c r="H88" s="219">
        <v>0.22</v>
      </c>
      <c r="I88" s="220"/>
      <c r="J88" s="221">
        <f>ROUND(I88*H88,2)</f>
        <v>0</v>
      </c>
      <c r="K88" s="217" t="s">
        <v>157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0.29499999999999998</v>
      </c>
      <c r="T88" s="225">
        <f>S88*H88</f>
        <v>0.064899999999999999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158</v>
      </c>
      <c r="AT88" s="226" t="s">
        <v>153</v>
      </c>
      <c r="AU88" s="226" t="s">
        <v>79</v>
      </c>
      <c r="AY88" s="20" t="s">
        <v>151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158</v>
      </c>
      <c r="BM88" s="226" t="s">
        <v>79</v>
      </c>
    </row>
    <row r="89" s="2" customFormat="1">
      <c r="A89" s="41"/>
      <c r="B89" s="42"/>
      <c r="C89" s="43"/>
      <c r="D89" s="228" t="s">
        <v>159</v>
      </c>
      <c r="E89" s="43"/>
      <c r="F89" s="229" t="s">
        <v>160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159</v>
      </c>
      <c r="AU89" s="20" t="s">
        <v>79</v>
      </c>
    </row>
    <row r="90" s="13" customFormat="1">
      <c r="A90" s="13"/>
      <c r="B90" s="233"/>
      <c r="C90" s="234"/>
      <c r="D90" s="235" t="s">
        <v>161</v>
      </c>
      <c r="E90" s="236" t="s">
        <v>19</v>
      </c>
      <c r="F90" s="237" t="s">
        <v>511</v>
      </c>
      <c r="G90" s="234"/>
      <c r="H90" s="238">
        <v>0.22</v>
      </c>
      <c r="I90" s="239"/>
      <c r="J90" s="234"/>
      <c r="K90" s="234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161</v>
      </c>
      <c r="AU90" s="244" t="s">
        <v>79</v>
      </c>
      <c r="AV90" s="13" t="s">
        <v>79</v>
      </c>
      <c r="AW90" s="13" t="s">
        <v>31</v>
      </c>
      <c r="AX90" s="13" t="s">
        <v>77</v>
      </c>
      <c r="AY90" s="244" t="s">
        <v>151</v>
      </c>
    </row>
    <row r="91" s="2" customFormat="1" ht="37.8" customHeight="1">
      <c r="A91" s="41"/>
      <c r="B91" s="42"/>
      <c r="C91" s="215" t="s">
        <v>79</v>
      </c>
      <c r="D91" s="215" t="s">
        <v>153</v>
      </c>
      <c r="E91" s="216" t="s">
        <v>512</v>
      </c>
      <c r="F91" s="217" t="s">
        <v>513</v>
      </c>
      <c r="G91" s="218" t="s">
        <v>156</v>
      </c>
      <c r="H91" s="219">
        <v>153.15000000000001</v>
      </c>
      <c r="I91" s="220"/>
      <c r="J91" s="221">
        <f>ROUND(I91*H91,2)</f>
        <v>0</v>
      </c>
      <c r="K91" s="217" t="s">
        <v>157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0.44</v>
      </c>
      <c r="T91" s="225">
        <f>S91*H91</f>
        <v>67.38600000000001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158</v>
      </c>
      <c r="AT91" s="226" t="s">
        <v>153</v>
      </c>
      <c r="AU91" s="226" t="s">
        <v>79</v>
      </c>
      <c r="AY91" s="20" t="s">
        <v>151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158</v>
      </c>
      <c r="BM91" s="226" t="s">
        <v>158</v>
      </c>
    </row>
    <row r="92" s="2" customFormat="1">
      <c r="A92" s="41"/>
      <c r="B92" s="42"/>
      <c r="C92" s="43"/>
      <c r="D92" s="228" t="s">
        <v>159</v>
      </c>
      <c r="E92" s="43"/>
      <c r="F92" s="229" t="s">
        <v>514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159</v>
      </c>
      <c r="AU92" s="20" t="s">
        <v>79</v>
      </c>
    </row>
    <row r="93" s="13" customFormat="1">
      <c r="A93" s="13"/>
      <c r="B93" s="233"/>
      <c r="C93" s="234"/>
      <c r="D93" s="235" t="s">
        <v>161</v>
      </c>
      <c r="E93" s="236" t="s">
        <v>19</v>
      </c>
      <c r="F93" s="237" t="s">
        <v>515</v>
      </c>
      <c r="G93" s="234"/>
      <c r="H93" s="238">
        <v>153.15000000000001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161</v>
      </c>
      <c r="AU93" s="244" t="s">
        <v>79</v>
      </c>
      <c r="AV93" s="13" t="s">
        <v>79</v>
      </c>
      <c r="AW93" s="13" t="s">
        <v>31</v>
      </c>
      <c r="AX93" s="13" t="s">
        <v>77</v>
      </c>
      <c r="AY93" s="244" t="s">
        <v>151</v>
      </c>
    </row>
    <row r="94" s="2" customFormat="1" ht="37.8" customHeight="1">
      <c r="A94" s="41"/>
      <c r="B94" s="42"/>
      <c r="C94" s="215" t="s">
        <v>167</v>
      </c>
      <c r="D94" s="215" t="s">
        <v>153</v>
      </c>
      <c r="E94" s="216" t="s">
        <v>516</v>
      </c>
      <c r="F94" s="217" t="s">
        <v>517</v>
      </c>
      <c r="G94" s="218" t="s">
        <v>156</v>
      </c>
      <c r="H94" s="219">
        <v>153.15000000000001</v>
      </c>
      <c r="I94" s="220"/>
      <c r="J94" s="221">
        <f>ROUND(I94*H94,2)</f>
        <v>0</v>
      </c>
      <c r="K94" s="217" t="s">
        <v>157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0.625</v>
      </c>
      <c r="T94" s="225">
        <f>S94*H94</f>
        <v>95.71875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158</v>
      </c>
      <c r="AT94" s="226" t="s">
        <v>153</v>
      </c>
      <c r="AU94" s="226" t="s">
        <v>79</v>
      </c>
      <c r="AY94" s="20" t="s">
        <v>151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158</v>
      </c>
      <c r="BM94" s="226" t="s">
        <v>170</v>
      </c>
    </row>
    <row r="95" s="2" customFormat="1">
      <c r="A95" s="41"/>
      <c r="B95" s="42"/>
      <c r="C95" s="43"/>
      <c r="D95" s="228" t="s">
        <v>159</v>
      </c>
      <c r="E95" s="43"/>
      <c r="F95" s="229" t="s">
        <v>518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159</v>
      </c>
      <c r="AU95" s="20" t="s">
        <v>79</v>
      </c>
    </row>
    <row r="96" s="13" customFormat="1">
      <c r="A96" s="13"/>
      <c r="B96" s="233"/>
      <c r="C96" s="234"/>
      <c r="D96" s="235" t="s">
        <v>161</v>
      </c>
      <c r="E96" s="236" t="s">
        <v>19</v>
      </c>
      <c r="F96" s="237" t="s">
        <v>515</v>
      </c>
      <c r="G96" s="234"/>
      <c r="H96" s="238">
        <v>153.15000000000001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161</v>
      </c>
      <c r="AU96" s="244" t="s">
        <v>79</v>
      </c>
      <c r="AV96" s="13" t="s">
        <v>79</v>
      </c>
      <c r="AW96" s="13" t="s">
        <v>31</v>
      </c>
      <c r="AX96" s="13" t="s">
        <v>77</v>
      </c>
      <c r="AY96" s="244" t="s">
        <v>151</v>
      </c>
    </row>
    <row r="97" s="2" customFormat="1" ht="24.15" customHeight="1">
      <c r="A97" s="41"/>
      <c r="B97" s="42"/>
      <c r="C97" s="215" t="s">
        <v>158</v>
      </c>
      <c r="D97" s="215" t="s">
        <v>153</v>
      </c>
      <c r="E97" s="216" t="s">
        <v>189</v>
      </c>
      <c r="F97" s="217" t="s">
        <v>190</v>
      </c>
      <c r="G97" s="218" t="s">
        <v>191</v>
      </c>
      <c r="H97" s="219">
        <v>2</v>
      </c>
      <c r="I97" s="220"/>
      <c r="J97" s="221">
        <f>ROUND(I97*H97,2)</f>
        <v>0</v>
      </c>
      <c r="K97" s="217" t="s">
        <v>157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0.28999999999999998</v>
      </c>
      <c r="T97" s="225">
        <f>S97*H97</f>
        <v>0.57999999999999996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158</v>
      </c>
      <c r="AT97" s="226" t="s">
        <v>153</v>
      </c>
      <c r="AU97" s="226" t="s">
        <v>79</v>
      </c>
      <c r="AY97" s="20" t="s">
        <v>151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158</v>
      </c>
      <c r="BM97" s="226" t="s">
        <v>175</v>
      </c>
    </row>
    <row r="98" s="2" customFormat="1">
      <c r="A98" s="41"/>
      <c r="B98" s="42"/>
      <c r="C98" s="43"/>
      <c r="D98" s="228" t="s">
        <v>159</v>
      </c>
      <c r="E98" s="43"/>
      <c r="F98" s="229" t="s">
        <v>193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159</v>
      </c>
      <c r="AU98" s="20" t="s">
        <v>79</v>
      </c>
    </row>
    <row r="99" s="13" customFormat="1">
      <c r="A99" s="13"/>
      <c r="B99" s="233"/>
      <c r="C99" s="234"/>
      <c r="D99" s="235" t="s">
        <v>161</v>
      </c>
      <c r="E99" s="236" t="s">
        <v>19</v>
      </c>
      <c r="F99" s="237" t="s">
        <v>519</v>
      </c>
      <c r="G99" s="234"/>
      <c r="H99" s="238">
        <v>2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161</v>
      </c>
      <c r="AU99" s="244" t="s">
        <v>79</v>
      </c>
      <c r="AV99" s="13" t="s">
        <v>79</v>
      </c>
      <c r="AW99" s="13" t="s">
        <v>31</v>
      </c>
      <c r="AX99" s="13" t="s">
        <v>69</v>
      </c>
      <c r="AY99" s="244" t="s">
        <v>151</v>
      </c>
    </row>
    <row r="100" s="14" customFormat="1">
      <c r="A100" s="14"/>
      <c r="B100" s="245"/>
      <c r="C100" s="246"/>
      <c r="D100" s="235" t="s">
        <v>161</v>
      </c>
      <c r="E100" s="247" t="s">
        <v>19</v>
      </c>
      <c r="F100" s="248" t="s">
        <v>202</v>
      </c>
      <c r="G100" s="246"/>
      <c r="H100" s="249">
        <v>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161</v>
      </c>
      <c r="AU100" s="255" t="s">
        <v>79</v>
      </c>
      <c r="AV100" s="14" t="s">
        <v>158</v>
      </c>
      <c r="AW100" s="14" t="s">
        <v>31</v>
      </c>
      <c r="AX100" s="14" t="s">
        <v>77</v>
      </c>
      <c r="AY100" s="255" t="s">
        <v>151</v>
      </c>
    </row>
    <row r="101" s="2" customFormat="1" ht="49.05" customHeight="1">
      <c r="A101" s="41"/>
      <c r="B101" s="42"/>
      <c r="C101" s="215" t="s">
        <v>178</v>
      </c>
      <c r="D101" s="215" t="s">
        <v>153</v>
      </c>
      <c r="E101" s="216" t="s">
        <v>520</v>
      </c>
      <c r="F101" s="217" t="s">
        <v>521</v>
      </c>
      <c r="G101" s="218" t="s">
        <v>191</v>
      </c>
      <c r="H101" s="219">
        <v>5</v>
      </c>
      <c r="I101" s="220"/>
      <c r="J101" s="221">
        <f>ROUND(I101*H101,2)</f>
        <v>0</v>
      </c>
      <c r="K101" s="217" t="s">
        <v>157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0.060526700000000003</v>
      </c>
      <c r="R101" s="224">
        <f>Q101*H101</f>
        <v>0.3026335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158</v>
      </c>
      <c r="AT101" s="226" t="s">
        <v>153</v>
      </c>
      <c r="AU101" s="226" t="s">
        <v>79</v>
      </c>
      <c r="AY101" s="20" t="s">
        <v>151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158</v>
      </c>
      <c r="BM101" s="226" t="s">
        <v>181</v>
      </c>
    </row>
    <row r="102" s="2" customFormat="1">
      <c r="A102" s="41"/>
      <c r="B102" s="42"/>
      <c r="C102" s="43"/>
      <c r="D102" s="228" t="s">
        <v>159</v>
      </c>
      <c r="E102" s="43"/>
      <c r="F102" s="229" t="s">
        <v>522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159</v>
      </c>
      <c r="AU102" s="20" t="s">
        <v>79</v>
      </c>
    </row>
    <row r="103" s="2" customFormat="1" ht="21.75" customHeight="1">
      <c r="A103" s="41"/>
      <c r="B103" s="42"/>
      <c r="C103" s="215" t="s">
        <v>170</v>
      </c>
      <c r="D103" s="215" t="s">
        <v>153</v>
      </c>
      <c r="E103" s="216" t="s">
        <v>523</v>
      </c>
      <c r="F103" s="217" t="s">
        <v>524</v>
      </c>
      <c r="G103" s="218" t="s">
        <v>197</v>
      </c>
      <c r="H103" s="219">
        <v>66.640000000000001</v>
      </c>
      <c r="I103" s="220"/>
      <c r="J103" s="221">
        <f>ROUND(I103*H103,2)</f>
        <v>0</v>
      </c>
      <c r="K103" s="217" t="s">
        <v>157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158</v>
      </c>
      <c r="AT103" s="226" t="s">
        <v>153</v>
      </c>
      <c r="AU103" s="226" t="s">
        <v>79</v>
      </c>
      <c r="AY103" s="20" t="s">
        <v>151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158</v>
      </c>
      <c r="BM103" s="226" t="s">
        <v>8</v>
      </c>
    </row>
    <row r="104" s="2" customFormat="1">
      <c r="A104" s="41"/>
      <c r="B104" s="42"/>
      <c r="C104" s="43"/>
      <c r="D104" s="228" t="s">
        <v>159</v>
      </c>
      <c r="E104" s="43"/>
      <c r="F104" s="229" t="s">
        <v>525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159</v>
      </c>
      <c r="AU104" s="20" t="s">
        <v>79</v>
      </c>
    </row>
    <row r="105" s="13" customFormat="1">
      <c r="A105" s="13"/>
      <c r="B105" s="233"/>
      <c r="C105" s="234"/>
      <c r="D105" s="235" t="s">
        <v>161</v>
      </c>
      <c r="E105" s="236" t="s">
        <v>19</v>
      </c>
      <c r="F105" s="237" t="s">
        <v>526</v>
      </c>
      <c r="G105" s="234"/>
      <c r="H105" s="238">
        <v>9.5199999999999996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161</v>
      </c>
      <c r="AU105" s="244" t="s">
        <v>79</v>
      </c>
      <c r="AV105" s="13" t="s">
        <v>79</v>
      </c>
      <c r="AW105" s="13" t="s">
        <v>31</v>
      </c>
      <c r="AX105" s="13" t="s">
        <v>69</v>
      </c>
      <c r="AY105" s="244" t="s">
        <v>151</v>
      </c>
    </row>
    <row r="106" s="13" customFormat="1">
      <c r="A106" s="13"/>
      <c r="B106" s="233"/>
      <c r="C106" s="234"/>
      <c r="D106" s="235" t="s">
        <v>161</v>
      </c>
      <c r="E106" s="236" t="s">
        <v>19</v>
      </c>
      <c r="F106" s="237" t="s">
        <v>527</v>
      </c>
      <c r="G106" s="234"/>
      <c r="H106" s="238">
        <v>57.119999999999997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161</v>
      </c>
      <c r="AU106" s="244" t="s">
        <v>79</v>
      </c>
      <c r="AV106" s="13" t="s">
        <v>79</v>
      </c>
      <c r="AW106" s="13" t="s">
        <v>31</v>
      </c>
      <c r="AX106" s="13" t="s">
        <v>69</v>
      </c>
      <c r="AY106" s="244" t="s">
        <v>151</v>
      </c>
    </row>
    <row r="107" s="14" customFormat="1">
      <c r="A107" s="14"/>
      <c r="B107" s="245"/>
      <c r="C107" s="246"/>
      <c r="D107" s="235" t="s">
        <v>161</v>
      </c>
      <c r="E107" s="247" t="s">
        <v>19</v>
      </c>
      <c r="F107" s="248" t="s">
        <v>202</v>
      </c>
      <c r="G107" s="246"/>
      <c r="H107" s="249">
        <v>66.640000000000001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161</v>
      </c>
      <c r="AU107" s="255" t="s">
        <v>79</v>
      </c>
      <c r="AV107" s="14" t="s">
        <v>158</v>
      </c>
      <c r="AW107" s="14" t="s">
        <v>31</v>
      </c>
      <c r="AX107" s="14" t="s">
        <v>77</v>
      </c>
      <c r="AY107" s="255" t="s">
        <v>151</v>
      </c>
    </row>
    <row r="108" s="2" customFormat="1" ht="24.15" customHeight="1">
      <c r="A108" s="41"/>
      <c r="B108" s="42"/>
      <c r="C108" s="215" t="s">
        <v>188</v>
      </c>
      <c r="D108" s="215" t="s">
        <v>153</v>
      </c>
      <c r="E108" s="216" t="s">
        <v>204</v>
      </c>
      <c r="F108" s="217" t="s">
        <v>205</v>
      </c>
      <c r="G108" s="218" t="s">
        <v>197</v>
      </c>
      <c r="H108" s="219">
        <v>15</v>
      </c>
      <c r="I108" s="220"/>
      <c r="J108" s="221">
        <f>ROUND(I108*H108,2)</f>
        <v>0</v>
      </c>
      <c r="K108" s="217" t="s">
        <v>157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158</v>
      </c>
      <c r="AT108" s="226" t="s">
        <v>153</v>
      </c>
      <c r="AU108" s="226" t="s">
        <v>79</v>
      </c>
      <c r="AY108" s="20" t="s">
        <v>151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158</v>
      </c>
      <c r="BM108" s="226" t="s">
        <v>192</v>
      </c>
    </row>
    <row r="109" s="2" customFormat="1">
      <c r="A109" s="41"/>
      <c r="B109" s="42"/>
      <c r="C109" s="43"/>
      <c r="D109" s="228" t="s">
        <v>159</v>
      </c>
      <c r="E109" s="43"/>
      <c r="F109" s="229" t="s">
        <v>207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159</v>
      </c>
      <c r="AU109" s="20" t="s">
        <v>79</v>
      </c>
    </row>
    <row r="110" s="13" customFormat="1">
      <c r="A110" s="13"/>
      <c r="B110" s="233"/>
      <c r="C110" s="234"/>
      <c r="D110" s="235" t="s">
        <v>161</v>
      </c>
      <c r="E110" s="236" t="s">
        <v>19</v>
      </c>
      <c r="F110" s="237" t="s">
        <v>528</v>
      </c>
      <c r="G110" s="234"/>
      <c r="H110" s="238">
        <v>1.5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161</v>
      </c>
      <c r="AU110" s="244" t="s">
        <v>79</v>
      </c>
      <c r="AV110" s="13" t="s">
        <v>79</v>
      </c>
      <c r="AW110" s="13" t="s">
        <v>31</v>
      </c>
      <c r="AX110" s="13" t="s">
        <v>69</v>
      </c>
      <c r="AY110" s="244" t="s">
        <v>151</v>
      </c>
    </row>
    <row r="111" s="13" customFormat="1">
      <c r="A111" s="13"/>
      <c r="B111" s="233"/>
      <c r="C111" s="234"/>
      <c r="D111" s="235" t="s">
        <v>161</v>
      </c>
      <c r="E111" s="236" t="s">
        <v>19</v>
      </c>
      <c r="F111" s="237" t="s">
        <v>529</v>
      </c>
      <c r="G111" s="234"/>
      <c r="H111" s="238">
        <v>4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161</v>
      </c>
      <c r="AU111" s="244" t="s">
        <v>79</v>
      </c>
      <c r="AV111" s="13" t="s">
        <v>79</v>
      </c>
      <c r="AW111" s="13" t="s">
        <v>31</v>
      </c>
      <c r="AX111" s="13" t="s">
        <v>69</v>
      </c>
      <c r="AY111" s="244" t="s">
        <v>151</v>
      </c>
    </row>
    <row r="112" s="13" customFormat="1">
      <c r="A112" s="13"/>
      <c r="B112" s="233"/>
      <c r="C112" s="234"/>
      <c r="D112" s="235" t="s">
        <v>161</v>
      </c>
      <c r="E112" s="236" t="s">
        <v>19</v>
      </c>
      <c r="F112" s="237" t="s">
        <v>530</v>
      </c>
      <c r="G112" s="234"/>
      <c r="H112" s="238">
        <v>9.5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161</v>
      </c>
      <c r="AU112" s="244" t="s">
        <v>79</v>
      </c>
      <c r="AV112" s="13" t="s">
        <v>79</v>
      </c>
      <c r="AW112" s="13" t="s">
        <v>31</v>
      </c>
      <c r="AX112" s="13" t="s">
        <v>69</v>
      </c>
      <c r="AY112" s="244" t="s">
        <v>151</v>
      </c>
    </row>
    <row r="113" s="14" customFormat="1">
      <c r="A113" s="14"/>
      <c r="B113" s="245"/>
      <c r="C113" s="246"/>
      <c r="D113" s="235" t="s">
        <v>161</v>
      </c>
      <c r="E113" s="247" t="s">
        <v>19</v>
      </c>
      <c r="F113" s="248" t="s">
        <v>202</v>
      </c>
      <c r="G113" s="246"/>
      <c r="H113" s="249">
        <v>15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161</v>
      </c>
      <c r="AU113" s="255" t="s">
        <v>79</v>
      </c>
      <c r="AV113" s="14" t="s">
        <v>158</v>
      </c>
      <c r="AW113" s="14" t="s">
        <v>31</v>
      </c>
      <c r="AX113" s="14" t="s">
        <v>77</v>
      </c>
      <c r="AY113" s="255" t="s">
        <v>151</v>
      </c>
    </row>
    <row r="114" s="2" customFormat="1" ht="24.15" customHeight="1">
      <c r="A114" s="41"/>
      <c r="B114" s="42"/>
      <c r="C114" s="215" t="s">
        <v>175</v>
      </c>
      <c r="D114" s="215" t="s">
        <v>153</v>
      </c>
      <c r="E114" s="216" t="s">
        <v>531</v>
      </c>
      <c r="F114" s="217" t="s">
        <v>532</v>
      </c>
      <c r="G114" s="218" t="s">
        <v>197</v>
      </c>
      <c r="H114" s="219">
        <v>4.1100000000000003</v>
      </c>
      <c r="I114" s="220"/>
      <c r="J114" s="221">
        <f>ROUND(I114*H114,2)</f>
        <v>0</v>
      </c>
      <c r="K114" s="217" t="s">
        <v>157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158</v>
      </c>
      <c r="AT114" s="226" t="s">
        <v>153</v>
      </c>
      <c r="AU114" s="226" t="s">
        <v>79</v>
      </c>
      <c r="AY114" s="20" t="s">
        <v>151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158</v>
      </c>
      <c r="BM114" s="226" t="s">
        <v>198</v>
      </c>
    </row>
    <row r="115" s="2" customFormat="1">
      <c r="A115" s="41"/>
      <c r="B115" s="42"/>
      <c r="C115" s="43"/>
      <c r="D115" s="228" t="s">
        <v>159</v>
      </c>
      <c r="E115" s="43"/>
      <c r="F115" s="229" t="s">
        <v>533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159</v>
      </c>
      <c r="AU115" s="20" t="s">
        <v>79</v>
      </c>
    </row>
    <row r="116" s="13" customFormat="1">
      <c r="A116" s="13"/>
      <c r="B116" s="233"/>
      <c r="C116" s="234"/>
      <c r="D116" s="235" t="s">
        <v>161</v>
      </c>
      <c r="E116" s="236" t="s">
        <v>19</v>
      </c>
      <c r="F116" s="237" t="s">
        <v>534</v>
      </c>
      <c r="G116" s="234"/>
      <c r="H116" s="238">
        <v>4.1100000000000003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161</v>
      </c>
      <c r="AU116" s="244" t="s">
        <v>79</v>
      </c>
      <c r="AV116" s="13" t="s">
        <v>79</v>
      </c>
      <c r="AW116" s="13" t="s">
        <v>31</v>
      </c>
      <c r="AX116" s="13" t="s">
        <v>77</v>
      </c>
      <c r="AY116" s="244" t="s">
        <v>151</v>
      </c>
    </row>
    <row r="117" s="2" customFormat="1" ht="37.8" customHeight="1">
      <c r="A117" s="41"/>
      <c r="B117" s="42"/>
      <c r="C117" s="215" t="s">
        <v>203</v>
      </c>
      <c r="D117" s="215" t="s">
        <v>153</v>
      </c>
      <c r="E117" s="216" t="s">
        <v>218</v>
      </c>
      <c r="F117" s="217" t="s">
        <v>219</v>
      </c>
      <c r="G117" s="218" t="s">
        <v>197</v>
      </c>
      <c r="H117" s="219">
        <v>70.75</v>
      </c>
      <c r="I117" s="220"/>
      <c r="J117" s="221">
        <f>ROUND(I117*H117,2)</f>
        <v>0</v>
      </c>
      <c r="K117" s="217" t="s">
        <v>157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158</v>
      </c>
      <c r="AT117" s="226" t="s">
        <v>153</v>
      </c>
      <c r="AU117" s="226" t="s">
        <v>79</v>
      </c>
      <c r="AY117" s="20" t="s">
        <v>151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158</v>
      </c>
      <c r="BM117" s="226" t="s">
        <v>535</v>
      </c>
    </row>
    <row r="118" s="2" customFormat="1">
      <c r="A118" s="41"/>
      <c r="B118" s="42"/>
      <c r="C118" s="43"/>
      <c r="D118" s="228" t="s">
        <v>159</v>
      </c>
      <c r="E118" s="43"/>
      <c r="F118" s="229" t="s">
        <v>221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159</v>
      </c>
      <c r="AU118" s="20" t="s">
        <v>79</v>
      </c>
    </row>
    <row r="119" s="13" customFormat="1">
      <c r="A119" s="13"/>
      <c r="B119" s="233"/>
      <c r="C119" s="234"/>
      <c r="D119" s="235" t="s">
        <v>161</v>
      </c>
      <c r="E119" s="236" t="s">
        <v>19</v>
      </c>
      <c r="F119" s="237" t="s">
        <v>536</v>
      </c>
      <c r="G119" s="234"/>
      <c r="H119" s="238">
        <v>70.75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161</v>
      </c>
      <c r="AU119" s="244" t="s">
        <v>79</v>
      </c>
      <c r="AV119" s="13" t="s">
        <v>79</v>
      </c>
      <c r="AW119" s="13" t="s">
        <v>31</v>
      </c>
      <c r="AX119" s="13" t="s">
        <v>77</v>
      </c>
      <c r="AY119" s="244" t="s">
        <v>151</v>
      </c>
    </row>
    <row r="120" s="2" customFormat="1" ht="24.15" customHeight="1">
      <c r="A120" s="41"/>
      <c r="B120" s="42"/>
      <c r="C120" s="215" t="s">
        <v>181</v>
      </c>
      <c r="D120" s="215" t="s">
        <v>153</v>
      </c>
      <c r="E120" s="216" t="s">
        <v>223</v>
      </c>
      <c r="F120" s="217" t="s">
        <v>224</v>
      </c>
      <c r="G120" s="218" t="s">
        <v>197</v>
      </c>
      <c r="H120" s="219">
        <v>70.75</v>
      </c>
      <c r="I120" s="220"/>
      <c r="J120" s="221">
        <f>ROUND(I120*H120,2)</f>
        <v>0</v>
      </c>
      <c r="K120" s="217" t="s">
        <v>157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158</v>
      </c>
      <c r="AT120" s="226" t="s">
        <v>153</v>
      </c>
      <c r="AU120" s="226" t="s">
        <v>79</v>
      </c>
      <c r="AY120" s="20" t="s">
        <v>151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158</v>
      </c>
      <c r="BM120" s="226" t="s">
        <v>278</v>
      </c>
    </row>
    <row r="121" s="2" customFormat="1">
      <c r="A121" s="41"/>
      <c r="B121" s="42"/>
      <c r="C121" s="43"/>
      <c r="D121" s="228" t="s">
        <v>159</v>
      </c>
      <c r="E121" s="43"/>
      <c r="F121" s="229" t="s">
        <v>226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159</v>
      </c>
      <c r="AU121" s="20" t="s">
        <v>79</v>
      </c>
    </row>
    <row r="122" s="2" customFormat="1" ht="24.15" customHeight="1">
      <c r="A122" s="41"/>
      <c r="B122" s="42"/>
      <c r="C122" s="215" t="s">
        <v>217</v>
      </c>
      <c r="D122" s="215" t="s">
        <v>153</v>
      </c>
      <c r="E122" s="216" t="s">
        <v>537</v>
      </c>
      <c r="F122" s="217" t="s">
        <v>538</v>
      </c>
      <c r="G122" s="218" t="s">
        <v>197</v>
      </c>
      <c r="H122" s="219">
        <v>70.75</v>
      </c>
      <c r="I122" s="220"/>
      <c r="J122" s="221">
        <f>ROUND(I122*H122,2)</f>
        <v>0</v>
      </c>
      <c r="K122" s="217" t="s">
        <v>157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158</v>
      </c>
      <c r="AT122" s="226" t="s">
        <v>153</v>
      </c>
      <c r="AU122" s="226" t="s">
        <v>79</v>
      </c>
      <c r="AY122" s="20" t="s">
        <v>151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158</v>
      </c>
      <c r="BM122" s="226" t="s">
        <v>225</v>
      </c>
    </row>
    <row r="123" s="2" customFormat="1">
      <c r="A123" s="41"/>
      <c r="B123" s="42"/>
      <c r="C123" s="43"/>
      <c r="D123" s="228" t="s">
        <v>159</v>
      </c>
      <c r="E123" s="43"/>
      <c r="F123" s="229" t="s">
        <v>539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159</v>
      </c>
      <c r="AU123" s="20" t="s">
        <v>79</v>
      </c>
    </row>
    <row r="124" s="2" customFormat="1" ht="16.5" customHeight="1">
      <c r="A124" s="41"/>
      <c r="B124" s="42"/>
      <c r="C124" s="215" t="s">
        <v>8</v>
      </c>
      <c r="D124" s="215" t="s">
        <v>153</v>
      </c>
      <c r="E124" s="216" t="s">
        <v>234</v>
      </c>
      <c r="F124" s="217" t="s">
        <v>235</v>
      </c>
      <c r="G124" s="218" t="s">
        <v>156</v>
      </c>
      <c r="H124" s="219">
        <v>190.40000000000001</v>
      </c>
      <c r="I124" s="220"/>
      <c r="J124" s="221">
        <f>ROUND(I124*H124,2)</f>
        <v>0</v>
      </c>
      <c r="K124" s="217" t="s">
        <v>157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158</v>
      </c>
      <c r="AT124" s="226" t="s">
        <v>153</v>
      </c>
      <c r="AU124" s="226" t="s">
        <v>79</v>
      </c>
      <c r="AY124" s="20" t="s">
        <v>151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158</v>
      </c>
      <c r="BM124" s="226" t="s">
        <v>320</v>
      </c>
    </row>
    <row r="125" s="2" customFormat="1">
      <c r="A125" s="41"/>
      <c r="B125" s="42"/>
      <c r="C125" s="43"/>
      <c r="D125" s="228" t="s">
        <v>159</v>
      </c>
      <c r="E125" s="43"/>
      <c r="F125" s="229" t="s">
        <v>237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159</v>
      </c>
      <c r="AU125" s="20" t="s">
        <v>79</v>
      </c>
    </row>
    <row r="126" s="2" customFormat="1">
      <c r="A126" s="41"/>
      <c r="B126" s="42"/>
      <c r="C126" s="43"/>
      <c r="D126" s="235" t="s">
        <v>238</v>
      </c>
      <c r="E126" s="43"/>
      <c r="F126" s="256" t="s">
        <v>540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238</v>
      </c>
      <c r="AU126" s="20" t="s">
        <v>79</v>
      </c>
    </row>
    <row r="127" s="13" customFormat="1">
      <c r="A127" s="13"/>
      <c r="B127" s="233"/>
      <c r="C127" s="234"/>
      <c r="D127" s="235" t="s">
        <v>161</v>
      </c>
      <c r="E127" s="236" t="s">
        <v>19</v>
      </c>
      <c r="F127" s="237" t="s">
        <v>541</v>
      </c>
      <c r="G127" s="234"/>
      <c r="H127" s="238">
        <v>190.40000000000001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161</v>
      </c>
      <c r="AU127" s="244" t="s">
        <v>79</v>
      </c>
      <c r="AV127" s="13" t="s">
        <v>79</v>
      </c>
      <c r="AW127" s="13" t="s">
        <v>31</v>
      </c>
      <c r="AX127" s="13" t="s">
        <v>77</v>
      </c>
      <c r="AY127" s="244" t="s">
        <v>151</v>
      </c>
    </row>
    <row r="128" s="12" customFormat="1" ht="22.8" customHeight="1">
      <c r="A128" s="12"/>
      <c r="B128" s="199"/>
      <c r="C128" s="200"/>
      <c r="D128" s="201" t="s">
        <v>68</v>
      </c>
      <c r="E128" s="213" t="s">
        <v>178</v>
      </c>
      <c r="F128" s="213" t="s">
        <v>260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SUM(P129:P144)</f>
        <v>0</v>
      </c>
      <c r="Q128" s="207"/>
      <c r="R128" s="208">
        <f>SUM(R129:R144)</f>
        <v>459.60268000000002</v>
      </c>
      <c r="S128" s="207"/>
      <c r="T128" s="209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77</v>
      </c>
      <c r="AT128" s="211" t="s">
        <v>68</v>
      </c>
      <c r="AU128" s="211" t="s">
        <v>77</v>
      </c>
      <c r="AY128" s="210" t="s">
        <v>151</v>
      </c>
      <c r="BK128" s="212">
        <f>SUM(BK129:BK144)</f>
        <v>0</v>
      </c>
    </row>
    <row r="129" s="2" customFormat="1" ht="33" customHeight="1">
      <c r="A129" s="41"/>
      <c r="B129" s="42"/>
      <c r="C129" s="215" t="s">
        <v>227</v>
      </c>
      <c r="D129" s="215" t="s">
        <v>153</v>
      </c>
      <c r="E129" s="216" t="s">
        <v>271</v>
      </c>
      <c r="F129" s="217" t="s">
        <v>272</v>
      </c>
      <c r="G129" s="218" t="s">
        <v>156</v>
      </c>
      <c r="H129" s="219">
        <v>190.40000000000001</v>
      </c>
      <c r="I129" s="220"/>
      <c r="J129" s="221">
        <f>ROUND(I129*H129,2)</f>
        <v>0</v>
      </c>
      <c r="K129" s="217" t="s">
        <v>157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158</v>
      </c>
      <c r="AT129" s="226" t="s">
        <v>153</v>
      </c>
      <c r="AU129" s="226" t="s">
        <v>79</v>
      </c>
      <c r="AY129" s="20" t="s">
        <v>151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158</v>
      </c>
      <c r="BM129" s="226" t="s">
        <v>331</v>
      </c>
    </row>
    <row r="130" s="2" customFormat="1">
      <c r="A130" s="41"/>
      <c r="B130" s="42"/>
      <c r="C130" s="43"/>
      <c r="D130" s="228" t="s">
        <v>159</v>
      </c>
      <c r="E130" s="43"/>
      <c r="F130" s="229" t="s">
        <v>274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159</v>
      </c>
      <c r="AU130" s="20" t="s">
        <v>79</v>
      </c>
    </row>
    <row r="131" s="2" customFormat="1">
      <c r="A131" s="41"/>
      <c r="B131" s="42"/>
      <c r="C131" s="43"/>
      <c r="D131" s="235" t="s">
        <v>238</v>
      </c>
      <c r="E131" s="43"/>
      <c r="F131" s="256" t="s">
        <v>542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238</v>
      </c>
      <c r="AU131" s="20" t="s">
        <v>79</v>
      </c>
    </row>
    <row r="132" s="13" customFormat="1">
      <c r="A132" s="13"/>
      <c r="B132" s="233"/>
      <c r="C132" s="234"/>
      <c r="D132" s="235" t="s">
        <v>161</v>
      </c>
      <c r="E132" s="236" t="s">
        <v>19</v>
      </c>
      <c r="F132" s="237" t="s">
        <v>543</v>
      </c>
      <c r="G132" s="234"/>
      <c r="H132" s="238">
        <v>190.40000000000001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161</v>
      </c>
      <c r="AU132" s="244" t="s">
        <v>79</v>
      </c>
      <c r="AV132" s="13" t="s">
        <v>79</v>
      </c>
      <c r="AW132" s="13" t="s">
        <v>31</v>
      </c>
      <c r="AX132" s="13" t="s">
        <v>77</v>
      </c>
      <c r="AY132" s="244" t="s">
        <v>151</v>
      </c>
    </row>
    <row r="133" s="2" customFormat="1" ht="16.5" customHeight="1">
      <c r="A133" s="41"/>
      <c r="B133" s="42"/>
      <c r="C133" s="257" t="s">
        <v>192</v>
      </c>
      <c r="D133" s="257" t="s">
        <v>249</v>
      </c>
      <c r="E133" s="258" t="s">
        <v>544</v>
      </c>
      <c r="F133" s="259" t="s">
        <v>545</v>
      </c>
      <c r="G133" s="260" t="s">
        <v>230</v>
      </c>
      <c r="H133" s="261">
        <v>342.72000000000003</v>
      </c>
      <c r="I133" s="262"/>
      <c r="J133" s="263">
        <f>ROUND(I133*H133,2)</f>
        <v>0</v>
      </c>
      <c r="K133" s="259" t="s">
        <v>157</v>
      </c>
      <c r="L133" s="264"/>
      <c r="M133" s="265" t="s">
        <v>19</v>
      </c>
      <c r="N133" s="266" t="s">
        <v>40</v>
      </c>
      <c r="O133" s="87"/>
      <c r="P133" s="224">
        <f>O133*H133</f>
        <v>0</v>
      </c>
      <c r="Q133" s="224">
        <v>1</v>
      </c>
      <c r="R133" s="224">
        <f>Q133*H133</f>
        <v>342.72000000000003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175</v>
      </c>
      <c r="AT133" s="226" t="s">
        <v>249</v>
      </c>
      <c r="AU133" s="226" t="s">
        <v>79</v>
      </c>
      <c r="AY133" s="20" t="s">
        <v>151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158</v>
      </c>
      <c r="BM133" s="226" t="s">
        <v>236</v>
      </c>
    </row>
    <row r="134" s="13" customFormat="1">
      <c r="A134" s="13"/>
      <c r="B134" s="233"/>
      <c r="C134" s="234"/>
      <c r="D134" s="235" t="s">
        <v>161</v>
      </c>
      <c r="E134" s="234"/>
      <c r="F134" s="237" t="s">
        <v>546</v>
      </c>
      <c r="G134" s="234"/>
      <c r="H134" s="238">
        <v>342.72000000000003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161</v>
      </c>
      <c r="AU134" s="244" t="s">
        <v>79</v>
      </c>
      <c r="AV134" s="13" t="s">
        <v>79</v>
      </c>
      <c r="AW134" s="13" t="s">
        <v>4</v>
      </c>
      <c r="AX134" s="13" t="s">
        <v>77</v>
      </c>
      <c r="AY134" s="244" t="s">
        <v>151</v>
      </c>
    </row>
    <row r="135" s="2" customFormat="1" ht="21.75" customHeight="1">
      <c r="A135" s="41"/>
      <c r="B135" s="42"/>
      <c r="C135" s="215" t="s">
        <v>243</v>
      </c>
      <c r="D135" s="215" t="s">
        <v>153</v>
      </c>
      <c r="E135" s="216" t="s">
        <v>300</v>
      </c>
      <c r="F135" s="217" t="s">
        <v>301</v>
      </c>
      <c r="G135" s="218" t="s">
        <v>156</v>
      </c>
      <c r="H135" s="219">
        <v>172.017</v>
      </c>
      <c r="I135" s="220"/>
      <c r="J135" s="221">
        <f>ROUND(I135*H135,2)</f>
        <v>0</v>
      </c>
      <c r="K135" s="217" t="s">
        <v>157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0.46000000000000002</v>
      </c>
      <c r="R135" s="224">
        <f>Q135*H135</f>
        <v>79.12782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158</v>
      </c>
      <c r="AT135" s="226" t="s">
        <v>153</v>
      </c>
      <c r="AU135" s="226" t="s">
        <v>79</v>
      </c>
      <c r="AY135" s="20" t="s">
        <v>151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158</v>
      </c>
      <c r="BM135" s="226" t="s">
        <v>246</v>
      </c>
    </row>
    <row r="136" s="2" customFormat="1">
      <c r="A136" s="41"/>
      <c r="B136" s="42"/>
      <c r="C136" s="43"/>
      <c r="D136" s="228" t="s">
        <v>159</v>
      </c>
      <c r="E136" s="43"/>
      <c r="F136" s="229" t="s">
        <v>303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159</v>
      </c>
      <c r="AU136" s="20" t="s">
        <v>79</v>
      </c>
    </row>
    <row r="137" s="2" customFormat="1">
      <c r="A137" s="41"/>
      <c r="B137" s="42"/>
      <c r="C137" s="43"/>
      <c r="D137" s="235" t="s">
        <v>238</v>
      </c>
      <c r="E137" s="43"/>
      <c r="F137" s="256" t="s">
        <v>304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238</v>
      </c>
      <c r="AU137" s="20" t="s">
        <v>79</v>
      </c>
    </row>
    <row r="138" s="13" customFormat="1">
      <c r="A138" s="13"/>
      <c r="B138" s="233"/>
      <c r="C138" s="234"/>
      <c r="D138" s="235" t="s">
        <v>161</v>
      </c>
      <c r="E138" s="236" t="s">
        <v>19</v>
      </c>
      <c r="F138" s="237" t="s">
        <v>547</v>
      </c>
      <c r="G138" s="234"/>
      <c r="H138" s="238">
        <v>172.017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161</v>
      </c>
      <c r="AU138" s="244" t="s">
        <v>79</v>
      </c>
      <c r="AV138" s="13" t="s">
        <v>79</v>
      </c>
      <c r="AW138" s="13" t="s">
        <v>31</v>
      </c>
      <c r="AX138" s="13" t="s">
        <v>69</v>
      </c>
      <c r="AY138" s="244" t="s">
        <v>151</v>
      </c>
    </row>
    <row r="139" s="14" customFormat="1">
      <c r="A139" s="14"/>
      <c r="B139" s="245"/>
      <c r="C139" s="246"/>
      <c r="D139" s="235" t="s">
        <v>161</v>
      </c>
      <c r="E139" s="247" t="s">
        <v>19</v>
      </c>
      <c r="F139" s="248" t="s">
        <v>202</v>
      </c>
      <c r="G139" s="246"/>
      <c r="H139" s="249">
        <v>172.017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161</v>
      </c>
      <c r="AU139" s="255" t="s">
        <v>79</v>
      </c>
      <c r="AV139" s="14" t="s">
        <v>158</v>
      </c>
      <c r="AW139" s="14" t="s">
        <v>31</v>
      </c>
      <c r="AX139" s="14" t="s">
        <v>77</v>
      </c>
      <c r="AY139" s="255" t="s">
        <v>151</v>
      </c>
    </row>
    <row r="140" s="2" customFormat="1" ht="44.25" customHeight="1">
      <c r="A140" s="41"/>
      <c r="B140" s="42"/>
      <c r="C140" s="215" t="s">
        <v>198</v>
      </c>
      <c r="D140" s="215" t="s">
        <v>153</v>
      </c>
      <c r="E140" s="216" t="s">
        <v>548</v>
      </c>
      <c r="F140" s="217" t="s">
        <v>549</v>
      </c>
      <c r="G140" s="218" t="s">
        <v>156</v>
      </c>
      <c r="H140" s="219">
        <v>143</v>
      </c>
      <c r="I140" s="220"/>
      <c r="J140" s="221">
        <f>ROUND(I140*H140,2)</f>
        <v>0</v>
      </c>
      <c r="K140" s="217" t="s">
        <v>157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0.090620000000000006</v>
      </c>
      <c r="R140" s="224">
        <f>Q140*H140</f>
        <v>12.95866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158</v>
      </c>
      <c r="AT140" s="226" t="s">
        <v>153</v>
      </c>
      <c r="AU140" s="226" t="s">
        <v>79</v>
      </c>
      <c r="AY140" s="20" t="s">
        <v>151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158</v>
      </c>
      <c r="BM140" s="226" t="s">
        <v>252</v>
      </c>
    </row>
    <row r="141" s="2" customFormat="1">
      <c r="A141" s="41"/>
      <c r="B141" s="42"/>
      <c r="C141" s="43"/>
      <c r="D141" s="228" t="s">
        <v>159</v>
      </c>
      <c r="E141" s="43"/>
      <c r="F141" s="229" t="s">
        <v>550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159</v>
      </c>
      <c r="AU141" s="20" t="s">
        <v>79</v>
      </c>
    </row>
    <row r="142" s="13" customFormat="1">
      <c r="A142" s="13"/>
      <c r="B142" s="233"/>
      <c r="C142" s="234"/>
      <c r="D142" s="235" t="s">
        <v>161</v>
      </c>
      <c r="E142" s="236" t="s">
        <v>19</v>
      </c>
      <c r="F142" s="237" t="s">
        <v>551</v>
      </c>
      <c r="G142" s="234"/>
      <c r="H142" s="238">
        <v>143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161</v>
      </c>
      <c r="AU142" s="244" t="s">
        <v>79</v>
      </c>
      <c r="AV142" s="13" t="s">
        <v>79</v>
      </c>
      <c r="AW142" s="13" t="s">
        <v>31</v>
      </c>
      <c r="AX142" s="13" t="s">
        <v>77</v>
      </c>
      <c r="AY142" s="244" t="s">
        <v>151</v>
      </c>
    </row>
    <row r="143" s="2" customFormat="1" ht="16.5" customHeight="1">
      <c r="A143" s="41"/>
      <c r="B143" s="42"/>
      <c r="C143" s="257" t="s">
        <v>254</v>
      </c>
      <c r="D143" s="257" t="s">
        <v>249</v>
      </c>
      <c r="E143" s="258" t="s">
        <v>552</v>
      </c>
      <c r="F143" s="259" t="s">
        <v>553</v>
      </c>
      <c r="G143" s="260" t="s">
        <v>156</v>
      </c>
      <c r="H143" s="261">
        <v>145.86000000000001</v>
      </c>
      <c r="I143" s="262"/>
      <c r="J143" s="263">
        <f>ROUND(I143*H143,2)</f>
        <v>0</v>
      </c>
      <c r="K143" s="259" t="s">
        <v>157</v>
      </c>
      <c r="L143" s="264"/>
      <c r="M143" s="265" t="s">
        <v>19</v>
      </c>
      <c r="N143" s="266" t="s">
        <v>40</v>
      </c>
      <c r="O143" s="87"/>
      <c r="P143" s="224">
        <f>O143*H143</f>
        <v>0</v>
      </c>
      <c r="Q143" s="224">
        <v>0.17000000000000001</v>
      </c>
      <c r="R143" s="224">
        <f>Q143*H143</f>
        <v>24.796200000000002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175</v>
      </c>
      <c r="AT143" s="226" t="s">
        <v>249</v>
      </c>
      <c r="AU143" s="226" t="s">
        <v>79</v>
      </c>
      <c r="AY143" s="20" t="s">
        <v>151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158</v>
      </c>
      <c r="BM143" s="226" t="s">
        <v>554</v>
      </c>
    </row>
    <row r="144" s="13" customFormat="1">
      <c r="A144" s="13"/>
      <c r="B144" s="233"/>
      <c r="C144" s="234"/>
      <c r="D144" s="235" t="s">
        <v>161</v>
      </c>
      <c r="E144" s="234"/>
      <c r="F144" s="237" t="s">
        <v>358</v>
      </c>
      <c r="G144" s="234"/>
      <c r="H144" s="238">
        <v>145.86000000000001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161</v>
      </c>
      <c r="AU144" s="244" t="s">
        <v>79</v>
      </c>
      <c r="AV144" s="13" t="s">
        <v>79</v>
      </c>
      <c r="AW144" s="13" t="s">
        <v>4</v>
      </c>
      <c r="AX144" s="13" t="s">
        <v>77</v>
      </c>
      <c r="AY144" s="244" t="s">
        <v>151</v>
      </c>
    </row>
    <row r="145" s="12" customFormat="1" ht="22.8" customHeight="1">
      <c r="A145" s="12"/>
      <c r="B145" s="199"/>
      <c r="C145" s="200"/>
      <c r="D145" s="201" t="s">
        <v>68</v>
      </c>
      <c r="E145" s="213" t="s">
        <v>359</v>
      </c>
      <c r="F145" s="213" t="s">
        <v>360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SUM(P146:P154)</f>
        <v>0</v>
      </c>
      <c r="Q145" s="207"/>
      <c r="R145" s="208">
        <f>SUM(R146:R154)</f>
        <v>26.293531939999998</v>
      </c>
      <c r="S145" s="207"/>
      <c r="T145" s="209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77</v>
      </c>
      <c r="AT145" s="211" t="s">
        <v>68</v>
      </c>
      <c r="AU145" s="211" t="s">
        <v>77</v>
      </c>
      <c r="AY145" s="210" t="s">
        <v>151</v>
      </c>
      <c r="BK145" s="212">
        <f>SUM(BK146:BK154)</f>
        <v>0</v>
      </c>
    </row>
    <row r="146" s="2" customFormat="1" ht="24.15" customHeight="1">
      <c r="A146" s="41"/>
      <c r="B146" s="42"/>
      <c r="C146" s="215" t="s">
        <v>206</v>
      </c>
      <c r="D146" s="215" t="s">
        <v>153</v>
      </c>
      <c r="E146" s="216" t="s">
        <v>555</v>
      </c>
      <c r="F146" s="217" t="s">
        <v>556</v>
      </c>
      <c r="G146" s="218" t="s">
        <v>191</v>
      </c>
      <c r="H146" s="219">
        <v>157.65000000000001</v>
      </c>
      <c r="I146" s="220"/>
      <c r="J146" s="221">
        <f>ROUND(I146*H146,2)</f>
        <v>0</v>
      </c>
      <c r="K146" s="217" t="s">
        <v>157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0.12949959999999999</v>
      </c>
      <c r="R146" s="224">
        <f>Q146*H146</f>
        <v>20.415611939999998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158</v>
      </c>
      <c r="AT146" s="226" t="s">
        <v>153</v>
      </c>
      <c r="AU146" s="226" t="s">
        <v>79</v>
      </c>
      <c r="AY146" s="20" t="s">
        <v>151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158</v>
      </c>
      <c r="BM146" s="226" t="s">
        <v>381</v>
      </c>
    </row>
    <row r="147" s="2" customFormat="1">
      <c r="A147" s="41"/>
      <c r="B147" s="42"/>
      <c r="C147" s="43"/>
      <c r="D147" s="228" t="s">
        <v>159</v>
      </c>
      <c r="E147" s="43"/>
      <c r="F147" s="229" t="s">
        <v>557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159</v>
      </c>
      <c r="AU147" s="20" t="s">
        <v>79</v>
      </c>
    </row>
    <row r="148" s="2" customFormat="1">
      <c r="A148" s="41"/>
      <c r="B148" s="42"/>
      <c r="C148" s="43"/>
      <c r="D148" s="235" t="s">
        <v>238</v>
      </c>
      <c r="E148" s="43"/>
      <c r="F148" s="256" t="s">
        <v>406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238</v>
      </c>
      <c r="AU148" s="20" t="s">
        <v>79</v>
      </c>
    </row>
    <row r="149" s="13" customFormat="1">
      <c r="A149" s="13"/>
      <c r="B149" s="233"/>
      <c r="C149" s="234"/>
      <c r="D149" s="235" t="s">
        <v>161</v>
      </c>
      <c r="E149" s="236" t="s">
        <v>19</v>
      </c>
      <c r="F149" s="237" t="s">
        <v>558</v>
      </c>
      <c r="G149" s="234"/>
      <c r="H149" s="238">
        <v>157.65000000000001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161</v>
      </c>
      <c r="AU149" s="244" t="s">
        <v>79</v>
      </c>
      <c r="AV149" s="13" t="s">
        <v>79</v>
      </c>
      <c r="AW149" s="13" t="s">
        <v>31</v>
      </c>
      <c r="AX149" s="13" t="s">
        <v>77</v>
      </c>
      <c r="AY149" s="244" t="s">
        <v>151</v>
      </c>
    </row>
    <row r="150" s="2" customFormat="1" ht="16.5" customHeight="1">
      <c r="A150" s="41"/>
      <c r="B150" s="42"/>
      <c r="C150" s="257" t="s">
        <v>266</v>
      </c>
      <c r="D150" s="257" t="s">
        <v>249</v>
      </c>
      <c r="E150" s="258" t="s">
        <v>559</v>
      </c>
      <c r="F150" s="259" t="s">
        <v>560</v>
      </c>
      <c r="G150" s="260" t="s">
        <v>191</v>
      </c>
      <c r="H150" s="261">
        <v>160.803</v>
      </c>
      <c r="I150" s="262"/>
      <c r="J150" s="263">
        <f>ROUND(I150*H150,2)</f>
        <v>0</v>
      </c>
      <c r="K150" s="259" t="s">
        <v>157</v>
      </c>
      <c r="L150" s="264"/>
      <c r="M150" s="265" t="s">
        <v>19</v>
      </c>
      <c r="N150" s="266" t="s">
        <v>40</v>
      </c>
      <c r="O150" s="87"/>
      <c r="P150" s="224">
        <f>O150*H150</f>
        <v>0</v>
      </c>
      <c r="Q150" s="224">
        <v>0.035999999999999997</v>
      </c>
      <c r="R150" s="224">
        <f>Q150*H150</f>
        <v>5.7889079999999993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175</v>
      </c>
      <c r="AT150" s="226" t="s">
        <v>249</v>
      </c>
      <c r="AU150" s="226" t="s">
        <v>79</v>
      </c>
      <c r="AY150" s="20" t="s">
        <v>151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158</v>
      </c>
      <c r="BM150" s="226" t="s">
        <v>390</v>
      </c>
    </row>
    <row r="151" s="13" customFormat="1">
      <c r="A151" s="13"/>
      <c r="B151" s="233"/>
      <c r="C151" s="234"/>
      <c r="D151" s="235" t="s">
        <v>161</v>
      </c>
      <c r="E151" s="234"/>
      <c r="F151" s="237" t="s">
        <v>561</v>
      </c>
      <c r="G151" s="234"/>
      <c r="H151" s="238">
        <v>160.803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161</v>
      </c>
      <c r="AU151" s="244" t="s">
        <v>79</v>
      </c>
      <c r="AV151" s="13" t="s">
        <v>79</v>
      </c>
      <c r="AW151" s="13" t="s">
        <v>4</v>
      </c>
      <c r="AX151" s="13" t="s">
        <v>77</v>
      </c>
      <c r="AY151" s="244" t="s">
        <v>151</v>
      </c>
    </row>
    <row r="152" s="2" customFormat="1" ht="16.5" customHeight="1">
      <c r="A152" s="41"/>
      <c r="B152" s="42"/>
      <c r="C152" s="215" t="s">
        <v>214</v>
      </c>
      <c r="D152" s="215" t="s">
        <v>153</v>
      </c>
      <c r="E152" s="216" t="s">
        <v>449</v>
      </c>
      <c r="F152" s="217" t="s">
        <v>450</v>
      </c>
      <c r="G152" s="218" t="s">
        <v>156</v>
      </c>
      <c r="H152" s="219">
        <v>190.40000000000001</v>
      </c>
      <c r="I152" s="220"/>
      <c r="J152" s="221">
        <f>ROUND(I152*H152,2)</f>
        <v>0</v>
      </c>
      <c r="K152" s="217" t="s">
        <v>157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0.00046749999999999998</v>
      </c>
      <c r="R152" s="224">
        <f>Q152*H152</f>
        <v>0.089011999999999994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158</v>
      </c>
      <c r="AT152" s="226" t="s">
        <v>153</v>
      </c>
      <c r="AU152" s="226" t="s">
        <v>79</v>
      </c>
      <c r="AY152" s="20" t="s">
        <v>151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158</v>
      </c>
      <c r="BM152" s="226" t="s">
        <v>401</v>
      </c>
    </row>
    <row r="153" s="2" customFormat="1">
      <c r="A153" s="41"/>
      <c r="B153" s="42"/>
      <c r="C153" s="43"/>
      <c r="D153" s="228" t="s">
        <v>159</v>
      </c>
      <c r="E153" s="43"/>
      <c r="F153" s="229" t="s">
        <v>452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159</v>
      </c>
      <c r="AU153" s="20" t="s">
        <v>79</v>
      </c>
    </row>
    <row r="154" s="13" customFormat="1">
      <c r="A154" s="13"/>
      <c r="B154" s="233"/>
      <c r="C154" s="234"/>
      <c r="D154" s="235" t="s">
        <v>161</v>
      </c>
      <c r="E154" s="236" t="s">
        <v>19</v>
      </c>
      <c r="F154" s="237" t="s">
        <v>562</v>
      </c>
      <c r="G154" s="234"/>
      <c r="H154" s="238">
        <v>190.40000000000001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161</v>
      </c>
      <c r="AU154" s="244" t="s">
        <v>79</v>
      </c>
      <c r="AV154" s="13" t="s">
        <v>79</v>
      </c>
      <c r="AW154" s="13" t="s">
        <v>31</v>
      </c>
      <c r="AX154" s="13" t="s">
        <v>77</v>
      </c>
      <c r="AY154" s="244" t="s">
        <v>151</v>
      </c>
    </row>
    <row r="155" s="12" customFormat="1" ht="22.8" customHeight="1">
      <c r="A155" s="12"/>
      <c r="B155" s="199"/>
      <c r="C155" s="200"/>
      <c r="D155" s="201" t="s">
        <v>68</v>
      </c>
      <c r="E155" s="213" t="s">
        <v>454</v>
      </c>
      <c r="F155" s="213" t="s">
        <v>455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SUM(P156:P173)</f>
        <v>0</v>
      </c>
      <c r="Q155" s="207"/>
      <c r="R155" s="208">
        <f>SUM(R156:R173)</f>
        <v>0</v>
      </c>
      <c r="S155" s="207"/>
      <c r="T155" s="209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77</v>
      </c>
      <c r="AT155" s="211" t="s">
        <v>68</v>
      </c>
      <c r="AU155" s="211" t="s">
        <v>77</v>
      </c>
      <c r="AY155" s="210" t="s">
        <v>151</v>
      </c>
      <c r="BK155" s="212">
        <f>SUM(BK156:BK173)</f>
        <v>0</v>
      </c>
    </row>
    <row r="156" s="2" customFormat="1" ht="24.15" customHeight="1">
      <c r="A156" s="41"/>
      <c r="B156" s="42"/>
      <c r="C156" s="215" t="s">
        <v>7</v>
      </c>
      <c r="D156" s="215" t="s">
        <v>153</v>
      </c>
      <c r="E156" s="216" t="s">
        <v>457</v>
      </c>
      <c r="F156" s="217" t="s">
        <v>458</v>
      </c>
      <c r="G156" s="218" t="s">
        <v>230</v>
      </c>
      <c r="H156" s="219">
        <v>67.385999999999996</v>
      </c>
      <c r="I156" s="220"/>
      <c r="J156" s="221">
        <f>ROUND(I156*H156,2)</f>
        <v>0</v>
      </c>
      <c r="K156" s="217" t="s">
        <v>157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158</v>
      </c>
      <c r="AT156" s="226" t="s">
        <v>153</v>
      </c>
      <c r="AU156" s="226" t="s">
        <v>79</v>
      </c>
      <c r="AY156" s="20" t="s">
        <v>151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158</v>
      </c>
      <c r="BM156" s="226" t="s">
        <v>416</v>
      </c>
    </row>
    <row r="157" s="2" customFormat="1">
      <c r="A157" s="41"/>
      <c r="B157" s="42"/>
      <c r="C157" s="43"/>
      <c r="D157" s="228" t="s">
        <v>159</v>
      </c>
      <c r="E157" s="43"/>
      <c r="F157" s="229" t="s">
        <v>460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159</v>
      </c>
      <c r="AU157" s="20" t="s">
        <v>79</v>
      </c>
    </row>
    <row r="158" s="13" customFormat="1">
      <c r="A158" s="13"/>
      <c r="B158" s="233"/>
      <c r="C158" s="234"/>
      <c r="D158" s="235" t="s">
        <v>161</v>
      </c>
      <c r="E158" s="236" t="s">
        <v>19</v>
      </c>
      <c r="F158" s="237" t="s">
        <v>563</v>
      </c>
      <c r="G158" s="234"/>
      <c r="H158" s="238">
        <v>67.385999999999996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161</v>
      </c>
      <c r="AU158" s="244" t="s">
        <v>79</v>
      </c>
      <c r="AV158" s="13" t="s">
        <v>79</v>
      </c>
      <c r="AW158" s="13" t="s">
        <v>31</v>
      </c>
      <c r="AX158" s="13" t="s">
        <v>77</v>
      </c>
      <c r="AY158" s="244" t="s">
        <v>151</v>
      </c>
    </row>
    <row r="159" s="2" customFormat="1" ht="24.15" customHeight="1">
      <c r="A159" s="41"/>
      <c r="B159" s="42"/>
      <c r="C159" s="215" t="s">
        <v>278</v>
      </c>
      <c r="D159" s="215" t="s">
        <v>153</v>
      </c>
      <c r="E159" s="216" t="s">
        <v>465</v>
      </c>
      <c r="F159" s="217" t="s">
        <v>466</v>
      </c>
      <c r="G159" s="218" t="s">
        <v>230</v>
      </c>
      <c r="H159" s="219">
        <v>606.47400000000005</v>
      </c>
      <c r="I159" s="220"/>
      <c r="J159" s="221">
        <f>ROUND(I159*H159,2)</f>
        <v>0</v>
      </c>
      <c r="K159" s="217" t="s">
        <v>157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158</v>
      </c>
      <c r="AT159" s="226" t="s">
        <v>153</v>
      </c>
      <c r="AU159" s="226" t="s">
        <v>79</v>
      </c>
      <c r="AY159" s="20" t="s">
        <v>151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158</v>
      </c>
      <c r="BM159" s="226" t="s">
        <v>287</v>
      </c>
    </row>
    <row r="160" s="2" customFormat="1">
      <c r="A160" s="41"/>
      <c r="B160" s="42"/>
      <c r="C160" s="43"/>
      <c r="D160" s="228" t="s">
        <v>159</v>
      </c>
      <c r="E160" s="43"/>
      <c r="F160" s="229" t="s">
        <v>468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159</v>
      </c>
      <c r="AU160" s="20" t="s">
        <v>79</v>
      </c>
    </row>
    <row r="161" s="2" customFormat="1">
      <c r="A161" s="41"/>
      <c r="B161" s="42"/>
      <c r="C161" s="43"/>
      <c r="D161" s="235" t="s">
        <v>238</v>
      </c>
      <c r="E161" s="43"/>
      <c r="F161" s="256" t="s">
        <v>469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238</v>
      </c>
      <c r="AU161" s="20" t="s">
        <v>79</v>
      </c>
    </row>
    <row r="162" s="13" customFormat="1">
      <c r="A162" s="13"/>
      <c r="B162" s="233"/>
      <c r="C162" s="234"/>
      <c r="D162" s="235" t="s">
        <v>161</v>
      </c>
      <c r="E162" s="234"/>
      <c r="F162" s="237" t="s">
        <v>564</v>
      </c>
      <c r="G162" s="234"/>
      <c r="H162" s="238">
        <v>606.47400000000005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161</v>
      </c>
      <c r="AU162" s="244" t="s">
        <v>79</v>
      </c>
      <c r="AV162" s="13" t="s">
        <v>79</v>
      </c>
      <c r="AW162" s="13" t="s">
        <v>4</v>
      </c>
      <c r="AX162" s="13" t="s">
        <v>77</v>
      </c>
      <c r="AY162" s="244" t="s">
        <v>151</v>
      </c>
    </row>
    <row r="163" s="2" customFormat="1" ht="24.15" customHeight="1">
      <c r="A163" s="41"/>
      <c r="B163" s="42"/>
      <c r="C163" s="215" t="s">
        <v>284</v>
      </c>
      <c r="D163" s="215" t="s">
        <v>153</v>
      </c>
      <c r="E163" s="216" t="s">
        <v>483</v>
      </c>
      <c r="F163" s="217" t="s">
        <v>484</v>
      </c>
      <c r="G163" s="218" t="s">
        <v>230</v>
      </c>
      <c r="H163" s="219">
        <v>67.385999999999996</v>
      </c>
      <c r="I163" s="220"/>
      <c r="J163" s="221">
        <f>ROUND(I163*H163,2)</f>
        <v>0</v>
      </c>
      <c r="K163" s="217" t="s">
        <v>157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158</v>
      </c>
      <c r="AT163" s="226" t="s">
        <v>153</v>
      </c>
      <c r="AU163" s="226" t="s">
        <v>79</v>
      </c>
      <c r="AY163" s="20" t="s">
        <v>151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158</v>
      </c>
      <c r="BM163" s="226" t="s">
        <v>477</v>
      </c>
    </row>
    <row r="164" s="2" customFormat="1">
      <c r="A164" s="41"/>
      <c r="B164" s="42"/>
      <c r="C164" s="43"/>
      <c r="D164" s="228" t="s">
        <v>159</v>
      </c>
      <c r="E164" s="43"/>
      <c r="F164" s="229" t="s">
        <v>486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159</v>
      </c>
      <c r="AU164" s="20" t="s">
        <v>79</v>
      </c>
    </row>
    <row r="165" s="2" customFormat="1" ht="24.15" customHeight="1">
      <c r="A165" s="41"/>
      <c r="B165" s="42"/>
      <c r="C165" s="215" t="s">
        <v>291</v>
      </c>
      <c r="D165" s="215" t="s">
        <v>153</v>
      </c>
      <c r="E165" s="216" t="s">
        <v>565</v>
      </c>
      <c r="F165" s="217" t="s">
        <v>566</v>
      </c>
      <c r="G165" s="218" t="s">
        <v>230</v>
      </c>
      <c r="H165" s="219">
        <v>96.364000000000004</v>
      </c>
      <c r="I165" s="220"/>
      <c r="J165" s="221">
        <f>ROUND(I165*H165,2)</f>
        <v>0</v>
      </c>
      <c r="K165" s="217" t="s">
        <v>157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158</v>
      </c>
      <c r="AT165" s="226" t="s">
        <v>153</v>
      </c>
      <c r="AU165" s="226" t="s">
        <v>79</v>
      </c>
      <c r="AY165" s="20" t="s">
        <v>151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158</v>
      </c>
      <c r="BM165" s="226" t="s">
        <v>294</v>
      </c>
    </row>
    <row r="166" s="2" customFormat="1">
      <c r="A166" s="41"/>
      <c r="B166" s="42"/>
      <c r="C166" s="43"/>
      <c r="D166" s="228" t="s">
        <v>159</v>
      </c>
      <c r="E166" s="43"/>
      <c r="F166" s="229" t="s">
        <v>567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159</v>
      </c>
      <c r="AU166" s="20" t="s">
        <v>79</v>
      </c>
    </row>
    <row r="167" s="13" customFormat="1">
      <c r="A167" s="13"/>
      <c r="B167" s="233"/>
      <c r="C167" s="234"/>
      <c r="D167" s="235" t="s">
        <v>161</v>
      </c>
      <c r="E167" s="236" t="s">
        <v>19</v>
      </c>
      <c r="F167" s="237" t="s">
        <v>568</v>
      </c>
      <c r="G167" s="234"/>
      <c r="H167" s="238">
        <v>96.364000000000004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161</v>
      </c>
      <c r="AU167" s="244" t="s">
        <v>79</v>
      </c>
      <c r="AV167" s="13" t="s">
        <v>79</v>
      </c>
      <c r="AW167" s="13" t="s">
        <v>31</v>
      </c>
      <c r="AX167" s="13" t="s">
        <v>77</v>
      </c>
      <c r="AY167" s="244" t="s">
        <v>151</v>
      </c>
    </row>
    <row r="168" s="2" customFormat="1" ht="24.15" customHeight="1">
      <c r="A168" s="41"/>
      <c r="B168" s="42"/>
      <c r="C168" s="215" t="s">
        <v>299</v>
      </c>
      <c r="D168" s="215" t="s">
        <v>153</v>
      </c>
      <c r="E168" s="216" t="s">
        <v>569</v>
      </c>
      <c r="F168" s="217" t="s">
        <v>466</v>
      </c>
      <c r="G168" s="218" t="s">
        <v>230</v>
      </c>
      <c r="H168" s="219">
        <v>867.27599999999995</v>
      </c>
      <c r="I168" s="220"/>
      <c r="J168" s="221">
        <f>ROUND(I168*H168,2)</f>
        <v>0</v>
      </c>
      <c r="K168" s="217" t="s">
        <v>157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158</v>
      </c>
      <c r="AT168" s="226" t="s">
        <v>153</v>
      </c>
      <c r="AU168" s="226" t="s">
        <v>79</v>
      </c>
      <c r="AY168" s="20" t="s">
        <v>151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158</v>
      </c>
      <c r="BM168" s="226" t="s">
        <v>302</v>
      </c>
    </row>
    <row r="169" s="2" customFormat="1">
      <c r="A169" s="41"/>
      <c r="B169" s="42"/>
      <c r="C169" s="43"/>
      <c r="D169" s="228" t="s">
        <v>159</v>
      </c>
      <c r="E169" s="43"/>
      <c r="F169" s="229" t="s">
        <v>570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159</v>
      </c>
      <c r="AU169" s="20" t="s">
        <v>79</v>
      </c>
    </row>
    <row r="170" s="2" customFormat="1">
      <c r="A170" s="41"/>
      <c r="B170" s="42"/>
      <c r="C170" s="43"/>
      <c r="D170" s="235" t="s">
        <v>238</v>
      </c>
      <c r="E170" s="43"/>
      <c r="F170" s="256" t="s">
        <v>469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238</v>
      </c>
      <c r="AU170" s="20" t="s">
        <v>79</v>
      </c>
    </row>
    <row r="171" s="13" customFormat="1">
      <c r="A171" s="13"/>
      <c r="B171" s="233"/>
      <c r="C171" s="234"/>
      <c r="D171" s="235" t="s">
        <v>161</v>
      </c>
      <c r="E171" s="234"/>
      <c r="F171" s="237" t="s">
        <v>571</v>
      </c>
      <c r="G171" s="234"/>
      <c r="H171" s="238">
        <v>867.27599999999995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161</v>
      </c>
      <c r="AU171" s="244" t="s">
        <v>79</v>
      </c>
      <c r="AV171" s="13" t="s">
        <v>79</v>
      </c>
      <c r="AW171" s="13" t="s">
        <v>4</v>
      </c>
      <c r="AX171" s="13" t="s">
        <v>77</v>
      </c>
      <c r="AY171" s="244" t="s">
        <v>151</v>
      </c>
    </row>
    <row r="172" s="2" customFormat="1" ht="24.15" customHeight="1">
      <c r="A172" s="41"/>
      <c r="B172" s="42"/>
      <c r="C172" s="215" t="s">
        <v>225</v>
      </c>
      <c r="D172" s="215" t="s">
        <v>153</v>
      </c>
      <c r="E172" s="216" t="s">
        <v>472</v>
      </c>
      <c r="F172" s="217" t="s">
        <v>473</v>
      </c>
      <c r="G172" s="218" t="s">
        <v>230</v>
      </c>
      <c r="H172" s="219">
        <v>96.364000000000004</v>
      </c>
      <c r="I172" s="220"/>
      <c r="J172" s="221">
        <f>ROUND(I172*H172,2)</f>
        <v>0</v>
      </c>
      <c r="K172" s="217" t="s">
        <v>157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158</v>
      </c>
      <c r="AT172" s="226" t="s">
        <v>153</v>
      </c>
      <c r="AU172" s="226" t="s">
        <v>79</v>
      </c>
      <c r="AY172" s="20" t="s">
        <v>151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158</v>
      </c>
      <c r="BM172" s="226" t="s">
        <v>464</v>
      </c>
    </row>
    <row r="173" s="2" customFormat="1">
      <c r="A173" s="41"/>
      <c r="B173" s="42"/>
      <c r="C173" s="43"/>
      <c r="D173" s="228" t="s">
        <v>159</v>
      </c>
      <c r="E173" s="43"/>
      <c r="F173" s="229" t="s">
        <v>475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159</v>
      </c>
      <c r="AU173" s="20" t="s">
        <v>79</v>
      </c>
    </row>
    <row r="174" s="12" customFormat="1" ht="22.8" customHeight="1">
      <c r="A174" s="12"/>
      <c r="B174" s="199"/>
      <c r="C174" s="200"/>
      <c r="D174" s="201" t="s">
        <v>68</v>
      </c>
      <c r="E174" s="213" t="s">
        <v>488</v>
      </c>
      <c r="F174" s="213" t="s">
        <v>489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SUM(P175:P176)</f>
        <v>0</v>
      </c>
      <c r="Q174" s="207"/>
      <c r="R174" s="208">
        <f>SUM(R175:R176)</f>
        <v>0</v>
      </c>
      <c r="S174" s="207"/>
      <c r="T174" s="209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77</v>
      </c>
      <c r="AT174" s="211" t="s">
        <v>68</v>
      </c>
      <c r="AU174" s="211" t="s">
        <v>77</v>
      </c>
      <c r="AY174" s="210" t="s">
        <v>151</v>
      </c>
      <c r="BK174" s="212">
        <f>SUM(BK175:BK176)</f>
        <v>0</v>
      </c>
    </row>
    <row r="175" s="2" customFormat="1" ht="24.15" customHeight="1">
      <c r="A175" s="41"/>
      <c r="B175" s="42"/>
      <c r="C175" s="215" t="s">
        <v>313</v>
      </c>
      <c r="D175" s="215" t="s">
        <v>153</v>
      </c>
      <c r="E175" s="216" t="s">
        <v>490</v>
      </c>
      <c r="F175" s="217" t="s">
        <v>491</v>
      </c>
      <c r="G175" s="218" t="s">
        <v>230</v>
      </c>
      <c r="H175" s="219">
        <v>258.33600000000001</v>
      </c>
      <c r="I175" s="220"/>
      <c r="J175" s="221">
        <f>ROUND(I175*H175,2)</f>
        <v>0</v>
      </c>
      <c r="K175" s="217" t="s">
        <v>157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158</v>
      </c>
      <c r="AT175" s="226" t="s">
        <v>153</v>
      </c>
      <c r="AU175" s="226" t="s">
        <v>79</v>
      </c>
      <c r="AY175" s="20" t="s">
        <v>151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158</v>
      </c>
      <c r="BM175" s="226" t="s">
        <v>310</v>
      </c>
    </row>
    <row r="176" s="2" customFormat="1">
      <c r="A176" s="41"/>
      <c r="B176" s="42"/>
      <c r="C176" s="43"/>
      <c r="D176" s="228" t="s">
        <v>159</v>
      </c>
      <c r="E176" s="43"/>
      <c r="F176" s="229" t="s">
        <v>493</v>
      </c>
      <c r="G176" s="43"/>
      <c r="H176" s="43"/>
      <c r="I176" s="230"/>
      <c r="J176" s="43"/>
      <c r="K176" s="43"/>
      <c r="L176" s="47"/>
      <c r="M176" s="270"/>
      <c r="N176" s="271"/>
      <c r="O176" s="272"/>
      <c r="P176" s="272"/>
      <c r="Q176" s="272"/>
      <c r="R176" s="272"/>
      <c r="S176" s="272"/>
      <c r="T176" s="273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159</v>
      </c>
      <c r="AU176" s="20" t="s">
        <v>79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NxLfnF9hKDpZjFpo2AEtVIwXkhlLKNte9C+BRpIPqkwqI6LSFZ5IqDCDGRxTFqn5VMjPLVvDdUTDZT/X+2ZXpQ==" hashValue="omn4/d8yt4RamCm2lAwwCNkfXaw+8ipnAgqdI//GB+/NHQwqrhV1OHNc/D+JMadVEmey/tf338CbAJJwGtREAA==" algorithmName="SHA-512" password="88A1"/>
  <autoFilter ref="C84:K17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3106187"/>
    <hyperlink ref="F92" r:id="rId2" display="https://podminky.urs.cz/item/CS_URS_2024_01/113107163"/>
    <hyperlink ref="F95" r:id="rId3" display="https://podminky.urs.cz/item/CS_URS_2024_01/113107172"/>
    <hyperlink ref="F98" r:id="rId4" display="https://podminky.urs.cz/item/CS_URS_2024_01/113201112"/>
    <hyperlink ref="F102" r:id="rId5" display="https://podminky.urs.cz/item/CS_URS_2024_01/119001422"/>
    <hyperlink ref="F104" r:id="rId6" display="https://podminky.urs.cz/item/CS_URS_2024_01/122251103"/>
    <hyperlink ref="F109" r:id="rId7" display="https://podminky.urs.cz/item/CS_URS_2024_01/129001101"/>
    <hyperlink ref="F115" r:id="rId8" display="https://podminky.urs.cz/item/CS_URS_2024_01/132251101"/>
    <hyperlink ref="F118" r:id="rId9" display="https://podminky.urs.cz/item/CS_URS_2024_01/162751117"/>
    <hyperlink ref="F121" r:id="rId10" display="https://podminky.urs.cz/item/CS_URS_2024_01/167151101"/>
    <hyperlink ref="F123" r:id="rId11" display="https://podminky.urs.cz/item/CS_URS_2024_01/171251201"/>
    <hyperlink ref="F125" r:id="rId12" display="https://podminky.urs.cz/item/CS_URS_2024_01/181152302"/>
    <hyperlink ref="F130" r:id="rId13" display="https://podminky.urs.cz/item/CS_URS_2024_01/561121114"/>
    <hyperlink ref="F136" r:id="rId14" display="https://podminky.urs.cz/item/CS_URS_2024_01/564861111"/>
    <hyperlink ref="F141" r:id="rId15" display="https://podminky.urs.cz/item/CS_URS_2024_01/596211222"/>
    <hyperlink ref="F147" r:id="rId16" display="https://podminky.urs.cz/item/CS_URS_2024_01/916231213"/>
    <hyperlink ref="F153" r:id="rId17" display="https://podminky.urs.cz/item/CS_URS_2024_01/919726122"/>
    <hyperlink ref="F157" r:id="rId18" display="https://podminky.urs.cz/item/CS_URS_2024_01/997221551"/>
    <hyperlink ref="F160" r:id="rId19" display="https://podminky.urs.cz/item/CS_URS_2024_01/997221559"/>
    <hyperlink ref="F164" r:id="rId20" display="https://podminky.urs.cz/item/CS_URS_2024_01/997221655"/>
    <hyperlink ref="F166" r:id="rId21" display="https://podminky.urs.cz/item/CS_URS_2024_01/997221561"/>
    <hyperlink ref="F169" r:id="rId22" display="https://podminky.urs.cz/item/CS_URS_2024_01/997221569"/>
    <hyperlink ref="F173" r:id="rId23" display="https://podminky.urs.cz/item/CS_URS_2024_01/997221615"/>
    <hyperlink ref="F176" r:id="rId24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572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ROUND((SUM(BE88:BE237)),  2)</f>
        <v>0</v>
      </c>
      <c r="G33" s="41"/>
      <c r="H33" s="41"/>
      <c r="I33" s="160">
        <v>0.20999999999999999</v>
      </c>
      <c r="J33" s="159">
        <f>ROUND(((SUM(BE88:BE237))*I33),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ROUND((SUM(BF88:BF237)),  2)</f>
        <v>0</v>
      </c>
      <c r="G34" s="41"/>
      <c r="H34" s="41"/>
      <c r="I34" s="160">
        <v>0.12</v>
      </c>
      <c r="J34" s="159">
        <f>ROUND(((SUM(BF88:BF237))*I34),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ROUND((SUM(BG88:BG237)),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ROUND((SUM(BH88:BH237)),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ROUND((SUM(BI88:BI237)),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103 - Novostavba sjezd...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128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130</v>
      </c>
      <c r="E62" s="185"/>
      <c r="F62" s="185"/>
      <c r="G62" s="185"/>
      <c r="H62" s="185"/>
      <c r="I62" s="185"/>
      <c r="J62" s="186">
        <f>J129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573</v>
      </c>
      <c r="E63" s="185"/>
      <c r="F63" s="185"/>
      <c r="G63" s="185"/>
      <c r="H63" s="185"/>
      <c r="I63" s="185"/>
      <c r="J63" s="186">
        <f>J153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132</v>
      </c>
      <c r="E64" s="185"/>
      <c r="F64" s="185"/>
      <c r="G64" s="185"/>
      <c r="H64" s="185"/>
      <c r="I64" s="185"/>
      <c r="J64" s="186">
        <f>J184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133</v>
      </c>
      <c r="E65" s="185"/>
      <c r="F65" s="185"/>
      <c r="G65" s="185"/>
      <c r="H65" s="185"/>
      <c r="I65" s="185"/>
      <c r="J65" s="186">
        <f>J222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134</v>
      </c>
      <c r="E66" s="180"/>
      <c r="F66" s="180"/>
      <c r="G66" s="180"/>
      <c r="H66" s="180"/>
      <c r="I66" s="180"/>
      <c r="J66" s="181">
        <f>J225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574</v>
      </c>
      <c r="E67" s="185"/>
      <c r="F67" s="185"/>
      <c r="G67" s="185"/>
      <c r="H67" s="185"/>
      <c r="I67" s="185"/>
      <c r="J67" s="186">
        <f>J226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135</v>
      </c>
      <c r="E68" s="185"/>
      <c r="F68" s="185"/>
      <c r="G68" s="185"/>
      <c r="H68" s="185"/>
      <c r="I68" s="185"/>
      <c r="J68" s="186">
        <f>J230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19-2023-1 - Revitalizace veřejného prostranství v Líbeznicích u bytových domů, k.ú. Líbeznice - I.etapa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121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103 - Novostavba sjezd...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29. 1. 2024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137</v>
      </c>
      <c r="D87" s="191" t="s">
        <v>54</v>
      </c>
      <c r="E87" s="191" t="s">
        <v>50</v>
      </c>
      <c r="F87" s="191" t="s">
        <v>51</v>
      </c>
      <c r="G87" s="191" t="s">
        <v>138</v>
      </c>
      <c r="H87" s="191" t="s">
        <v>139</v>
      </c>
      <c r="I87" s="191" t="s">
        <v>140</v>
      </c>
      <c r="J87" s="191" t="s">
        <v>125</v>
      </c>
      <c r="K87" s="192" t="s">
        <v>141</v>
      </c>
      <c r="L87" s="193"/>
      <c r="M87" s="95" t="s">
        <v>19</v>
      </c>
      <c r="N87" s="96" t="s">
        <v>39</v>
      </c>
      <c r="O87" s="96" t="s">
        <v>142</v>
      </c>
      <c r="P87" s="96" t="s">
        <v>143</v>
      </c>
      <c r="Q87" s="96" t="s">
        <v>144</v>
      </c>
      <c r="R87" s="96" t="s">
        <v>145</v>
      </c>
      <c r="S87" s="96" t="s">
        <v>146</v>
      </c>
      <c r="T87" s="97" t="s">
        <v>147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148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P89+P225</f>
        <v>0</v>
      </c>
      <c r="Q88" s="99"/>
      <c r="R88" s="196">
        <f>R89+R225</f>
        <v>185.89567934420001</v>
      </c>
      <c r="S88" s="99"/>
      <c r="T88" s="197">
        <f>T89+T225</f>
        <v>48.151160000000004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126</v>
      </c>
      <c r="BK88" s="198">
        <f>BK89+BK225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149</v>
      </c>
      <c r="F89" s="202" t="s">
        <v>150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P90+P129+P153+P184+P222</f>
        <v>0</v>
      </c>
      <c r="Q89" s="207"/>
      <c r="R89" s="208">
        <f>R90+R129+R153+R184+R222</f>
        <v>185.8695973442</v>
      </c>
      <c r="S89" s="207"/>
      <c r="T89" s="209">
        <f>T90+T129+T153+T184+T222</f>
        <v>48.151160000000004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69</v>
      </c>
      <c r="AY89" s="210" t="s">
        <v>151</v>
      </c>
      <c r="BK89" s="212">
        <f>BK90+BK129+BK153+BK184+BK222</f>
        <v>0</v>
      </c>
    </row>
    <row r="90" s="12" customFormat="1" ht="22.8" customHeight="1">
      <c r="A90" s="12"/>
      <c r="B90" s="199"/>
      <c r="C90" s="200"/>
      <c r="D90" s="201" t="s">
        <v>68</v>
      </c>
      <c r="E90" s="213" t="s">
        <v>77</v>
      </c>
      <c r="F90" s="213" t="s">
        <v>152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SUM(P91:P128)</f>
        <v>0</v>
      </c>
      <c r="Q90" s="207"/>
      <c r="R90" s="208">
        <f>SUM(R91:R128)</f>
        <v>0.000399713</v>
      </c>
      <c r="S90" s="207"/>
      <c r="T90" s="209">
        <f>SUM(T91:T128)</f>
        <v>42.342100000000002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77</v>
      </c>
      <c r="AY90" s="210" t="s">
        <v>151</v>
      </c>
      <c r="BK90" s="212">
        <f>SUM(BK91:BK128)</f>
        <v>0</v>
      </c>
    </row>
    <row r="91" s="2" customFormat="1" ht="37.8" customHeight="1">
      <c r="A91" s="41"/>
      <c r="B91" s="42"/>
      <c r="C91" s="215" t="s">
        <v>77</v>
      </c>
      <c r="D91" s="215" t="s">
        <v>153</v>
      </c>
      <c r="E91" s="216" t="s">
        <v>575</v>
      </c>
      <c r="F91" s="217" t="s">
        <v>576</v>
      </c>
      <c r="G91" s="218" t="s">
        <v>156</v>
      </c>
      <c r="H91" s="219">
        <v>24.18</v>
      </c>
      <c r="I91" s="220"/>
      <c r="J91" s="221">
        <f>ROUND(I91*H91,2)</f>
        <v>0</v>
      </c>
      <c r="K91" s="217" t="s">
        <v>157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0.28999999999999998</v>
      </c>
      <c r="T91" s="225">
        <f>S91*H91</f>
        <v>7.0121999999999991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158</v>
      </c>
      <c r="AT91" s="226" t="s">
        <v>153</v>
      </c>
      <c r="AU91" s="226" t="s">
        <v>79</v>
      </c>
      <c r="AY91" s="20" t="s">
        <v>151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158</v>
      </c>
      <c r="BM91" s="226" t="s">
        <v>79</v>
      </c>
    </row>
    <row r="92" s="2" customFormat="1">
      <c r="A92" s="41"/>
      <c r="B92" s="42"/>
      <c r="C92" s="43"/>
      <c r="D92" s="228" t="s">
        <v>159</v>
      </c>
      <c r="E92" s="43"/>
      <c r="F92" s="229" t="s">
        <v>577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159</v>
      </c>
      <c r="AU92" s="20" t="s">
        <v>79</v>
      </c>
    </row>
    <row r="93" s="13" customFormat="1">
      <c r="A93" s="13"/>
      <c r="B93" s="233"/>
      <c r="C93" s="234"/>
      <c r="D93" s="235" t="s">
        <v>161</v>
      </c>
      <c r="E93" s="236" t="s">
        <v>19</v>
      </c>
      <c r="F93" s="237" t="s">
        <v>578</v>
      </c>
      <c r="G93" s="234"/>
      <c r="H93" s="238">
        <v>24.18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161</v>
      </c>
      <c r="AU93" s="244" t="s">
        <v>79</v>
      </c>
      <c r="AV93" s="13" t="s">
        <v>79</v>
      </c>
      <c r="AW93" s="13" t="s">
        <v>31</v>
      </c>
      <c r="AX93" s="13" t="s">
        <v>77</v>
      </c>
      <c r="AY93" s="244" t="s">
        <v>151</v>
      </c>
    </row>
    <row r="94" s="2" customFormat="1" ht="37.8" customHeight="1">
      <c r="A94" s="41"/>
      <c r="B94" s="42"/>
      <c r="C94" s="215" t="s">
        <v>79</v>
      </c>
      <c r="D94" s="215" t="s">
        <v>153</v>
      </c>
      <c r="E94" s="216" t="s">
        <v>579</v>
      </c>
      <c r="F94" s="217" t="s">
        <v>580</v>
      </c>
      <c r="G94" s="218" t="s">
        <v>156</v>
      </c>
      <c r="H94" s="219">
        <v>32.109999999999999</v>
      </c>
      <c r="I94" s="220"/>
      <c r="J94" s="221">
        <f>ROUND(I94*H94,2)</f>
        <v>0</v>
      </c>
      <c r="K94" s="217" t="s">
        <v>157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0.44</v>
      </c>
      <c r="T94" s="225">
        <f>S94*H94</f>
        <v>14.128399999999999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158</v>
      </c>
      <c r="AT94" s="226" t="s">
        <v>153</v>
      </c>
      <c r="AU94" s="226" t="s">
        <v>79</v>
      </c>
      <c r="AY94" s="20" t="s">
        <v>151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158</v>
      </c>
      <c r="BM94" s="226" t="s">
        <v>158</v>
      </c>
    </row>
    <row r="95" s="2" customFormat="1">
      <c r="A95" s="41"/>
      <c r="B95" s="42"/>
      <c r="C95" s="43"/>
      <c r="D95" s="228" t="s">
        <v>159</v>
      </c>
      <c r="E95" s="43"/>
      <c r="F95" s="229" t="s">
        <v>581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159</v>
      </c>
      <c r="AU95" s="20" t="s">
        <v>79</v>
      </c>
    </row>
    <row r="96" s="13" customFormat="1">
      <c r="A96" s="13"/>
      <c r="B96" s="233"/>
      <c r="C96" s="234"/>
      <c r="D96" s="235" t="s">
        <v>161</v>
      </c>
      <c r="E96" s="236" t="s">
        <v>19</v>
      </c>
      <c r="F96" s="237" t="s">
        <v>582</v>
      </c>
      <c r="G96" s="234"/>
      <c r="H96" s="238">
        <v>32.109999999999999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161</v>
      </c>
      <c r="AU96" s="244" t="s">
        <v>79</v>
      </c>
      <c r="AV96" s="13" t="s">
        <v>79</v>
      </c>
      <c r="AW96" s="13" t="s">
        <v>31</v>
      </c>
      <c r="AX96" s="13" t="s">
        <v>77</v>
      </c>
      <c r="AY96" s="244" t="s">
        <v>151</v>
      </c>
    </row>
    <row r="97" s="2" customFormat="1" ht="33" customHeight="1">
      <c r="A97" s="41"/>
      <c r="B97" s="42"/>
      <c r="C97" s="215" t="s">
        <v>167</v>
      </c>
      <c r="D97" s="215" t="s">
        <v>153</v>
      </c>
      <c r="E97" s="216" t="s">
        <v>583</v>
      </c>
      <c r="F97" s="217" t="s">
        <v>584</v>
      </c>
      <c r="G97" s="218" t="s">
        <v>156</v>
      </c>
      <c r="H97" s="219">
        <v>32.109999999999999</v>
      </c>
      <c r="I97" s="220"/>
      <c r="J97" s="221">
        <f>ROUND(I97*H97,2)</f>
        <v>0</v>
      </c>
      <c r="K97" s="217" t="s">
        <v>157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0.625</v>
      </c>
      <c r="T97" s="225">
        <f>S97*H97</f>
        <v>20.068750000000001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158</v>
      </c>
      <c r="AT97" s="226" t="s">
        <v>153</v>
      </c>
      <c r="AU97" s="226" t="s">
        <v>79</v>
      </c>
      <c r="AY97" s="20" t="s">
        <v>151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158</v>
      </c>
      <c r="BM97" s="226" t="s">
        <v>170</v>
      </c>
    </row>
    <row r="98" s="2" customFormat="1">
      <c r="A98" s="41"/>
      <c r="B98" s="42"/>
      <c r="C98" s="43"/>
      <c r="D98" s="228" t="s">
        <v>159</v>
      </c>
      <c r="E98" s="43"/>
      <c r="F98" s="229" t="s">
        <v>585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159</v>
      </c>
      <c r="AU98" s="20" t="s">
        <v>79</v>
      </c>
    </row>
    <row r="99" s="13" customFormat="1">
      <c r="A99" s="13"/>
      <c r="B99" s="233"/>
      <c r="C99" s="234"/>
      <c r="D99" s="235" t="s">
        <v>161</v>
      </c>
      <c r="E99" s="236" t="s">
        <v>19</v>
      </c>
      <c r="F99" s="237" t="s">
        <v>582</v>
      </c>
      <c r="G99" s="234"/>
      <c r="H99" s="238">
        <v>32.109999999999999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161</v>
      </c>
      <c r="AU99" s="244" t="s">
        <v>79</v>
      </c>
      <c r="AV99" s="13" t="s">
        <v>79</v>
      </c>
      <c r="AW99" s="13" t="s">
        <v>31</v>
      </c>
      <c r="AX99" s="13" t="s">
        <v>77</v>
      </c>
      <c r="AY99" s="244" t="s">
        <v>151</v>
      </c>
    </row>
    <row r="100" s="2" customFormat="1" ht="24.15" customHeight="1">
      <c r="A100" s="41"/>
      <c r="B100" s="42"/>
      <c r="C100" s="215" t="s">
        <v>158</v>
      </c>
      <c r="D100" s="215" t="s">
        <v>153</v>
      </c>
      <c r="E100" s="216" t="s">
        <v>586</v>
      </c>
      <c r="F100" s="217" t="s">
        <v>587</v>
      </c>
      <c r="G100" s="218" t="s">
        <v>156</v>
      </c>
      <c r="H100" s="219">
        <v>9.8499999999999996</v>
      </c>
      <c r="I100" s="220"/>
      <c r="J100" s="221">
        <f>ROUND(I100*H100,2)</f>
        <v>0</v>
      </c>
      <c r="K100" s="217" t="s">
        <v>157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4.0580000000000001E-05</v>
      </c>
      <c r="R100" s="224">
        <f>Q100*H100</f>
        <v>0.000399713</v>
      </c>
      <c r="S100" s="224">
        <v>0.11500000000000001</v>
      </c>
      <c r="T100" s="225">
        <f>S100*H100</f>
        <v>1.1327499999999999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158</v>
      </c>
      <c r="AT100" s="226" t="s">
        <v>153</v>
      </c>
      <c r="AU100" s="226" t="s">
        <v>79</v>
      </c>
      <c r="AY100" s="20" t="s">
        <v>151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158</v>
      </c>
      <c r="BM100" s="226" t="s">
        <v>175</v>
      </c>
    </row>
    <row r="101" s="2" customFormat="1">
      <c r="A101" s="41"/>
      <c r="B101" s="42"/>
      <c r="C101" s="43"/>
      <c r="D101" s="228" t="s">
        <v>159</v>
      </c>
      <c r="E101" s="43"/>
      <c r="F101" s="229" t="s">
        <v>588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159</v>
      </c>
      <c r="AU101" s="20" t="s">
        <v>79</v>
      </c>
    </row>
    <row r="102" s="13" customFormat="1">
      <c r="A102" s="13"/>
      <c r="B102" s="233"/>
      <c r="C102" s="234"/>
      <c r="D102" s="235" t="s">
        <v>161</v>
      </c>
      <c r="E102" s="236" t="s">
        <v>19</v>
      </c>
      <c r="F102" s="237" t="s">
        <v>589</v>
      </c>
      <c r="G102" s="234"/>
      <c r="H102" s="238">
        <v>9.8499999999999996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161</v>
      </c>
      <c r="AU102" s="244" t="s">
        <v>79</v>
      </c>
      <c r="AV102" s="13" t="s">
        <v>79</v>
      </c>
      <c r="AW102" s="13" t="s">
        <v>31</v>
      </c>
      <c r="AX102" s="13" t="s">
        <v>77</v>
      </c>
      <c r="AY102" s="244" t="s">
        <v>151</v>
      </c>
    </row>
    <row r="103" s="2" customFormat="1" ht="21.75" customHeight="1">
      <c r="A103" s="41"/>
      <c r="B103" s="42"/>
      <c r="C103" s="215" t="s">
        <v>178</v>
      </c>
      <c r="D103" s="215" t="s">
        <v>153</v>
      </c>
      <c r="E103" s="216" t="s">
        <v>590</v>
      </c>
      <c r="F103" s="217" t="s">
        <v>591</v>
      </c>
      <c r="G103" s="218" t="s">
        <v>197</v>
      </c>
      <c r="H103" s="219">
        <v>106.16</v>
      </c>
      <c r="I103" s="220"/>
      <c r="J103" s="221">
        <f>ROUND(I103*H103,2)</f>
        <v>0</v>
      </c>
      <c r="K103" s="217" t="s">
        <v>157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158</v>
      </c>
      <c r="AT103" s="226" t="s">
        <v>153</v>
      </c>
      <c r="AU103" s="226" t="s">
        <v>79</v>
      </c>
      <c r="AY103" s="20" t="s">
        <v>151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158</v>
      </c>
      <c r="BM103" s="226" t="s">
        <v>181</v>
      </c>
    </row>
    <row r="104" s="2" customFormat="1">
      <c r="A104" s="41"/>
      <c r="B104" s="42"/>
      <c r="C104" s="43"/>
      <c r="D104" s="228" t="s">
        <v>159</v>
      </c>
      <c r="E104" s="43"/>
      <c r="F104" s="229" t="s">
        <v>592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159</v>
      </c>
      <c r="AU104" s="20" t="s">
        <v>79</v>
      </c>
    </row>
    <row r="105" s="13" customFormat="1">
      <c r="A105" s="13"/>
      <c r="B105" s="233"/>
      <c r="C105" s="234"/>
      <c r="D105" s="235" t="s">
        <v>161</v>
      </c>
      <c r="E105" s="236" t="s">
        <v>19</v>
      </c>
      <c r="F105" s="237" t="s">
        <v>593</v>
      </c>
      <c r="G105" s="234"/>
      <c r="H105" s="238">
        <v>53.079999999999998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161</v>
      </c>
      <c r="AU105" s="244" t="s">
        <v>79</v>
      </c>
      <c r="AV105" s="13" t="s">
        <v>79</v>
      </c>
      <c r="AW105" s="13" t="s">
        <v>31</v>
      </c>
      <c r="AX105" s="13" t="s">
        <v>69</v>
      </c>
      <c r="AY105" s="244" t="s">
        <v>151</v>
      </c>
    </row>
    <row r="106" s="13" customFormat="1">
      <c r="A106" s="13"/>
      <c r="B106" s="233"/>
      <c r="C106" s="234"/>
      <c r="D106" s="235" t="s">
        <v>161</v>
      </c>
      <c r="E106" s="236" t="s">
        <v>19</v>
      </c>
      <c r="F106" s="237" t="s">
        <v>594</v>
      </c>
      <c r="G106" s="234"/>
      <c r="H106" s="238">
        <v>53.079999999999998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161</v>
      </c>
      <c r="AU106" s="244" t="s">
        <v>79</v>
      </c>
      <c r="AV106" s="13" t="s">
        <v>79</v>
      </c>
      <c r="AW106" s="13" t="s">
        <v>31</v>
      </c>
      <c r="AX106" s="13" t="s">
        <v>69</v>
      </c>
      <c r="AY106" s="244" t="s">
        <v>151</v>
      </c>
    </row>
    <row r="107" s="14" customFormat="1">
      <c r="A107" s="14"/>
      <c r="B107" s="245"/>
      <c r="C107" s="246"/>
      <c r="D107" s="235" t="s">
        <v>161</v>
      </c>
      <c r="E107" s="247" t="s">
        <v>19</v>
      </c>
      <c r="F107" s="248" t="s">
        <v>202</v>
      </c>
      <c r="G107" s="246"/>
      <c r="H107" s="249">
        <v>106.16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161</v>
      </c>
      <c r="AU107" s="255" t="s">
        <v>79</v>
      </c>
      <c r="AV107" s="14" t="s">
        <v>158</v>
      </c>
      <c r="AW107" s="14" t="s">
        <v>31</v>
      </c>
      <c r="AX107" s="14" t="s">
        <v>77</v>
      </c>
      <c r="AY107" s="255" t="s">
        <v>151</v>
      </c>
    </row>
    <row r="108" s="2" customFormat="1" ht="24.15" customHeight="1">
      <c r="A108" s="41"/>
      <c r="B108" s="42"/>
      <c r="C108" s="215" t="s">
        <v>170</v>
      </c>
      <c r="D108" s="215" t="s">
        <v>153</v>
      </c>
      <c r="E108" s="216" t="s">
        <v>204</v>
      </c>
      <c r="F108" s="217" t="s">
        <v>205</v>
      </c>
      <c r="G108" s="218" t="s">
        <v>197</v>
      </c>
      <c r="H108" s="219">
        <v>18</v>
      </c>
      <c r="I108" s="220"/>
      <c r="J108" s="221">
        <f>ROUND(I108*H108,2)</f>
        <v>0</v>
      </c>
      <c r="K108" s="217" t="s">
        <v>157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158</v>
      </c>
      <c r="AT108" s="226" t="s">
        <v>153</v>
      </c>
      <c r="AU108" s="226" t="s">
        <v>79</v>
      </c>
      <c r="AY108" s="20" t="s">
        <v>151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158</v>
      </c>
      <c r="BM108" s="226" t="s">
        <v>8</v>
      </c>
    </row>
    <row r="109" s="2" customFormat="1">
      <c r="A109" s="41"/>
      <c r="B109" s="42"/>
      <c r="C109" s="43"/>
      <c r="D109" s="228" t="s">
        <v>159</v>
      </c>
      <c r="E109" s="43"/>
      <c r="F109" s="229" t="s">
        <v>207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159</v>
      </c>
      <c r="AU109" s="20" t="s">
        <v>79</v>
      </c>
    </row>
    <row r="110" s="13" customFormat="1">
      <c r="A110" s="13"/>
      <c r="B110" s="233"/>
      <c r="C110" s="234"/>
      <c r="D110" s="235" t="s">
        <v>161</v>
      </c>
      <c r="E110" s="236" t="s">
        <v>19</v>
      </c>
      <c r="F110" s="237" t="s">
        <v>595</v>
      </c>
      <c r="G110" s="234"/>
      <c r="H110" s="238">
        <v>9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161</v>
      </c>
      <c r="AU110" s="244" t="s">
        <v>79</v>
      </c>
      <c r="AV110" s="13" t="s">
        <v>79</v>
      </c>
      <c r="AW110" s="13" t="s">
        <v>31</v>
      </c>
      <c r="AX110" s="13" t="s">
        <v>69</v>
      </c>
      <c r="AY110" s="244" t="s">
        <v>151</v>
      </c>
    </row>
    <row r="111" s="13" customFormat="1">
      <c r="A111" s="13"/>
      <c r="B111" s="233"/>
      <c r="C111" s="234"/>
      <c r="D111" s="235" t="s">
        <v>161</v>
      </c>
      <c r="E111" s="236" t="s">
        <v>19</v>
      </c>
      <c r="F111" s="237" t="s">
        <v>596</v>
      </c>
      <c r="G111" s="234"/>
      <c r="H111" s="238">
        <v>9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161</v>
      </c>
      <c r="AU111" s="244" t="s">
        <v>79</v>
      </c>
      <c r="AV111" s="13" t="s">
        <v>79</v>
      </c>
      <c r="AW111" s="13" t="s">
        <v>31</v>
      </c>
      <c r="AX111" s="13" t="s">
        <v>69</v>
      </c>
      <c r="AY111" s="244" t="s">
        <v>151</v>
      </c>
    </row>
    <row r="112" s="14" customFormat="1">
      <c r="A112" s="14"/>
      <c r="B112" s="245"/>
      <c r="C112" s="246"/>
      <c r="D112" s="235" t="s">
        <v>161</v>
      </c>
      <c r="E112" s="247" t="s">
        <v>19</v>
      </c>
      <c r="F112" s="248" t="s">
        <v>202</v>
      </c>
      <c r="G112" s="246"/>
      <c r="H112" s="249">
        <v>18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161</v>
      </c>
      <c r="AU112" s="255" t="s">
        <v>79</v>
      </c>
      <c r="AV112" s="14" t="s">
        <v>158</v>
      </c>
      <c r="AW112" s="14" t="s">
        <v>31</v>
      </c>
      <c r="AX112" s="14" t="s">
        <v>77</v>
      </c>
      <c r="AY112" s="255" t="s">
        <v>151</v>
      </c>
    </row>
    <row r="113" s="2" customFormat="1" ht="24.15" customHeight="1">
      <c r="A113" s="41"/>
      <c r="B113" s="42"/>
      <c r="C113" s="215" t="s">
        <v>188</v>
      </c>
      <c r="D113" s="215" t="s">
        <v>153</v>
      </c>
      <c r="E113" s="216" t="s">
        <v>531</v>
      </c>
      <c r="F113" s="217" t="s">
        <v>532</v>
      </c>
      <c r="G113" s="218" t="s">
        <v>197</v>
      </c>
      <c r="H113" s="219">
        <v>2.6099999999999999</v>
      </c>
      <c r="I113" s="220"/>
      <c r="J113" s="221">
        <f>ROUND(I113*H113,2)</f>
        <v>0</v>
      </c>
      <c r="K113" s="217" t="s">
        <v>157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158</v>
      </c>
      <c r="AT113" s="226" t="s">
        <v>153</v>
      </c>
      <c r="AU113" s="226" t="s">
        <v>79</v>
      </c>
      <c r="AY113" s="20" t="s">
        <v>151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158</v>
      </c>
      <c r="BM113" s="226" t="s">
        <v>192</v>
      </c>
    </row>
    <row r="114" s="2" customFormat="1">
      <c r="A114" s="41"/>
      <c r="B114" s="42"/>
      <c r="C114" s="43"/>
      <c r="D114" s="228" t="s">
        <v>159</v>
      </c>
      <c r="E114" s="43"/>
      <c r="F114" s="229" t="s">
        <v>533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159</v>
      </c>
      <c r="AU114" s="20" t="s">
        <v>79</v>
      </c>
    </row>
    <row r="115" s="13" customFormat="1">
      <c r="A115" s="13"/>
      <c r="B115" s="233"/>
      <c r="C115" s="234"/>
      <c r="D115" s="235" t="s">
        <v>161</v>
      </c>
      <c r="E115" s="236" t="s">
        <v>19</v>
      </c>
      <c r="F115" s="237" t="s">
        <v>597</v>
      </c>
      <c r="G115" s="234"/>
      <c r="H115" s="238">
        <v>2.6099999999999999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161</v>
      </c>
      <c r="AU115" s="244" t="s">
        <v>79</v>
      </c>
      <c r="AV115" s="13" t="s">
        <v>79</v>
      </c>
      <c r="AW115" s="13" t="s">
        <v>31</v>
      </c>
      <c r="AX115" s="13" t="s">
        <v>77</v>
      </c>
      <c r="AY115" s="244" t="s">
        <v>151</v>
      </c>
    </row>
    <row r="116" s="2" customFormat="1" ht="37.8" customHeight="1">
      <c r="A116" s="41"/>
      <c r="B116" s="42"/>
      <c r="C116" s="215" t="s">
        <v>175</v>
      </c>
      <c r="D116" s="215" t="s">
        <v>153</v>
      </c>
      <c r="E116" s="216" t="s">
        <v>218</v>
      </c>
      <c r="F116" s="217" t="s">
        <v>219</v>
      </c>
      <c r="G116" s="218" t="s">
        <v>197</v>
      </c>
      <c r="H116" s="219">
        <v>108.77</v>
      </c>
      <c r="I116" s="220"/>
      <c r="J116" s="221">
        <f>ROUND(I116*H116,2)</f>
        <v>0</v>
      </c>
      <c r="K116" s="217" t="s">
        <v>157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158</v>
      </c>
      <c r="AT116" s="226" t="s">
        <v>153</v>
      </c>
      <c r="AU116" s="226" t="s">
        <v>79</v>
      </c>
      <c r="AY116" s="20" t="s">
        <v>151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158</v>
      </c>
      <c r="BM116" s="226" t="s">
        <v>206</v>
      </c>
    </row>
    <row r="117" s="2" customFormat="1">
      <c r="A117" s="41"/>
      <c r="B117" s="42"/>
      <c r="C117" s="43"/>
      <c r="D117" s="228" t="s">
        <v>159</v>
      </c>
      <c r="E117" s="43"/>
      <c r="F117" s="229" t="s">
        <v>221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159</v>
      </c>
      <c r="AU117" s="20" t="s">
        <v>79</v>
      </c>
    </row>
    <row r="118" s="2" customFormat="1">
      <c r="A118" s="41"/>
      <c r="B118" s="42"/>
      <c r="C118" s="43"/>
      <c r="D118" s="235" t="s">
        <v>238</v>
      </c>
      <c r="E118" s="43"/>
      <c r="F118" s="256" t="s">
        <v>469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238</v>
      </c>
      <c r="AU118" s="20" t="s">
        <v>79</v>
      </c>
    </row>
    <row r="119" s="13" customFormat="1">
      <c r="A119" s="13"/>
      <c r="B119" s="233"/>
      <c r="C119" s="234"/>
      <c r="D119" s="235" t="s">
        <v>161</v>
      </c>
      <c r="E119" s="236" t="s">
        <v>19</v>
      </c>
      <c r="F119" s="237" t="s">
        <v>598</v>
      </c>
      <c r="G119" s="234"/>
      <c r="H119" s="238">
        <v>108.77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161</v>
      </c>
      <c r="AU119" s="244" t="s">
        <v>79</v>
      </c>
      <c r="AV119" s="13" t="s">
        <v>79</v>
      </c>
      <c r="AW119" s="13" t="s">
        <v>31</v>
      </c>
      <c r="AX119" s="13" t="s">
        <v>77</v>
      </c>
      <c r="AY119" s="244" t="s">
        <v>151</v>
      </c>
    </row>
    <row r="120" s="2" customFormat="1" ht="24.15" customHeight="1">
      <c r="A120" s="41"/>
      <c r="B120" s="42"/>
      <c r="C120" s="215" t="s">
        <v>203</v>
      </c>
      <c r="D120" s="215" t="s">
        <v>153</v>
      </c>
      <c r="E120" s="216" t="s">
        <v>223</v>
      </c>
      <c r="F120" s="217" t="s">
        <v>224</v>
      </c>
      <c r="G120" s="218" t="s">
        <v>197</v>
      </c>
      <c r="H120" s="219">
        <v>108.77</v>
      </c>
      <c r="I120" s="220"/>
      <c r="J120" s="221">
        <f>ROUND(I120*H120,2)</f>
        <v>0</v>
      </c>
      <c r="K120" s="217" t="s">
        <v>157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158</v>
      </c>
      <c r="AT120" s="226" t="s">
        <v>153</v>
      </c>
      <c r="AU120" s="226" t="s">
        <v>79</v>
      </c>
      <c r="AY120" s="20" t="s">
        <v>151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158</v>
      </c>
      <c r="BM120" s="226" t="s">
        <v>214</v>
      </c>
    </row>
    <row r="121" s="2" customFormat="1">
      <c r="A121" s="41"/>
      <c r="B121" s="42"/>
      <c r="C121" s="43"/>
      <c r="D121" s="228" t="s">
        <v>159</v>
      </c>
      <c r="E121" s="43"/>
      <c r="F121" s="229" t="s">
        <v>226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159</v>
      </c>
      <c r="AU121" s="20" t="s">
        <v>79</v>
      </c>
    </row>
    <row r="122" s="2" customFormat="1" ht="24.15" customHeight="1">
      <c r="A122" s="41"/>
      <c r="B122" s="42"/>
      <c r="C122" s="215" t="s">
        <v>181</v>
      </c>
      <c r="D122" s="215" t="s">
        <v>153</v>
      </c>
      <c r="E122" s="216" t="s">
        <v>599</v>
      </c>
      <c r="F122" s="217" t="s">
        <v>484</v>
      </c>
      <c r="G122" s="218" t="s">
        <v>230</v>
      </c>
      <c r="H122" s="219">
        <v>174.03200000000001</v>
      </c>
      <c r="I122" s="220"/>
      <c r="J122" s="221">
        <f>ROUND(I122*H122,2)</f>
        <v>0</v>
      </c>
      <c r="K122" s="217" t="s">
        <v>157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158</v>
      </c>
      <c r="AT122" s="226" t="s">
        <v>153</v>
      </c>
      <c r="AU122" s="226" t="s">
        <v>79</v>
      </c>
      <c r="AY122" s="20" t="s">
        <v>151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158</v>
      </c>
      <c r="BM122" s="226" t="s">
        <v>278</v>
      </c>
    </row>
    <row r="123" s="2" customFormat="1">
      <c r="A123" s="41"/>
      <c r="B123" s="42"/>
      <c r="C123" s="43"/>
      <c r="D123" s="228" t="s">
        <v>159</v>
      </c>
      <c r="E123" s="43"/>
      <c r="F123" s="229" t="s">
        <v>600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159</v>
      </c>
      <c r="AU123" s="20" t="s">
        <v>79</v>
      </c>
    </row>
    <row r="124" s="13" customFormat="1">
      <c r="A124" s="13"/>
      <c r="B124" s="233"/>
      <c r="C124" s="234"/>
      <c r="D124" s="235" t="s">
        <v>161</v>
      </c>
      <c r="E124" s="234"/>
      <c r="F124" s="237" t="s">
        <v>601</v>
      </c>
      <c r="G124" s="234"/>
      <c r="H124" s="238">
        <v>174.03200000000001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161</v>
      </c>
      <c r="AU124" s="244" t="s">
        <v>79</v>
      </c>
      <c r="AV124" s="13" t="s">
        <v>79</v>
      </c>
      <c r="AW124" s="13" t="s">
        <v>4</v>
      </c>
      <c r="AX124" s="13" t="s">
        <v>77</v>
      </c>
      <c r="AY124" s="244" t="s">
        <v>151</v>
      </c>
    </row>
    <row r="125" s="2" customFormat="1" ht="16.5" customHeight="1">
      <c r="A125" s="41"/>
      <c r="B125" s="42"/>
      <c r="C125" s="215" t="s">
        <v>217</v>
      </c>
      <c r="D125" s="215" t="s">
        <v>153</v>
      </c>
      <c r="E125" s="216" t="s">
        <v>234</v>
      </c>
      <c r="F125" s="217" t="s">
        <v>235</v>
      </c>
      <c r="G125" s="218" t="s">
        <v>156</v>
      </c>
      <c r="H125" s="219">
        <v>106.16</v>
      </c>
      <c r="I125" s="220"/>
      <c r="J125" s="221">
        <f>ROUND(I125*H125,2)</f>
        <v>0</v>
      </c>
      <c r="K125" s="217" t="s">
        <v>157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158</v>
      </c>
      <c r="AT125" s="226" t="s">
        <v>153</v>
      </c>
      <c r="AU125" s="226" t="s">
        <v>79</v>
      </c>
      <c r="AY125" s="20" t="s">
        <v>151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158</v>
      </c>
      <c r="BM125" s="226" t="s">
        <v>225</v>
      </c>
    </row>
    <row r="126" s="2" customFormat="1">
      <c r="A126" s="41"/>
      <c r="B126" s="42"/>
      <c r="C126" s="43"/>
      <c r="D126" s="228" t="s">
        <v>159</v>
      </c>
      <c r="E126" s="43"/>
      <c r="F126" s="229" t="s">
        <v>237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159</v>
      </c>
      <c r="AU126" s="20" t="s">
        <v>79</v>
      </c>
    </row>
    <row r="127" s="2" customFormat="1">
      <c r="A127" s="41"/>
      <c r="B127" s="42"/>
      <c r="C127" s="43"/>
      <c r="D127" s="235" t="s">
        <v>238</v>
      </c>
      <c r="E127" s="43"/>
      <c r="F127" s="256" t="s">
        <v>602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238</v>
      </c>
      <c r="AU127" s="20" t="s">
        <v>79</v>
      </c>
    </row>
    <row r="128" s="13" customFormat="1">
      <c r="A128" s="13"/>
      <c r="B128" s="233"/>
      <c r="C128" s="234"/>
      <c r="D128" s="235" t="s">
        <v>161</v>
      </c>
      <c r="E128" s="236" t="s">
        <v>19</v>
      </c>
      <c r="F128" s="237" t="s">
        <v>603</v>
      </c>
      <c r="G128" s="234"/>
      <c r="H128" s="238">
        <v>106.16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161</v>
      </c>
      <c r="AU128" s="244" t="s">
        <v>79</v>
      </c>
      <c r="AV128" s="13" t="s">
        <v>79</v>
      </c>
      <c r="AW128" s="13" t="s">
        <v>31</v>
      </c>
      <c r="AX128" s="13" t="s">
        <v>77</v>
      </c>
      <c r="AY128" s="244" t="s">
        <v>151</v>
      </c>
    </row>
    <row r="129" s="12" customFormat="1" ht="22.8" customHeight="1">
      <c r="A129" s="12"/>
      <c r="B129" s="199"/>
      <c r="C129" s="200"/>
      <c r="D129" s="201" t="s">
        <v>68</v>
      </c>
      <c r="E129" s="213" t="s">
        <v>178</v>
      </c>
      <c r="F129" s="213" t="s">
        <v>260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SUM(P130:P152)</f>
        <v>0</v>
      </c>
      <c r="Q129" s="207"/>
      <c r="R129" s="208">
        <f>SUM(R130:R152)</f>
        <v>179.36470850000001</v>
      </c>
      <c r="S129" s="207"/>
      <c r="T129" s="209">
        <f>SUM(T130:T152)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77</v>
      </c>
      <c r="AT129" s="211" t="s">
        <v>68</v>
      </c>
      <c r="AU129" s="211" t="s">
        <v>77</v>
      </c>
      <c r="AY129" s="210" t="s">
        <v>151</v>
      </c>
      <c r="BK129" s="212">
        <f>SUM(BK130:BK152)</f>
        <v>0</v>
      </c>
    </row>
    <row r="130" s="2" customFormat="1" ht="33" customHeight="1">
      <c r="A130" s="41"/>
      <c r="B130" s="42"/>
      <c r="C130" s="215" t="s">
        <v>8</v>
      </c>
      <c r="D130" s="215" t="s">
        <v>153</v>
      </c>
      <c r="E130" s="216" t="s">
        <v>261</v>
      </c>
      <c r="F130" s="217" t="s">
        <v>262</v>
      </c>
      <c r="G130" s="218" t="s">
        <v>156</v>
      </c>
      <c r="H130" s="219">
        <v>202</v>
      </c>
      <c r="I130" s="220"/>
      <c r="J130" s="221">
        <f>ROUND(I130*H130,2)</f>
        <v>0</v>
      </c>
      <c r="K130" s="217" t="s">
        <v>157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158</v>
      </c>
      <c r="AT130" s="226" t="s">
        <v>153</v>
      </c>
      <c r="AU130" s="226" t="s">
        <v>79</v>
      </c>
      <c r="AY130" s="20" t="s">
        <v>151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158</v>
      </c>
      <c r="BM130" s="226" t="s">
        <v>320</v>
      </c>
    </row>
    <row r="131" s="2" customFormat="1">
      <c r="A131" s="41"/>
      <c r="B131" s="42"/>
      <c r="C131" s="43"/>
      <c r="D131" s="228" t="s">
        <v>159</v>
      </c>
      <c r="E131" s="43"/>
      <c r="F131" s="229" t="s">
        <v>264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159</v>
      </c>
      <c r="AU131" s="20" t="s">
        <v>79</v>
      </c>
    </row>
    <row r="132" s="2" customFormat="1">
      <c r="A132" s="41"/>
      <c r="B132" s="42"/>
      <c r="C132" s="43"/>
      <c r="D132" s="235" t="s">
        <v>238</v>
      </c>
      <c r="E132" s="43"/>
      <c r="F132" s="256" t="s">
        <v>604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238</v>
      </c>
      <c r="AU132" s="20" t="s">
        <v>79</v>
      </c>
    </row>
    <row r="133" s="13" customFormat="1">
      <c r="A133" s="13"/>
      <c r="B133" s="233"/>
      <c r="C133" s="234"/>
      <c r="D133" s="235" t="s">
        <v>161</v>
      </c>
      <c r="E133" s="236" t="s">
        <v>19</v>
      </c>
      <c r="F133" s="237" t="s">
        <v>605</v>
      </c>
      <c r="G133" s="234"/>
      <c r="H133" s="238">
        <v>202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161</v>
      </c>
      <c r="AU133" s="244" t="s">
        <v>79</v>
      </c>
      <c r="AV133" s="13" t="s">
        <v>79</v>
      </c>
      <c r="AW133" s="13" t="s">
        <v>31</v>
      </c>
      <c r="AX133" s="13" t="s">
        <v>77</v>
      </c>
      <c r="AY133" s="244" t="s">
        <v>151</v>
      </c>
    </row>
    <row r="134" s="2" customFormat="1" ht="16.5" customHeight="1">
      <c r="A134" s="41"/>
      <c r="B134" s="42"/>
      <c r="C134" s="257" t="s">
        <v>227</v>
      </c>
      <c r="D134" s="257" t="s">
        <v>249</v>
      </c>
      <c r="E134" s="258" t="s">
        <v>544</v>
      </c>
      <c r="F134" s="259" t="s">
        <v>545</v>
      </c>
      <c r="G134" s="260" t="s">
        <v>230</v>
      </c>
      <c r="H134" s="261">
        <v>90.900000000000006</v>
      </c>
      <c r="I134" s="262"/>
      <c r="J134" s="263">
        <f>ROUND(I134*H134,2)</f>
        <v>0</v>
      </c>
      <c r="K134" s="259" t="s">
        <v>157</v>
      </c>
      <c r="L134" s="264"/>
      <c r="M134" s="265" t="s">
        <v>19</v>
      </c>
      <c r="N134" s="266" t="s">
        <v>40</v>
      </c>
      <c r="O134" s="87"/>
      <c r="P134" s="224">
        <f>O134*H134</f>
        <v>0</v>
      </c>
      <c r="Q134" s="224">
        <v>1</v>
      </c>
      <c r="R134" s="224">
        <f>Q134*H134</f>
        <v>90.900000000000006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175</v>
      </c>
      <c r="AT134" s="226" t="s">
        <v>249</v>
      </c>
      <c r="AU134" s="226" t="s">
        <v>79</v>
      </c>
      <c r="AY134" s="20" t="s">
        <v>151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158</v>
      </c>
      <c r="BM134" s="226" t="s">
        <v>331</v>
      </c>
    </row>
    <row r="135" s="13" customFormat="1">
      <c r="A135" s="13"/>
      <c r="B135" s="233"/>
      <c r="C135" s="234"/>
      <c r="D135" s="235" t="s">
        <v>161</v>
      </c>
      <c r="E135" s="234"/>
      <c r="F135" s="237" t="s">
        <v>606</v>
      </c>
      <c r="G135" s="234"/>
      <c r="H135" s="238">
        <v>90.900000000000006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161</v>
      </c>
      <c r="AU135" s="244" t="s">
        <v>79</v>
      </c>
      <c r="AV135" s="13" t="s">
        <v>79</v>
      </c>
      <c r="AW135" s="13" t="s">
        <v>4</v>
      </c>
      <c r="AX135" s="13" t="s">
        <v>77</v>
      </c>
      <c r="AY135" s="244" t="s">
        <v>151</v>
      </c>
    </row>
    <row r="136" s="2" customFormat="1" ht="21.75" customHeight="1">
      <c r="A136" s="41"/>
      <c r="B136" s="42"/>
      <c r="C136" s="215" t="s">
        <v>192</v>
      </c>
      <c r="D136" s="215" t="s">
        <v>153</v>
      </c>
      <c r="E136" s="216" t="s">
        <v>607</v>
      </c>
      <c r="F136" s="217" t="s">
        <v>608</v>
      </c>
      <c r="G136" s="218" t="s">
        <v>156</v>
      </c>
      <c r="H136" s="219">
        <v>101</v>
      </c>
      <c r="I136" s="220"/>
      <c r="J136" s="221">
        <f>ROUND(I136*H136,2)</f>
        <v>0</v>
      </c>
      <c r="K136" s="217" t="s">
        <v>157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0.57499999999999996</v>
      </c>
      <c r="R136" s="224">
        <f>Q136*H136</f>
        <v>58.074999999999996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158</v>
      </c>
      <c r="AT136" s="226" t="s">
        <v>153</v>
      </c>
      <c r="AU136" s="226" t="s">
        <v>79</v>
      </c>
      <c r="AY136" s="20" t="s">
        <v>151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158</v>
      </c>
      <c r="BM136" s="226" t="s">
        <v>236</v>
      </c>
    </row>
    <row r="137" s="2" customFormat="1">
      <c r="A137" s="41"/>
      <c r="B137" s="42"/>
      <c r="C137" s="43"/>
      <c r="D137" s="228" t="s">
        <v>159</v>
      </c>
      <c r="E137" s="43"/>
      <c r="F137" s="229" t="s">
        <v>609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159</v>
      </c>
      <c r="AU137" s="20" t="s">
        <v>79</v>
      </c>
    </row>
    <row r="138" s="2" customFormat="1">
      <c r="A138" s="41"/>
      <c r="B138" s="42"/>
      <c r="C138" s="43"/>
      <c r="D138" s="235" t="s">
        <v>238</v>
      </c>
      <c r="E138" s="43"/>
      <c r="F138" s="256" t="s">
        <v>610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238</v>
      </c>
      <c r="AU138" s="20" t="s">
        <v>79</v>
      </c>
    </row>
    <row r="139" s="13" customFormat="1">
      <c r="A139" s="13"/>
      <c r="B139" s="233"/>
      <c r="C139" s="234"/>
      <c r="D139" s="235" t="s">
        <v>161</v>
      </c>
      <c r="E139" s="236" t="s">
        <v>19</v>
      </c>
      <c r="F139" s="237" t="s">
        <v>611</v>
      </c>
      <c r="G139" s="234"/>
      <c r="H139" s="238">
        <v>94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161</v>
      </c>
      <c r="AU139" s="244" t="s">
        <v>79</v>
      </c>
      <c r="AV139" s="13" t="s">
        <v>79</v>
      </c>
      <c r="AW139" s="13" t="s">
        <v>31</v>
      </c>
      <c r="AX139" s="13" t="s">
        <v>69</v>
      </c>
      <c r="AY139" s="244" t="s">
        <v>151</v>
      </c>
    </row>
    <row r="140" s="13" customFormat="1">
      <c r="A140" s="13"/>
      <c r="B140" s="233"/>
      <c r="C140" s="234"/>
      <c r="D140" s="235" t="s">
        <v>161</v>
      </c>
      <c r="E140" s="236" t="s">
        <v>19</v>
      </c>
      <c r="F140" s="237" t="s">
        <v>612</v>
      </c>
      <c r="G140" s="234"/>
      <c r="H140" s="238">
        <v>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161</v>
      </c>
      <c r="AU140" s="244" t="s">
        <v>79</v>
      </c>
      <c r="AV140" s="13" t="s">
        <v>79</v>
      </c>
      <c r="AW140" s="13" t="s">
        <v>31</v>
      </c>
      <c r="AX140" s="13" t="s">
        <v>69</v>
      </c>
      <c r="AY140" s="244" t="s">
        <v>151</v>
      </c>
    </row>
    <row r="141" s="14" customFormat="1">
      <c r="A141" s="14"/>
      <c r="B141" s="245"/>
      <c r="C141" s="246"/>
      <c r="D141" s="235" t="s">
        <v>161</v>
      </c>
      <c r="E141" s="247" t="s">
        <v>19</v>
      </c>
      <c r="F141" s="248" t="s">
        <v>202</v>
      </c>
      <c r="G141" s="246"/>
      <c r="H141" s="249">
        <v>101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161</v>
      </c>
      <c r="AU141" s="255" t="s">
        <v>79</v>
      </c>
      <c r="AV141" s="14" t="s">
        <v>158</v>
      </c>
      <c r="AW141" s="14" t="s">
        <v>31</v>
      </c>
      <c r="AX141" s="14" t="s">
        <v>77</v>
      </c>
      <c r="AY141" s="255" t="s">
        <v>151</v>
      </c>
    </row>
    <row r="142" s="2" customFormat="1" ht="24.15" customHeight="1">
      <c r="A142" s="41"/>
      <c r="B142" s="42"/>
      <c r="C142" s="215" t="s">
        <v>243</v>
      </c>
      <c r="D142" s="215" t="s">
        <v>153</v>
      </c>
      <c r="E142" s="216" t="s">
        <v>613</v>
      </c>
      <c r="F142" s="217" t="s">
        <v>614</v>
      </c>
      <c r="G142" s="218" t="s">
        <v>156</v>
      </c>
      <c r="H142" s="219">
        <v>10.15</v>
      </c>
      <c r="I142" s="220"/>
      <c r="J142" s="221">
        <f>ROUND(I142*H142,2)</f>
        <v>0</v>
      </c>
      <c r="K142" s="217" t="s">
        <v>157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0.15559000000000001</v>
      </c>
      <c r="R142" s="224">
        <f>Q142*H142</f>
        <v>1.5792385000000002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158</v>
      </c>
      <c r="AT142" s="226" t="s">
        <v>153</v>
      </c>
      <c r="AU142" s="226" t="s">
        <v>79</v>
      </c>
      <c r="AY142" s="20" t="s">
        <v>151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158</v>
      </c>
      <c r="BM142" s="226" t="s">
        <v>246</v>
      </c>
    </row>
    <row r="143" s="2" customFormat="1">
      <c r="A143" s="41"/>
      <c r="B143" s="42"/>
      <c r="C143" s="43"/>
      <c r="D143" s="228" t="s">
        <v>159</v>
      </c>
      <c r="E143" s="43"/>
      <c r="F143" s="229" t="s">
        <v>615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159</v>
      </c>
      <c r="AU143" s="20" t="s">
        <v>79</v>
      </c>
    </row>
    <row r="144" s="13" customFormat="1">
      <c r="A144" s="13"/>
      <c r="B144" s="233"/>
      <c r="C144" s="234"/>
      <c r="D144" s="235" t="s">
        <v>161</v>
      </c>
      <c r="E144" s="236" t="s">
        <v>19</v>
      </c>
      <c r="F144" s="237" t="s">
        <v>616</v>
      </c>
      <c r="G144" s="234"/>
      <c r="H144" s="238">
        <v>10.15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161</v>
      </c>
      <c r="AU144" s="244" t="s">
        <v>79</v>
      </c>
      <c r="AV144" s="13" t="s">
        <v>79</v>
      </c>
      <c r="AW144" s="13" t="s">
        <v>31</v>
      </c>
      <c r="AX144" s="13" t="s">
        <v>77</v>
      </c>
      <c r="AY144" s="244" t="s">
        <v>151</v>
      </c>
    </row>
    <row r="145" s="2" customFormat="1" ht="37.8" customHeight="1">
      <c r="A145" s="41"/>
      <c r="B145" s="42"/>
      <c r="C145" s="215" t="s">
        <v>198</v>
      </c>
      <c r="D145" s="215" t="s">
        <v>153</v>
      </c>
      <c r="E145" s="216" t="s">
        <v>321</v>
      </c>
      <c r="F145" s="217" t="s">
        <v>322</v>
      </c>
      <c r="G145" s="218" t="s">
        <v>156</v>
      </c>
      <c r="H145" s="219">
        <v>94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0.11162</v>
      </c>
      <c r="R145" s="224">
        <f>Q145*H145</f>
        <v>10.492279999999999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158</v>
      </c>
      <c r="AT145" s="226" t="s">
        <v>153</v>
      </c>
      <c r="AU145" s="226" t="s">
        <v>79</v>
      </c>
      <c r="AY145" s="20" t="s">
        <v>151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158</v>
      </c>
      <c r="BM145" s="226" t="s">
        <v>617</v>
      </c>
    </row>
    <row r="146" s="13" customFormat="1">
      <c r="A146" s="13"/>
      <c r="B146" s="233"/>
      <c r="C146" s="234"/>
      <c r="D146" s="235" t="s">
        <v>161</v>
      </c>
      <c r="E146" s="236" t="s">
        <v>19</v>
      </c>
      <c r="F146" s="237" t="s">
        <v>611</v>
      </c>
      <c r="G146" s="234"/>
      <c r="H146" s="238">
        <v>94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161</v>
      </c>
      <c r="AU146" s="244" t="s">
        <v>79</v>
      </c>
      <c r="AV146" s="13" t="s">
        <v>79</v>
      </c>
      <c r="AW146" s="13" t="s">
        <v>31</v>
      </c>
      <c r="AX146" s="13" t="s">
        <v>77</v>
      </c>
      <c r="AY146" s="244" t="s">
        <v>151</v>
      </c>
    </row>
    <row r="147" s="2" customFormat="1" ht="16.5" customHeight="1">
      <c r="A147" s="41"/>
      <c r="B147" s="42"/>
      <c r="C147" s="257" t="s">
        <v>254</v>
      </c>
      <c r="D147" s="257" t="s">
        <v>249</v>
      </c>
      <c r="E147" s="258" t="s">
        <v>327</v>
      </c>
      <c r="F147" s="259" t="s">
        <v>328</v>
      </c>
      <c r="G147" s="260" t="s">
        <v>156</v>
      </c>
      <c r="H147" s="261">
        <v>95.879999999999995</v>
      </c>
      <c r="I147" s="262"/>
      <c r="J147" s="263">
        <f>ROUND(I147*H147,2)</f>
        <v>0</v>
      </c>
      <c r="K147" s="259" t="s">
        <v>157</v>
      </c>
      <c r="L147" s="264"/>
      <c r="M147" s="265" t="s">
        <v>19</v>
      </c>
      <c r="N147" s="266" t="s">
        <v>40</v>
      </c>
      <c r="O147" s="87"/>
      <c r="P147" s="224">
        <f>O147*H147</f>
        <v>0</v>
      </c>
      <c r="Q147" s="224">
        <v>0.17000000000000001</v>
      </c>
      <c r="R147" s="224">
        <f>Q147*H147</f>
        <v>16.299600000000002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175</v>
      </c>
      <c r="AT147" s="226" t="s">
        <v>249</v>
      </c>
      <c r="AU147" s="226" t="s">
        <v>79</v>
      </c>
      <c r="AY147" s="20" t="s">
        <v>151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158</v>
      </c>
      <c r="BM147" s="226" t="s">
        <v>618</v>
      </c>
    </row>
    <row r="148" s="13" customFormat="1">
      <c r="A148" s="13"/>
      <c r="B148" s="233"/>
      <c r="C148" s="234"/>
      <c r="D148" s="235" t="s">
        <v>161</v>
      </c>
      <c r="E148" s="234"/>
      <c r="F148" s="237" t="s">
        <v>619</v>
      </c>
      <c r="G148" s="234"/>
      <c r="H148" s="238">
        <v>95.879999999999995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161</v>
      </c>
      <c r="AU148" s="244" t="s">
        <v>79</v>
      </c>
      <c r="AV148" s="13" t="s">
        <v>79</v>
      </c>
      <c r="AW148" s="13" t="s">
        <v>4</v>
      </c>
      <c r="AX148" s="13" t="s">
        <v>77</v>
      </c>
      <c r="AY148" s="244" t="s">
        <v>151</v>
      </c>
    </row>
    <row r="149" s="2" customFormat="1" ht="37.8" customHeight="1">
      <c r="A149" s="41"/>
      <c r="B149" s="42"/>
      <c r="C149" s="215" t="s">
        <v>206</v>
      </c>
      <c r="D149" s="215" t="s">
        <v>153</v>
      </c>
      <c r="E149" s="216" t="s">
        <v>620</v>
      </c>
      <c r="F149" s="217" t="s">
        <v>322</v>
      </c>
      <c r="G149" s="218" t="s">
        <v>156</v>
      </c>
      <c r="H149" s="219">
        <v>7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0.11162</v>
      </c>
      <c r="R149" s="224">
        <f>Q149*H149</f>
        <v>0.78133999999999992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158</v>
      </c>
      <c r="AT149" s="226" t="s">
        <v>153</v>
      </c>
      <c r="AU149" s="226" t="s">
        <v>79</v>
      </c>
      <c r="AY149" s="20" t="s">
        <v>151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158</v>
      </c>
      <c r="BM149" s="226" t="s">
        <v>621</v>
      </c>
    </row>
    <row r="150" s="13" customFormat="1">
      <c r="A150" s="13"/>
      <c r="B150" s="233"/>
      <c r="C150" s="234"/>
      <c r="D150" s="235" t="s">
        <v>161</v>
      </c>
      <c r="E150" s="236" t="s">
        <v>19</v>
      </c>
      <c r="F150" s="237" t="s">
        <v>612</v>
      </c>
      <c r="G150" s="234"/>
      <c r="H150" s="238">
        <v>7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161</v>
      </c>
      <c r="AU150" s="244" t="s">
        <v>79</v>
      </c>
      <c r="AV150" s="13" t="s">
        <v>79</v>
      </c>
      <c r="AW150" s="13" t="s">
        <v>31</v>
      </c>
      <c r="AX150" s="13" t="s">
        <v>77</v>
      </c>
      <c r="AY150" s="244" t="s">
        <v>151</v>
      </c>
    </row>
    <row r="151" s="2" customFormat="1" ht="16.5" customHeight="1">
      <c r="A151" s="41"/>
      <c r="B151" s="42"/>
      <c r="C151" s="257" t="s">
        <v>266</v>
      </c>
      <c r="D151" s="257" t="s">
        <v>249</v>
      </c>
      <c r="E151" s="258" t="s">
        <v>622</v>
      </c>
      <c r="F151" s="259" t="s">
        <v>623</v>
      </c>
      <c r="G151" s="260" t="s">
        <v>156</v>
      </c>
      <c r="H151" s="261">
        <v>7.0700000000000003</v>
      </c>
      <c r="I151" s="262"/>
      <c r="J151" s="263">
        <f>ROUND(I151*H151,2)</f>
        <v>0</v>
      </c>
      <c r="K151" s="259" t="s">
        <v>157</v>
      </c>
      <c r="L151" s="264"/>
      <c r="M151" s="265" t="s">
        <v>19</v>
      </c>
      <c r="N151" s="266" t="s">
        <v>40</v>
      </c>
      <c r="O151" s="87"/>
      <c r="P151" s="224">
        <f>O151*H151</f>
        <v>0</v>
      </c>
      <c r="Q151" s="224">
        <v>0.17499999999999999</v>
      </c>
      <c r="R151" s="224">
        <f>Q151*H151</f>
        <v>1.23725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175</v>
      </c>
      <c r="AT151" s="226" t="s">
        <v>249</v>
      </c>
      <c r="AU151" s="226" t="s">
        <v>79</v>
      </c>
      <c r="AY151" s="20" t="s">
        <v>151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158</v>
      </c>
      <c r="BM151" s="226" t="s">
        <v>624</v>
      </c>
    </row>
    <row r="152" s="13" customFormat="1">
      <c r="A152" s="13"/>
      <c r="B152" s="233"/>
      <c r="C152" s="234"/>
      <c r="D152" s="235" t="s">
        <v>161</v>
      </c>
      <c r="E152" s="234"/>
      <c r="F152" s="237" t="s">
        <v>625</v>
      </c>
      <c r="G152" s="234"/>
      <c r="H152" s="238">
        <v>7.0700000000000003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161</v>
      </c>
      <c r="AU152" s="244" t="s">
        <v>79</v>
      </c>
      <c r="AV152" s="13" t="s">
        <v>79</v>
      </c>
      <c r="AW152" s="13" t="s">
        <v>4</v>
      </c>
      <c r="AX152" s="13" t="s">
        <v>77</v>
      </c>
      <c r="AY152" s="244" t="s">
        <v>151</v>
      </c>
    </row>
    <row r="153" s="12" customFormat="1" ht="22.8" customHeight="1">
      <c r="A153" s="12"/>
      <c r="B153" s="199"/>
      <c r="C153" s="200"/>
      <c r="D153" s="201" t="s">
        <v>68</v>
      </c>
      <c r="E153" s="213" t="s">
        <v>203</v>
      </c>
      <c r="F153" s="213" t="s">
        <v>626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SUM(P154:P183)</f>
        <v>0</v>
      </c>
      <c r="Q153" s="207"/>
      <c r="R153" s="208">
        <f>SUM(R154:R183)</f>
        <v>6.5044891311999997</v>
      </c>
      <c r="S153" s="207"/>
      <c r="T153" s="209">
        <f>SUM(T154:T183)</f>
        <v>5.8090599999999997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77</v>
      </c>
      <c r="AT153" s="211" t="s">
        <v>68</v>
      </c>
      <c r="AU153" s="211" t="s">
        <v>77</v>
      </c>
      <c r="AY153" s="210" t="s">
        <v>151</v>
      </c>
      <c r="BK153" s="212">
        <f>SUM(BK154:BK183)</f>
        <v>0</v>
      </c>
    </row>
    <row r="154" s="2" customFormat="1" ht="16.5" customHeight="1">
      <c r="A154" s="41"/>
      <c r="B154" s="42"/>
      <c r="C154" s="215" t="s">
        <v>214</v>
      </c>
      <c r="D154" s="215" t="s">
        <v>153</v>
      </c>
      <c r="E154" s="216" t="s">
        <v>361</v>
      </c>
      <c r="F154" s="217" t="s">
        <v>362</v>
      </c>
      <c r="G154" s="218" t="s">
        <v>363</v>
      </c>
      <c r="H154" s="219">
        <v>2</v>
      </c>
      <c r="I154" s="220"/>
      <c r="J154" s="221">
        <f>ROUND(I154*H154,2)</f>
        <v>0</v>
      </c>
      <c r="K154" s="217" t="s">
        <v>157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0.00069999999999999999</v>
      </c>
      <c r="R154" s="224">
        <f>Q154*H154</f>
        <v>0.0014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158</v>
      </c>
      <c r="AT154" s="226" t="s">
        <v>153</v>
      </c>
      <c r="AU154" s="226" t="s">
        <v>79</v>
      </c>
      <c r="AY154" s="20" t="s">
        <v>151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158</v>
      </c>
      <c r="BM154" s="226" t="s">
        <v>401</v>
      </c>
    </row>
    <row r="155" s="2" customFormat="1">
      <c r="A155" s="41"/>
      <c r="B155" s="42"/>
      <c r="C155" s="43"/>
      <c r="D155" s="228" t="s">
        <v>159</v>
      </c>
      <c r="E155" s="43"/>
      <c r="F155" s="229" t="s">
        <v>365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159</v>
      </c>
      <c r="AU155" s="20" t="s">
        <v>79</v>
      </c>
    </row>
    <row r="156" s="2" customFormat="1" ht="16.5" customHeight="1">
      <c r="A156" s="41"/>
      <c r="B156" s="42"/>
      <c r="C156" s="257" t="s">
        <v>7</v>
      </c>
      <c r="D156" s="257" t="s">
        <v>249</v>
      </c>
      <c r="E156" s="258" t="s">
        <v>372</v>
      </c>
      <c r="F156" s="259" t="s">
        <v>373</v>
      </c>
      <c r="G156" s="260" t="s">
        <v>363</v>
      </c>
      <c r="H156" s="261">
        <v>1</v>
      </c>
      <c r="I156" s="262"/>
      <c r="J156" s="263">
        <f>ROUND(I156*H156,2)</f>
        <v>0</v>
      </c>
      <c r="K156" s="259" t="s">
        <v>157</v>
      </c>
      <c r="L156" s="264"/>
      <c r="M156" s="265" t="s">
        <v>19</v>
      </c>
      <c r="N156" s="266" t="s">
        <v>40</v>
      </c>
      <c r="O156" s="87"/>
      <c r="P156" s="224">
        <f>O156*H156</f>
        <v>0</v>
      </c>
      <c r="Q156" s="224">
        <v>0.0040000000000000001</v>
      </c>
      <c r="R156" s="224">
        <f>Q156*H156</f>
        <v>0.0040000000000000001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175</v>
      </c>
      <c r="AT156" s="226" t="s">
        <v>249</v>
      </c>
      <c r="AU156" s="226" t="s">
        <v>79</v>
      </c>
      <c r="AY156" s="20" t="s">
        <v>151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158</v>
      </c>
      <c r="BM156" s="226" t="s">
        <v>416</v>
      </c>
    </row>
    <row r="157" s="13" customFormat="1">
      <c r="A157" s="13"/>
      <c r="B157" s="233"/>
      <c r="C157" s="234"/>
      <c r="D157" s="235" t="s">
        <v>161</v>
      </c>
      <c r="E157" s="236" t="s">
        <v>19</v>
      </c>
      <c r="F157" s="237" t="s">
        <v>627</v>
      </c>
      <c r="G157" s="234"/>
      <c r="H157" s="238">
        <v>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161</v>
      </c>
      <c r="AU157" s="244" t="s">
        <v>79</v>
      </c>
      <c r="AV157" s="13" t="s">
        <v>79</v>
      </c>
      <c r="AW157" s="13" t="s">
        <v>31</v>
      </c>
      <c r="AX157" s="13" t="s">
        <v>69</v>
      </c>
      <c r="AY157" s="244" t="s">
        <v>151</v>
      </c>
    </row>
    <row r="158" s="14" customFormat="1">
      <c r="A158" s="14"/>
      <c r="B158" s="245"/>
      <c r="C158" s="246"/>
      <c r="D158" s="235" t="s">
        <v>161</v>
      </c>
      <c r="E158" s="247" t="s">
        <v>19</v>
      </c>
      <c r="F158" s="248" t="s">
        <v>202</v>
      </c>
      <c r="G158" s="246"/>
      <c r="H158" s="249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161</v>
      </c>
      <c r="AU158" s="255" t="s">
        <v>79</v>
      </c>
      <c r="AV158" s="14" t="s">
        <v>158</v>
      </c>
      <c r="AW158" s="14" t="s">
        <v>31</v>
      </c>
      <c r="AX158" s="14" t="s">
        <v>77</v>
      </c>
      <c r="AY158" s="255" t="s">
        <v>151</v>
      </c>
    </row>
    <row r="159" s="2" customFormat="1" ht="16.5" customHeight="1">
      <c r="A159" s="41"/>
      <c r="B159" s="42"/>
      <c r="C159" s="257" t="s">
        <v>278</v>
      </c>
      <c r="D159" s="257" t="s">
        <v>249</v>
      </c>
      <c r="E159" s="258" t="s">
        <v>628</v>
      </c>
      <c r="F159" s="259" t="s">
        <v>629</v>
      </c>
      <c r="G159" s="260" t="s">
        <v>363</v>
      </c>
      <c r="H159" s="261">
        <v>1</v>
      </c>
      <c r="I159" s="262"/>
      <c r="J159" s="263">
        <f>ROUND(I159*H159,2)</f>
        <v>0</v>
      </c>
      <c r="K159" s="259" t="s">
        <v>157</v>
      </c>
      <c r="L159" s="264"/>
      <c r="M159" s="265" t="s">
        <v>19</v>
      </c>
      <c r="N159" s="266" t="s">
        <v>40</v>
      </c>
      <c r="O159" s="87"/>
      <c r="P159" s="224">
        <f>O159*H159</f>
        <v>0</v>
      </c>
      <c r="Q159" s="224">
        <v>0.0077000000000000002</v>
      </c>
      <c r="R159" s="224">
        <f>Q159*H159</f>
        <v>0.0077000000000000002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175</v>
      </c>
      <c r="AT159" s="226" t="s">
        <v>249</v>
      </c>
      <c r="AU159" s="226" t="s">
        <v>79</v>
      </c>
      <c r="AY159" s="20" t="s">
        <v>151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158</v>
      </c>
      <c r="BM159" s="226" t="s">
        <v>287</v>
      </c>
    </row>
    <row r="160" s="13" customFormat="1">
      <c r="A160" s="13"/>
      <c r="B160" s="233"/>
      <c r="C160" s="234"/>
      <c r="D160" s="235" t="s">
        <v>161</v>
      </c>
      <c r="E160" s="236" t="s">
        <v>19</v>
      </c>
      <c r="F160" s="237" t="s">
        <v>630</v>
      </c>
      <c r="G160" s="234"/>
      <c r="H160" s="238">
        <v>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161</v>
      </c>
      <c r="AU160" s="244" t="s">
        <v>79</v>
      </c>
      <c r="AV160" s="13" t="s">
        <v>79</v>
      </c>
      <c r="AW160" s="13" t="s">
        <v>31</v>
      </c>
      <c r="AX160" s="13" t="s">
        <v>77</v>
      </c>
      <c r="AY160" s="244" t="s">
        <v>151</v>
      </c>
    </row>
    <row r="161" s="2" customFormat="1" ht="16.5" customHeight="1">
      <c r="A161" s="41"/>
      <c r="B161" s="42"/>
      <c r="C161" s="215" t="s">
        <v>284</v>
      </c>
      <c r="D161" s="215" t="s">
        <v>153</v>
      </c>
      <c r="E161" s="216" t="s">
        <v>382</v>
      </c>
      <c r="F161" s="217" t="s">
        <v>383</v>
      </c>
      <c r="G161" s="218" t="s">
        <v>363</v>
      </c>
      <c r="H161" s="219">
        <v>2</v>
      </c>
      <c r="I161" s="220"/>
      <c r="J161" s="221">
        <f>ROUND(I161*H161,2)</f>
        <v>0</v>
      </c>
      <c r="K161" s="217" t="s">
        <v>157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0.11275499999999999</v>
      </c>
      <c r="R161" s="224">
        <f>Q161*H161</f>
        <v>0.22550999999999999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158</v>
      </c>
      <c r="AT161" s="226" t="s">
        <v>153</v>
      </c>
      <c r="AU161" s="226" t="s">
        <v>79</v>
      </c>
      <c r="AY161" s="20" t="s">
        <v>151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158</v>
      </c>
      <c r="BM161" s="226" t="s">
        <v>294</v>
      </c>
    </row>
    <row r="162" s="2" customFormat="1">
      <c r="A162" s="41"/>
      <c r="B162" s="42"/>
      <c r="C162" s="43"/>
      <c r="D162" s="228" t="s">
        <v>159</v>
      </c>
      <c r="E162" s="43"/>
      <c r="F162" s="229" t="s">
        <v>385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159</v>
      </c>
      <c r="AU162" s="20" t="s">
        <v>79</v>
      </c>
    </row>
    <row r="163" s="2" customFormat="1" ht="16.5" customHeight="1">
      <c r="A163" s="41"/>
      <c r="B163" s="42"/>
      <c r="C163" s="257" t="s">
        <v>291</v>
      </c>
      <c r="D163" s="257" t="s">
        <v>249</v>
      </c>
      <c r="E163" s="258" t="s">
        <v>387</v>
      </c>
      <c r="F163" s="259" t="s">
        <v>388</v>
      </c>
      <c r="G163" s="260" t="s">
        <v>363</v>
      </c>
      <c r="H163" s="261">
        <v>2</v>
      </c>
      <c r="I163" s="262"/>
      <c r="J163" s="263">
        <f>ROUND(I163*H163,2)</f>
        <v>0</v>
      </c>
      <c r="K163" s="259" t="s">
        <v>157</v>
      </c>
      <c r="L163" s="264"/>
      <c r="M163" s="265" t="s">
        <v>19</v>
      </c>
      <c r="N163" s="266" t="s">
        <v>40</v>
      </c>
      <c r="O163" s="87"/>
      <c r="P163" s="224">
        <f>O163*H163</f>
        <v>0</v>
      </c>
      <c r="Q163" s="224">
        <v>0.0064999999999999997</v>
      </c>
      <c r="R163" s="224">
        <f>Q163*H163</f>
        <v>0.012999999999999999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175</v>
      </c>
      <c r="AT163" s="226" t="s">
        <v>249</v>
      </c>
      <c r="AU163" s="226" t="s">
        <v>79</v>
      </c>
      <c r="AY163" s="20" t="s">
        <v>151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158</v>
      </c>
      <c r="BM163" s="226" t="s">
        <v>302</v>
      </c>
    </row>
    <row r="164" s="2" customFormat="1" ht="24.15" customHeight="1">
      <c r="A164" s="41"/>
      <c r="B164" s="42"/>
      <c r="C164" s="215" t="s">
        <v>299</v>
      </c>
      <c r="D164" s="215" t="s">
        <v>153</v>
      </c>
      <c r="E164" s="216" t="s">
        <v>402</v>
      </c>
      <c r="F164" s="217" t="s">
        <v>403</v>
      </c>
      <c r="G164" s="218" t="s">
        <v>191</v>
      </c>
      <c r="H164" s="219">
        <v>29.309999999999999</v>
      </c>
      <c r="I164" s="220"/>
      <c r="J164" s="221">
        <f>ROUND(I164*H164,2)</f>
        <v>0</v>
      </c>
      <c r="K164" s="217" t="s">
        <v>157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0.15539952000000001</v>
      </c>
      <c r="R164" s="224">
        <f>Q164*H164</f>
        <v>4.5547599312000004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158</v>
      </c>
      <c r="AT164" s="226" t="s">
        <v>153</v>
      </c>
      <c r="AU164" s="226" t="s">
        <v>79</v>
      </c>
      <c r="AY164" s="20" t="s">
        <v>151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158</v>
      </c>
      <c r="BM164" s="226" t="s">
        <v>464</v>
      </c>
    </row>
    <row r="165" s="2" customFormat="1">
      <c r="A165" s="41"/>
      <c r="B165" s="42"/>
      <c r="C165" s="43"/>
      <c r="D165" s="228" t="s">
        <v>159</v>
      </c>
      <c r="E165" s="43"/>
      <c r="F165" s="229" t="s">
        <v>405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159</v>
      </c>
      <c r="AU165" s="20" t="s">
        <v>79</v>
      </c>
    </row>
    <row r="166" s="2" customFormat="1">
      <c r="A166" s="41"/>
      <c r="B166" s="42"/>
      <c r="C166" s="43"/>
      <c r="D166" s="235" t="s">
        <v>238</v>
      </c>
      <c r="E166" s="43"/>
      <c r="F166" s="256" t="s">
        <v>406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238</v>
      </c>
      <c r="AU166" s="20" t="s">
        <v>79</v>
      </c>
    </row>
    <row r="167" s="13" customFormat="1">
      <c r="A167" s="13"/>
      <c r="B167" s="233"/>
      <c r="C167" s="234"/>
      <c r="D167" s="235" t="s">
        <v>161</v>
      </c>
      <c r="E167" s="236" t="s">
        <v>19</v>
      </c>
      <c r="F167" s="237" t="s">
        <v>631</v>
      </c>
      <c r="G167" s="234"/>
      <c r="H167" s="238">
        <v>29.309999999999999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161</v>
      </c>
      <c r="AU167" s="244" t="s">
        <v>79</v>
      </c>
      <c r="AV167" s="13" t="s">
        <v>79</v>
      </c>
      <c r="AW167" s="13" t="s">
        <v>31</v>
      </c>
      <c r="AX167" s="13" t="s">
        <v>77</v>
      </c>
      <c r="AY167" s="244" t="s">
        <v>151</v>
      </c>
    </row>
    <row r="168" s="2" customFormat="1" ht="16.5" customHeight="1">
      <c r="A168" s="41"/>
      <c r="B168" s="42"/>
      <c r="C168" s="257" t="s">
        <v>225</v>
      </c>
      <c r="D168" s="257" t="s">
        <v>249</v>
      </c>
      <c r="E168" s="258" t="s">
        <v>417</v>
      </c>
      <c r="F168" s="259" t="s">
        <v>418</v>
      </c>
      <c r="G168" s="260" t="s">
        <v>191</v>
      </c>
      <c r="H168" s="261">
        <v>4.3550000000000004</v>
      </c>
      <c r="I168" s="262"/>
      <c r="J168" s="263">
        <f>ROUND(I168*H168,2)</f>
        <v>0</v>
      </c>
      <c r="K168" s="259" t="s">
        <v>157</v>
      </c>
      <c r="L168" s="264"/>
      <c r="M168" s="265" t="s">
        <v>19</v>
      </c>
      <c r="N168" s="266" t="s">
        <v>40</v>
      </c>
      <c r="O168" s="87"/>
      <c r="P168" s="224">
        <f>O168*H168</f>
        <v>0</v>
      </c>
      <c r="Q168" s="224">
        <v>0.080000000000000002</v>
      </c>
      <c r="R168" s="224">
        <f>Q168*H168</f>
        <v>0.34840000000000004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175</v>
      </c>
      <c r="AT168" s="226" t="s">
        <v>249</v>
      </c>
      <c r="AU168" s="226" t="s">
        <v>79</v>
      </c>
      <c r="AY168" s="20" t="s">
        <v>151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158</v>
      </c>
      <c r="BM168" s="226" t="s">
        <v>477</v>
      </c>
    </row>
    <row r="169" s="2" customFormat="1" ht="16.5" customHeight="1">
      <c r="A169" s="41"/>
      <c r="B169" s="42"/>
      <c r="C169" s="257" t="s">
        <v>313</v>
      </c>
      <c r="D169" s="257" t="s">
        <v>249</v>
      </c>
      <c r="E169" s="258" t="s">
        <v>425</v>
      </c>
      <c r="F169" s="259" t="s">
        <v>426</v>
      </c>
      <c r="G169" s="260" t="s">
        <v>191</v>
      </c>
      <c r="H169" s="261">
        <v>20.308</v>
      </c>
      <c r="I169" s="262"/>
      <c r="J169" s="263">
        <f>ROUND(I169*H169,2)</f>
        <v>0</v>
      </c>
      <c r="K169" s="259" t="s">
        <v>157</v>
      </c>
      <c r="L169" s="264"/>
      <c r="M169" s="265" t="s">
        <v>19</v>
      </c>
      <c r="N169" s="266" t="s">
        <v>40</v>
      </c>
      <c r="O169" s="87"/>
      <c r="P169" s="224">
        <f>O169*H169</f>
        <v>0</v>
      </c>
      <c r="Q169" s="224">
        <v>0.048300000000000003</v>
      </c>
      <c r="R169" s="224">
        <f>Q169*H169</f>
        <v>0.98087640000000009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175</v>
      </c>
      <c r="AT169" s="226" t="s">
        <v>249</v>
      </c>
      <c r="AU169" s="226" t="s">
        <v>79</v>
      </c>
      <c r="AY169" s="20" t="s">
        <v>151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158</v>
      </c>
      <c r="BM169" s="226" t="s">
        <v>310</v>
      </c>
    </row>
    <row r="170" s="2" customFormat="1" ht="16.5" customHeight="1">
      <c r="A170" s="41"/>
      <c r="B170" s="42"/>
      <c r="C170" s="257" t="s">
        <v>320</v>
      </c>
      <c r="D170" s="257" t="s">
        <v>249</v>
      </c>
      <c r="E170" s="258" t="s">
        <v>632</v>
      </c>
      <c r="F170" s="259" t="s">
        <v>633</v>
      </c>
      <c r="G170" s="260" t="s">
        <v>191</v>
      </c>
      <c r="H170" s="261">
        <v>5.2329999999999997</v>
      </c>
      <c r="I170" s="262"/>
      <c r="J170" s="263">
        <f>ROUND(I170*H170,2)</f>
        <v>0</v>
      </c>
      <c r="K170" s="259" t="s">
        <v>157</v>
      </c>
      <c r="L170" s="264"/>
      <c r="M170" s="265" t="s">
        <v>19</v>
      </c>
      <c r="N170" s="266" t="s">
        <v>40</v>
      </c>
      <c r="O170" s="87"/>
      <c r="P170" s="224">
        <f>O170*H170</f>
        <v>0</v>
      </c>
      <c r="Q170" s="224">
        <v>0.060999999999999999</v>
      </c>
      <c r="R170" s="224">
        <f>Q170*H170</f>
        <v>0.31921299999999997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175</v>
      </c>
      <c r="AT170" s="226" t="s">
        <v>249</v>
      </c>
      <c r="AU170" s="226" t="s">
        <v>79</v>
      </c>
      <c r="AY170" s="20" t="s">
        <v>151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158</v>
      </c>
      <c r="BM170" s="226" t="s">
        <v>316</v>
      </c>
    </row>
    <row r="171" s="2" customFormat="1" ht="16.5" customHeight="1">
      <c r="A171" s="41"/>
      <c r="B171" s="42"/>
      <c r="C171" s="215" t="s">
        <v>326</v>
      </c>
      <c r="D171" s="215" t="s">
        <v>153</v>
      </c>
      <c r="E171" s="216" t="s">
        <v>449</v>
      </c>
      <c r="F171" s="217" t="s">
        <v>450</v>
      </c>
      <c r="G171" s="218" t="s">
        <v>156</v>
      </c>
      <c r="H171" s="219">
        <v>106.16</v>
      </c>
      <c r="I171" s="220"/>
      <c r="J171" s="221">
        <f>ROUND(I171*H171,2)</f>
        <v>0</v>
      </c>
      <c r="K171" s="217" t="s">
        <v>157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0.00046749999999999998</v>
      </c>
      <c r="R171" s="224">
        <f>Q171*H171</f>
        <v>0.049629799999999995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158</v>
      </c>
      <c r="AT171" s="226" t="s">
        <v>153</v>
      </c>
      <c r="AU171" s="226" t="s">
        <v>79</v>
      </c>
      <c r="AY171" s="20" t="s">
        <v>151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158</v>
      </c>
      <c r="BM171" s="226" t="s">
        <v>634</v>
      </c>
    </row>
    <row r="172" s="2" customFormat="1">
      <c r="A172" s="41"/>
      <c r="B172" s="42"/>
      <c r="C172" s="43"/>
      <c r="D172" s="228" t="s">
        <v>159</v>
      </c>
      <c r="E172" s="43"/>
      <c r="F172" s="229" t="s">
        <v>452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159</v>
      </c>
      <c r="AU172" s="20" t="s">
        <v>79</v>
      </c>
    </row>
    <row r="173" s="13" customFormat="1">
      <c r="A173" s="13"/>
      <c r="B173" s="233"/>
      <c r="C173" s="234"/>
      <c r="D173" s="235" t="s">
        <v>161</v>
      </c>
      <c r="E173" s="236" t="s">
        <v>19</v>
      </c>
      <c r="F173" s="237" t="s">
        <v>635</v>
      </c>
      <c r="G173" s="234"/>
      <c r="H173" s="238">
        <v>106.16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161</v>
      </c>
      <c r="AU173" s="244" t="s">
        <v>79</v>
      </c>
      <c r="AV173" s="13" t="s">
        <v>79</v>
      </c>
      <c r="AW173" s="13" t="s">
        <v>31</v>
      </c>
      <c r="AX173" s="13" t="s">
        <v>77</v>
      </c>
      <c r="AY173" s="244" t="s">
        <v>151</v>
      </c>
    </row>
    <row r="174" s="2" customFormat="1" ht="16.5" customHeight="1">
      <c r="A174" s="41"/>
      <c r="B174" s="42"/>
      <c r="C174" s="215" t="s">
        <v>331</v>
      </c>
      <c r="D174" s="215" t="s">
        <v>153</v>
      </c>
      <c r="E174" s="216" t="s">
        <v>636</v>
      </c>
      <c r="F174" s="217" t="s">
        <v>637</v>
      </c>
      <c r="G174" s="218" t="s">
        <v>197</v>
      </c>
      <c r="H174" s="219">
        <v>1.2</v>
      </c>
      <c r="I174" s="220"/>
      <c r="J174" s="221">
        <f>ROUND(I174*H174,2)</f>
        <v>0</v>
      </c>
      <c r="K174" s="217" t="s">
        <v>157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2</v>
      </c>
      <c r="T174" s="225">
        <f>S174*H174</f>
        <v>2.3999999999999999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158</v>
      </c>
      <c r="AT174" s="226" t="s">
        <v>153</v>
      </c>
      <c r="AU174" s="226" t="s">
        <v>79</v>
      </c>
      <c r="AY174" s="20" t="s">
        <v>151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158</v>
      </c>
      <c r="BM174" s="226" t="s">
        <v>500</v>
      </c>
    </row>
    <row r="175" s="2" customFormat="1">
      <c r="A175" s="41"/>
      <c r="B175" s="42"/>
      <c r="C175" s="43"/>
      <c r="D175" s="228" t="s">
        <v>159</v>
      </c>
      <c r="E175" s="43"/>
      <c r="F175" s="229" t="s">
        <v>638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159</v>
      </c>
      <c r="AU175" s="20" t="s">
        <v>79</v>
      </c>
    </row>
    <row r="176" s="13" customFormat="1">
      <c r="A176" s="13"/>
      <c r="B176" s="233"/>
      <c r="C176" s="234"/>
      <c r="D176" s="235" t="s">
        <v>161</v>
      </c>
      <c r="E176" s="236" t="s">
        <v>19</v>
      </c>
      <c r="F176" s="237" t="s">
        <v>639</v>
      </c>
      <c r="G176" s="234"/>
      <c r="H176" s="238">
        <v>1.2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161</v>
      </c>
      <c r="AU176" s="244" t="s">
        <v>79</v>
      </c>
      <c r="AV176" s="13" t="s">
        <v>79</v>
      </c>
      <c r="AW176" s="13" t="s">
        <v>31</v>
      </c>
      <c r="AX176" s="13" t="s">
        <v>77</v>
      </c>
      <c r="AY176" s="244" t="s">
        <v>151</v>
      </c>
    </row>
    <row r="177" s="2" customFormat="1" ht="16.5" customHeight="1">
      <c r="A177" s="41"/>
      <c r="B177" s="42"/>
      <c r="C177" s="215" t="s">
        <v>333</v>
      </c>
      <c r="D177" s="215" t="s">
        <v>153</v>
      </c>
      <c r="E177" s="216" t="s">
        <v>640</v>
      </c>
      <c r="F177" s="217" t="s">
        <v>641</v>
      </c>
      <c r="G177" s="218" t="s">
        <v>156</v>
      </c>
      <c r="H177" s="219">
        <v>7.5999999999999996</v>
      </c>
      <c r="I177" s="220"/>
      <c r="J177" s="221">
        <f>ROUND(I177*H177,2)</f>
        <v>0</v>
      </c>
      <c r="K177" s="217" t="s">
        <v>642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0.18099999999999999</v>
      </c>
      <c r="T177" s="225">
        <f>S177*H177</f>
        <v>1.3755999999999999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158</v>
      </c>
      <c r="AT177" s="226" t="s">
        <v>153</v>
      </c>
      <c r="AU177" s="226" t="s">
        <v>79</v>
      </c>
      <c r="AY177" s="20" t="s">
        <v>151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158</v>
      </c>
      <c r="BM177" s="226" t="s">
        <v>323</v>
      </c>
    </row>
    <row r="178" s="2" customFormat="1">
      <c r="A178" s="41"/>
      <c r="B178" s="42"/>
      <c r="C178" s="43"/>
      <c r="D178" s="228" t="s">
        <v>159</v>
      </c>
      <c r="E178" s="43"/>
      <c r="F178" s="229" t="s">
        <v>643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159</v>
      </c>
      <c r="AU178" s="20" t="s">
        <v>79</v>
      </c>
    </row>
    <row r="179" s="13" customFormat="1">
      <c r="A179" s="13"/>
      <c r="B179" s="233"/>
      <c r="C179" s="234"/>
      <c r="D179" s="235" t="s">
        <v>161</v>
      </c>
      <c r="E179" s="236" t="s">
        <v>19</v>
      </c>
      <c r="F179" s="237" t="s">
        <v>644</v>
      </c>
      <c r="G179" s="234"/>
      <c r="H179" s="238">
        <v>7.5999999999999996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161</v>
      </c>
      <c r="AU179" s="244" t="s">
        <v>79</v>
      </c>
      <c r="AV179" s="13" t="s">
        <v>79</v>
      </c>
      <c r="AW179" s="13" t="s">
        <v>31</v>
      </c>
      <c r="AX179" s="13" t="s">
        <v>77</v>
      </c>
      <c r="AY179" s="244" t="s">
        <v>151</v>
      </c>
    </row>
    <row r="180" s="2" customFormat="1" ht="21.75" customHeight="1">
      <c r="A180" s="41"/>
      <c r="B180" s="42"/>
      <c r="C180" s="215" t="s">
        <v>236</v>
      </c>
      <c r="D180" s="215" t="s">
        <v>153</v>
      </c>
      <c r="E180" s="216" t="s">
        <v>645</v>
      </c>
      <c r="F180" s="217" t="s">
        <v>646</v>
      </c>
      <c r="G180" s="218" t="s">
        <v>363</v>
      </c>
      <c r="H180" s="219">
        <v>12</v>
      </c>
      <c r="I180" s="220"/>
      <c r="J180" s="221">
        <f>ROUND(I180*H180,2)</f>
        <v>0</v>
      </c>
      <c r="K180" s="217" t="s">
        <v>157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0.16500000000000001</v>
      </c>
      <c r="T180" s="225">
        <f>S180*H180</f>
        <v>1.98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158</v>
      </c>
      <c r="AT180" s="226" t="s">
        <v>153</v>
      </c>
      <c r="AU180" s="226" t="s">
        <v>79</v>
      </c>
      <c r="AY180" s="20" t="s">
        <v>151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158</v>
      </c>
      <c r="BM180" s="226" t="s">
        <v>647</v>
      </c>
    </row>
    <row r="181" s="2" customFormat="1">
      <c r="A181" s="41"/>
      <c r="B181" s="42"/>
      <c r="C181" s="43"/>
      <c r="D181" s="228" t="s">
        <v>159</v>
      </c>
      <c r="E181" s="43"/>
      <c r="F181" s="229" t="s">
        <v>648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159</v>
      </c>
      <c r="AU181" s="20" t="s">
        <v>79</v>
      </c>
    </row>
    <row r="182" s="2" customFormat="1" ht="16.5" customHeight="1">
      <c r="A182" s="41"/>
      <c r="B182" s="42"/>
      <c r="C182" s="215" t="s">
        <v>344</v>
      </c>
      <c r="D182" s="215" t="s">
        <v>153</v>
      </c>
      <c r="E182" s="216" t="s">
        <v>649</v>
      </c>
      <c r="F182" s="217" t="s">
        <v>650</v>
      </c>
      <c r="G182" s="218" t="s">
        <v>191</v>
      </c>
      <c r="H182" s="219">
        <v>27</v>
      </c>
      <c r="I182" s="220"/>
      <c r="J182" s="221">
        <f>ROUND(I182*H182,2)</f>
        <v>0</v>
      </c>
      <c r="K182" s="217" t="s">
        <v>157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0.00198</v>
      </c>
      <c r="T182" s="225">
        <f>S182*H182</f>
        <v>0.053460000000000001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158</v>
      </c>
      <c r="AT182" s="226" t="s">
        <v>153</v>
      </c>
      <c r="AU182" s="226" t="s">
        <v>79</v>
      </c>
      <c r="AY182" s="20" t="s">
        <v>151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158</v>
      </c>
      <c r="BM182" s="226" t="s">
        <v>340</v>
      </c>
    </row>
    <row r="183" s="2" customFormat="1">
      <c r="A183" s="41"/>
      <c r="B183" s="42"/>
      <c r="C183" s="43"/>
      <c r="D183" s="228" t="s">
        <v>159</v>
      </c>
      <c r="E183" s="43"/>
      <c r="F183" s="229" t="s">
        <v>651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159</v>
      </c>
      <c r="AU183" s="20" t="s">
        <v>79</v>
      </c>
    </row>
    <row r="184" s="12" customFormat="1" ht="22.8" customHeight="1">
      <c r="A184" s="12"/>
      <c r="B184" s="199"/>
      <c r="C184" s="200"/>
      <c r="D184" s="201" t="s">
        <v>68</v>
      </c>
      <c r="E184" s="213" t="s">
        <v>454</v>
      </c>
      <c r="F184" s="213" t="s">
        <v>455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SUM(P185:P221)</f>
        <v>0</v>
      </c>
      <c r="Q184" s="207"/>
      <c r="R184" s="208">
        <f>SUM(R185:R221)</f>
        <v>0</v>
      </c>
      <c r="S184" s="207"/>
      <c r="T184" s="209">
        <f>SUM(T185:T221)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77</v>
      </c>
      <c r="AT184" s="211" t="s">
        <v>68</v>
      </c>
      <c r="AU184" s="211" t="s">
        <v>77</v>
      </c>
      <c r="AY184" s="210" t="s">
        <v>151</v>
      </c>
      <c r="BK184" s="212">
        <f>SUM(BK185:BK221)</f>
        <v>0</v>
      </c>
    </row>
    <row r="185" s="2" customFormat="1" ht="24.15" customHeight="1">
      <c r="A185" s="41"/>
      <c r="B185" s="42"/>
      <c r="C185" s="215" t="s">
        <v>246</v>
      </c>
      <c r="D185" s="215" t="s">
        <v>153</v>
      </c>
      <c r="E185" s="216" t="s">
        <v>652</v>
      </c>
      <c r="F185" s="217" t="s">
        <v>653</v>
      </c>
      <c r="G185" s="218" t="s">
        <v>230</v>
      </c>
      <c r="H185" s="219">
        <v>1.3759999999999999</v>
      </c>
      <c r="I185" s="220"/>
      <c r="J185" s="221">
        <f>ROUND(I185*H185,2)</f>
        <v>0</v>
      </c>
      <c r="K185" s="217" t="s">
        <v>157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158</v>
      </c>
      <c r="AT185" s="226" t="s">
        <v>153</v>
      </c>
      <c r="AU185" s="226" t="s">
        <v>79</v>
      </c>
      <c r="AY185" s="20" t="s">
        <v>151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158</v>
      </c>
      <c r="BM185" s="226" t="s">
        <v>654</v>
      </c>
    </row>
    <row r="186" s="2" customFormat="1">
      <c r="A186" s="41"/>
      <c r="B186" s="42"/>
      <c r="C186" s="43"/>
      <c r="D186" s="228" t="s">
        <v>159</v>
      </c>
      <c r="E186" s="43"/>
      <c r="F186" s="229" t="s">
        <v>655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159</v>
      </c>
      <c r="AU186" s="20" t="s">
        <v>79</v>
      </c>
    </row>
    <row r="187" s="13" customFormat="1">
      <c r="A187" s="13"/>
      <c r="B187" s="233"/>
      <c r="C187" s="234"/>
      <c r="D187" s="235" t="s">
        <v>161</v>
      </c>
      <c r="E187" s="236" t="s">
        <v>19</v>
      </c>
      <c r="F187" s="237" t="s">
        <v>656</v>
      </c>
      <c r="G187" s="234"/>
      <c r="H187" s="238">
        <v>1.3759999999999999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161</v>
      </c>
      <c r="AU187" s="244" t="s">
        <v>79</v>
      </c>
      <c r="AV187" s="13" t="s">
        <v>79</v>
      </c>
      <c r="AW187" s="13" t="s">
        <v>31</v>
      </c>
      <c r="AX187" s="13" t="s">
        <v>77</v>
      </c>
      <c r="AY187" s="244" t="s">
        <v>151</v>
      </c>
    </row>
    <row r="188" s="2" customFormat="1" ht="24.15" customHeight="1">
      <c r="A188" s="41"/>
      <c r="B188" s="42"/>
      <c r="C188" s="215" t="s">
        <v>354</v>
      </c>
      <c r="D188" s="215" t="s">
        <v>153</v>
      </c>
      <c r="E188" s="216" t="s">
        <v>457</v>
      </c>
      <c r="F188" s="217" t="s">
        <v>458</v>
      </c>
      <c r="G188" s="218" t="s">
        <v>230</v>
      </c>
      <c r="H188" s="219">
        <v>22.271999999999998</v>
      </c>
      <c r="I188" s="220"/>
      <c r="J188" s="221">
        <f>ROUND(I188*H188,2)</f>
        <v>0</v>
      </c>
      <c r="K188" s="217" t="s">
        <v>157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158</v>
      </c>
      <c r="AT188" s="226" t="s">
        <v>153</v>
      </c>
      <c r="AU188" s="226" t="s">
        <v>79</v>
      </c>
      <c r="AY188" s="20" t="s">
        <v>151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158</v>
      </c>
      <c r="BM188" s="226" t="s">
        <v>347</v>
      </c>
    </row>
    <row r="189" s="2" customFormat="1">
      <c r="A189" s="41"/>
      <c r="B189" s="42"/>
      <c r="C189" s="43"/>
      <c r="D189" s="228" t="s">
        <v>159</v>
      </c>
      <c r="E189" s="43"/>
      <c r="F189" s="229" t="s">
        <v>460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159</v>
      </c>
      <c r="AU189" s="20" t="s">
        <v>79</v>
      </c>
    </row>
    <row r="190" s="13" customFormat="1">
      <c r="A190" s="13"/>
      <c r="B190" s="233"/>
      <c r="C190" s="234"/>
      <c r="D190" s="235" t="s">
        <v>161</v>
      </c>
      <c r="E190" s="236" t="s">
        <v>19</v>
      </c>
      <c r="F190" s="237" t="s">
        <v>657</v>
      </c>
      <c r="G190" s="234"/>
      <c r="H190" s="238">
        <v>21.141999999999999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161</v>
      </c>
      <c r="AU190" s="244" t="s">
        <v>79</v>
      </c>
      <c r="AV190" s="13" t="s">
        <v>79</v>
      </c>
      <c r="AW190" s="13" t="s">
        <v>31</v>
      </c>
      <c r="AX190" s="13" t="s">
        <v>69</v>
      </c>
      <c r="AY190" s="244" t="s">
        <v>151</v>
      </c>
    </row>
    <row r="191" s="13" customFormat="1">
      <c r="A191" s="13"/>
      <c r="B191" s="233"/>
      <c r="C191" s="234"/>
      <c r="D191" s="235" t="s">
        <v>161</v>
      </c>
      <c r="E191" s="236" t="s">
        <v>19</v>
      </c>
      <c r="F191" s="237" t="s">
        <v>658</v>
      </c>
      <c r="G191" s="234"/>
      <c r="H191" s="238">
        <v>1.1299999999999999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161</v>
      </c>
      <c r="AU191" s="244" t="s">
        <v>79</v>
      </c>
      <c r="AV191" s="13" t="s">
        <v>79</v>
      </c>
      <c r="AW191" s="13" t="s">
        <v>31</v>
      </c>
      <c r="AX191" s="13" t="s">
        <v>69</v>
      </c>
      <c r="AY191" s="244" t="s">
        <v>151</v>
      </c>
    </row>
    <row r="192" s="14" customFormat="1">
      <c r="A192" s="14"/>
      <c r="B192" s="245"/>
      <c r="C192" s="246"/>
      <c r="D192" s="235" t="s">
        <v>161</v>
      </c>
      <c r="E192" s="247" t="s">
        <v>19</v>
      </c>
      <c r="F192" s="248" t="s">
        <v>202</v>
      </c>
      <c r="G192" s="246"/>
      <c r="H192" s="249">
        <v>22.271999999999998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161</v>
      </c>
      <c r="AU192" s="255" t="s">
        <v>79</v>
      </c>
      <c r="AV192" s="14" t="s">
        <v>158</v>
      </c>
      <c r="AW192" s="14" t="s">
        <v>31</v>
      </c>
      <c r="AX192" s="14" t="s">
        <v>77</v>
      </c>
      <c r="AY192" s="255" t="s">
        <v>151</v>
      </c>
    </row>
    <row r="193" s="2" customFormat="1" ht="24.15" customHeight="1">
      <c r="A193" s="41"/>
      <c r="B193" s="42"/>
      <c r="C193" s="215" t="s">
        <v>252</v>
      </c>
      <c r="D193" s="215" t="s">
        <v>153</v>
      </c>
      <c r="E193" s="216" t="s">
        <v>465</v>
      </c>
      <c r="F193" s="217" t="s">
        <v>466</v>
      </c>
      <c r="G193" s="218" t="s">
        <v>230</v>
      </c>
      <c r="H193" s="219">
        <v>200.44800000000001</v>
      </c>
      <c r="I193" s="220"/>
      <c r="J193" s="221">
        <f>ROUND(I193*H193,2)</f>
        <v>0</v>
      </c>
      <c r="K193" s="217" t="s">
        <v>157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158</v>
      </c>
      <c r="AT193" s="226" t="s">
        <v>153</v>
      </c>
      <c r="AU193" s="226" t="s">
        <v>79</v>
      </c>
      <c r="AY193" s="20" t="s">
        <v>151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158</v>
      </c>
      <c r="BM193" s="226" t="s">
        <v>351</v>
      </c>
    </row>
    <row r="194" s="2" customFormat="1">
      <c r="A194" s="41"/>
      <c r="B194" s="42"/>
      <c r="C194" s="43"/>
      <c r="D194" s="228" t="s">
        <v>159</v>
      </c>
      <c r="E194" s="43"/>
      <c r="F194" s="229" t="s">
        <v>468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159</v>
      </c>
      <c r="AU194" s="20" t="s">
        <v>79</v>
      </c>
    </row>
    <row r="195" s="2" customFormat="1">
      <c r="A195" s="41"/>
      <c r="B195" s="42"/>
      <c r="C195" s="43"/>
      <c r="D195" s="235" t="s">
        <v>238</v>
      </c>
      <c r="E195" s="43"/>
      <c r="F195" s="256" t="s">
        <v>469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238</v>
      </c>
      <c r="AU195" s="20" t="s">
        <v>79</v>
      </c>
    </row>
    <row r="196" s="13" customFormat="1">
      <c r="A196" s="13"/>
      <c r="B196" s="233"/>
      <c r="C196" s="234"/>
      <c r="D196" s="235" t="s">
        <v>161</v>
      </c>
      <c r="E196" s="234"/>
      <c r="F196" s="237" t="s">
        <v>659</v>
      </c>
      <c r="G196" s="234"/>
      <c r="H196" s="238">
        <v>200.44800000000001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161</v>
      </c>
      <c r="AU196" s="244" t="s">
        <v>79</v>
      </c>
      <c r="AV196" s="13" t="s">
        <v>79</v>
      </c>
      <c r="AW196" s="13" t="s">
        <v>4</v>
      </c>
      <c r="AX196" s="13" t="s">
        <v>77</v>
      </c>
      <c r="AY196" s="244" t="s">
        <v>151</v>
      </c>
    </row>
    <row r="197" s="2" customFormat="1" ht="24.15" customHeight="1">
      <c r="A197" s="41"/>
      <c r="B197" s="42"/>
      <c r="C197" s="215" t="s">
        <v>366</v>
      </c>
      <c r="D197" s="215" t="s">
        <v>153</v>
      </c>
      <c r="E197" s="216" t="s">
        <v>565</v>
      </c>
      <c r="F197" s="217" t="s">
        <v>566</v>
      </c>
      <c r="G197" s="218" t="s">
        <v>230</v>
      </c>
      <c r="H197" s="219">
        <v>3.4089999999999998</v>
      </c>
      <c r="I197" s="220"/>
      <c r="J197" s="221">
        <f>ROUND(I197*H197,2)</f>
        <v>0</v>
      </c>
      <c r="K197" s="217" t="s">
        <v>157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158</v>
      </c>
      <c r="AT197" s="226" t="s">
        <v>153</v>
      </c>
      <c r="AU197" s="226" t="s">
        <v>79</v>
      </c>
      <c r="AY197" s="20" t="s">
        <v>151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158</v>
      </c>
      <c r="BM197" s="226" t="s">
        <v>660</v>
      </c>
    </row>
    <row r="198" s="2" customFormat="1">
      <c r="A198" s="41"/>
      <c r="B198" s="42"/>
      <c r="C198" s="43"/>
      <c r="D198" s="228" t="s">
        <v>159</v>
      </c>
      <c r="E198" s="43"/>
      <c r="F198" s="229" t="s">
        <v>567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159</v>
      </c>
      <c r="AU198" s="20" t="s">
        <v>79</v>
      </c>
    </row>
    <row r="199" s="15" customFormat="1">
      <c r="A199" s="15"/>
      <c r="B199" s="274"/>
      <c r="C199" s="275"/>
      <c r="D199" s="235" t="s">
        <v>161</v>
      </c>
      <c r="E199" s="276" t="s">
        <v>19</v>
      </c>
      <c r="F199" s="277" t="s">
        <v>661</v>
      </c>
      <c r="G199" s="275"/>
      <c r="H199" s="276" t="s">
        <v>19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3" t="s">
        <v>161</v>
      </c>
      <c r="AU199" s="283" t="s">
        <v>79</v>
      </c>
      <c r="AV199" s="15" t="s">
        <v>77</v>
      </c>
      <c r="AW199" s="15" t="s">
        <v>31</v>
      </c>
      <c r="AX199" s="15" t="s">
        <v>69</v>
      </c>
      <c r="AY199" s="283" t="s">
        <v>151</v>
      </c>
    </row>
    <row r="200" s="13" customFormat="1">
      <c r="A200" s="13"/>
      <c r="B200" s="233"/>
      <c r="C200" s="234"/>
      <c r="D200" s="235" t="s">
        <v>161</v>
      </c>
      <c r="E200" s="236" t="s">
        <v>19</v>
      </c>
      <c r="F200" s="237" t="s">
        <v>662</v>
      </c>
      <c r="G200" s="234"/>
      <c r="H200" s="238">
        <v>1.3759999999999999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161</v>
      </c>
      <c r="AU200" s="244" t="s">
        <v>79</v>
      </c>
      <c r="AV200" s="13" t="s">
        <v>79</v>
      </c>
      <c r="AW200" s="13" t="s">
        <v>31</v>
      </c>
      <c r="AX200" s="13" t="s">
        <v>69</v>
      </c>
      <c r="AY200" s="244" t="s">
        <v>151</v>
      </c>
    </row>
    <row r="201" s="13" customFormat="1">
      <c r="A201" s="13"/>
      <c r="B201" s="233"/>
      <c r="C201" s="234"/>
      <c r="D201" s="235" t="s">
        <v>161</v>
      </c>
      <c r="E201" s="236" t="s">
        <v>19</v>
      </c>
      <c r="F201" s="237" t="s">
        <v>663</v>
      </c>
      <c r="G201" s="234"/>
      <c r="H201" s="238">
        <v>2.0329999999999999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161</v>
      </c>
      <c r="AU201" s="244" t="s">
        <v>79</v>
      </c>
      <c r="AV201" s="13" t="s">
        <v>79</v>
      </c>
      <c r="AW201" s="13" t="s">
        <v>31</v>
      </c>
      <c r="AX201" s="13" t="s">
        <v>69</v>
      </c>
      <c r="AY201" s="244" t="s">
        <v>151</v>
      </c>
    </row>
    <row r="202" s="14" customFormat="1">
      <c r="A202" s="14"/>
      <c r="B202" s="245"/>
      <c r="C202" s="246"/>
      <c r="D202" s="235" t="s">
        <v>161</v>
      </c>
      <c r="E202" s="247" t="s">
        <v>19</v>
      </c>
      <c r="F202" s="248" t="s">
        <v>202</v>
      </c>
      <c r="G202" s="246"/>
      <c r="H202" s="249">
        <v>3.4089999999999998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161</v>
      </c>
      <c r="AU202" s="255" t="s">
        <v>79</v>
      </c>
      <c r="AV202" s="14" t="s">
        <v>158</v>
      </c>
      <c r="AW202" s="14" t="s">
        <v>31</v>
      </c>
      <c r="AX202" s="14" t="s">
        <v>77</v>
      </c>
      <c r="AY202" s="255" t="s">
        <v>151</v>
      </c>
    </row>
    <row r="203" s="2" customFormat="1" ht="24.15" customHeight="1">
      <c r="A203" s="41"/>
      <c r="B203" s="42"/>
      <c r="C203" s="215" t="s">
        <v>257</v>
      </c>
      <c r="D203" s="215" t="s">
        <v>153</v>
      </c>
      <c r="E203" s="216" t="s">
        <v>569</v>
      </c>
      <c r="F203" s="217" t="s">
        <v>466</v>
      </c>
      <c r="G203" s="218" t="s">
        <v>230</v>
      </c>
      <c r="H203" s="219">
        <v>30.681000000000001</v>
      </c>
      <c r="I203" s="220"/>
      <c r="J203" s="221">
        <f>ROUND(I203*H203,2)</f>
        <v>0</v>
      </c>
      <c r="K203" s="217" t="s">
        <v>157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158</v>
      </c>
      <c r="AT203" s="226" t="s">
        <v>153</v>
      </c>
      <c r="AU203" s="226" t="s">
        <v>79</v>
      </c>
      <c r="AY203" s="20" t="s">
        <v>151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158</v>
      </c>
      <c r="BM203" s="226" t="s">
        <v>364</v>
      </c>
    </row>
    <row r="204" s="2" customFormat="1">
      <c r="A204" s="41"/>
      <c r="B204" s="42"/>
      <c r="C204" s="43"/>
      <c r="D204" s="228" t="s">
        <v>159</v>
      </c>
      <c r="E204" s="43"/>
      <c r="F204" s="229" t="s">
        <v>570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159</v>
      </c>
      <c r="AU204" s="20" t="s">
        <v>79</v>
      </c>
    </row>
    <row r="205" s="2" customFormat="1">
      <c r="A205" s="41"/>
      <c r="B205" s="42"/>
      <c r="C205" s="43"/>
      <c r="D205" s="235" t="s">
        <v>238</v>
      </c>
      <c r="E205" s="43"/>
      <c r="F205" s="256" t="s">
        <v>469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238</v>
      </c>
      <c r="AU205" s="20" t="s">
        <v>79</v>
      </c>
    </row>
    <row r="206" s="13" customFormat="1">
      <c r="A206" s="13"/>
      <c r="B206" s="233"/>
      <c r="C206" s="234"/>
      <c r="D206" s="235" t="s">
        <v>161</v>
      </c>
      <c r="E206" s="234"/>
      <c r="F206" s="237" t="s">
        <v>664</v>
      </c>
      <c r="G206" s="234"/>
      <c r="H206" s="238">
        <v>30.681000000000001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161</v>
      </c>
      <c r="AU206" s="244" t="s">
        <v>79</v>
      </c>
      <c r="AV206" s="13" t="s">
        <v>79</v>
      </c>
      <c r="AW206" s="13" t="s">
        <v>4</v>
      </c>
      <c r="AX206" s="13" t="s">
        <v>77</v>
      </c>
      <c r="AY206" s="244" t="s">
        <v>151</v>
      </c>
    </row>
    <row r="207" s="2" customFormat="1" ht="24.15" customHeight="1">
      <c r="A207" s="41"/>
      <c r="B207" s="42"/>
      <c r="C207" s="215" t="s">
        <v>376</v>
      </c>
      <c r="D207" s="215" t="s">
        <v>153</v>
      </c>
      <c r="E207" s="216" t="s">
        <v>472</v>
      </c>
      <c r="F207" s="217" t="s">
        <v>473</v>
      </c>
      <c r="G207" s="218" t="s">
        <v>230</v>
      </c>
      <c r="H207" s="219">
        <v>2.3999999999999999</v>
      </c>
      <c r="I207" s="220"/>
      <c r="J207" s="221">
        <f>ROUND(I207*H207,2)</f>
        <v>0</v>
      </c>
      <c r="K207" s="217" t="s">
        <v>157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158</v>
      </c>
      <c r="AT207" s="226" t="s">
        <v>153</v>
      </c>
      <c r="AU207" s="226" t="s">
        <v>79</v>
      </c>
      <c r="AY207" s="20" t="s">
        <v>151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158</v>
      </c>
      <c r="BM207" s="226" t="s">
        <v>369</v>
      </c>
    </row>
    <row r="208" s="2" customFormat="1">
      <c r="A208" s="41"/>
      <c r="B208" s="42"/>
      <c r="C208" s="43"/>
      <c r="D208" s="228" t="s">
        <v>159</v>
      </c>
      <c r="E208" s="43"/>
      <c r="F208" s="229" t="s">
        <v>475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159</v>
      </c>
      <c r="AU208" s="20" t="s">
        <v>79</v>
      </c>
    </row>
    <row r="209" s="13" customFormat="1">
      <c r="A209" s="13"/>
      <c r="B209" s="233"/>
      <c r="C209" s="234"/>
      <c r="D209" s="235" t="s">
        <v>161</v>
      </c>
      <c r="E209" s="236" t="s">
        <v>19</v>
      </c>
      <c r="F209" s="237" t="s">
        <v>665</v>
      </c>
      <c r="G209" s="234"/>
      <c r="H209" s="238">
        <v>20.068999999999999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161</v>
      </c>
      <c r="AU209" s="244" t="s">
        <v>79</v>
      </c>
      <c r="AV209" s="13" t="s">
        <v>79</v>
      </c>
      <c r="AW209" s="13" t="s">
        <v>31</v>
      </c>
      <c r="AX209" s="13" t="s">
        <v>69</v>
      </c>
      <c r="AY209" s="244" t="s">
        <v>151</v>
      </c>
    </row>
    <row r="210" s="13" customFormat="1">
      <c r="A210" s="13"/>
      <c r="B210" s="233"/>
      <c r="C210" s="234"/>
      <c r="D210" s="235" t="s">
        <v>161</v>
      </c>
      <c r="E210" s="236" t="s">
        <v>19</v>
      </c>
      <c r="F210" s="237" t="s">
        <v>666</v>
      </c>
      <c r="G210" s="234"/>
      <c r="H210" s="238">
        <v>2.3999999999999999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161</v>
      </c>
      <c r="AU210" s="244" t="s">
        <v>79</v>
      </c>
      <c r="AV210" s="13" t="s">
        <v>79</v>
      </c>
      <c r="AW210" s="13" t="s">
        <v>31</v>
      </c>
      <c r="AX210" s="13" t="s">
        <v>77</v>
      </c>
      <c r="AY210" s="244" t="s">
        <v>151</v>
      </c>
    </row>
    <row r="211" s="2" customFormat="1" ht="24.15" customHeight="1">
      <c r="A211" s="41"/>
      <c r="B211" s="42"/>
      <c r="C211" s="215" t="s">
        <v>381</v>
      </c>
      <c r="D211" s="215" t="s">
        <v>153</v>
      </c>
      <c r="E211" s="216" t="s">
        <v>478</v>
      </c>
      <c r="F211" s="217" t="s">
        <v>479</v>
      </c>
      <c r="G211" s="218" t="s">
        <v>230</v>
      </c>
      <c r="H211" s="219">
        <v>1.1299999999999999</v>
      </c>
      <c r="I211" s="220"/>
      <c r="J211" s="221">
        <f>ROUND(I211*H211,2)</f>
        <v>0</v>
      </c>
      <c r="K211" s="217" t="s">
        <v>157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158</v>
      </c>
      <c r="AT211" s="226" t="s">
        <v>153</v>
      </c>
      <c r="AU211" s="226" t="s">
        <v>79</v>
      </c>
      <c r="AY211" s="20" t="s">
        <v>151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158</v>
      </c>
      <c r="BM211" s="226" t="s">
        <v>374</v>
      </c>
    </row>
    <row r="212" s="2" customFormat="1">
      <c r="A212" s="41"/>
      <c r="B212" s="42"/>
      <c r="C212" s="43"/>
      <c r="D212" s="228" t="s">
        <v>159</v>
      </c>
      <c r="E212" s="43"/>
      <c r="F212" s="229" t="s">
        <v>481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159</v>
      </c>
      <c r="AU212" s="20" t="s">
        <v>79</v>
      </c>
    </row>
    <row r="213" s="13" customFormat="1">
      <c r="A213" s="13"/>
      <c r="B213" s="233"/>
      <c r="C213" s="234"/>
      <c r="D213" s="235" t="s">
        <v>161</v>
      </c>
      <c r="E213" s="236" t="s">
        <v>19</v>
      </c>
      <c r="F213" s="237" t="s">
        <v>667</v>
      </c>
      <c r="G213" s="234"/>
      <c r="H213" s="238">
        <v>1.1299999999999999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161</v>
      </c>
      <c r="AU213" s="244" t="s">
        <v>79</v>
      </c>
      <c r="AV213" s="13" t="s">
        <v>79</v>
      </c>
      <c r="AW213" s="13" t="s">
        <v>31</v>
      </c>
      <c r="AX213" s="13" t="s">
        <v>77</v>
      </c>
      <c r="AY213" s="244" t="s">
        <v>151</v>
      </c>
    </row>
    <row r="214" s="2" customFormat="1" ht="24.15" customHeight="1">
      <c r="A214" s="41"/>
      <c r="B214" s="42"/>
      <c r="C214" s="215" t="s">
        <v>386</v>
      </c>
      <c r="D214" s="215" t="s">
        <v>153</v>
      </c>
      <c r="E214" s="216" t="s">
        <v>483</v>
      </c>
      <c r="F214" s="217" t="s">
        <v>484</v>
      </c>
      <c r="G214" s="218" t="s">
        <v>230</v>
      </c>
      <c r="H214" s="219">
        <v>21.140000000000001</v>
      </c>
      <c r="I214" s="220"/>
      <c r="J214" s="221">
        <f>ROUND(I214*H214,2)</f>
        <v>0</v>
      </c>
      <c r="K214" s="217" t="s">
        <v>157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158</v>
      </c>
      <c r="AT214" s="226" t="s">
        <v>153</v>
      </c>
      <c r="AU214" s="226" t="s">
        <v>79</v>
      </c>
      <c r="AY214" s="20" t="s">
        <v>151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158</v>
      </c>
      <c r="BM214" s="226" t="s">
        <v>379</v>
      </c>
    </row>
    <row r="215" s="2" customFormat="1">
      <c r="A215" s="41"/>
      <c r="B215" s="42"/>
      <c r="C215" s="43"/>
      <c r="D215" s="228" t="s">
        <v>159</v>
      </c>
      <c r="E215" s="43"/>
      <c r="F215" s="229" t="s">
        <v>486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159</v>
      </c>
      <c r="AU215" s="20" t="s">
        <v>79</v>
      </c>
    </row>
    <row r="216" s="13" customFormat="1">
      <c r="A216" s="13"/>
      <c r="B216" s="233"/>
      <c r="C216" s="234"/>
      <c r="D216" s="235" t="s">
        <v>161</v>
      </c>
      <c r="E216" s="236" t="s">
        <v>19</v>
      </c>
      <c r="F216" s="237" t="s">
        <v>668</v>
      </c>
      <c r="G216" s="234"/>
      <c r="H216" s="238">
        <v>7.0119999999999996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161</v>
      </c>
      <c r="AU216" s="244" t="s">
        <v>79</v>
      </c>
      <c r="AV216" s="13" t="s">
        <v>79</v>
      </c>
      <c r="AW216" s="13" t="s">
        <v>31</v>
      </c>
      <c r="AX216" s="13" t="s">
        <v>69</v>
      </c>
      <c r="AY216" s="244" t="s">
        <v>151</v>
      </c>
    </row>
    <row r="217" s="13" customFormat="1">
      <c r="A217" s="13"/>
      <c r="B217" s="233"/>
      <c r="C217" s="234"/>
      <c r="D217" s="235" t="s">
        <v>161</v>
      </c>
      <c r="E217" s="236" t="s">
        <v>19</v>
      </c>
      <c r="F217" s="237" t="s">
        <v>669</v>
      </c>
      <c r="G217" s="234"/>
      <c r="H217" s="238">
        <v>14.128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161</v>
      </c>
      <c r="AU217" s="244" t="s">
        <v>79</v>
      </c>
      <c r="AV217" s="13" t="s">
        <v>79</v>
      </c>
      <c r="AW217" s="13" t="s">
        <v>31</v>
      </c>
      <c r="AX217" s="13" t="s">
        <v>69</v>
      </c>
      <c r="AY217" s="244" t="s">
        <v>151</v>
      </c>
    </row>
    <row r="218" s="14" customFormat="1">
      <c r="A218" s="14"/>
      <c r="B218" s="245"/>
      <c r="C218" s="246"/>
      <c r="D218" s="235" t="s">
        <v>161</v>
      </c>
      <c r="E218" s="247" t="s">
        <v>19</v>
      </c>
      <c r="F218" s="248" t="s">
        <v>202</v>
      </c>
      <c r="G218" s="246"/>
      <c r="H218" s="249">
        <v>21.140000000000001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161</v>
      </c>
      <c r="AU218" s="255" t="s">
        <v>79</v>
      </c>
      <c r="AV218" s="14" t="s">
        <v>158</v>
      </c>
      <c r="AW218" s="14" t="s">
        <v>31</v>
      </c>
      <c r="AX218" s="14" t="s">
        <v>77</v>
      </c>
      <c r="AY218" s="255" t="s">
        <v>151</v>
      </c>
    </row>
    <row r="219" s="2" customFormat="1" ht="24.15" customHeight="1">
      <c r="A219" s="41"/>
      <c r="B219" s="42"/>
      <c r="C219" s="215" t="s">
        <v>390</v>
      </c>
      <c r="D219" s="215" t="s">
        <v>153</v>
      </c>
      <c r="E219" s="216" t="s">
        <v>670</v>
      </c>
      <c r="F219" s="217" t="s">
        <v>671</v>
      </c>
      <c r="G219" s="218" t="s">
        <v>230</v>
      </c>
      <c r="H219" s="219">
        <v>2.0329999999999999</v>
      </c>
      <c r="I219" s="220"/>
      <c r="J219" s="221">
        <f>ROUND(I219*H219,2)</f>
        <v>0</v>
      </c>
      <c r="K219" s="217" t="s">
        <v>157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158</v>
      </c>
      <c r="AT219" s="226" t="s">
        <v>153</v>
      </c>
      <c r="AU219" s="226" t="s">
        <v>79</v>
      </c>
      <c r="AY219" s="20" t="s">
        <v>151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158</v>
      </c>
      <c r="BM219" s="226" t="s">
        <v>384</v>
      </c>
    </row>
    <row r="220" s="2" customFormat="1">
      <c r="A220" s="41"/>
      <c r="B220" s="42"/>
      <c r="C220" s="43"/>
      <c r="D220" s="228" t="s">
        <v>159</v>
      </c>
      <c r="E220" s="43"/>
      <c r="F220" s="229" t="s">
        <v>672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159</v>
      </c>
      <c r="AU220" s="20" t="s">
        <v>79</v>
      </c>
    </row>
    <row r="221" s="13" customFormat="1">
      <c r="A221" s="13"/>
      <c r="B221" s="233"/>
      <c r="C221" s="234"/>
      <c r="D221" s="235" t="s">
        <v>161</v>
      </c>
      <c r="E221" s="236" t="s">
        <v>19</v>
      </c>
      <c r="F221" s="237" t="s">
        <v>673</v>
      </c>
      <c r="G221" s="234"/>
      <c r="H221" s="238">
        <v>2.0329999999999999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161</v>
      </c>
      <c r="AU221" s="244" t="s">
        <v>79</v>
      </c>
      <c r="AV221" s="13" t="s">
        <v>79</v>
      </c>
      <c r="AW221" s="13" t="s">
        <v>31</v>
      </c>
      <c r="AX221" s="13" t="s">
        <v>77</v>
      </c>
      <c r="AY221" s="244" t="s">
        <v>151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488</v>
      </c>
      <c r="F222" s="213" t="s">
        <v>489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SUM(P223:P224)</f>
        <v>0</v>
      </c>
      <c r="Q222" s="207"/>
      <c r="R222" s="208">
        <f>SUM(R223:R224)</f>
        <v>0</v>
      </c>
      <c r="S222" s="207"/>
      <c r="T222" s="209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77</v>
      </c>
      <c r="AT222" s="211" t="s">
        <v>68</v>
      </c>
      <c r="AU222" s="211" t="s">
        <v>77</v>
      </c>
      <c r="AY222" s="210" t="s">
        <v>151</v>
      </c>
      <c r="BK222" s="212">
        <f>SUM(BK223:BK224)</f>
        <v>0</v>
      </c>
    </row>
    <row r="223" s="2" customFormat="1" ht="24.15" customHeight="1">
      <c r="A223" s="41"/>
      <c r="B223" s="42"/>
      <c r="C223" s="215" t="s">
        <v>396</v>
      </c>
      <c r="D223" s="215" t="s">
        <v>153</v>
      </c>
      <c r="E223" s="216" t="s">
        <v>490</v>
      </c>
      <c r="F223" s="217" t="s">
        <v>491</v>
      </c>
      <c r="G223" s="218" t="s">
        <v>230</v>
      </c>
      <c r="H223" s="219">
        <v>256.81099999999998</v>
      </c>
      <c r="I223" s="220"/>
      <c r="J223" s="221">
        <f>ROUND(I223*H223,2)</f>
        <v>0</v>
      </c>
      <c r="K223" s="217" t="s">
        <v>157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158</v>
      </c>
      <c r="AT223" s="226" t="s">
        <v>153</v>
      </c>
      <c r="AU223" s="226" t="s">
        <v>79</v>
      </c>
      <c r="AY223" s="20" t="s">
        <v>151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158</v>
      </c>
      <c r="BM223" s="226" t="s">
        <v>389</v>
      </c>
    </row>
    <row r="224" s="2" customFormat="1">
      <c r="A224" s="41"/>
      <c r="B224" s="42"/>
      <c r="C224" s="43"/>
      <c r="D224" s="228" t="s">
        <v>159</v>
      </c>
      <c r="E224" s="43"/>
      <c r="F224" s="229" t="s">
        <v>493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159</v>
      </c>
      <c r="AU224" s="20" t="s">
        <v>79</v>
      </c>
    </row>
    <row r="225" s="12" customFormat="1" ht="25.92" customHeight="1">
      <c r="A225" s="12"/>
      <c r="B225" s="199"/>
      <c r="C225" s="200"/>
      <c r="D225" s="201" t="s">
        <v>68</v>
      </c>
      <c r="E225" s="202" t="s">
        <v>249</v>
      </c>
      <c r="F225" s="202" t="s">
        <v>494</v>
      </c>
      <c r="G225" s="200"/>
      <c r="H225" s="200"/>
      <c r="I225" s="203"/>
      <c r="J225" s="204">
        <f>BK225</f>
        <v>0</v>
      </c>
      <c r="K225" s="200"/>
      <c r="L225" s="205"/>
      <c r="M225" s="206"/>
      <c r="N225" s="207"/>
      <c r="O225" s="207"/>
      <c r="P225" s="208">
        <f>P226+P230</f>
        <v>0</v>
      </c>
      <c r="Q225" s="207"/>
      <c r="R225" s="208">
        <f>R226+R230</f>
        <v>0.026081999999999998</v>
      </c>
      <c r="S225" s="207"/>
      <c r="T225" s="209">
        <f>T226+T230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167</v>
      </c>
      <c r="AT225" s="211" t="s">
        <v>68</v>
      </c>
      <c r="AU225" s="211" t="s">
        <v>69</v>
      </c>
      <c r="AY225" s="210" t="s">
        <v>151</v>
      </c>
      <c r="BK225" s="212">
        <f>BK226+BK230</f>
        <v>0</v>
      </c>
    </row>
    <row r="226" s="12" customFormat="1" ht="22.8" customHeight="1">
      <c r="A226" s="12"/>
      <c r="B226" s="199"/>
      <c r="C226" s="200"/>
      <c r="D226" s="201" t="s">
        <v>68</v>
      </c>
      <c r="E226" s="213" t="s">
        <v>674</v>
      </c>
      <c r="F226" s="213" t="s">
        <v>675</v>
      </c>
      <c r="G226" s="200"/>
      <c r="H226" s="200"/>
      <c r="I226" s="203"/>
      <c r="J226" s="214">
        <f>BK226</f>
        <v>0</v>
      </c>
      <c r="K226" s="200"/>
      <c r="L226" s="205"/>
      <c r="M226" s="206"/>
      <c r="N226" s="207"/>
      <c r="O226" s="207"/>
      <c r="P226" s="208">
        <f>SUM(P227:P229)</f>
        <v>0</v>
      </c>
      <c r="Q226" s="207"/>
      <c r="R226" s="208">
        <f>SUM(R227:R229)</f>
        <v>0</v>
      </c>
      <c r="S226" s="207"/>
      <c r="T226" s="209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167</v>
      </c>
      <c r="AT226" s="211" t="s">
        <v>68</v>
      </c>
      <c r="AU226" s="211" t="s">
        <v>77</v>
      </c>
      <c r="AY226" s="210" t="s">
        <v>151</v>
      </c>
      <c r="BK226" s="212">
        <f>SUM(BK227:BK229)</f>
        <v>0</v>
      </c>
    </row>
    <row r="227" s="2" customFormat="1" ht="16.5" customHeight="1">
      <c r="A227" s="41"/>
      <c r="B227" s="42"/>
      <c r="C227" s="215" t="s">
        <v>401</v>
      </c>
      <c r="D227" s="215" t="s">
        <v>153</v>
      </c>
      <c r="E227" s="216" t="s">
        <v>676</v>
      </c>
      <c r="F227" s="217" t="s">
        <v>677</v>
      </c>
      <c r="G227" s="218" t="s">
        <v>156</v>
      </c>
      <c r="H227" s="219">
        <v>0.23999999999999999</v>
      </c>
      <c r="I227" s="220"/>
      <c r="J227" s="221">
        <f>ROUND(I227*H227,2)</f>
        <v>0</v>
      </c>
      <c r="K227" s="217" t="s">
        <v>157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500</v>
      </c>
      <c r="AT227" s="226" t="s">
        <v>153</v>
      </c>
      <c r="AU227" s="226" t="s">
        <v>79</v>
      </c>
      <c r="AY227" s="20" t="s">
        <v>151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500</v>
      </c>
      <c r="BM227" s="226" t="s">
        <v>399</v>
      </c>
    </row>
    <row r="228" s="2" customFormat="1">
      <c r="A228" s="41"/>
      <c r="B228" s="42"/>
      <c r="C228" s="43"/>
      <c r="D228" s="228" t="s">
        <v>159</v>
      </c>
      <c r="E228" s="43"/>
      <c r="F228" s="229" t="s">
        <v>678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159</v>
      </c>
      <c r="AU228" s="20" t="s">
        <v>79</v>
      </c>
    </row>
    <row r="229" s="13" customFormat="1">
      <c r="A229" s="13"/>
      <c r="B229" s="233"/>
      <c r="C229" s="234"/>
      <c r="D229" s="235" t="s">
        <v>161</v>
      </c>
      <c r="E229" s="236" t="s">
        <v>19</v>
      </c>
      <c r="F229" s="237" t="s">
        <v>679</v>
      </c>
      <c r="G229" s="234"/>
      <c r="H229" s="238">
        <v>0.23999999999999999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161</v>
      </c>
      <c r="AU229" s="244" t="s">
        <v>79</v>
      </c>
      <c r="AV229" s="13" t="s">
        <v>79</v>
      </c>
      <c r="AW229" s="13" t="s">
        <v>31</v>
      </c>
      <c r="AX229" s="13" t="s">
        <v>77</v>
      </c>
      <c r="AY229" s="244" t="s">
        <v>151</v>
      </c>
    </row>
    <row r="230" s="12" customFormat="1" ht="22.8" customHeight="1">
      <c r="A230" s="12"/>
      <c r="B230" s="199"/>
      <c r="C230" s="200"/>
      <c r="D230" s="201" t="s">
        <v>68</v>
      </c>
      <c r="E230" s="213" t="s">
        <v>495</v>
      </c>
      <c r="F230" s="213" t="s">
        <v>496</v>
      </c>
      <c r="G230" s="200"/>
      <c r="H230" s="200"/>
      <c r="I230" s="203"/>
      <c r="J230" s="214">
        <f>BK230</f>
        <v>0</v>
      </c>
      <c r="K230" s="200"/>
      <c r="L230" s="205"/>
      <c r="M230" s="206"/>
      <c r="N230" s="207"/>
      <c r="O230" s="207"/>
      <c r="P230" s="208">
        <f>SUM(P231:P237)</f>
        <v>0</v>
      </c>
      <c r="Q230" s="207"/>
      <c r="R230" s="208">
        <f>SUM(R231:R237)</f>
        <v>0.026081999999999998</v>
      </c>
      <c r="S230" s="207"/>
      <c r="T230" s="209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0" t="s">
        <v>167</v>
      </c>
      <c r="AT230" s="211" t="s">
        <v>68</v>
      </c>
      <c r="AU230" s="211" t="s">
        <v>77</v>
      </c>
      <c r="AY230" s="210" t="s">
        <v>151</v>
      </c>
      <c r="BK230" s="212">
        <f>SUM(BK231:BK237)</f>
        <v>0</v>
      </c>
    </row>
    <row r="231" s="2" customFormat="1" ht="16.5" customHeight="1">
      <c r="A231" s="41"/>
      <c r="B231" s="42"/>
      <c r="C231" s="215" t="s">
        <v>408</v>
      </c>
      <c r="D231" s="215" t="s">
        <v>153</v>
      </c>
      <c r="E231" s="216" t="s">
        <v>498</v>
      </c>
      <c r="F231" s="217" t="s">
        <v>499</v>
      </c>
      <c r="G231" s="218" t="s">
        <v>191</v>
      </c>
      <c r="H231" s="219">
        <v>36</v>
      </c>
      <c r="I231" s="220"/>
      <c r="J231" s="221">
        <f>ROUND(I231*H231,2)</f>
        <v>0</v>
      </c>
      <c r="K231" s="217" t="s">
        <v>157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500</v>
      </c>
      <c r="AT231" s="226" t="s">
        <v>153</v>
      </c>
      <c r="AU231" s="226" t="s">
        <v>79</v>
      </c>
      <c r="AY231" s="20" t="s">
        <v>151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500</v>
      </c>
      <c r="BM231" s="226" t="s">
        <v>404</v>
      </c>
    </row>
    <row r="232" s="2" customFormat="1">
      <c r="A232" s="41"/>
      <c r="B232" s="42"/>
      <c r="C232" s="43"/>
      <c r="D232" s="228" t="s">
        <v>159</v>
      </c>
      <c r="E232" s="43"/>
      <c r="F232" s="229" t="s">
        <v>502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159</v>
      </c>
      <c r="AU232" s="20" t="s">
        <v>79</v>
      </c>
    </row>
    <row r="233" s="13" customFormat="1">
      <c r="A233" s="13"/>
      <c r="B233" s="233"/>
      <c r="C233" s="234"/>
      <c r="D233" s="235" t="s">
        <v>161</v>
      </c>
      <c r="E233" s="236" t="s">
        <v>19</v>
      </c>
      <c r="F233" s="237" t="s">
        <v>680</v>
      </c>
      <c r="G233" s="234"/>
      <c r="H233" s="238">
        <v>18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161</v>
      </c>
      <c r="AU233" s="244" t="s">
        <v>79</v>
      </c>
      <c r="AV233" s="13" t="s">
        <v>79</v>
      </c>
      <c r="AW233" s="13" t="s">
        <v>31</v>
      </c>
      <c r="AX233" s="13" t="s">
        <v>69</v>
      </c>
      <c r="AY233" s="244" t="s">
        <v>151</v>
      </c>
    </row>
    <row r="234" s="13" customFormat="1">
      <c r="A234" s="13"/>
      <c r="B234" s="233"/>
      <c r="C234" s="234"/>
      <c r="D234" s="235" t="s">
        <v>161</v>
      </c>
      <c r="E234" s="236" t="s">
        <v>19</v>
      </c>
      <c r="F234" s="237" t="s">
        <v>681</v>
      </c>
      <c r="G234" s="234"/>
      <c r="H234" s="238">
        <v>18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161</v>
      </c>
      <c r="AU234" s="244" t="s">
        <v>79</v>
      </c>
      <c r="AV234" s="13" t="s">
        <v>79</v>
      </c>
      <c r="AW234" s="13" t="s">
        <v>31</v>
      </c>
      <c r="AX234" s="13" t="s">
        <v>69</v>
      </c>
      <c r="AY234" s="244" t="s">
        <v>151</v>
      </c>
    </row>
    <row r="235" s="14" customFormat="1">
      <c r="A235" s="14"/>
      <c r="B235" s="245"/>
      <c r="C235" s="246"/>
      <c r="D235" s="235" t="s">
        <v>161</v>
      </c>
      <c r="E235" s="247" t="s">
        <v>19</v>
      </c>
      <c r="F235" s="248" t="s">
        <v>202</v>
      </c>
      <c r="G235" s="246"/>
      <c r="H235" s="249">
        <v>36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161</v>
      </c>
      <c r="AU235" s="255" t="s">
        <v>79</v>
      </c>
      <c r="AV235" s="14" t="s">
        <v>158</v>
      </c>
      <c r="AW235" s="14" t="s">
        <v>31</v>
      </c>
      <c r="AX235" s="14" t="s">
        <v>77</v>
      </c>
      <c r="AY235" s="255" t="s">
        <v>151</v>
      </c>
    </row>
    <row r="236" s="2" customFormat="1" ht="16.5" customHeight="1">
      <c r="A236" s="41"/>
      <c r="B236" s="42"/>
      <c r="C236" s="257" t="s">
        <v>416</v>
      </c>
      <c r="D236" s="257" t="s">
        <v>249</v>
      </c>
      <c r="E236" s="258" t="s">
        <v>505</v>
      </c>
      <c r="F236" s="259" t="s">
        <v>506</v>
      </c>
      <c r="G236" s="260" t="s">
        <v>191</v>
      </c>
      <c r="H236" s="261">
        <v>37.799999999999997</v>
      </c>
      <c r="I236" s="262"/>
      <c r="J236" s="263">
        <f>ROUND(I236*H236,2)</f>
        <v>0</v>
      </c>
      <c r="K236" s="259" t="s">
        <v>157</v>
      </c>
      <c r="L236" s="264"/>
      <c r="M236" s="265" t="s">
        <v>19</v>
      </c>
      <c r="N236" s="266" t="s">
        <v>40</v>
      </c>
      <c r="O236" s="87"/>
      <c r="P236" s="224">
        <f>O236*H236</f>
        <v>0</v>
      </c>
      <c r="Q236" s="224">
        <v>0.00068999999999999997</v>
      </c>
      <c r="R236" s="224">
        <f>Q236*H236</f>
        <v>0.026081999999999998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507</v>
      </c>
      <c r="AT236" s="226" t="s">
        <v>249</v>
      </c>
      <c r="AU236" s="226" t="s">
        <v>79</v>
      </c>
      <c r="AY236" s="20" t="s">
        <v>151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500</v>
      </c>
      <c r="BM236" s="226" t="s">
        <v>411</v>
      </c>
    </row>
    <row r="237" s="13" customFormat="1">
      <c r="A237" s="13"/>
      <c r="B237" s="233"/>
      <c r="C237" s="234"/>
      <c r="D237" s="235" t="s">
        <v>161</v>
      </c>
      <c r="E237" s="234"/>
      <c r="F237" s="237" t="s">
        <v>682</v>
      </c>
      <c r="G237" s="234"/>
      <c r="H237" s="238">
        <v>37.799999999999997</v>
      </c>
      <c r="I237" s="239"/>
      <c r="J237" s="234"/>
      <c r="K237" s="234"/>
      <c r="L237" s="240"/>
      <c r="M237" s="267"/>
      <c r="N237" s="268"/>
      <c r="O237" s="268"/>
      <c r="P237" s="268"/>
      <c r="Q237" s="268"/>
      <c r="R237" s="268"/>
      <c r="S237" s="268"/>
      <c r="T237" s="26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161</v>
      </c>
      <c r="AU237" s="244" t="s">
        <v>79</v>
      </c>
      <c r="AV237" s="13" t="s">
        <v>79</v>
      </c>
      <c r="AW237" s="13" t="s">
        <v>4</v>
      </c>
      <c r="AX237" s="13" t="s">
        <v>77</v>
      </c>
      <c r="AY237" s="244" t="s">
        <v>151</v>
      </c>
    </row>
    <row r="238" s="2" customFormat="1" ht="6.96" customHeight="1">
      <c r="A238" s="41"/>
      <c r="B238" s="62"/>
      <c r="C238" s="63"/>
      <c r="D238" s="63"/>
      <c r="E238" s="63"/>
      <c r="F238" s="63"/>
      <c r="G238" s="63"/>
      <c r="H238" s="63"/>
      <c r="I238" s="63"/>
      <c r="J238" s="63"/>
      <c r="K238" s="63"/>
      <c r="L238" s="47"/>
      <c r="M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</sheetData>
  <sheetProtection sheet="1" autoFilter="0" formatColumns="0" formatRows="0" objects="1" scenarios="1" spinCount="100000" saltValue="KHwDo5NTRUun7/kDtIuWzibABPssJFNVwiuULghtuyIQ2LMyRCmBtxu6fOPmBrZ7p4xOqF7KV47SETuP9MR+BA==" hashValue="EXDvfqZwdlch3EX3R4i6nx0a1en9T6kHwUwrN5RjDQoeOlZNmHk7ENrw3ZkM8MOR10moKPlpownZ0VcGfKjypQ==" algorithmName="SHA-512" password="88A1"/>
  <autoFilter ref="C87:K2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107322"/>
    <hyperlink ref="F95" r:id="rId2" display="https://podminky.urs.cz/item/CS_URS_2024_01/113107323"/>
    <hyperlink ref="F98" r:id="rId3" display="https://podminky.urs.cz/item/CS_URS_2024_01/113107332"/>
    <hyperlink ref="F101" r:id="rId4" display="https://podminky.urs.cz/item/CS_URS_2024_01/113154113"/>
    <hyperlink ref="F104" r:id="rId5" display="https://podminky.urs.cz/item/CS_URS_2024_01/122251104"/>
    <hyperlink ref="F109" r:id="rId6" display="https://podminky.urs.cz/item/CS_URS_2024_01/129001101"/>
    <hyperlink ref="F114" r:id="rId7" display="https://podminky.urs.cz/item/CS_URS_2024_01/132251101"/>
    <hyperlink ref="F117" r:id="rId8" display="https://podminky.urs.cz/item/CS_URS_2024_01/162751117"/>
    <hyperlink ref="F121" r:id="rId9" display="https://podminky.urs.cz/item/CS_URS_2024_01/167151101"/>
    <hyperlink ref="F123" r:id="rId10" display="https://podminky.urs.cz/item/CS_URS_2024_01/171201221"/>
    <hyperlink ref="F126" r:id="rId11" display="https://podminky.urs.cz/item/CS_URS_2024_01/181152302"/>
    <hyperlink ref="F131" r:id="rId12" display="https://podminky.urs.cz/item/CS_URS_2024_01/561121113"/>
    <hyperlink ref="F137" r:id="rId13" display="https://podminky.urs.cz/item/CS_URS_2024_01/564871111"/>
    <hyperlink ref="F143" r:id="rId14" display="https://podminky.urs.cz/item/CS_URS_2024_01/577154211"/>
    <hyperlink ref="F155" r:id="rId15" display="https://podminky.urs.cz/item/CS_URS_2024_01/914111111"/>
    <hyperlink ref="F162" r:id="rId16" display="https://podminky.urs.cz/item/CS_URS_2024_01/914511113"/>
    <hyperlink ref="F165" r:id="rId17" display="https://podminky.urs.cz/item/CS_URS_2024_01/916131213"/>
    <hyperlink ref="F172" r:id="rId18" display="https://podminky.urs.cz/item/CS_URS_2024_01/919726122"/>
    <hyperlink ref="F175" r:id="rId19" display="https://podminky.urs.cz/item/CS_URS_2024_01/961044111"/>
    <hyperlink ref="F178" r:id="rId20" display="https://podminky.urs.cz/item/CS_URS_2023_02/962031136"/>
    <hyperlink ref="F181" r:id="rId21" display="https://podminky.urs.cz/item/CS_URS_2024_01/966071711"/>
    <hyperlink ref="F183" r:id="rId22" display="https://podminky.urs.cz/item/CS_URS_2024_01/966071821"/>
    <hyperlink ref="F186" r:id="rId23" display="https://podminky.urs.cz/item/CS_URS_2024_01/997013603"/>
    <hyperlink ref="F189" r:id="rId24" display="https://podminky.urs.cz/item/CS_URS_2024_01/997221551"/>
    <hyperlink ref="F194" r:id="rId25" display="https://podminky.urs.cz/item/CS_URS_2024_01/997221559"/>
    <hyperlink ref="F198" r:id="rId26" display="https://podminky.urs.cz/item/CS_URS_2024_01/997221561"/>
    <hyperlink ref="F204" r:id="rId27" display="https://podminky.urs.cz/item/CS_URS_2024_01/997221569"/>
    <hyperlink ref="F208" r:id="rId28" display="https://podminky.urs.cz/item/CS_URS_2024_01/997221615"/>
    <hyperlink ref="F212" r:id="rId29" display="https://podminky.urs.cz/item/CS_URS_2024_01/997221645"/>
    <hyperlink ref="F215" r:id="rId30" display="https://podminky.urs.cz/item/CS_URS_2024_01/997221655"/>
    <hyperlink ref="F220" r:id="rId31" display="https://podminky.urs.cz/item/CS_URS_2024_01/997013631"/>
    <hyperlink ref="F224" r:id="rId32" display="https://podminky.urs.cz/item/CS_URS_2024_01/998223011"/>
    <hyperlink ref="F228" r:id="rId33" display="https://podminky.urs.cz/item/CS_URS_2024_01/218192645"/>
    <hyperlink ref="F232" r:id="rId34" display="https://podminky.urs.cz/item/CS_URS_2024_01/220182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683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ROUND(J93,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ROUND((SUM(BE93:BE353)),  2)</f>
        <v>0</v>
      </c>
      <c r="G33" s="41"/>
      <c r="H33" s="41"/>
      <c r="I33" s="160">
        <v>0.20999999999999999</v>
      </c>
      <c r="J33" s="159">
        <f>ROUND(((SUM(BE93:BE353))*I33),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ROUND((SUM(BF93:BF353)),  2)</f>
        <v>0</v>
      </c>
      <c r="G34" s="41"/>
      <c r="H34" s="41"/>
      <c r="I34" s="160">
        <v>0.12</v>
      </c>
      <c r="J34" s="159">
        <f>ROUND(((SUM(BF93:BF353))*I34),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ROUND((SUM(BG93:BG353)),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ROUND((SUM(BH93:BH353)),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ROUND((SUM(BI93:BI353)),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301 - Odvodnění komuni...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J94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128</v>
      </c>
      <c r="E61" s="185"/>
      <c r="F61" s="185"/>
      <c r="G61" s="185"/>
      <c r="H61" s="185"/>
      <c r="I61" s="185"/>
      <c r="J61" s="186">
        <f>J95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129</v>
      </c>
      <c r="E62" s="185"/>
      <c r="F62" s="185"/>
      <c r="G62" s="185"/>
      <c r="H62" s="185"/>
      <c r="I62" s="185"/>
      <c r="J62" s="186">
        <f>J172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684</v>
      </c>
      <c r="E63" s="185"/>
      <c r="F63" s="185"/>
      <c r="G63" s="185"/>
      <c r="H63" s="185"/>
      <c r="I63" s="185"/>
      <c r="J63" s="186">
        <f>J178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685</v>
      </c>
      <c r="E64" s="185"/>
      <c r="F64" s="185"/>
      <c r="G64" s="185"/>
      <c r="H64" s="185"/>
      <c r="I64" s="185"/>
      <c r="J64" s="186">
        <f>J190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130</v>
      </c>
      <c r="E65" s="185"/>
      <c r="F65" s="185"/>
      <c r="G65" s="185"/>
      <c r="H65" s="185"/>
      <c r="I65" s="185"/>
      <c r="J65" s="186">
        <f>J209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686</v>
      </c>
      <c r="E66" s="185"/>
      <c r="F66" s="185"/>
      <c r="G66" s="185"/>
      <c r="H66" s="185"/>
      <c r="I66" s="185"/>
      <c r="J66" s="186">
        <f>J232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573</v>
      </c>
      <c r="E67" s="185"/>
      <c r="F67" s="185"/>
      <c r="G67" s="185"/>
      <c r="H67" s="185"/>
      <c r="I67" s="185"/>
      <c r="J67" s="186">
        <f>J297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132</v>
      </c>
      <c r="E68" s="185"/>
      <c r="F68" s="185"/>
      <c r="G68" s="185"/>
      <c r="H68" s="185"/>
      <c r="I68" s="185"/>
      <c r="J68" s="186">
        <f>J309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133</v>
      </c>
      <c r="E69" s="185"/>
      <c r="F69" s="185"/>
      <c r="G69" s="185"/>
      <c r="H69" s="185"/>
      <c r="I69" s="185"/>
      <c r="J69" s="186">
        <f>J330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687</v>
      </c>
      <c r="E70" s="180"/>
      <c r="F70" s="180"/>
      <c r="G70" s="180"/>
      <c r="H70" s="180"/>
      <c r="I70" s="180"/>
      <c r="J70" s="181">
        <f>J333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688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J340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689</v>
      </c>
      <c r="E73" s="185"/>
      <c r="F73" s="185"/>
      <c r="G73" s="185"/>
      <c r="H73" s="185"/>
      <c r="I73" s="185"/>
      <c r="J73" s="186">
        <f>J341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136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19-2023-1 - Revitalizace veřejného prostranství v Líbeznicích u bytových domů, k.ú. Líbeznice - I.etapa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121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 301 - Odvodnění komuni...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29. 1. 2024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 xml:space="preserve"> </v>
      </c>
      <c r="G89" s="43"/>
      <c r="H89" s="43"/>
      <c r="I89" s="35" t="s">
        <v>30</v>
      </c>
      <c r="J89" s="39" t="str">
        <f>E21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28</v>
      </c>
      <c r="D90" s="43"/>
      <c r="E90" s="43"/>
      <c r="F90" s="30" t="str">
        <f>IF(E18="","",E18)</f>
        <v>Vyplň údaj</v>
      </c>
      <c r="G90" s="43"/>
      <c r="H90" s="43"/>
      <c r="I90" s="35" t="s">
        <v>32</v>
      </c>
      <c r="J90" s="39" t="str">
        <f>E24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137</v>
      </c>
      <c r="D92" s="191" t="s">
        <v>54</v>
      </c>
      <c r="E92" s="191" t="s">
        <v>50</v>
      </c>
      <c r="F92" s="191" t="s">
        <v>51</v>
      </c>
      <c r="G92" s="191" t="s">
        <v>138</v>
      </c>
      <c r="H92" s="191" t="s">
        <v>139</v>
      </c>
      <c r="I92" s="191" t="s">
        <v>140</v>
      </c>
      <c r="J92" s="191" t="s">
        <v>125</v>
      </c>
      <c r="K92" s="192" t="s">
        <v>141</v>
      </c>
      <c r="L92" s="193"/>
      <c r="M92" s="95" t="s">
        <v>19</v>
      </c>
      <c r="N92" s="96" t="s">
        <v>39</v>
      </c>
      <c r="O92" s="96" t="s">
        <v>142</v>
      </c>
      <c r="P92" s="96" t="s">
        <v>143</v>
      </c>
      <c r="Q92" s="96" t="s">
        <v>144</v>
      </c>
      <c r="R92" s="96" t="s">
        <v>145</v>
      </c>
      <c r="S92" s="96" t="s">
        <v>146</v>
      </c>
      <c r="T92" s="97" t="s">
        <v>147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148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P94+P333+P340</f>
        <v>0</v>
      </c>
      <c r="Q93" s="99"/>
      <c r="R93" s="196">
        <f>R94+R333+R340</f>
        <v>346.2361609541328</v>
      </c>
      <c r="S93" s="99"/>
      <c r="T93" s="197">
        <f>T94+T333+T340</f>
        <v>22.194400000000002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68</v>
      </c>
      <c r="AU93" s="20" t="s">
        <v>126</v>
      </c>
      <c r="BK93" s="198">
        <f>BK94+BK333+BK340</f>
        <v>0</v>
      </c>
    </row>
    <row r="94" s="12" customFormat="1" ht="25.92" customHeight="1">
      <c r="A94" s="12"/>
      <c r="B94" s="199"/>
      <c r="C94" s="200"/>
      <c r="D94" s="201" t="s">
        <v>68</v>
      </c>
      <c r="E94" s="202" t="s">
        <v>149</v>
      </c>
      <c r="F94" s="202" t="s">
        <v>150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P95+P172+P178+P190+P209+P232+P297+P309+P330</f>
        <v>0</v>
      </c>
      <c r="Q94" s="207"/>
      <c r="R94" s="208">
        <f>R95+R172+R178+R190+R209+R232+R297+R309+R330</f>
        <v>345.65390175413279</v>
      </c>
      <c r="S94" s="207"/>
      <c r="T94" s="209">
        <f>T95+T172+T178+T190+T209+T232+T297+T309+T330</f>
        <v>22.194400000000002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69</v>
      </c>
      <c r="AY94" s="210" t="s">
        <v>151</v>
      </c>
      <c r="BK94" s="212">
        <f>BK95+BK172+BK178+BK190+BK209+BK232+BK297+BK309+BK330</f>
        <v>0</v>
      </c>
    </row>
    <row r="95" s="12" customFormat="1" ht="22.8" customHeight="1">
      <c r="A95" s="12"/>
      <c r="B95" s="199"/>
      <c r="C95" s="200"/>
      <c r="D95" s="201" t="s">
        <v>68</v>
      </c>
      <c r="E95" s="213" t="s">
        <v>77</v>
      </c>
      <c r="F95" s="213" t="s">
        <v>152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SUM(P96:P171)</f>
        <v>0</v>
      </c>
      <c r="Q95" s="207"/>
      <c r="R95" s="208">
        <f>SUM(R96:R171)</f>
        <v>191.09494695207999</v>
      </c>
      <c r="S95" s="207"/>
      <c r="T95" s="209">
        <f>SUM(T96:T171)</f>
        <v>22.170400000000001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68</v>
      </c>
      <c r="AU95" s="211" t="s">
        <v>77</v>
      </c>
      <c r="AY95" s="210" t="s">
        <v>151</v>
      </c>
      <c r="BK95" s="212">
        <f>SUM(BK96:BK171)</f>
        <v>0</v>
      </c>
    </row>
    <row r="96" s="2" customFormat="1" ht="37.8" customHeight="1">
      <c r="A96" s="41"/>
      <c r="B96" s="42"/>
      <c r="C96" s="215" t="s">
        <v>77</v>
      </c>
      <c r="D96" s="215" t="s">
        <v>153</v>
      </c>
      <c r="E96" s="216" t="s">
        <v>690</v>
      </c>
      <c r="F96" s="217" t="s">
        <v>691</v>
      </c>
      <c r="G96" s="218" t="s">
        <v>156</v>
      </c>
      <c r="H96" s="219">
        <v>20.719999999999999</v>
      </c>
      <c r="I96" s="220"/>
      <c r="J96" s="221">
        <f>ROUND(I96*H96,2)</f>
        <v>0</v>
      </c>
      <c r="K96" s="217" t="s">
        <v>157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0.62</v>
      </c>
      <c r="T96" s="225">
        <f>S96*H96</f>
        <v>12.846399999999999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158</v>
      </c>
      <c r="AT96" s="226" t="s">
        <v>153</v>
      </c>
      <c r="AU96" s="226" t="s">
        <v>79</v>
      </c>
      <c r="AY96" s="20" t="s">
        <v>151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158</v>
      </c>
      <c r="BM96" s="226" t="s">
        <v>79</v>
      </c>
    </row>
    <row r="97" s="2" customFormat="1">
      <c r="A97" s="41"/>
      <c r="B97" s="42"/>
      <c r="C97" s="43"/>
      <c r="D97" s="228" t="s">
        <v>159</v>
      </c>
      <c r="E97" s="43"/>
      <c r="F97" s="229" t="s">
        <v>692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159</v>
      </c>
      <c r="AU97" s="20" t="s">
        <v>79</v>
      </c>
    </row>
    <row r="98" s="13" customFormat="1">
      <c r="A98" s="13"/>
      <c r="B98" s="233"/>
      <c r="C98" s="234"/>
      <c r="D98" s="235" t="s">
        <v>161</v>
      </c>
      <c r="E98" s="236" t="s">
        <v>19</v>
      </c>
      <c r="F98" s="237" t="s">
        <v>693</v>
      </c>
      <c r="G98" s="234"/>
      <c r="H98" s="238">
        <v>20.719999999999999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161</v>
      </c>
      <c r="AU98" s="244" t="s">
        <v>79</v>
      </c>
      <c r="AV98" s="13" t="s">
        <v>79</v>
      </c>
      <c r="AW98" s="13" t="s">
        <v>31</v>
      </c>
      <c r="AX98" s="13" t="s">
        <v>77</v>
      </c>
      <c r="AY98" s="244" t="s">
        <v>151</v>
      </c>
    </row>
    <row r="99" s="2" customFormat="1" ht="37.8" customHeight="1">
      <c r="A99" s="41"/>
      <c r="B99" s="42"/>
      <c r="C99" s="215" t="s">
        <v>79</v>
      </c>
      <c r="D99" s="215" t="s">
        <v>153</v>
      </c>
      <c r="E99" s="216" t="s">
        <v>694</v>
      </c>
      <c r="F99" s="217" t="s">
        <v>695</v>
      </c>
      <c r="G99" s="218" t="s">
        <v>156</v>
      </c>
      <c r="H99" s="219">
        <v>20.719999999999999</v>
      </c>
      <c r="I99" s="220"/>
      <c r="J99" s="221">
        <f>ROUND(I99*H99,2)</f>
        <v>0</v>
      </c>
      <c r="K99" s="217" t="s">
        <v>157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0.22</v>
      </c>
      <c r="T99" s="225">
        <f>S99*H99</f>
        <v>4.5583999999999998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158</v>
      </c>
      <c r="AT99" s="226" t="s">
        <v>153</v>
      </c>
      <c r="AU99" s="226" t="s">
        <v>79</v>
      </c>
      <c r="AY99" s="20" t="s">
        <v>151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158</v>
      </c>
      <c r="BM99" s="226" t="s">
        <v>158</v>
      </c>
    </row>
    <row r="100" s="2" customFormat="1">
      <c r="A100" s="41"/>
      <c r="B100" s="42"/>
      <c r="C100" s="43"/>
      <c r="D100" s="228" t="s">
        <v>159</v>
      </c>
      <c r="E100" s="43"/>
      <c r="F100" s="229" t="s">
        <v>696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159</v>
      </c>
      <c r="AU100" s="20" t="s">
        <v>79</v>
      </c>
    </row>
    <row r="101" s="2" customFormat="1" ht="24.15" customHeight="1">
      <c r="A101" s="41"/>
      <c r="B101" s="42"/>
      <c r="C101" s="215" t="s">
        <v>167</v>
      </c>
      <c r="D101" s="215" t="s">
        <v>153</v>
      </c>
      <c r="E101" s="216" t="s">
        <v>697</v>
      </c>
      <c r="F101" s="217" t="s">
        <v>698</v>
      </c>
      <c r="G101" s="218" t="s">
        <v>156</v>
      </c>
      <c r="H101" s="219">
        <v>20.719999999999999</v>
      </c>
      <c r="I101" s="220"/>
      <c r="J101" s="221">
        <f>ROUND(I101*H101,2)</f>
        <v>0</v>
      </c>
      <c r="K101" s="217" t="s">
        <v>157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9.2219999999999995E-05</v>
      </c>
      <c r="R101" s="224">
        <f>Q101*H101</f>
        <v>0.0019107983999999997</v>
      </c>
      <c r="S101" s="224">
        <v>0.23000000000000001</v>
      </c>
      <c r="T101" s="225">
        <f>S101*H101</f>
        <v>4.7656000000000001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158</v>
      </c>
      <c r="AT101" s="226" t="s">
        <v>153</v>
      </c>
      <c r="AU101" s="226" t="s">
        <v>79</v>
      </c>
      <c r="AY101" s="20" t="s">
        <v>151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158</v>
      </c>
      <c r="BM101" s="226" t="s">
        <v>170</v>
      </c>
    </row>
    <row r="102" s="2" customFormat="1">
      <c r="A102" s="41"/>
      <c r="B102" s="42"/>
      <c r="C102" s="43"/>
      <c r="D102" s="228" t="s">
        <v>159</v>
      </c>
      <c r="E102" s="43"/>
      <c r="F102" s="229" t="s">
        <v>699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159</v>
      </c>
      <c r="AU102" s="20" t="s">
        <v>79</v>
      </c>
    </row>
    <row r="103" s="2" customFormat="1" ht="16.5" customHeight="1">
      <c r="A103" s="41"/>
      <c r="B103" s="42"/>
      <c r="C103" s="215" t="s">
        <v>158</v>
      </c>
      <c r="D103" s="215" t="s">
        <v>153</v>
      </c>
      <c r="E103" s="216" t="s">
        <v>700</v>
      </c>
      <c r="F103" s="217" t="s">
        <v>701</v>
      </c>
      <c r="G103" s="218" t="s">
        <v>191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158</v>
      </c>
      <c r="AT103" s="226" t="s">
        <v>153</v>
      </c>
      <c r="AU103" s="226" t="s">
        <v>79</v>
      </c>
      <c r="AY103" s="20" t="s">
        <v>151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158</v>
      </c>
      <c r="BM103" s="226" t="s">
        <v>175</v>
      </c>
    </row>
    <row r="104" s="13" customFormat="1">
      <c r="A104" s="13"/>
      <c r="B104" s="233"/>
      <c r="C104" s="234"/>
      <c r="D104" s="235" t="s">
        <v>161</v>
      </c>
      <c r="E104" s="236" t="s">
        <v>19</v>
      </c>
      <c r="F104" s="237" t="s">
        <v>702</v>
      </c>
      <c r="G104" s="234"/>
      <c r="H104" s="238">
        <v>6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161</v>
      </c>
      <c r="AU104" s="244" t="s">
        <v>79</v>
      </c>
      <c r="AV104" s="13" t="s">
        <v>79</v>
      </c>
      <c r="AW104" s="13" t="s">
        <v>31</v>
      </c>
      <c r="AX104" s="13" t="s">
        <v>77</v>
      </c>
      <c r="AY104" s="244" t="s">
        <v>151</v>
      </c>
    </row>
    <row r="105" s="2" customFormat="1" ht="24.15" customHeight="1">
      <c r="A105" s="41"/>
      <c r="B105" s="42"/>
      <c r="C105" s="215" t="s">
        <v>178</v>
      </c>
      <c r="D105" s="215" t="s">
        <v>153</v>
      </c>
      <c r="E105" s="216" t="s">
        <v>204</v>
      </c>
      <c r="F105" s="217" t="s">
        <v>205</v>
      </c>
      <c r="G105" s="218" t="s">
        <v>197</v>
      </c>
      <c r="H105" s="219">
        <v>3</v>
      </c>
      <c r="I105" s="220"/>
      <c r="J105" s="221">
        <f>ROUND(I105*H105,2)</f>
        <v>0</v>
      </c>
      <c r="K105" s="217" t="s">
        <v>157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158</v>
      </c>
      <c r="AT105" s="226" t="s">
        <v>153</v>
      </c>
      <c r="AU105" s="226" t="s">
        <v>79</v>
      </c>
      <c r="AY105" s="20" t="s">
        <v>151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158</v>
      </c>
      <c r="BM105" s="226" t="s">
        <v>181</v>
      </c>
    </row>
    <row r="106" s="2" customFormat="1">
      <c r="A106" s="41"/>
      <c r="B106" s="42"/>
      <c r="C106" s="43"/>
      <c r="D106" s="228" t="s">
        <v>159</v>
      </c>
      <c r="E106" s="43"/>
      <c r="F106" s="229" t="s">
        <v>207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159</v>
      </c>
      <c r="AU106" s="20" t="s">
        <v>79</v>
      </c>
    </row>
    <row r="107" s="13" customFormat="1">
      <c r="A107" s="13"/>
      <c r="B107" s="233"/>
      <c r="C107" s="234"/>
      <c r="D107" s="235" t="s">
        <v>161</v>
      </c>
      <c r="E107" s="236" t="s">
        <v>19</v>
      </c>
      <c r="F107" s="237" t="s">
        <v>703</v>
      </c>
      <c r="G107" s="234"/>
      <c r="H107" s="238">
        <v>3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161</v>
      </c>
      <c r="AU107" s="244" t="s">
        <v>79</v>
      </c>
      <c r="AV107" s="13" t="s">
        <v>79</v>
      </c>
      <c r="AW107" s="13" t="s">
        <v>31</v>
      </c>
      <c r="AX107" s="13" t="s">
        <v>77</v>
      </c>
      <c r="AY107" s="244" t="s">
        <v>151</v>
      </c>
    </row>
    <row r="108" s="2" customFormat="1" ht="24.15" customHeight="1">
      <c r="A108" s="41"/>
      <c r="B108" s="42"/>
      <c r="C108" s="215" t="s">
        <v>170</v>
      </c>
      <c r="D108" s="215" t="s">
        <v>153</v>
      </c>
      <c r="E108" s="216" t="s">
        <v>704</v>
      </c>
      <c r="F108" s="217" t="s">
        <v>705</v>
      </c>
      <c r="G108" s="218" t="s">
        <v>197</v>
      </c>
      <c r="H108" s="219">
        <v>254.33799999999999</v>
      </c>
      <c r="I108" s="220"/>
      <c r="J108" s="221">
        <f>ROUND(I108*H108,2)</f>
        <v>0</v>
      </c>
      <c r="K108" s="217" t="s">
        <v>157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158</v>
      </c>
      <c r="AT108" s="226" t="s">
        <v>153</v>
      </c>
      <c r="AU108" s="226" t="s">
        <v>79</v>
      </c>
      <c r="AY108" s="20" t="s">
        <v>151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158</v>
      </c>
      <c r="BM108" s="226" t="s">
        <v>8</v>
      </c>
    </row>
    <row r="109" s="2" customFormat="1">
      <c r="A109" s="41"/>
      <c r="B109" s="42"/>
      <c r="C109" s="43"/>
      <c r="D109" s="228" t="s">
        <v>159</v>
      </c>
      <c r="E109" s="43"/>
      <c r="F109" s="229" t="s">
        <v>706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159</v>
      </c>
      <c r="AU109" s="20" t="s">
        <v>79</v>
      </c>
    </row>
    <row r="110" s="13" customFormat="1">
      <c r="A110" s="13"/>
      <c r="B110" s="233"/>
      <c r="C110" s="234"/>
      <c r="D110" s="235" t="s">
        <v>161</v>
      </c>
      <c r="E110" s="236" t="s">
        <v>19</v>
      </c>
      <c r="F110" s="237" t="s">
        <v>707</v>
      </c>
      <c r="G110" s="234"/>
      <c r="H110" s="238">
        <v>7.5430000000000001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161</v>
      </c>
      <c r="AU110" s="244" t="s">
        <v>79</v>
      </c>
      <c r="AV110" s="13" t="s">
        <v>79</v>
      </c>
      <c r="AW110" s="13" t="s">
        <v>31</v>
      </c>
      <c r="AX110" s="13" t="s">
        <v>69</v>
      </c>
      <c r="AY110" s="244" t="s">
        <v>151</v>
      </c>
    </row>
    <row r="111" s="13" customFormat="1">
      <c r="A111" s="13"/>
      <c r="B111" s="233"/>
      <c r="C111" s="234"/>
      <c r="D111" s="235" t="s">
        <v>161</v>
      </c>
      <c r="E111" s="236" t="s">
        <v>19</v>
      </c>
      <c r="F111" s="237" t="s">
        <v>708</v>
      </c>
      <c r="G111" s="234"/>
      <c r="H111" s="238">
        <v>246.79499999999999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161</v>
      </c>
      <c r="AU111" s="244" t="s">
        <v>79</v>
      </c>
      <c r="AV111" s="13" t="s">
        <v>79</v>
      </c>
      <c r="AW111" s="13" t="s">
        <v>31</v>
      </c>
      <c r="AX111" s="13" t="s">
        <v>69</v>
      </c>
      <c r="AY111" s="244" t="s">
        <v>151</v>
      </c>
    </row>
    <row r="112" s="14" customFormat="1">
      <c r="A112" s="14"/>
      <c r="B112" s="245"/>
      <c r="C112" s="246"/>
      <c r="D112" s="235" t="s">
        <v>161</v>
      </c>
      <c r="E112" s="247" t="s">
        <v>19</v>
      </c>
      <c r="F112" s="248" t="s">
        <v>202</v>
      </c>
      <c r="G112" s="246"/>
      <c r="H112" s="249">
        <v>254.33799999999999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161</v>
      </c>
      <c r="AU112" s="255" t="s">
        <v>79</v>
      </c>
      <c r="AV112" s="14" t="s">
        <v>158</v>
      </c>
      <c r="AW112" s="14" t="s">
        <v>31</v>
      </c>
      <c r="AX112" s="14" t="s">
        <v>77</v>
      </c>
      <c r="AY112" s="255" t="s">
        <v>151</v>
      </c>
    </row>
    <row r="113" s="2" customFormat="1" ht="24.15" customHeight="1">
      <c r="A113" s="41"/>
      <c r="B113" s="42"/>
      <c r="C113" s="215" t="s">
        <v>188</v>
      </c>
      <c r="D113" s="215" t="s">
        <v>153</v>
      </c>
      <c r="E113" s="216" t="s">
        <v>709</v>
      </c>
      <c r="F113" s="217" t="s">
        <v>710</v>
      </c>
      <c r="G113" s="218" t="s">
        <v>197</v>
      </c>
      <c r="H113" s="219">
        <v>146.01599999999999</v>
      </c>
      <c r="I113" s="220"/>
      <c r="J113" s="221">
        <f>ROUND(I113*H113,2)</f>
        <v>0</v>
      </c>
      <c r="K113" s="217" t="s">
        <v>157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158</v>
      </c>
      <c r="AT113" s="226" t="s">
        <v>153</v>
      </c>
      <c r="AU113" s="226" t="s">
        <v>79</v>
      </c>
      <c r="AY113" s="20" t="s">
        <v>151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158</v>
      </c>
      <c r="BM113" s="226" t="s">
        <v>192</v>
      </c>
    </row>
    <row r="114" s="2" customFormat="1">
      <c r="A114" s="41"/>
      <c r="B114" s="42"/>
      <c r="C114" s="43"/>
      <c r="D114" s="228" t="s">
        <v>159</v>
      </c>
      <c r="E114" s="43"/>
      <c r="F114" s="229" t="s">
        <v>711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159</v>
      </c>
      <c r="AU114" s="20" t="s">
        <v>79</v>
      </c>
    </row>
    <row r="115" s="13" customFormat="1">
      <c r="A115" s="13"/>
      <c r="B115" s="233"/>
      <c r="C115" s="234"/>
      <c r="D115" s="235" t="s">
        <v>161</v>
      </c>
      <c r="E115" s="236" t="s">
        <v>19</v>
      </c>
      <c r="F115" s="237" t="s">
        <v>712</v>
      </c>
      <c r="G115" s="234"/>
      <c r="H115" s="238">
        <v>146.01599999999999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161</v>
      </c>
      <c r="AU115" s="244" t="s">
        <v>79</v>
      </c>
      <c r="AV115" s="13" t="s">
        <v>79</v>
      </c>
      <c r="AW115" s="13" t="s">
        <v>31</v>
      </c>
      <c r="AX115" s="13" t="s">
        <v>77</v>
      </c>
      <c r="AY115" s="244" t="s">
        <v>151</v>
      </c>
    </row>
    <row r="116" s="2" customFormat="1" ht="24.15" customHeight="1">
      <c r="A116" s="41"/>
      <c r="B116" s="42"/>
      <c r="C116" s="215" t="s">
        <v>175</v>
      </c>
      <c r="D116" s="215" t="s">
        <v>153</v>
      </c>
      <c r="E116" s="216" t="s">
        <v>713</v>
      </c>
      <c r="F116" s="217" t="s">
        <v>714</v>
      </c>
      <c r="G116" s="218" t="s">
        <v>197</v>
      </c>
      <c r="H116" s="219">
        <v>59.421999999999997</v>
      </c>
      <c r="I116" s="220"/>
      <c r="J116" s="221">
        <f>ROUND(I116*H116,2)</f>
        <v>0</v>
      </c>
      <c r="K116" s="217" t="s">
        <v>157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158</v>
      </c>
      <c r="AT116" s="226" t="s">
        <v>153</v>
      </c>
      <c r="AU116" s="226" t="s">
        <v>79</v>
      </c>
      <c r="AY116" s="20" t="s">
        <v>151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158</v>
      </c>
      <c r="BM116" s="226" t="s">
        <v>198</v>
      </c>
    </row>
    <row r="117" s="2" customFormat="1">
      <c r="A117" s="41"/>
      <c r="B117" s="42"/>
      <c r="C117" s="43"/>
      <c r="D117" s="228" t="s">
        <v>159</v>
      </c>
      <c r="E117" s="43"/>
      <c r="F117" s="229" t="s">
        <v>715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159</v>
      </c>
      <c r="AU117" s="20" t="s">
        <v>79</v>
      </c>
    </row>
    <row r="118" s="13" customFormat="1">
      <c r="A118" s="13"/>
      <c r="B118" s="233"/>
      <c r="C118" s="234"/>
      <c r="D118" s="235" t="s">
        <v>161</v>
      </c>
      <c r="E118" s="236" t="s">
        <v>19</v>
      </c>
      <c r="F118" s="237" t="s">
        <v>716</v>
      </c>
      <c r="G118" s="234"/>
      <c r="H118" s="238">
        <v>14.15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161</v>
      </c>
      <c r="AU118" s="244" t="s">
        <v>79</v>
      </c>
      <c r="AV118" s="13" t="s">
        <v>79</v>
      </c>
      <c r="AW118" s="13" t="s">
        <v>31</v>
      </c>
      <c r="AX118" s="13" t="s">
        <v>69</v>
      </c>
      <c r="AY118" s="244" t="s">
        <v>151</v>
      </c>
    </row>
    <row r="119" s="13" customFormat="1">
      <c r="A119" s="13"/>
      <c r="B119" s="233"/>
      <c r="C119" s="234"/>
      <c r="D119" s="235" t="s">
        <v>161</v>
      </c>
      <c r="E119" s="236" t="s">
        <v>19</v>
      </c>
      <c r="F119" s="237" t="s">
        <v>717</v>
      </c>
      <c r="G119" s="234"/>
      <c r="H119" s="238">
        <v>10.592000000000001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161</v>
      </c>
      <c r="AU119" s="244" t="s">
        <v>79</v>
      </c>
      <c r="AV119" s="13" t="s">
        <v>79</v>
      </c>
      <c r="AW119" s="13" t="s">
        <v>31</v>
      </c>
      <c r="AX119" s="13" t="s">
        <v>69</v>
      </c>
      <c r="AY119" s="244" t="s">
        <v>151</v>
      </c>
    </row>
    <row r="120" s="13" customFormat="1">
      <c r="A120" s="13"/>
      <c r="B120" s="233"/>
      <c r="C120" s="234"/>
      <c r="D120" s="235" t="s">
        <v>161</v>
      </c>
      <c r="E120" s="236" t="s">
        <v>19</v>
      </c>
      <c r="F120" s="237" t="s">
        <v>718</v>
      </c>
      <c r="G120" s="234"/>
      <c r="H120" s="238">
        <v>34.68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161</v>
      </c>
      <c r="AU120" s="244" t="s">
        <v>79</v>
      </c>
      <c r="AV120" s="13" t="s">
        <v>79</v>
      </c>
      <c r="AW120" s="13" t="s">
        <v>31</v>
      </c>
      <c r="AX120" s="13" t="s">
        <v>69</v>
      </c>
      <c r="AY120" s="244" t="s">
        <v>151</v>
      </c>
    </row>
    <row r="121" s="14" customFormat="1">
      <c r="A121" s="14"/>
      <c r="B121" s="245"/>
      <c r="C121" s="246"/>
      <c r="D121" s="235" t="s">
        <v>161</v>
      </c>
      <c r="E121" s="247" t="s">
        <v>19</v>
      </c>
      <c r="F121" s="248" t="s">
        <v>202</v>
      </c>
      <c r="G121" s="246"/>
      <c r="H121" s="249">
        <v>59.421999999999997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161</v>
      </c>
      <c r="AU121" s="255" t="s">
        <v>79</v>
      </c>
      <c r="AV121" s="14" t="s">
        <v>158</v>
      </c>
      <c r="AW121" s="14" t="s">
        <v>31</v>
      </c>
      <c r="AX121" s="14" t="s">
        <v>77</v>
      </c>
      <c r="AY121" s="255" t="s">
        <v>151</v>
      </c>
    </row>
    <row r="122" s="2" customFormat="1" ht="24.15" customHeight="1">
      <c r="A122" s="41"/>
      <c r="B122" s="42"/>
      <c r="C122" s="215" t="s">
        <v>203</v>
      </c>
      <c r="D122" s="215" t="s">
        <v>153</v>
      </c>
      <c r="E122" s="216" t="s">
        <v>719</v>
      </c>
      <c r="F122" s="217" t="s">
        <v>720</v>
      </c>
      <c r="G122" s="218" t="s">
        <v>197</v>
      </c>
      <c r="H122" s="219">
        <v>92.236000000000004</v>
      </c>
      <c r="I122" s="220"/>
      <c r="J122" s="221">
        <f>ROUND(I122*H122,2)</f>
        <v>0</v>
      </c>
      <c r="K122" s="217" t="s">
        <v>157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158</v>
      </c>
      <c r="AT122" s="226" t="s">
        <v>153</v>
      </c>
      <c r="AU122" s="226" t="s">
        <v>79</v>
      </c>
      <c r="AY122" s="20" t="s">
        <v>151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158</v>
      </c>
      <c r="BM122" s="226" t="s">
        <v>206</v>
      </c>
    </row>
    <row r="123" s="2" customFormat="1">
      <c r="A123" s="41"/>
      <c r="B123" s="42"/>
      <c r="C123" s="43"/>
      <c r="D123" s="228" t="s">
        <v>159</v>
      </c>
      <c r="E123" s="43"/>
      <c r="F123" s="229" t="s">
        <v>721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159</v>
      </c>
      <c r="AU123" s="20" t="s">
        <v>79</v>
      </c>
    </row>
    <row r="124" s="13" customFormat="1">
      <c r="A124" s="13"/>
      <c r="B124" s="233"/>
      <c r="C124" s="234"/>
      <c r="D124" s="235" t="s">
        <v>161</v>
      </c>
      <c r="E124" s="236" t="s">
        <v>19</v>
      </c>
      <c r="F124" s="237" t="s">
        <v>722</v>
      </c>
      <c r="G124" s="234"/>
      <c r="H124" s="238">
        <v>35.256999999999998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161</v>
      </c>
      <c r="AU124" s="244" t="s">
        <v>79</v>
      </c>
      <c r="AV124" s="13" t="s">
        <v>79</v>
      </c>
      <c r="AW124" s="13" t="s">
        <v>31</v>
      </c>
      <c r="AX124" s="13" t="s">
        <v>69</v>
      </c>
      <c r="AY124" s="244" t="s">
        <v>151</v>
      </c>
    </row>
    <row r="125" s="13" customFormat="1">
      <c r="A125" s="13"/>
      <c r="B125" s="233"/>
      <c r="C125" s="234"/>
      <c r="D125" s="235" t="s">
        <v>161</v>
      </c>
      <c r="E125" s="236" t="s">
        <v>19</v>
      </c>
      <c r="F125" s="237" t="s">
        <v>723</v>
      </c>
      <c r="G125" s="234"/>
      <c r="H125" s="238">
        <v>47.411999999999999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161</v>
      </c>
      <c r="AU125" s="244" t="s">
        <v>79</v>
      </c>
      <c r="AV125" s="13" t="s">
        <v>79</v>
      </c>
      <c r="AW125" s="13" t="s">
        <v>31</v>
      </c>
      <c r="AX125" s="13" t="s">
        <v>69</v>
      </c>
      <c r="AY125" s="244" t="s">
        <v>151</v>
      </c>
    </row>
    <row r="126" s="13" customFormat="1">
      <c r="A126" s="13"/>
      <c r="B126" s="233"/>
      <c r="C126" s="234"/>
      <c r="D126" s="235" t="s">
        <v>161</v>
      </c>
      <c r="E126" s="236" t="s">
        <v>19</v>
      </c>
      <c r="F126" s="237" t="s">
        <v>724</v>
      </c>
      <c r="G126" s="234"/>
      <c r="H126" s="238">
        <v>9.5670000000000002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161</v>
      </c>
      <c r="AU126" s="244" t="s">
        <v>79</v>
      </c>
      <c r="AV126" s="13" t="s">
        <v>79</v>
      </c>
      <c r="AW126" s="13" t="s">
        <v>31</v>
      </c>
      <c r="AX126" s="13" t="s">
        <v>69</v>
      </c>
      <c r="AY126" s="244" t="s">
        <v>151</v>
      </c>
    </row>
    <row r="127" s="14" customFormat="1">
      <c r="A127" s="14"/>
      <c r="B127" s="245"/>
      <c r="C127" s="246"/>
      <c r="D127" s="235" t="s">
        <v>161</v>
      </c>
      <c r="E127" s="247" t="s">
        <v>19</v>
      </c>
      <c r="F127" s="248" t="s">
        <v>202</v>
      </c>
      <c r="G127" s="246"/>
      <c r="H127" s="249">
        <v>92.236000000000004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161</v>
      </c>
      <c r="AU127" s="255" t="s">
        <v>79</v>
      </c>
      <c r="AV127" s="14" t="s">
        <v>158</v>
      </c>
      <c r="AW127" s="14" t="s">
        <v>31</v>
      </c>
      <c r="AX127" s="14" t="s">
        <v>77</v>
      </c>
      <c r="AY127" s="255" t="s">
        <v>151</v>
      </c>
    </row>
    <row r="128" s="2" customFormat="1" ht="24.15" customHeight="1">
      <c r="A128" s="41"/>
      <c r="B128" s="42"/>
      <c r="C128" s="215" t="s">
        <v>181</v>
      </c>
      <c r="D128" s="215" t="s">
        <v>153</v>
      </c>
      <c r="E128" s="216" t="s">
        <v>725</v>
      </c>
      <c r="F128" s="217" t="s">
        <v>726</v>
      </c>
      <c r="G128" s="218" t="s">
        <v>156</v>
      </c>
      <c r="H128" s="219">
        <v>342.363</v>
      </c>
      <c r="I128" s="220"/>
      <c r="J128" s="221">
        <f>ROUND(I128*H128,2)</f>
        <v>0</v>
      </c>
      <c r="K128" s="217" t="s">
        <v>157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0.00058135999999999995</v>
      </c>
      <c r="R128" s="224">
        <f>Q128*H128</f>
        <v>0.19903615367999999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158</v>
      </c>
      <c r="AT128" s="226" t="s">
        <v>153</v>
      </c>
      <c r="AU128" s="226" t="s">
        <v>79</v>
      </c>
      <c r="AY128" s="20" t="s">
        <v>151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158</v>
      </c>
      <c r="BM128" s="226" t="s">
        <v>214</v>
      </c>
    </row>
    <row r="129" s="2" customFormat="1">
      <c r="A129" s="41"/>
      <c r="B129" s="42"/>
      <c r="C129" s="43"/>
      <c r="D129" s="228" t="s">
        <v>159</v>
      </c>
      <c r="E129" s="43"/>
      <c r="F129" s="229" t="s">
        <v>727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159</v>
      </c>
      <c r="AU129" s="20" t="s">
        <v>79</v>
      </c>
    </row>
    <row r="130" s="13" customFormat="1">
      <c r="A130" s="13"/>
      <c r="B130" s="233"/>
      <c r="C130" s="234"/>
      <c r="D130" s="235" t="s">
        <v>161</v>
      </c>
      <c r="E130" s="236" t="s">
        <v>19</v>
      </c>
      <c r="F130" s="237" t="s">
        <v>728</v>
      </c>
      <c r="G130" s="234"/>
      <c r="H130" s="238">
        <v>274.22699999999998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161</v>
      </c>
      <c r="AU130" s="244" t="s">
        <v>79</v>
      </c>
      <c r="AV130" s="13" t="s">
        <v>79</v>
      </c>
      <c r="AW130" s="13" t="s">
        <v>31</v>
      </c>
      <c r="AX130" s="13" t="s">
        <v>69</v>
      </c>
      <c r="AY130" s="244" t="s">
        <v>151</v>
      </c>
    </row>
    <row r="131" s="13" customFormat="1">
      <c r="A131" s="13"/>
      <c r="B131" s="233"/>
      <c r="C131" s="234"/>
      <c r="D131" s="235" t="s">
        <v>161</v>
      </c>
      <c r="E131" s="236" t="s">
        <v>19</v>
      </c>
      <c r="F131" s="237" t="s">
        <v>729</v>
      </c>
      <c r="G131" s="234"/>
      <c r="H131" s="238">
        <v>68.135999999999996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161</v>
      </c>
      <c r="AU131" s="244" t="s">
        <v>79</v>
      </c>
      <c r="AV131" s="13" t="s">
        <v>79</v>
      </c>
      <c r="AW131" s="13" t="s">
        <v>31</v>
      </c>
      <c r="AX131" s="13" t="s">
        <v>69</v>
      </c>
      <c r="AY131" s="244" t="s">
        <v>151</v>
      </c>
    </row>
    <row r="132" s="14" customFormat="1">
      <c r="A132" s="14"/>
      <c r="B132" s="245"/>
      <c r="C132" s="246"/>
      <c r="D132" s="235" t="s">
        <v>161</v>
      </c>
      <c r="E132" s="247" t="s">
        <v>19</v>
      </c>
      <c r="F132" s="248" t="s">
        <v>202</v>
      </c>
      <c r="G132" s="246"/>
      <c r="H132" s="249">
        <v>342.363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161</v>
      </c>
      <c r="AU132" s="255" t="s">
        <v>79</v>
      </c>
      <c r="AV132" s="14" t="s">
        <v>158</v>
      </c>
      <c r="AW132" s="14" t="s">
        <v>31</v>
      </c>
      <c r="AX132" s="14" t="s">
        <v>77</v>
      </c>
      <c r="AY132" s="255" t="s">
        <v>151</v>
      </c>
    </row>
    <row r="133" s="2" customFormat="1" ht="24.15" customHeight="1">
      <c r="A133" s="41"/>
      <c r="B133" s="42"/>
      <c r="C133" s="215" t="s">
        <v>217</v>
      </c>
      <c r="D133" s="215" t="s">
        <v>153</v>
      </c>
      <c r="E133" s="216" t="s">
        <v>730</v>
      </c>
      <c r="F133" s="217" t="s">
        <v>731</v>
      </c>
      <c r="G133" s="218" t="s">
        <v>156</v>
      </c>
      <c r="H133" s="219">
        <v>342.363</v>
      </c>
      <c r="I133" s="220"/>
      <c r="J133" s="221">
        <f>ROUND(I133*H133,2)</f>
        <v>0</v>
      </c>
      <c r="K133" s="217" t="s">
        <v>157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158</v>
      </c>
      <c r="AT133" s="226" t="s">
        <v>153</v>
      </c>
      <c r="AU133" s="226" t="s">
        <v>79</v>
      </c>
      <c r="AY133" s="20" t="s">
        <v>151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158</v>
      </c>
      <c r="BM133" s="226" t="s">
        <v>278</v>
      </c>
    </row>
    <row r="134" s="2" customFormat="1">
      <c r="A134" s="41"/>
      <c r="B134" s="42"/>
      <c r="C134" s="43"/>
      <c r="D134" s="228" t="s">
        <v>159</v>
      </c>
      <c r="E134" s="43"/>
      <c r="F134" s="229" t="s">
        <v>732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159</v>
      </c>
      <c r="AU134" s="20" t="s">
        <v>79</v>
      </c>
    </row>
    <row r="135" s="2" customFormat="1" ht="37.8" customHeight="1">
      <c r="A135" s="41"/>
      <c r="B135" s="42"/>
      <c r="C135" s="215" t="s">
        <v>8</v>
      </c>
      <c r="D135" s="215" t="s">
        <v>153</v>
      </c>
      <c r="E135" s="216" t="s">
        <v>733</v>
      </c>
      <c r="F135" s="217" t="s">
        <v>734</v>
      </c>
      <c r="G135" s="218" t="s">
        <v>197</v>
      </c>
      <c r="H135" s="219">
        <v>314.11500000000001</v>
      </c>
      <c r="I135" s="220"/>
      <c r="J135" s="221">
        <f>ROUND(I135*H135,2)</f>
        <v>0</v>
      </c>
      <c r="K135" s="217" t="s">
        <v>157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158</v>
      </c>
      <c r="AT135" s="226" t="s">
        <v>153</v>
      </c>
      <c r="AU135" s="226" t="s">
        <v>79</v>
      </c>
      <c r="AY135" s="20" t="s">
        <v>151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158</v>
      </c>
      <c r="BM135" s="226" t="s">
        <v>735</v>
      </c>
    </row>
    <row r="136" s="2" customFormat="1">
      <c r="A136" s="41"/>
      <c r="B136" s="42"/>
      <c r="C136" s="43"/>
      <c r="D136" s="228" t="s">
        <v>159</v>
      </c>
      <c r="E136" s="43"/>
      <c r="F136" s="229" t="s">
        <v>736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159</v>
      </c>
      <c r="AU136" s="20" t="s">
        <v>79</v>
      </c>
    </row>
    <row r="137" s="13" customFormat="1">
      <c r="A137" s="13"/>
      <c r="B137" s="233"/>
      <c r="C137" s="234"/>
      <c r="D137" s="235" t="s">
        <v>161</v>
      </c>
      <c r="E137" s="236" t="s">
        <v>19</v>
      </c>
      <c r="F137" s="237" t="s">
        <v>737</v>
      </c>
      <c r="G137" s="234"/>
      <c r="H137" s="238">
        <v>314.11500000000001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161</v>
      </c>
      <c r="AU137" s="244" t="s">
        <v>79</v>
      </c>
      <c r="AV137" s="13" t="s">
        <v>79</v>
      </c>
      <c r="AW137" s="13" t="s">
        <v>31</v>
      </c>
      <c r="AX137" s="13" t="s">
        <v>77</v>
      </c>
      <c r="AY137" s="244" t="s">
        <v>151</v>
      </c>
    </row>
    <row r="138" s="2" customFormat="1" ht="37.8" customHeight="1">
      <c r="A138" s="41"/>
      <c r="B138" s="42"/>
      <c r="C138" s="215" t="s">
        <v>227</v>
      </c>
      <c r="D138" s="215" t="s">
        <v>153</v>
      </c>
      <c r="E138" s="216" t="s">
        <v>218</v>
      </c>
      <c r="F138" s="217" t="s">
        <v>219</v>
      </c>
      <c r="G138" s="218" t="s">
        <v>197</v>
      </c>
      <c r="H138" s="219">
        <v>237.89699999999999</v>
      </c>
      <c r="I138" s="220"/>
      <c r="J138" s="221">
        <f>ROUND(I138*H138,2)</f>
        <v>0</v>
      </c>
      <c r="K138" s="217" t="s">
        <v>157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158</v>
      </c>
      <c r="AT138" s="226" t="s">
        <v>153</v>
      </c>
      <c r="AU138" s="226" t="s">
        <v>79</v>
      </c>
      <c r="AY138" s="20" t="s">
        <v>151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158</v>
      </c>
      <c r="BM138" s="226" t="s">
        <v>291</v>
      </c>
    </row>
    <row r="139" s="2" customFormat="1">
      <c r="A139" s="41"/>
      <c r="B139" s="42"/>
      <c r="C139" s="43"/>
      <c r="D139" s="228" t="s">
        <v>159</v>
      </c>
      <c r="E139" s="43"/>
      <c r="F139" s="229" t="s">
        <v>221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159</v>
      </c>
      <c r="AU139" s="20" t="s">
        <v>79</v>
      </c>
    </row>
    <row r="140" s="13" customFormat="1">
      <c r="A140" s="13"/>
      <c r="B140" s="233"/>
      <c r="C140" s="234"/>
      <c r="D140" s="235" t="s">
        <v>161</v>
      </c>
      <c r="E140" s="236" t="s">
        <v>19</v>
      </c>
      <c r="F140" s="237" t="s">
        <v>738</v>
      </c>
      <c r="G140" s="234"/>
      <c r="H140" s="238">
        <v>552.01199999999994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161</v>
      </c>
      <c r="AU140" s="244" t="s">
        <v>79</v>
      </c>
      <c r="AV140" s="13" t="s">
        <v>79</v>
      </c>
      <c r="AW140" s="13" t="s">
        <v>31</v>
      </c>
      <c r="AX140" s="13" t="s">
        <v>69</v>
      </c>
      <c r="AY140" s="244" t="s">
        <v>151</v>
      </c>
    </row>
    <row r="141" s="13" customFormat="1">
      <c r="A141" s="13"/>
      <c r="B141" s="233"/>
      <c r="C141" s="234"/>
      <c r="D141" s="235" t="s">
        <v>161</v>
      </c>
      <c r="E141" s="236" t="s">
        <v>19</v>
      </c>
      <c r="F141" s="237" t="s">
        <v>739</v>
      </c>
      <c r="G141" s="234"/>
      <c r="H141" s="238">
        <v>-314.11500000000001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161</v>
      </c>
      <c r="AU141" s="244" t="s">
        <v>79</v>
      </c>
      <c r="AV141" s="13" t="s">
        <v>79</v>
      </c>
      <c r="AW141" s="13" t="s">
        <v>31</v>
      </c>
      <c r="AX141" s="13" t="s">
        <v>69</v>
      </c>
      <c r="AY141" s="244" t="s">
        <v>151</v>
      </c>
    </row>
    <row r="142" s="14" customFormat="1">
      <c r="A142" s="14"/>
      <c r="B142" s="245"/>
      <c r="C142" s="246"/>
      <c r="D142" s="235" t="s">
        <v>161</v>
      </c>
      <c r="E142" s="247" t="s">
        <v>19</v>
      </c>
      <c r="F142" s="248" t="s">
        <v>202</v>
      </c>
      <c r="G142" s="246"/>
      <c r="H142" s="249">
        <v>237.89699999999999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161</v>
      </c>
      <c r="AU142" s="255" t="s">
        <v>79</v>
      </c>
      <c r="AV142" s="14" t="s">
        <v>158</v>
      </c>
      <c r="AW142" s="14" t="s">
        <v>31</v>
      </c>
      <c r="AX142" s="14" t="s">
        <v>77</v>
      </c>
      <c r="AY142" s="255" t="s">
        <v>151</v>
      </c>
    </row>
    <row r="143" s="2" customFormat="1" ht="24.15" customHeight="1">
      <c r="A143" s="41"/>
      <c r="B143" s="42"/>
      <c r="C143" s="215" t="s">
        <v>192</v>
      </c>
      <c r="D143" s="215" t="s">
        <v>153</v>
      </c>
      <c r="E143" s="216" t="s">
        <v>740</v>
      </c>
      <c r="F143" s="217" t="s">
        <v>741</v>
      </c>
      <c r="G143" s="218" t="s">
        <v>197</v>
      </c>
      <c r="H143" s="219">
        <v>866.12699999999995</v>
      </c>
      <c r="I143" s="220"/>
      <c r="J143" s="221">
        <f>ROUND(I143*H143,2)</f>
        <v>0</v>
      </c>
      <c r="K143" s="217" t="s">
        <v>157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158</v>
      </c>
      <c r="AT143" s="226" t="s">
        <v>153</v>
      </c>
      <c r="AU143" s="226" t="s">
        <v>79</v>
      </c>
      <c r="AY143" s="20" t="s">
        <v>151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158</v>
      </c>
      <c r="BM143" s="226" t="s">
        <v>742</v>
      </c>
    </row>
    <row r="144" s="2" customFormat="1">
      <c r="A144" s="41"/>
      <c r="B144" s="42"/>
      <c r="C144" s="43"/>
      <c r="D144" s="228" t="s">
        <v>159</v>
      </c>
      <c r="E144" s="43"/>
      <c r="F144" s="229" t="s">
        <v>743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159</v>
      </c>
      <c r="AU144" s="20" t="s">
        <v>79</v>
      </c>
    </row>
    <row r="145" s="13" customFormat="1">
      <c r="A145" s="13"/>
      <c r="B145" s="233"/>
      <c r="C145" s="234"/>
      <c r="D145" s="235" t="s">
        <v>161</v>
      </c>
      <c r="E145" s="236" t="s">
        <v>19</v>
      </c>
      <c r="F145" s="237" t="s">
        <v>744</v>
      </c>
      <c r="G145" s="234"/>
      <c r="H145" s="238">
        <v>237.89699999999999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161</v>
      </c>
      <c r="AU145" s="244" t="s">
        <v>79</v>
      </c>
      <c r="AV145" s="13" t="s">
        <v>79</v>
      </c>
      <c r="AW145" s="13" t="s">
        <v>31</v>
      </c>
      <c r="AX145" s="13" t="s">
        <v>69</v>
      </c>
      <c r="AY145" s="244" t="s">
        <v>151</v>
      </c>
    </row>
    <row r="146" s="13" customFormat="1">
      <c r="A146" s="13"/>
      <c r="B146" s="233"/>
      <c r="C146" s="234"/>
      <c r="D146" s="235" t="s">
        <v>161</v>
      </c>
      <c r="E146" s="236" t="s">
        <v>19</v>
      </c>
      <c r="F146" s="237" t="s">
        <v>745</v>
      </c>
      <c r="G146" s="234"/>
      <c r="H146" s="238">
        <v>628.23000000000002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161</v>
      </c>
      <c r="AU146" s="244" t="s">
        <v>79</v>
      </c>
      <c r="AV146" s="13" t="s">
        <v>79</v>
      </c>
      <c r="AW146" s="13" t="s">
        <v>31</v>
      </c>
      <c r="AX146" s="13" t="s">
        <v>69</v>
      </c>
      <c r="AY146" s="244" t="s">
        <v>151</v>
      </c>
    </row>
    <row r="147" s="14" customFormat="1">
      <c r="A147" s="14"/>
      <c r="B147" s="245"/>
      <c r="C147" s="246"/>
      <c r="D147" s="235" t="s">
        <v>161</v>
      </c>
      <c r="E147" s="247" t="s">
        <v>19</v>
      </c>
      <c r="F147" s="248" t="s">
        <v>202</v>
      </c>
      <c r="G147" s="246"/>
      <c r="H147" s="249">
        <v>866.12699999999995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161</v>
      </c>
      <c r="AU147" s="255" t="s">
        <v>79</v>
      </c>
      <c r="AV147" s="14" t="s">
        <v>158</v>
      </c>
      <c r="AW147" s="14" t="s">
        <v>31</v>
      </c>
      <c r="AX147" s="14" t="s">
        <v>77</v>
      </c>
      <c r="AY147" s="255" t="s">
        <v>151</v>
      </c>
    </row>
    <row r="148" s="2" customFormat="1" ht="24.15" customHeight="1">
      <c r="A148" s="41"/>
      <c r="B148" s="42"/>
      <c r="C148" s="215" t="s">
        <v>243</v>
      </c>
      <c r="D148" s="215" t="s">
        <v>153</v>
      </c>
      <c r="E148" s="216" t="s">
        <v>599</v>
      </c>
      <c r="F148" s="217" t="s">
        <v>484</v>
      </c>
      <c r="G148" s="218" t="s">
        <v>230</v>
      </c>
      <c r="H148" s="219">
        <v>428.21499999999998</v>
      </c>
      <c r="I148" s="220"/>
      <c r="J148" s="221">
        <f>ROUND(I148*H148,2)</f>
        <v>0</v>
      </c>
      <c r="K148" s="217" t="s">
        <v>157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158</v>
      </c>
      <c r="AT148" s="226" t="s">
        <v>153</v>
      </c>
      <c r="AU148" s="226" t="s">
        <v>79</v>
      </c>
      <c r="AY148" s="20" t="s">
        <v>151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158</v>
      </c>
      <c r="BM148" s="226" t="s">
        <v>225</v>
      </c>
    </row>
    <row r="149" s="2" customFormat="1">
      <c r="A149" s="41"/>
      <c r="B149" s="42"/>
      <c r="C149" s="43"/>
      <c r="D149" s="228" t="s">
        <v>159</v>
      </c>
      <c r="E149" s="43"/>
      <c r="F149" s="229" t="s">
        <v>600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159</v>
      </c>
      <c r="AU149" s="20" t="s">
        <v>79</v>
      </c>
    </row>
    <row r="150" s="13" customFormat="1">
      <c r="A150" s="13"/>
      <c r="B150" s="233"/>
      <c r="C150" s="234"/>
      <c r="D150" s="235" t="s">
        <v>161</v>
      </c>
      <c r="E150" s="234"/>
      <c r="F150" s="237" t="s">
        <v>746</v>
      </c>
      <c r="G150" s="234"/>
      <c r="H150" s="238">
        <v>428.21499999999998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161</v>
      </c>
      <c r="AU150" s="244" t="s">
        <v>79</v>
      </c>
      <c r="AV150" s="13" t="s">
        <v>79</v>
      </c>
      <c r="AW150" s="13" t="s">
        <v>4</v>
      </c>
      <c r="AX150" s="13" t="s">
        <v>77</v>
      </c>
      <c r="AY150" s="244" t="s">
        <v>151</v>
      </c>
    </row>
    <row r="151" s="2" customFormat="1" ht="24.15" customHeight="1">
      <c r="A151" s="41"/>
      <c r="B151" s="42"/>
      <c r="C151" s="215" t="s">
        <v>198</v>
      </c>
      <c r="D151" s="215" t="s">
        <v>153</v>
      </c>
      <c r="E151" s="216" t="s">
        <v>747</v>
      </c>
      <c r="F151" s="217" t="s">
        <v>748</v>
      </c>
      <c r="G151" s="218" t="s">
        <v>197</v>
      </c>
      <c r="H151" s="219">
        <v>314.11500000000001</v>
      </c>
      <c r="I151" s="220"/>
      <c r="J151" s="221">
        <f>ROUND(I151*H151,2)</f>
        <v>0</v>
      </c>
      <c r="K151" s="217" t="s">
        <v>157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158</v>
      </c>
      <c r="AT151" s="226" t="s">
        <v>153</v>
      </c>
      <c r="AU151" s="226" t="s">
        <v>79</v>
      </c>
      <c r="AY151" s="20" t="s">
        <v>151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158</v>
      </c>
      <c r="BM151" s="226" t="s">
        <v>331</v>
      </c>
    </row>
    <row r="152" s="2" customFormat="1">
      <c r="A152" s="41"/>
      <c r="B152" s="42"/>
      <c r="C152" s="43"/>
      <c r="D152" s="228" t="s">
        <v>159</v>
      </c>
      <c r="E152" s="43"/>
      <c r="F152" s="229" t="s">
        <v>749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159</v>
      </c>
      <c r="AU152" s="20" t="s">
        <v>79</v>
      </c>
    </row>
    <row r="153" s="13" customFormat="1">
      <c r="A153" s="13"/>
      <c r="B153" s="233"/>
      <c r="C153" s="234"/>
      <c r="D153" s="235" t="s">
        <v>161</v>
      </c>
      <c r="E153" s="236" t="s">
        <v>19</v>
      </c>
      <c r="F153" s="237" t="s">
        <v>750</v>
      </c>
      <c r="G153" s="234"/>
      <c r="H153" s="238">
        <v>297.67399999999998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161</v>
      </c>
      <c r="AU153" s="244" t="s">
        <v>79</v>
      </c>
      <c r="AV153" s="13" t="s">
        <v>79</v>
      </c>
      <c r="AW153" s="13" t="s">
        <v>31</v>
      </c>
      <c r="AX153" s="13" t="s">
        <v>69</v>
      </c>
      <c r="AY153" s="244" t="s">
        <v>151</v>
      </c>
    </row>
    <row r="154" s="13" customFormat="1">
      <c r="A154" s="13"/>
      <c r="B154" s="233"/>
      <c r="C154" s="234"/>
      <c r="D154" s="235" t="s">
        <v>161</v>
      </c>
      <c r="E154" s="236" t="s">
        <v>19</v>
      </c>
      <c r="F154" s="237" t="s">
        <v>751</v>
      </c>
      <c r="G154" s="234"/>
      <c r="H154" s="238">
        <v>-19.512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161</v>
      </c>
      <c r="AU154" s="244" t="s">
        <v>79</v>
      </c>
      <c r="AV154" s="13" t="s">
        <v>79</v>
      </c>
      <c r="AW154" s="13" t="s">
        <v>31</v>
      </c>
      <c r="AX154" s="13" t="s">
        <v>69</v>
      </c>
      <c r="AY154" s="244" t="s">
        <v>151</v>
      </c>
    </row>
    <row r="155" s="13" customFormat="1">
      <c r="A155" s="13"/>
      <c r="B155" s="233"/>
      <c r="C155" s="234"/>
      <c r="D155" s="235" t="s">
        <v>161</v>
      </c>
      <c r="E155" s="236" t="s">
        <v>19</v>
      </c>
      <c r="F155" s="237" t="s">
        <v>752</v>
      </c>
      <c r="G155" s="234"/>
      <c r="H155" s="238">
        <v>-106.05200000000001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161</v>
      </c>
      <c r="AU155" s="244" t="s">
        <v>79</v>
      </c>
      <c r="AV155" s="13" t="s">
        <v>79</v>
      </c>
      <c r="AW155" s="13" t="s">
        <v>31</v>
      </c>
      <c r="AX155" s="13" t="s">
        <v>69</v>
      </c>
      <c r="AY155" s="244" t="s">
        <v>151</v>
      </c>
    </row>
    <row r="156" s="13" customFormat="1">
      <c r="A156" s="13"/>
      <c r="B156" s="233"/>
      <c r="C156" s="234"/>
      <c r="D156" s="235" t="s">
        <v>161</v>
      </c>
      <c r="E156" s="236" t="s">
        <v>19</v>
      </c>
      <c r="F156" s="237" t="s">
        <v>753</v>
      </c>
      <c r="G156" s="234"/>
      <c r="H156" s="238">
        <v>-11.179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161</v>
      </c>
      <c r="AU156" s="244" t="s">
        <v>79</v>
      </c>
      <c r="AV156" s="13" t="s">
        <v>79</v>
      </c>
      <c r="AW156" s="13" t="s">
        <v>31</v>
      </c>
      <c r="AX156" s="13" t="s">
        <v>69</v>
      </c>
      <c r="AY156" s="244" t="s">
        <v>151</v>
      </c>
    </row>
    <row r="157" s="16" customFormat="1">
      <c r="A157" s="16"/>
      <c r="B157" s="284"/>
      <c r="C157" s="285"/>
      <c r="D157" s="235" t="s">
        <v>161</v>
      </c>
      <c r="E157" s="286" t="s">
        <v>19</v>
      </c>
      <c r="F157" s="287" t="s">
        <v>754</v>
      </c>
      <c r="G157" s="285"/>
      <c r="H157" s="288">
        <v>160.93100000000001</v>
      </c>
      <c r="I157" s="289"/>
      <c r="J157" s="285"/>
      <c r="K157" s="285"/>
      <c r="L157" s="290"/>
      <c r="M157" s="291"/>
      <c r="N157" s="292"/>
      <c r="O157" s="292"/>
      <c r="P157" s="292"/>
      <c r="Q157" s="292"/>
      <c r="R157" s="292"/>
      <c r="S157" s="292"/>
      <c r="T157" s="293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94" t="s">
        <v>161</v>
      </c>
      <c r="AU157" s="294" t="s">
        <v>79</v>
      </c>
      <c r="AV157" s="16" t="s">
        <v>167</v>
      </c>
      <c r="AW157" s="16" t="s">
        <v>31</v>
      </c>
      <c r="AX157" s="16" t="s">
        <v>69</v>
      </c>
      <c r="AY157" s="294" t="s">
        <v>151</v>
      </c>
    </row>
    <row r="158" s="13" customFormat="1">
      <c r="A158" s="13"/>
      <c r="B158" s="233"/>
      <c r="C158" s="234"/>
      <c r="D158" s="235" t="s">
        <v>161</v>
      </c>
      <c r="E158" s="236" t="s">
        <v>19</v>
      </c>
      <c r="F158" s="237" t="s">
        <v>755</v>
      </c>
      <c r="G158" s="234"/>
      <c r="H158" s="238">
        <v>254.33799999999999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161</v>
      </c>
      <c r="AU158" s="244" t="s">
        <v>79</v>
      </c>
      <c r="AV158" s="13" t="s">
        <v>79</v>
      </c>
      <c r="AW158" s="13" t="s">
        <v>31</v>
      </c>
      <c r="AX158" s="13" t="s">
        <v>69</v>
      </c>
      <c r="AY158" s="244" t="s">
        <v>151</v>
      </c>
    </row>
    <row r="159" s="13" customFormat="1">
      <c r="A159" s="13"/>
      <c r="B159" s="233"/>
      <c r="C159" s="234"/>
      <c r="D159" s="235" t="s">
        <v>161</v>
      </c>
      <c r="E159" s="236" t="s">
        <v>19</v>
      </c>
      <c r="F159" s="237" t="s">
        <v>756</v>
      </c>
      <c r="G159" s="234"/>
      <c r="H159" s="238">
        <v>-0.33800000000000002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161</v>
      </c>
      <c r="AU159" s="244" t="s">
        <v>79</v>
      </c>
      <c r="AV159" s="13" t="s">
        <v>79</v>
      </c>
      <c r="AW159" s="13" t="s">
        <v>31</v>
      </c>
      <c r="AX159" s="13" t="s">
        <v>69</v>
      </c>
      <c r="AY159" s="244" t="s">
        <v>151</v>
      </c>
    </row>
    <row r="160" s="13" customFormat="1">
      <c r="A160" s="13"/>
      <c r="B160" s="233"/>
      <c r="C160" s="234"/>
      <c r="D160" s="235" t="s">
        <v>161</v>
      </c>
      <c r="E160" s="236" t="s">
        <v>19</v>
      </c>
      <c r="F160" s="237" t="s">
        <v>757</v>
      </c>
      <c r="G160" s="234"/>
      <c r="H160" s="238">
        <v>-7.2809999999999997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161</v>
      </c>
      <c r="AU160" s="244" t="s">
        <v>79</v>
      </c>
      <c r="AV160" s="13" t="s">
        <v>79</v>
      </c>
      <c r="AW160" s="13" t="s">
        <v>31</v>
      </c>
      <c r="AX160" s="13" t="s">
        <v>69</v>
      </c>
      <c r="AY160" s="244" t="s">
        <v>151</v>
      </c>
    </row>
    <row r="161" s="13" customFormat="1">
      <c r="A161" s="13"/>
      <c r="B161" s="233"/>
      <c r="C161" s="234"/>
      <c r="D161" s="235" t="s">
        <v>161</v>
      </c>
      <c r="E161" s="236" t="s">
        <v>19</v>
      </c>
      <c r="F161" s="237" t="s">
        <v>758</v>
      </c>
      <c r="G161" s="234"/>
      <c r="H161" s="238">
        <v>-3.1579999999999999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161</v>
      </c>
      <c r="AU161" s="244" t="s">
        <v>79</v>
      </c>
      <c r="AV161" s="13" t="s">
        <v>79</v>
      </c>
      <c r="AW161" s="13" t="s">
        <v>31</v>
      </c>
      <c r="AX161" s="13" t="s">
        <v>69</v>
      </c>
      <c r="AY161" s="244" t="s">
        <v>151</v>
      </c>
    </row>
    <row r="162" s="13" customFormat="1">
      <c r="A162" s="13"/>
      <c r="B162" s="233"/>
      <c r="C162" s="234"/>
      <c r="D162" s="235" t="s">
        <v>161</v>
      </c>
      <c r="E162" s="236" t="s">
        <v>19</v>
      </c>
      <c r="F162" s="237" t="s">
        <v>759</v>
      </c>
      <c r="G162" s="234"/>
      <c r="H162" s="238">
        <v>-56.585000000000001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161</v>
      </c>
      <c r="AU162" s="244" t="s">
        <v>79</v>
      </c>
      <c r="AV162" s="13" t="s">
        <v>79</v>
      </c>
      <c r="AW162" s="13" t="s">
        <v>31</v>
      </c>
      <c r="AX162" s="13" t="s">
        <v>69</v>
      </c>
      <c r="AY162" s="244" t="s">
        <v>151</v>
      </c>
    </row>
    <row r="163" s="13" customFormat="1">
      <c r="A163" s="13"/>
      <c r="B163" s="233"/>
      <c r="C163" s="234"/>
      <c r="D163" s="235" t="s">
        <v>161</v>
      </c>
      <c r="E163" s="236" t="s">
        <v>19</v>
      </c>
      <c r="F163" s="237" t="s">
        <v>760</v>
      </c>
      <c r="G163" s="234"/>
      <c r="H163" s="238">
        <v>-33.792000000000002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161</v>
      </c>
      <c r="AU163" s="244" t="s">
        <v>79</v>
      </c>
      <c r="AV163" s="13" t="s">
        <v>79</v>
      </c>
      <c r="AW163" s="13" t="s">
        <v>31</v>
      </c>
      <c r="AX163" s="13" t="s">
        <v>69</v>
      </c>
      <c r="AY163" s="244" t="s">
        <v>151</v>
      </c>
    </row>
    <row r="164" s="16" customFormat="1">
      <c r="A164" s="16"/>
      <c r="B164" s="284"/>
      <c r="C164" s="285"/>
      <c r="D164" s="235" t="s">
        <v>161</v>
      </c>
      <c r="E164" s="286" t="s">
        <v>19</v>
      </c>
      <c r="F164" s="287" t="s">
        <v>754</v>
      </c>
      <c r="G164" s="285"/>
      <c r="H164" s="288">
        <v>153.184</v>
      </c>
      <c r="I164" s="289"/>
      <c r="J164" s="285"/>
      <c r="K164" s="285"/>
      <c r="L164" s="290"/>
      <c r="M164" s="291"/>
      <c r="N164" s="292"/>
      <c r="O164" s="292"/>
      <c r="P164" s="292"/>
      <c r="Q164" s="292"/>
      <c r="R164" s="292"/>
      <c r="S164" s="292"/>
      <c r="T164" s="293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4" t="s">
        <v>161</v>
      </c>
      <c r="AU164" s="294" t="s">
        <v>79</v>
      </c>
      <c r="AV164" s="16" t="s">
        <v>167</v>
      </c>
      <c r="AW164" s="16" t="s">
        <v>31</v>
      </c>
      <c r="AX164" s="16" t="s">
        <v>69</v>
      </c>
      <c r="AY164" s="294" t="s">
        <v>151</v>
      </c>
    </row>
    <row r="165" s="14" customFormat="1">
      <c r="A165" s="14"/>
      <c r="B165" s="245"/>
      <c r="C165" s="246"/>
      <c r="D165" s="235" t="s">
        <v>161</v>
      </c>
      <c r="E165" s="247" t="s">
        <v>19</v>
      </c>
      <c r="F165" s="248" t="s">
        <v>202</v>
      </c>
      <c r="G165" s="246"/>
      <c r="H165" s="249">
        <v>314.11500000000001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161</v>
      </c>
      <c r="AU165" s="255" t="s">
        <v>79</v>
      </c>
      <c r="AV165" s="14" t="s">
        <v>158</v>
      </c>
      <c r="AW165" s="14" t="s">
        <v>31</v>
      </c>
      <c r="AX165" s="14" t="s">
        <v>77</v>
      </c>
      <c r="AY165" s="255" t="s">
        <v>151</v>
      </c>
    </row>
    <row r="166" s="2" customFormat="1" ht="37.8" customHeight="1">
      <c r="A166" s="41"/>
      <c r="B166" s="42"/>
      <c r="C166" s="215" t="s">
        <v>254</v>
      </c>
      <c r="D166" s="215" t="s">
        <v>153</v>
      </c>
      <c r="E166" s="216" t="s">
        <v>761</v>
      </c>
      <c r="F166" s="217" t="s">
        <v>762</v>
      </c>
      <c r="G166" s="218" t="s">
        <v>197</v>
      </c>
      <c r="H166" s="219">
        <v>106.05200000000001</v>
      </c>
      <c r="I166" s="220"/>
      <c r="J166" s="221">
        <f>ROUND(I166*H166,2)</f>
        <v>0</v>
      </c>
      <c r="K166" s="217" t="s">
        <v>157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158</v>
      </c>
      <c r="AT166" s="226" t="s">
        <v>153</v>
      </c>
      <c r="AU166" s="226" t="s">
        <v>79</v>
      </c>
      <c r="AY166" s="20" t="s">
        <v>151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158</v>
      </c>
      <c r="BM166" s="226" t="s">
        <v>236</v>
      </c>
    </row>
    <row r="167" s="2" customFormat="1">
      <c r="A167" s="41"/>
      <c r="B167" s="42"/>
      <c r="C167" s="43"/>
      <c r="D167" s="228" t="s">
        <v>159</v>
      </c>
      <c r="E167" s="43"/>
      <c r="F167" s="229" t="s">
        <v>763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159</v>
      </c>
      <c r="AU167" s="20" t="s">
        <v>79</v>
      </c>
    </row>
    <row r="168" s="13" customFormat="1">
      <c r="A168" s="13"/>
      <c r="B168" s="233"/>
      <c r="C168" s="234"/>
      <c r="D168" s="235" t="s">
        <v>161</v>
      </c>
      <c r="E168" s="236" t="s">
        <v>19</v>
      </c>
      <c r="F168" s="237" t="s">
        <v>764</v>
      </c>
      <c r="G168" s="234"/>
      <c r="H168" s="238">
        <v>106.05200000000001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161</v>
      </c>
      <c r="AU168" s="244" t="s">
        <v>79</v>
      </c>
      <c r="AV168" s="13" t="s">
        <v>79</v>
      </c>
      <c r="AW168" s="13" t="s">
        <v>31</v>
      </c>
      <c r="AX168" s="13" t="s">
        <v>69</v>
      </c>
      <c r="AY168" s="244" t="s">
        <v>151</v>
      </c>
    </row>
    <row r="169" s="14" customFormat="1">
      <c r="A169" s="14"/>
      <c r="B169" s="245"/>
      <c r="C169" s="246"/>
      <c r="D169" s="235" t="s">
        <v>161</v>
      </c>
      <c r="E169" s="247" t="s">
        <v>19</v>
      </c>
      <c r="F169" s="248" t="s">
        <v>202</v>
      </c>
      <c r="G169" s="246"/>
      <c r="H169" s="249">
        <v>106.05200000000001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161</v>
      </c>
      <c r="AU169" s="255" t="s">
        <v>79</v>
      </c>
      <c r="AV169" s="14" t="s">
        <v>158</v>
      </c>
      <c r="AW169" s="14" t="s">
        <v>31</v>
      </c>
      <c r="AX169" s="14" t="s">
        <v>77</v>
      </c>
      <c r="AY169" s="255" t="s">
        <v>151</v>
      </c>
    </row>
    <row r="170" s="2" customFormat="1" ht="16.5" customHeight="1">
      <c r="A170" s="41"/>
      <c r="B170" s="42"/>
      <c r="C170" s="257" t="s">
        <v>206</v>
      </c>
      <c r="D170" s="257" t="s">
        <v>249</v>
      </c>
      <c r="E170" s="258" t="s">
        <v>765</v>
      </c>
      <c r="F170" s="259" t="s">
        <v>766</v>
      </c>
      <c r="G170" s="260" t="s">
        <v>230</v>
      </c>
      <c r="H170" s="261">
        <v>190.89400000000001</v>
      </c>
      <c r="I170" s="262"/>
      <c r="J170" s="263">
        <f>ROUND(I170*H170,2)</f>
        <v>0</v>
      </c>
      <c r="K170" s="259" t="s">
        <v>157</v>
      </c>
      <c r="L170" s="264"/>
      <c r="M170" s="265" t="s">
        <v>19</v>
      </c>
      <c r="N170" s="266" t="s">
        <v>40</v>
      </c>
      <c r="O170" s="87"/>
      <c r="P170" s="224">
        <f>O170*H170</f>
        <v>0</v>
      </c>
      <c r="Q170" s="224">
        <v>1</v>
      </c>
      <c r="R170" s="224">
        <f>Q170*H170</f>
        <v>190.89400000000001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175</v>
      </c>
      <c r="AT170" s="226" t="s">
        <v>249</v>
      </c>
      <c r="AU170" s="226" t="s">
        <v>79</v>
      </c>
      <c r="AY170" s="20" t="s">
        <v>151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158</v>
      </c>
      <c r="BM170" s="226" t="s">
        <v>246</v>
      </c>
    </row>
    <row r="171" s="13" customFormat="1">
      <c r="A171" s="13"/>
      <c r="B171" s="233"/>
      <c r="C171" s="234"/>
      <c r="D171" s="235" t="s">
        <v>161</v>
      </c>
      <c r="E171" s="234"/>
      <c r="F171" s="237" t="s">
        <v>767</v>
      </c>
      <c r="G171" s="234"/>
      <c r="H171" s="238">
        <v>190.89400000000001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161</v>
      </c>
      <c r="AU171" s="244" t="s">
        <v>79</v>
      </c>
      <c r="AV171" s="13" t="s">
        <v>79</v>
      </c>
      <c r="AW171" s="13" t="s">
        <v>4</v>
      </c>
      <c r="AX171" s="13" t="s">
        <v>77</v>
      </c>
      <c r="AY171" s="244" t="s">
        <v>151</v>
      </c>
    </row>
    <row r="172" s="12" customFormat="1" ht="22.8" customHeight="1">
      <c r="A172" s="12"/>
      <c r="B172" s="199"/>
      <c r="C172" s="200"/>
      <c r="D172" s="201" t="s">
        <v>68</v>
      </c>
      <c r="E172" s="213" t="s">
        <v>79</v>
      </c>
      <c r="F172" s="213" t="s">
        <v>242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SUM(P173:P177)</f>
        <v>0</v>
      </c>
      <c r="Q172" s="207"/>
      <c r="R172" s="208">
        <f>SUM(R173:R177)</f>
        <v>0.0040384000000000001</v>
      </c>
      <c r="S172" s="207"/>
      <c r="T172" s="209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77</v>
      </c>
      <c r="AT172" s="211" t="s">
        <v>68</v>
      </c>
      <c r="AU172" s="211" t="s">
        <v>77</v>
      </c>
      <c r="AY172" s="210" t="s">
        <v>151</v>
      </c>
      <c r="BK172" s="212">
        <f>SUM(BK173:BK177)</f>
        <v>0</v>
      </c>
    </row>
    <row r="173" s="2" customFormat="1" ht="24.15" customHeight="1">
      <c r="A173" s="41"/>
      <c r="B173" s="42"/>
      <c r="C173" s="215" t="s">
        <v>266</v>
      </c>
      <c r="D173" s="215" t="s">
        <v>153</v>
      </c>
      <c r="E173" s="216" t="s">
        <v>244</v>
      </c>
      <c r="F173" s="217" t="s">
        <v>245</v>
      </c>
      <c r="G173" s="218" t="s">
        <v>156</v>
      </c>
      <c r="H173" s="219">
        <v>10</v>
      </c>
      <c r="I173" s="220"/>
      <c r="J173" s="221">
        <f>ROUND(I173*H173,2)</f>
        <v>0</v>
      </c>
      <c r="K173" s="217" t="s">
        <v>157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0.00016694</v>
      </c>
      <c r="R173" s="224">
        <f>Q173*H173</f>
        <v>0.0016693999999999999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158</v>
      </c>
      <c r="AT173" s="226" t="s">
        <v>153</v>
      </c>
      <c r="AU173" s="226" t="s">
        <v>79</v>
      </c>
      <c r="AY173" s="20" t="s">
        <v>151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158</v>
      </c>
      <c r="BM173" s="226" t="s">
        <v>252</v>
      </c>
    </row>
    <row r="174" s="2" customFormat="1">
      <c r="A174" s="41"/>
      <c r="B174" s="42"/>
      <c r="C174" s="43"/>
      <c r="D174" s="228" t="s">
        <v>159</v>
      </c>
      <c r="E174" s="43"/>
      <c r="F174" s="229" t="s">
        <v>247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159</v>
      </c>
      <c r="AU174" s="20" t="s">
        <v>79</v>
      </c>
    </row>
    <row r="175" s="13" customFormat="1">
      <c r="A175" s="13"/>
      <c r="B175" s="233"/>
      <c r="C175" s="234"/>
      <c r="D175" s="235" t="s">
        <v>161</v>
      </c>
      <c r="E175" s="236" t="s">
        <v>19</v>
      </c>
      <c r="F175" s="237" t="s">
        <v>768</v>
      </c>
      <c r="G175" s="234"/>
      <c r="H175" s="238">
        <v>10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161</v>
      </c>
      <c r="AU175" s="244" t="s">
        <v>79</v>
      </c>
      <c r="AV175" s="13" t="s">
        <v>79</v>
      </c>
      <c r="AW175" s="13" t="s">
        <v>31</v>
      </c>
      <c r="AX175" s="13" t="s">
        <v>77</v>
      </c>
      <c r="AY175" s="244" t="s">
        <v>151</v>
      </c>
    </row>
    <row r="176" s="2" customFormat="1" ht="16.5" customHeight="1">
      <c r="A176" s="41"/>
      <c r="B176" s="42"/>
      <c r="C176" s="257" t="s">
        <v>214</v>
      </c>
      <c r="D176" s="257" t="s">
        <v>249</v>
      </c>
      <c r="E176" s="258" t="s">
        <v>250</v>
      </c>
      <c r="F176" s="259" t="s">
        <v>251</v>
      </c>
      <c r="G176" s="260" t="s">
        <v>156</v>
      </c>
      <c r="H176" s="261">
        <v>11.845000000000001</v>
      </c>
      <c r="I176" s="262"/>
      <c r="J176" s="263">
        <f>ROUND(I176*H176,2)</f>
        <v>0</v>
      </c>
      <c r="K176" s="259" t="s">
        <v>157</v>
      </c>
      <c r="L176" s="264"/>
      <c r="M176" s="265" t="s">
        <v>19</v>
      </c>
      <c r="N176" s="266" t="s">
        <v>40</v>
      </c>
      <c r="O176" s="87"/>
      <c r="P176" s="224">
        <f>O176*H176</f>
        <v>0</v>
      </c>
      <c r="Q176" s="224">
        <v>0.00020000000000000001</v>
      </c>
      <c r="R176" s="224">
        <f>Q176*H176</f>
        <v>0.0023690000000000004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175</v>
      </c>
      <c r="AT176" s="226" t="s">
        <v>249</v>
      </c>
      <c r="AU176" s="226" t="s">
        <v>79</v>
      </c>
      <c r="AY176" s="20" t="s">
        <v>151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158</v>
      </c>
      <c r="BM176" s="226" t="s">
        <v>257</v>
      </c>
    </row>
    <row r="177" s="13" customFormat="1">
      <c r="A177" s="13"/>
      <c r="B177" s="233"/>
      <c r="C177" s="234"/>
      <c r="D177" s="235" t="s">
        <v>161</v>
      </c>
      <c r="E177" s="234"/>
      <c r="F177" s="237" t="s">
        <v>769</v>
      </c>
      <c r="G177" s="234"/>
      <c r="H177" s="238">
        <v>11.845000000000001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161</v>
      </c>
      <c r="AU177" s="244" t="s">
        <v>79</v>
      </c>
      <c r="AV177" s="13" t="s">
        <v>79</v>
      </c>
      <c r="AW177" s="13" t="s">
        <v>4</v>
      </c>
      <c r="AX177" s="13" t="s">
        <v>77</v>
      </c>
      <c r="AY177" s="244" t="s">
        <v>151</v>
      </c>
    </row>
    <row r="178" s="12" customFormat="1" ht="22.8" customHeight="1">
      <c r="A178" s="12"/>
      <c r="B178" s="199"/>
      <c r="C178" s="200"/>
      <c r="D178" s="201" t="s">
        <v>68</v>
      </c>
      <c r="E178" s="213" t="s">
        <v>167</v>
      </c>
      <c r="F178" s="213" t="s">
        <v>770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SUM(P179:P189)</f>
        <v>0</v>
      </c>
      <c r="Q178" s="207"/>
      <c r="R178" s="208">
        <f>SUM(R179:R189)</f>
        <v>42.578656299999999</v>
      </c>
      <c r="S178" s="207"/>
      <c r="T178" s="209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77</v>
      </c>
      <c r="AT178" s="211" t="s">
        <v>68</v>
      </c>
      <c r="AU178" s="211" t="s">
        <v>77</v>
      </c>
      <c r="AY178" s="210" t="s">
        <v>151</v>
      </c>
      <c r="BK178" s="212">
        <f>SUM(BK179:BK189)</f>
        <v>0</v>
      </c>
    </row>
    <row r="179" s="2" customFormat="1" ht="24.15" customHeight="1">
      <c r="A179" s="41"/>
      <c r="B179" s="42"/>
      <c r="C179" s="215" t="s">
        <v>7</v>
      </c>
      <c r="D179" s="215" t="s">
        <v>153</v>
      </c>
      <c r="E179" s="216" t="s">
        <v>771</v>
      </c>
      <c r="F179" s="217" t="s">
        <v>772</v>
      </c>
      <c r="G179" s="218" t="s">
        <v>363</v>
      </c>
      <c r="H179" s="219">
        <v>1</v>
      </c>
      <c r="I179" s="220"/>
      <c r="J179" s="221">
        <f>ROUND(I179*H179,2)</f>
        <v>0</v>
      </c>
      <c r="K179" s="217" t="s">
        <v>157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0.0265057</v>
      </c>
      <c r="R179" s="224">
        <f>Q179*H179</f>
        <v>0.0265057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158</v>
      </c>
      <c r="AT179" s="226" t="s">
        <v>153</v>
      </c>
      <c r="AU179" s="226" t="s">
        <v>79</v>
      </c>
      <c r="AY179" s="20" t="s">
        <v>151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158</v>
      </c>
      <c r="BM179" s="226" t="s">
        <v>381</v>
      </c>
    </row>
    <row r="180" s="2" customFormat="1">
      <c r="A180" s="41"/>
      <c r="B180" s="42"/>
      <c r="C180" s="43"/>
      <c r="D180" s="228" t="s">
        <v>159</v>
      </c>
      <c r="E180" s="43"/>
      <c r="F180" s="229" t="s">
        <v>773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159</v>
      </c>
      <c r="AU180" s="20" t="s">
        <v>79</v>
      </c>
    </row>
    <row r="181" s="13" customFormat="1">
      <c r="A181" s="13"/>
      <c r="B181" s="233"/>
      <c r="C181" s="234"/>
      <c r="D181" s="235" t="s">
        <v>161</v>
      </c>
      <c r="E181" s="236" t="s">
        <v>19</v>
      </c>
      <c r="F181" s="237" t="s">
        <v>774</v>
      </c>
      <c r="G181" s="234"/>
      <c r="H181" s="238">
        <v>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161</v>
      </c>
      <c r="AU181" s="244" t="s">
        <v>79</v>
      </c>
      <c r="AV181" s="13" t="s">
        <v>79</v>
      </c>
      <c r="AW181" s="13" t="s">
        <v>31</v>
      </c>
      <c r="AX181" s="13" t="s">
        <v>77</v>
      </c>
      <c r="AY181" s="244" t="s">
        <v>151</v>
      </c>
    </row>
    <row r="182" s="2" customFormat="1" ht="16.5" customHeight="1">
      <c r="A182" s="41"/>
      <c r="B182" s="42"/>
      <c r="C182" s="257" t="s">
        <v>278</v>
      </c>
      <c r="D182" s="257" t="s">
        <v>249</v>
      </c>
      <c r="E182" s="258" t="s">
        <v>775</v>
      </c>
      <c r="F182" s="259" t="s">
        <v>776</v>
      </c>
      <c r="G182" s="260" t="s">
        <v>363</v>
      </c>
      <c r="H182" s="261">
        <v>1</v>
      </c>
      <c r="I182" s="262"/>
      <c r="J182" s="263">
        <f>ROUND(I182*H182,2)</f>
        <v>0</v>
      </c>
      <c r="K182" s="259" t="s">
        <v>157</v>
      </c>
      <c r="L182" s="264"/>
      <c r="M182" s="265" t="s">
        <v>19</v>
      </c>
      <c r="N182" s="266" t="s">
        <v>40</v>
      </c>
      <c r="O182" s="87"/>
      <c r="P182" s="224">
        <f>O182*H182</f>
        <v>0</v>
      </c>
      <c r="Q182" s="224">
        <v>27.739999999999998</v>
      </c>
      <c r="R182" s="224">
        <f>Q182*H182</f>
        <v>27.739999999999998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175</v>
      </c>
      <c r="AT182" s="226" t="s">
        <v>249</v>
      </c>
      <c r="AU182" s="226" t="s">
        <v>79</v>
      </c>
      <c r="AY182" s="20" t="s">
        <v>151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158</v>
      </c>
      <c r="BM182" s="226" t="s">
        <v>777</v>
      </c>
    </row>
    <row r="183" s="2" customFormat="1" ht="24.15" customHeight="1">
      <c r="A183" s="41"/>
      <c r="B183" s="42"/>
      <c r="C183" s="215" t="s">
        <v>284</v>
      </c>
      <c r="D183" s="215" t="s">
        <v>153</v>
      </c>
      <c r="E183" s="216" t="s">
        <v>778</v>
      </c>
      <c r="F183" s="217" t="s">
        <v>779</v>
      </c>
      <c r="G183" s="218" t="s">
        <v>363</v>
      </c>
      <c r="H183" s="219">
        <v>1</v>
      </c>
      <c r="I183" s="220"/>
      <c r="J183" s="221">
        <f>ROUND(I183*H183,2)</f>
        <v>0</v>
      </c>
      <c r="K183" s="217" t="s">
        <v>157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0.016900600000000002</v>
      </c>
      <c r="R183" s="224">
        <f>Q183*H183</f>
        <v>0.016900600000000002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158</v>
      </c>
      <c r="AT183" s="226" t="s">
        <v>153</v>
      </c>
      <c r="AU183" s="226" t="s">
        <v>79</v>
      </c>
      <c r="AY183" s="20" t="s">
        <v>151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158</v>
      </c>
      <c r="BM183" s="226" t="s">
        <v>401</v>
      </c>
    </row>
    <row r="184" s="2" customFormat="1">
      <c r="A184" s="41"/>
      <c r="B184" s="42"/>
      <c r="C184" s="43"/>
      <c r="D184" s="228" t="s">
        <v>159</v>
      </c>
      <c r="E184" s="43"/>
      <c r="F184" s="229" t="s">
        <v>780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159</v>
      </c>
      <c r="AU184" s="20" t="s">
        <v>79</v>
      </c>
    </row>
    <row r="185" s="2" customFormat="1" ht="16.5" customHeight="1">
      <c r="A185" s="41"/>
      <c r="B185" s="42"/>
      <c r="C185" s="257" t="s">
        <v>291</v>
      </c>
      <c r="D185" s="257" t="s">
        <v>249</v>
      </c>
      <c r="E185" s="258" t="s">
        <v>781</v>
      </c>
      <c r="F185" s="259" t="s">
        <v>782</v>
      </c>
      <c r="G185" s="260" t="s">
        <v>363</v>
      </c>
      <c r="H185" s="261">
        <v>1</v>
      </c>
      <c r="I185" s="262"/>
      <c r="J185" s="263">
        <f>ROUND(I185*H185,2)</f>
        <v>0</v>
      </c>
      <c r="K185" s="259" t="s">
        <v>157</v>
      </c>
      <c r="L185" s="264"/>
      <c r="M185" s="265" t="s">
        <v>19</v>
      </c>
      <c r="N185" s="266" t="s">
        <v>40</v>
      </c>
      <c r="O185" s="87"/>
      <c r="P185" s="224">
        <f>O185*H185</f>
        <v>0</v>
      </c>
      <c r="Q185" s="224">
        <v>2.1499999999999999</v>
      </c>
      <c r="R185" s="224">
        <f>Q185*H185</f>
        <v>2.1499999999999999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175</v>
      </c>
      <c r="AT185" s="226" t="s">
        <v>249</v>
      </c>
      <c r="AU185" s="226" t="s">
        <v>79</v>
      </c>
      <c r="AY185" s="20" t="s">
        <v>151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158</v>
      </c>
      <c r="BM185" s="226" t="s">
        <v>416</v>
      </c>
    </row>
    <row r="186" s="2" customFormat="1" ht="16.5" customHeight="1">
      <c r="A186" s="41"/>
      <c r="B186" s="42"/>
      <c r="C186" s="257" t="s">
        <v>299</v>
      </c>
      <c r="D186" s="257" t="s">
        <v>249</v>
      </c>
      <c r="E186" s="258" t="s">
        <v>783</v>
      </c>
      <c r="F186" s="259" t="s">
        <v>784</v>
      </c>
      <c r="G186" s="260" t="s">
        <v>191</v>
      </c>
      <c r="H186" s="261">
        <v>2.5</v>
      </c>
      <c r="I186" s="262"/>
      <c r="J186" s="263">
        <f>ROUND(I186*H186,2)</f>
        <v>0</v>
      </c>
      <c r="K186" s="259" t="s">
        <v>157</v>
      </c>
      <c r="L186" s="264"/>
      <c r="M186" s="265" t="s">
        <v>19</v>
      </c>
      <c r="N186" s="266" t="s">
        <v>40</v>
      </c>
      <c r="O186" s="87"/>
      <c r="P186" s="224">
        <f>O186*H186</f>
        <v>0</v>
      </c>
      <c r="Q186" s="224">
        <v>0.0061000000000000004</v>
      </c>
      <c r="R186" s="224">
        <f>Q186*H186</f>
        <v>0.015250000000000001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175</v>
      </c>
      <c r="AT186" s="226" t="s">
        <v>249</v>
      </c>
      <c r="AU186" s="226" t="s">
        <v>79</v>
      </c>
      <c r="AY186" s="20" t="s">
        <v>151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158</v>
      </c>
      <c r="BM186" s="226" t="s">
        <v>287</v>
      </c>
    </row>
    <row r="187" s="2" customFormat="1" ht="24.15" customHeight="1">
      <c r="A187" s="41"/>
      <c r="B187" s="42"/>
      <c r="C187" s="215" t="s">
        <v>225</v>
      </c>
      <c r="D187" s="215" t="s">
        <v>153</v>
      </c>
      <c r="E187" s="216" t="s">
        <v>785</v>
      </c>
      <c r="F187" s="217" t="s">
        <v>786</v>
      </c>
      <c r="G187" s="218" t="s">
        <v>363</v>
      </c>
      <c r="H187" s="219">
        <v>1</v>
      </c>
      <c r="I187" s="220"/>
      <c r="J187" s="221">
        <f>ROUND(I187*H187,2)</f>
        <v>0</v>
      </c>
      <c r="K187" s="217" t="s">
        <v>157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158</v>
      </c>
      <c r="AT187" s="226" t="s">
        <v>153</v>
      </c>
      <c r="AU187" s="226" t="s">
        <v>79</v>
      </c>
      <c r="AY187" s="20" t="s">
        <v>151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158</v>
      </c>
      <c r="BM187" s="226" t="s">
        <v>294</v>
      </c>
    </row>
    <row r="188" s="2" customFormat="1">
      <c r="A188" s="41"/>
      <c r="B188" s="42"/>
      <c r="C188" s="43"/>
      <c r="D188" s="228" t="s">
        <v>159</v>
      </c>
      <c r="E188" s="43"/>
      <c r="F188" s="229" t="s">
        <v>787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159</v>
      </c>
      <c r="AU188" s="20" t="s">
        <v>79</v>
      </c>
    </row>
    <row r="189" s="2" customFormat="1" ht="21.75" customHeight="1">
      <c r="A189" s="41"/>
      <c r="B189" s="42"/>
      <c r="C189" s="257" t="s">
        <v>313</v>
      </c>
      <c r="D189" s="257" t="s">
        <v>249</v>
      </c>
      <c r="E189" s="258" t="s">
        <v>788</v>
      </c>
      <c r="F189" s="259" t="s">
        <v>789</v>
      </c>
      <c r="G189" s="260" t="s">
        <v>363</v>
      </c>
      <c r="H189" s="261">
        <v>1</v>
      </c>
      <c r="I189" s="262"/>
      <c r="J189" s="263">
        <f>ROUND(I189*H189,2)</f>
        <v>0</v>
      </c>
      <c r="K189" s="259" t="s">
        <v>157</v>
      </c>
      <c r="L189" s="264"/>
      <c r="M189" s="265" t="s">
        <v>19</v>
      </c>
      <c r="N189" s="266" t="s">
        <v>40</v>
      </c>
      <c r="O189" s="87"/>
      <c r="P189" s="224">
        <f>O189*H189</f>
        <v>0</v>
      </c>
      <c r="Q189" s="224">
        <v>12.630000000000001</v>
      </c>
      <c r="R189" s="224">
        <f>Q189*H189</f>
        <v>12.630000000000001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175</v>
      </c>
      <c r="AT189" s="226" t="s">
        <v>249</v>
      </c>
      <c r="AU189" s="226" t="s">
        <v>79</v>
      </c>
      <c r="AY189" s="20" t="s">
        <v>151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158</v>
      </c>
      <c r="BM189" s="226" t="s">
        <v>790</v>
      </c>
    </row>
    <row r="190" s="12" customFormat="1" ht="22.8" customHeight="1">
      <c r="A190" s="12"/>
      <c r="B190" s="199"/>
      <c r="C190" s="200"/>
      <c r="D190" s="201" t="s">
        <v>68</v>
      </c>
      <c r="E190" s="213" t="s">
        <v>158</v>
      </c>
      <c r="F190" s="213" t="s">
        <v>791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SUM(P191:P208)</f>
        <v>0</v>
      </c>
      <c r="Q190" s="207"/>
      <c r="R190" s="208">
        <f>SUM(R191:R208)</f>
        <v>52.769212670000002</v>
      </c>
      <c r="S190" s="207"/>
      <c r="T190" s="209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77</v>
      </c>
      <c r="AT190" s="211" t="s">
        <v>68</v>
      </c>
      <c r="AU190" s="211" t="s">
        <v>77</v>
      </c>
      <c r="AY190" s="210" t="s">
        <v>151</v>
      </c>
      <c r="BK190" s="212">
        <f>SUM(BK191:BK208)</f>
        <v>0</v>
      </c>
    </row>
    <row r="191" s="2" customFormat="1" ht="21.75" customHeight="1">
      <c r="A191" s="41"/>
      <c r="B191" s="42"/>
      <c r="C191" s="215" t="s">
        <v>320</v>
      </c>
      <c r="D191" s="215" t="s">
        <v>153</v>
      </c>
      <c r="E191" s="216" t="s">
        <v>792</v>
      </c>
      <c r="F191" s="217" t="s">
        <v>793</v>
      </c>
      <c r="G191" s="218" t="s">
        <v>197</v>
      </c>
      <c r="H191" s="219">
        <v>26.792999999999999</v>
      </c>
      <c r="I191" s="220"/>
      <c r="J191" s="221">
        <f>ROUND(I191*H191,2)</f>
        <v>0</v>
      </c>
      <c r="K191" s="217" t="s">
        <v>157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1.8907700000000001</v>
      </c>
      <c r="R191" s="224">
        <f>Q191*H191</f>
        <v>50.659400609999999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158</v>
      </c>
      <c r="AT191" s="226" t="s">
        <v>153</v>
      </c>
      <c r="AU191" s="226" t="s">
        <v>79</v>
      </c>
      <c r="AY191" s="20" t="s">
        <v>151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158</v>
      </c>
      <c r="BM191" s="226" t="s">
        <v>464</v>
      </c>
    </row>
    <row r="192" s="2" customFormat="1">
      <c r="A192" s="41"/>
      <c r="B192" s="42"/>
      <c r="C192" s="43"/>
      <c r="D192" s="228" t="s">
        <v>159</v>
      </c>
      <c r="E192" s="43"/>
      <c r="F192" s="229" t="s">
        <v>794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159</v>
      </c>
      <c r="AU192" s="20" t="s">
        <v>79</v>
      </c>
    </row>
    <row r="193" s="13" customFormat="1">
      <c r="A193" s="13"/>
      <c r="B193" s="233"/>
      <c r="C193" s="234"/>
      <c r="D193" s="235" t="s">
        <v>161</v>
      </c>
      <c r="E193" s="236" t="s">
        <v>19</v>
      </c>
      <c r="F193" s="237" t="s">
        <v>795</v>
      </c>
      <c r="G193" s="234"/>
      <c r="H193" s="238">
        <v>19.512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161</v>
      </c>
      <c r="AU193" s="244" t="s">
        <v>79</v>
      </c>
      <c r="AV193" s="13" t="s">
        <v>79</v>
      </c>
      <c r="AW193" s="13" t="s">
        <v>31</v>
      </c>
      <c r="AX193" s="13" t="s">
        <v>69</v>
      </c>
      <c r="AY193" s="244" t="s">
        <v>151</v>
      </c>
    </row>
    <row r="194" s="13" customFormat="1">
      <c r="A194" s="13"/>
      <c r="B194" s="233"/>
      <c r="C194" s="234"/>
      <c r="D194" s="235" t="s">
        <v>161</v>
      </c>
      <c r="E194" s="236" t="s">
        <v>19</v>
      </c>
      <c r="F194" s="237" t="s">
        <v>796</v>
      </c>
      <c r="G194" s="234"/>
      <c r="H194" s="238">
        <v>3.9020000000000001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161</v>
      </c>
      <c r="AU194" s="244" t="s">
        <v>79</v>
      </c>
      <c r="AV194" s="13" t="s">
        <v>79</v>
      </c>
      <c r="AW194" s="13" t="s">
        <v>31</v>
      </c>
      <c r="AX194" s="13" t="s">
        <v>69</v>
      </c>
      <c r="AY194" s="244" t="s">
        <v>151</v>
      </c>
    </row>
    <row r="195" s="13" customFormat="1">
      <c r="A195" s="13"/>
      <c r="B195" s="233"/>
      <c r="C195" s="234"/>
      <c r="D195" s="235" t="s">
        <v>161</v>
      </c>
      <c r="E195" s="236" t="s">
        <v>19</v>
      </c>
      <c r="F195" s="237" t="s">
        <v>797</v>
      </c>
      <c r="G195" s="234"/>
      <c r="H195" s="238">
        <v>3.379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161</v>
      </c>
      <c r="AU195" s="244" t="s">
        <v>79</v>
      </c>
      <c r="AV195" s="13" t="s">
        <v>79</v>
      </c>
      <c r="AW195" s="13" t="s">
        <v>31</v>
      </c>
      <c r="AX195" s="13" t="s">
        <v>69</v>
      </c>
      <c r="AY195" s="244" t="s">
        <v>151</v>
      </c>
    </row>
    <row r="196" s="14" customFormat="1">
      <c r="A196" s="14"/>
      <c r="B196" s="245"/>
      <c r="C196" s="246"/>
      <c r="D196" s="235" t="s">
        <v>161</v>
      </c>
      <c r="E196" s="247" t="s">
        <v>19</v>
      </c>
      <c r="F196" s="248" t="s">
        <v>202</v>
      </c>
      <c r="G196" s="246"/>
      <c r="H196" s="249">
        <v>26.792999999999999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161</v>
      </c>
      <c r="AU196" s="255" t="s">
        <v>79</v>
      </c>
      <c r="AV196" s="14" t="s">
        <v>158</v>
      </c>
      <c r="AW196" s="14" t="s">
        <v>31</v>
      </c>
      <c r="AX196" s="14" t="s">
        <v>77</v>
      </c>
      <c r="AY196" s="255" t="s">
        <v>151</v>
      </c>
    </row>
    <row r="197" s="2" customFormat="1" ht="16.5" customHeight="1">
      <c r="A197" s="41"/>
      <c r="B197" s="42"/>
      <c r="C197" s="215" t="s">
        <v>326</v>
      </c>
      <c r="D197" s="215" t="s">
        <v>153</v>
      </c>
      <c r="E197" s="216" t="s">
        <v>798</v>
      </c>
      <c r="F197" s="217" t="s">
        <v>799</v>
      </c>
      <c r="G197" s="218" t="s">
        <v>363</v>
      </c>
      <c r="H197" s="219">
        <v>9</v>
      </c>
      <c r="I197" s="220"/>
      <c r="J197" s="221">
        <f>ROUND(I197*H197,2)</f>
        <v>0</v>
      </c>
      <c r="K197" s="217" t="s">
        <v>157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0.087417999999999996</v>
      </c>
      <c r="R197" s="224">
        <f>Q197*H197</f>
        <v>0.78676199999999996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158</v>
      </c>
      <c r="AT197" s="226" t="s">
        <v>153</v>
      </c>
      <c r="AU197" s="226" t="s">
        <v>79</v>
      </c>
      <c r="AY197" s="20" t="s">
        <v>151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158</v>
      </c>
      <c r="BM197" s="226" t="s">
        <v>477</v>
      </c>
    </row>
    <row r="198" s="2" customFormat="1">
      <c r="A198" s="41"/>
      <c r="B198" s="42"/>
      <c r="C198" s="43"/>
      <c r="D198" s="228" t="s">
        <v>159</v>
      </c>
      <c r="E198" s="43"/>
      <c r="F198" s="229" t="s">
        <v>800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159</v>
      </c>
      <c r="AU198" s="20" t="s">
        <v>79</v>
      </c>
    </row>
    <row r="199" s="2" customFormat="1" ht="16.5" customHeight="1">
      <c r="A199" s="41"/>
      <c r="B199" s="42"/>
      <c r="C199" s="257" t="s">
        <v>331</v>
      </c>
      <c r="D199" s="257" t="s">
        <v>249</v>
      </c>
      <c r="E199" s="258" t="s">
        <v>801</v>
      </c>
      <c r="F199" s="259" t="s">
        <v>802</v>
      </c>
      <c r="G199" s="260" t="s">
        <v>363</v>
      </c>
      <c r="H199" s="261">
        <v>2</v>
      </c>
      <c r="I199" s="262"/>
      <c r="J199" s="263">
        <f>ROUND(I199*H199,2)</f>
        <v>0</v>
      </c>
      <c r="K199" s="259" t="s">
        <v>157</v>
      </c>
      <c r="L199" s="264"/>
      <c r="M199" s="265" t="s">
        <v>19</v>
      </c>
      <c r="N199" s="266" t="s">
        <v>40</v>
      </c>
      <c r="O199" s="87"/>
      <c r="P199" s="224">
        <f>O199*H199</f>
        <v>0</v>
      </c>
      <c r="Q199" s="224">
        <v>0.052999999999999998</v>
      </c>
      <c r="R199" s="224">
        <f>Q199*H199</f>
        <v>0.106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175</v>
      </c>
      <c r="AT199" s="226" t="s">
        <v>249</v>
      </c>
      <c r="AU199" s="226" t="s">
        <v>79</v>
      </c>
      <c r="AY199" s="20" t="s">
        <v>151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158</v>
      </c>
      <c r="BM199" s="226" t="s">
        <v>310</v>
      </c>
    </row>
    <row r="200" s="2" customFormat="1" ht="16.5" customHeight="1">
      <c r="A200" s="41"/>
      <c r="B200" s="42"/>
      <c r="C200" s="257" t="s">
        <v>333</v>
      </c>
      <c r="D200" s="257" t="s">
        <v>249</v>
      </c>
      <c r="E200" s="258" t="s">
        <v>803</v>
      </c>
      <c r="F200" s="259" t="s">
        <v>804</v>
      </c>
      <c r="G200" s="260" t="s">
        <v>363</v>
      </c>
      <c r="H200" s="261">
        <v>1</v>
      </c>
      <c r="I200" s="262"/>
      <c r="J200" s="263">
        <f>ROUND(I200*H200,2)</f>
        <v>0</v>
      </c>
      <c r="K200" s="259" t="s">
        <v>157</v>
      </c>
      <c r="L200" s="264"/>
      <c r="M200" s="265" t="s">
        <v>19</v>
      </c>
      <c r="N200" s="266" t="s">
        <v>40</v>
      </c>
      <c r="O200" s="87"/>
      <c r="P200" s="224">
        <f>O200*H200</f>
        <v>0</v>
      </c>
      <c r="Q200" s="224">
        <v>0.041000000000000002</v>
      </c>
      <c r="R200" s="224">
        <f>Q200*H200</f>
        <v>0.041000000000000002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175</v>
      </c>
      <c r="AT200" s="226" t="s">
        <v>249</v>
      </c>
      <c r="AU200" s="226" t="s">
        <v>79</v>
      </c>
      <c r="AY200" s="20" t="s">
        <v>151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158</v>
      </c>
      <c r="BM200" s="226" t="s">
        <v>316</v>
      </c>
    </row>
    <row r="201" s="2" customFormat="1" ht="16.5" customHeight="1">
      <c r="A201" s="41"/>
      <c r="B201" s="42"/>
      <c r="C201" s="257" t="s">
        <v>236</v>
      </c>
      <c r="D201" s="257" t="s">
        <v>249</v>
      </c>
      <c r="E201" s="258" t="s">
        <v>805</v>
      </c>
      <c r="F201" s="259" t="s">
        <v>806</v>
      </c>
      <c r="G201" s="260" t="s">
        <v>363</v>
      </c>
      <c r="H201" s="261">
        <v>6</v>
      </c>
      <c r="I201" s="262"/>
      <c r="J201" s="263">
        <f>ROUND(I201*H201,2)</f>
        <v>0</v>
      </c>
      <c r="K201" s="259" t="s">
        <v>157</v>
      </c>
      <c r="L201" s="264"/>
      <c r="M201" s="265" t="s">
        <v>19</v>
      </c>
      <c r="N201" s="266" t="s">
        <v>40</v>
      </c>
      <c r="O201" s="87"/>
      <c r="P201" s="224">
        <f>O201*H201</f>
        <v>0</v>
      </c>
      <c r="Q201" s="224">
        <v>0.027</v>
      </c>
      <c r="R201" s="224">
        <f>Q201*H201</f>
        <v>0.16200000000000001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175</v>
      </c>
      <c r="AT201" s="226" t="s">
        <v>249</v>
      </c>
      <c r="AU201" s="226" t="s">
        <v>79</v>
      </c>
      <c r="AY201" s="20" t="s">
        <v>151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158</v>
      </c>
      <c r="BM201" s="226" t="s">
        <v>634</v>
      </c>
    </row>
    <row r="202" s="2" customFormat="1" ht="21.75" customHeight="1">
      <c r="A202" s="41"/>
      <c r="B202" s="42"/>
      <c r="C202" s="215" t="s">
        <v>344</v>
      </c>
      <c r="D202" s="215" t="s">
        <v>153</v>
      </c>
      <c r="E202" s="216" t="s">
        <v>807</v>
      </c>
      <c r="F202" s="217" t="s">
        <v>808</v>
      </c>
      <c r="G202" s="218" t="s">
        <v>363</v>
      </c>
      <c r="H202" s="219">
        <v>1</v>
      </c>
      <c r="I202" s="220"/>
      <c r="J202" s="221">
        <f>ROUND(I202*H202,2)</f>
        <v>0</v>
      </c>
      <c r="K202" s="217" t="s">
        <v>157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0.087417999999999996</v>
      </c>
      <c r="R202" s="224">
        <f>Q202*H202</f>
        <v>0.087417999999999996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158</v>
      </c>
      <c r="AT202" s="226" t="s">
        <v>153</v>
      </c>
      <c r="AU202" s="226" t="s">
        <v>79</v>
      </c>
      <c r="AY202" s="20" t="s">
        <v>151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158</v>
      </c>
      <c r="BM202" s="226" t="s">
        <v>500</v>
      </c>
    </row>
    <row r="203" s="2" customFormat="1">
      <c r="A203" s="41"/>
      <c r="B203" s="42"/>
      <c r="C203" s="43"/>
      <c r="D203" s="228" t="s">
        <v>159</v>
      </c>
      <c r="E203" s="43"/>
      <c r="F203" s="229" t="s">
        <v>809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159</v>
      </c>
      <c r="AU203" s="20" t="s">
        <v>79</v>
      </c>
    </row>
    <row r="204" s="2" customFormat="1" ht="16.5" customHeight="1">
      <c r="A204" s="41"/>
      <c r="B204" s="42"/>
      <c r="C204" s="257" t="s">
        <v>246</v>
      </c>
      <c r="D204" s="257" t="s">
        <v>249</v>
      </c>
      <c r="E204" s="258" t="s">
        <v>810</v>
      </c>
      <c r="F204" s="259" t="s">
        <v>811</v>
      </c>
      <c r="G204" s="260" t="s">
        <v>363</v>
      </c>
      <c r="H204" s="261">
        <v>1</v>
      </c>
      <c r="I204" s="262"/>
      <c r="J204" s="263">
        <f>ROUND(I204*H204,2)</f>
        <v>0</v>
      </c>
      <c r="K204" s="259" t="s">
        <v>157</v>
      </c>
      <c r="L204" s="264"/>
      <c r="M204" s="265" t="s">
        <v>19</v>
      </c>
      <c r="N204" s="266" t="s">
        <v>40</v>
      </c>
      <c r="O204" s="87"/>
      <c r="P204" s="224">
        <f>O204*H204</f>
        <v>0</v>
      </c>
      <c r="Q204" s="224">
        <v>0.081000000000000003</v>
      </c>
      <c r="R204" s="224">
        <f>Q204*H204</f>
        <v>0.081000000000000003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175</v>
      </c>
      <c r="AT204" s="226" t="s">
        <v>249</v>
      </c>
      <c r="AU204" s="226" t="s">
        <v>79</v>
      </c>
      <c r="AY204" s="20" t="s">
        <v>151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158</v>
      </c>
      <c r="BM204" s="226" t="s">
        <v>323</v>
      </c>
    </row>
    <row r="205" s="2" customFormat="1" ht="24.15" customHeight="1">
      <c r="A205" s="41"/>
      <c r="B205" s="42"/>
      <c r="C205" s="215" t="s">
        <v>354</v>
      </c>
      <c r="D205" s="215" t="s">
        <v>153</v>
      </c>
      <c r="E205" s="216" t="s">
        <v>812</v>
      </c>
      <c r="F205" s="217" t="s">
        <v>813</v>
      </c>
      <c r="G205" s="218" t="s">
        <v>197</v>
      </c>
      <c r="H205" s="219">
        <v>0.33800000000000002</v>
      </c>
      <c r="I205" s="220"/>
      <c r="J205" s="221">
        <f>ROUND(I205*H205,2)</f>
        <v>0</v>
      </c>
      <c r="K205" s="217" t="s">
        <v>157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2.5018699999999998</v>
      </c>
      <c r="R205" s="224">
        <f>Q205*H205</f>
        <v>0.84563206000000002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158</v>
      </c>
      <c r="AT205" s="226" t="s">
        <v>153</v>
      </c>
      <c r="AU205" s="226" t="s">
        <v>79</v>
      </c>
      <c r="AY205" s="20" t="s">
        <v>151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158</v>
      </c>
      <c r="BM205" s="226" t="s">
        <v>647</v>
      </c>
    </row>
    <row r="206" s="2" customFormat="1">
      <c r="A206" s="41"/>
      <c r="B206" s="42"/>
      <c r="C206" s="43"/>
      <c r="D206" s="228" t="s">
        <v>159</v>
      </c>
      <c r="E206" s="43"/>
      <c r="F206" s="229" t="s">
        <v>814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159</v>
      </c>
      <c r="AU206" s="20" t="s">
        <v>79</v>
      </c>
    </row>
    <row r="207" s="13" customFormat="1">
      <c r="A207" s="13"/>
      <c r="B207" s="233"/>
      <c r="C207" s="234"/>
      <c r="D207" s="235" t="s">
        <v>161</v>
      </c>
      <c r="E207" s="236" t="s">
        <v>19</v>
      </c>
      <c r="F207" s="237" t="s">
        <v>815</v>
      </c>
      <c r="G207" s="234"/>
      <c r="H207" s="238">
        <v>0.33800000000000002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161</v>
      </c>
      <c r="AU207" s="244" t="s">
        <v>79</v>
      </c>
      <c r="AV207" s="13" t="s">
        <v>79</v>
      </c>
      <c r="AW207" s="13" t="s">
        <v>31</v>
      </c>
      <c r="AX207" s="13" t="s">
        <v>69</v>
      </c>
      <c r="AY207" s="244" t="s">
        <v>151</v>
      </c>
    </row>
    <row r="208" s="14" customFormat="1">
      <c r="A208" s="14"/>
      <c r="B208" s="245"/>
      <c r="C208" s="246"/>
      <c r="D208" s="235" t="s">
        <v>161</v>
      </c>
      <c r="E208" s="247" t="s">
        <v>19</v>
      </c>
      <c r="F208" s="248" t="s">
        <v>202</v>
      </c>
      <c r="G208" s="246"/>
      <c r="H208" s="249">
        <v>0.33800000000000002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161</v>
      </c>
      <c r="AU208" s="255" t="s">
        <v>79</v>
      </c>
      <c r="AV208" s="14" t="s">
        <v>158</v>
      </c>
      <c r="AW208" s="14" t="s">
        <v>31</v>
      </c>
      <c r="AX208" s="14" t="s">
        <v>77</v>
      </c>
      <c r="AY208" s="255" t="s">
        <v>151</v>
      </c>
    </row>
    <row r="209" s="12" customFormat="1" ht="22.8" customHeight="1">
      <c r="A209" s="12"/>
      <c r="B209" s="199"/>
      <c r="C209" s="200"/>
      <c r="D209" s="201" t="s">
        <v>68</v>
      </c>
      <c r="E209" s="213" t="s">
        <v>178</v>
      </c>
      <c r="F209" s="213" t="s">
        <v>260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SUM(P210:P231)</f>
        <v>0</v>
      </c>
      <c r="Q209" s="207"/>
      <c r="R209" s="208">
        <f>SUM(R210:R231)</f>
        <v>21.451822183999994</v>
      </c>
      <c r="S209" s="207"/>
      <c r="T209" s="209">
        <f>SUM(T210:T231)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77</v>
      </c>
      <c r="AT209" s="211" t="s">
        <v>68</v>
      </c>
      <c r="AU209" s="211" t="s">
        <v>77</v>
      </c>
      <c r="AY209" s="210" t="s">
        <v>151</v>
      </c>
      <c r="BK209" s="212">
        <f>SUM(BK210:BK231)</f>
        <v>0</v>
      </c>
    </row>
    <row r="210" s="2" customFormat="1" ht="21.75" customHeight="1">
      <c r="A210" s="41"/>
      <c r="B210" s="42"/>
      <c r="C210" s="215" t="s">
        <v>252</v>
      </c>
      <c r="D210" s="215" t="s">
        <v>153</v>
      </c>
      <c r="E210" s="216" t="s">
        <v>816</v>
      </c>
      <c r="F210" s="217" t="s">
        <v>817</v>
      </c>
      <c r="G210" s="218" t="s">
        <v>156</v>
      </c>
      <c r="H210" s="219">
        <v>20.719999999999999</v>
      </c>
      <c r="I210" s="220"/>
      <c r="J210" s="221">
        <f>ROUND(I210*H210,2)</f>
        <v>0</v>
      </c>
      <c r="K210" s="217" t="s">
        <v>157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0.34499999999999997</v>
      </c>
      <c r="R210" s="224">
        <f>Q210*H210</f>
        <v>7.1483999999999988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158</v>
      </c>
      <c r="AT210" s="226" t="s">
        <v>153</v>
      </c>
      <c r="AU210" s="226" t="s">
        <v>79</v>
      </c>
      <c r="AY210" s="20" t="s">
        <v>151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158</v>
      </c>
      <c r="BM210" s="226" t="s">
        <v>340</v>
      </c>
    </row>
    <row r="211" s="2" customFormat="1">
      <c r="A211" s="41"/>
      <c r="B211" s="42"/>
      <c r="C211" s="43"/>
      <c r="D211" s="228" t="s">
        <v>159</v>
      </c>
      <c r="E211" s="43"/>
      <c r="F211" s="229" t="s">
        <v>818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159</v>
      </c>
      <c r="AU211" s="20" t="s">
        <v>79</v>
      </c>
    </row>
    <row r="212" s="13" customFormat="1">
      <c r="A212" s="13"/>
      <c r="B212" s="233"/>
      <c r="C212" s="234"/>
      <c r="D212" s="235" t="s">
        <v>161</v>
      </c>
      <c r="E212" s="236" t="s">
        <v>19</v>
      </c>
      <c r="F212" s="237" t="s">
        <v>819</v>
      </c>
      <c r="G212" s="234"/>
      <c r="H212" s="238">
        <v>20.719999999999999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161</v>
      </c>
      <c r="AU212" s="244" t="s">
        <v>79</v>
      </c>
      <c r="AV212" s="13" t="s">
        <v>79</v>
      </c>
      <c r="AW212" s="13" t="s">
        <v>31</v>
      </c>
      <c r="AX212" s="13" t="s">
        <v>77</v>
      </c>
      <c r="AY212" s="244" t="s">
        <v>151</v>
      </c>
    </row>
    <row r="213" s="2" customFormat="1" ht="21.75" customHeight="1">
      <c r="A213" s="41"/>
      <c r="B213" s="42"/>
      <c r="C213" s="215" t="s">
        <v>366</v>
      </c>
      <c r="D213" s="215" t="s">
        <v>153</v>
      </c>
      <c r="E213" s="216" t="s">
        <v>816</v>
      </c>
      <c r="F213" s="217" t="s">
        <v>817</v>
      </c>
      <c r="G213" s="218" t="s">
        <v>156</v>
      </c>
      <c r="H213" s="219">
        <v>20.719999999999999</v>
      </c>
      <c r="I213" s="220"/>
      <c r="J213" s="221">
        <f>ROUND(I213*H213,2)</f>
        <v>0</v>
      </c>
      <c r="K213" s="217" t="s">
        <v>157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0.34499999999999997</v>
      </c>
      <c r="R213" s="224">
        <f>Q213*H213</f>
        <v>7.1483999999999988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158</v>
      </c>
      <c r="AT213" s="226" t="s">
        <v>153</v>
      </c>
      <c r="AU213" s="226" t="s">
        <v>79</v>
      </c>
      <c r="AY213" s="20" t="s">
        <v>151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158</v>
      </c>
      <c r="BM213" s="226" t="s">
        <v>347</v>
      </c>
    </row>
    <row r="214" s="2" customFormat="1">
      <c r="A214" s="41"/>
      <c r="B214" s="42"/>
      <c r="C214" s="43"/>
      <c r="D214" s="228" t="s">
        <v>159</v>
      </c>
      <c r="E214" s="43"/>
      <c r="F214" s="229" t="s">
        <v>818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159</v>
      </c>
      <c r="AU214" s="20" t="s">
        <v>79</v>
      </c>
    </row>
    <row r="215" s="2" customFormat="1" ht="16.5" customHeight="1">
      <c r="A215" s="41"/>
      <c r="B215" s="42"/>
      <c r="C215" s="215" t="s">
        <v>257</v>
      </c>
      <c r="D215" s="215" t="s">
        <v>153</v>
      </c>
      <c r="E215" s="216" t="s">
        <v>820</v>
      </c>
      <c r="F215" s="217" t="s">
        <v>821</v>
      </c>
      <c r="G215" s="218" t="s">
        <v>156</v>
      </c>
      <c r="H215" s="219">
        <v>41.439999999999998</v>
      </c>
      <c r="I215" s="220"/>
      <c r="J215" s="221">
        <f>ROUND(I215*H215,2)</f>
        <v>0</v>
      </c>
      <c r="K215" s="217" t="s">
        <v>157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0.0060099999999999997</v>
      </c>
      <c r="R215" s="224">
        <f>Q215*H215</f>
        <v>0.24905439999999998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158</v>
      </c>
      <c r="AT215" s="226" t="s">
        <v>153</v>
      </c>
      <c r="AU215" s="226" t="s">
        <v>79</v>
      </c>
      <c r="AY215" s="20" t="s">
        <v>151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158</v>
      </c>
      <c r="BM215" s="226" t="s">
        <v>351</v>
      </c>
    </row>
    <row r="216" s="2" customFormat="1">
      <c r="A216" s="41"/>
      <c r="B216" s="42"/>
      <c r="C216" s="43"/>
      <c r="D216" s="228" t="s">
        <v>159</v>
      </c>
      <c r="E216" s="43"/>
      <c r="F216" s="229" t="s">
        <v>822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159</v>
      </c>
      <c r="AU216" s="20" t="s">
        <v>79</v>
      </c>
    </row>
    <row r="217" s="13" customFormat="1">
      <c r="A217" s="13"/>
      <c r="B217" s="233"/>
      <c r="C217" s="234"/>
      <c r="D217" s="235" t="s">
        <v>161</v>
      </c>
      <c r="E217" s="236" t="s">
        <v>19</v>
      </c>
      <c r="F217" s="237" t="s">
        <v>823</v>
      </c>
      <c r="G217" s="234"/>
      <c r="H217" s="238">
        <v>41.439999999999998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161</v>
      </c>
      <c r="AU217" s="244" t="s">
        <v>79</v>
      </c>
      <c r="AV217" s="13" t="s">
        <v>79</v>
      </c>
      <c r="AW217" s="13" t="s">
        <v>31</v>
      </c>
      <c r="AX217" s="13" t="s">
        <v>77</v>
      </c>
      <c r="AY217" s="244" t="s">
        <v>151</v>
      </c>
    </row>
    <row r="218" s="2" customFormat="1" ht="16.5" customHeight="1">
      <c r="A218" s="41"/>
      <c r="B218" s="42"/>
      <c r="C218" s="215" t="s">
        <v>376</v>
      </c>
      <c r="D218" s="215" t="s">
        <v>153</v>
      </c>
      <c r="E218" s="216" t="s">
        <v>824</v>
      </c>
      <c r="F218" s="217" t="s">
        <v>825</v>
      </c>
      <c r="G218" s="218" t="s">
        <v>156</v>
      </c>
      <c r="H218" s="219">
        <v>20.719999999999999</v>
      </c>
      <c r="I218" s="220"/>
      <c r="J218" s="221">
        <f>ROUND(I218*H218,2)</f>
        <v>0</v>
      </c>
      <c r="K218" s="217" t="s">
        <v>157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0.00040999999999999999</v>
      </c>
      <c r="R218" s="224">
        <f>Q218*H218</f>
        <v>0.0084951999999999996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158</v>
      </c>
      <c r="AT218" s="226" t="s">
        <v>153</v>
      </c>
      <c r="AU218" s="226" t="s">
        <v>79</v>
      </c>
      <c r="AY218" s="20" t="s">
        <v>151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158</v>
      </c>
      <c r="BM218" s="226" t="s">
        <v>660</v>
      </c>
    </row>
    <row r="219" s="2" customFormat="1">
      <c r="A219" s="41"/>
      <c r="B219" s="42"/>
      <c r="C219" s="43"/>
      <c r="D219" s="228" t="s">
        <v>159</v>
      </c>
      <c r="E219" s="43"/>
      <c r="F219" s="229" t="s">
        <v>826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159</v>
      </c>
      <c r="AU219" s="20" t="s">
        <v>79</v>
      </c>
    </row>
    <row r="220" s="2" customFormat="1" ht="24.15" customHeight="1">
      <c r="A220" s="41"/>
      <c r="B220" s="42"/>
      <c r="C220" s="215" t="s">
        <v>381</v>
      </c>
      <c r="D220" s="215" t="s">
        <v>153</v>
      </c>
      <c r="E220" s="216" t="s">
        <v>827</v>
      </c>
      <c r="F220" s="217" t="s">
        <v>828</v>
      </c>
      <c r="G220" s="218" t="s">
        <v>156</v>
      </c>
      <c r="H220" s="219">
        <v>41.439999999999998</v>
      </c>
      <c r="I220" s="220"/>
      <c r="J220" s="221">
        <f>ROUND(I220*H220,2)</f>
        <v>0</v>
      </c>
      <c r="K220" s="217" t="s">
        <v>157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0.12966</v>
      </c>
      <c r="R220" s="224">
        <f>Q220*H220</f>
        <v>5.3731103999999998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158</v>
      </c>
      <c r="AT220" s="226" t="s">
        <v>153</v>
      </c>
      <c r="AU220" s="226" t="s">
        <v>79</v>
      </c>
      <c r="AY220" s="20" t="s">
        <v>151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158</v>
      </c>
      <c r="BM220" s="226" t="s">
        <v>364</v>
      </c>
    </row>
    <row r="221" s="2" customFormat="1">
      <c r="A221" s="41"/>
      <c r="B221" s="42"/>
      <c r="C221" s="43"/>
      <c r="D221" s="228" t="s">
        <v>159</v>
      </c>
      <c r="E221" s="43"/>
      <c r="F221" s="229" t="s">
        <v>829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159</v>
      </c>
      <c r="AU221" s="20" t="s">
        <v>79</v>
      </c>
    </row>
    <row r="222" s="13" customFormat="1">
      <c r="A222" s="13"/>
      <c r="B222" s="233"/>
      <c r="C222" s="234"/>
      <c r="D222" s="235" t="s">
        <v>161</v>
      </c>
      <c r="E222" s="236" t="s">
        <v>19</v>
      </c>
      <c r="F222" s="237" t="s">
        <v>823</v>
      </c>
      <c r="G222" s="234"/>
      <c r="H222" s="238">
        <v>41.439999999999998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161</v>
      </c>
      <c r="AU222" s="244" t="s">
        <v>79</v>
      </c>
      <c r="AV222" s="13" t="s">
        <v>79</v>
      </c>
      <c r="AW222" s="13" t="s">
        <v>31</v>
      </c>
      <c r="AX222" s="13" t="s">
        <v>77</v>
      </c>
      <c r="AY222" s="244" t="s">
        <v>151</v>
      </c>
    </row>
    <row r="223" s="2" customFormat="1" ht="33" customHeight="1">
      <c r="A223" s="41"/>
      <c r="B223" s="42"/>
      <c r="C223" s="215" t="s">
        <v>386</v>
      </c>
      <c r="D223" s="215" t="s">
        <v>153</v>
      </c>
      <c r="E223" s="216" t="s">
        <v>830</v>
      </c>
      <c r="F223" s="217" t="s">
        <v>831</v>
      </c>
      <c r="G223" s="218" t="s">
        <v>156</v>
      </c>
      <c r="H223" s="219">
        <v>4.2389999999999999</v>
      </c>
      <c r="I223" s="220"/>
      <c r="J223" s="221">
        <f>ROUND(I223*H223,2)</f>
        <v>0</v>
      </c>
      <c r="K223" s="217" t="s">
        <v>157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0.19536000000000001</v>
      </c>
      <c r="R223" s="224">
        <f>Q223*H223</f>
        <v>0.82813104000000004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158</v>
      </c>
      <c r="AT223" s="226" t="s">
        <v>153</v>
      </c>
      <c r="AU223" s="226" t="s">
        <v>79</v>
      </c>
      <c r="AY223" s="20" t="s">
        <v>151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158</v>
      </c>
      <c r="BM223" s="226" t="s">
        <v>369</v>
      </c>
    </row>
    <row r="224" s="2" customFormat="1">
      <c r="A224" s="41"/>
      <c r="B224" s="42"/>
      <c r="C224" s="43"/>
      <c r="D224" s="228" t="s">
        <v>159</v>
      </c>
      <c r="E224" s="43"/>
      <c r="F224" s="229" t="s">
        <v>832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159</v>
      </c>
      <c r="AU224" s="20" t="s">
        <v>79</v>
      </c>
    </row>
    <row r="225" s="2" customFormat="1">
      <c r="A225" s="41"/>
      <c r="B225" s="42"/>
      <c r="C225" s="43"/>
      <c r="D225" s="235" t="s">
        <v>238</v>
      </c>
      <c r="E225" s="43"/>
      <c r="F225" s="256" t="s">
        <v>833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238</v>
      </c>
      <c r="AU225" s="20" t="s">
        <v>79</v>
      </c>
    </row>
    <row r="226" s="13" customFormat="1">
      <c r="A226" s="13"/>
      <c r="B226" s="233"/>
      <c r="C226" s="234"/>
      <c r="D226" s="235" t="s">
        <v>161</v>
      </c>
      <c r="E226" s="236" t="s">
        <v>19</v>
      </c>
      <c r="F226" s="237" t="s">
        <v>834</v>
      </c>
      <c r="G226" s="234"/>
      <c r="H226" s="238">
        <v>4.2389999999999999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161</v>
      </c>
      <c r="AU226" s="244" t="s">
        <v>79</v>
      </c>
      <c r="AV226" s="13" t="s">
        <v>79</v>
      </c>
      <c r="AW226" s="13" t="s">
        <v>31</v>
      </c>
      <c r="AX226" s="13" t="s">
        <v>77</v>
      </c>
      <c r="AY226" s="244" t="s">
        <v>151</v>
      </c>
    </row>
    <row r="227" s="2" customFormat="1" ht="16.5" customHeight="1">
      <c r="A227" s="41"/>
      <c r="B227" s="42"/>
      <c r="C227" s="257" t="s">
        <v>390</v>
      </c>
      <c r="D227" s="257" t="s">
        <v>249</v>
      </c>
      <c r="E227" s="258" t="s">
        <v>835</v>
      </c>
      <c r="F227" s="259" t="s">
        <v>836</v>
      </c>
      <c r="G227" s="260" t="s">
        <v>156</v>
      </c>
      <c r="H227" s="261">
        <v>4.3239999999999998</v>
      </c>
      <c r="I227" s="262"/>
      <c r="J227" s="263">
        <f>ROUND(I227*H227,2)</f>
        <v>0</v>
      </c>
      <c r="K227" s="259" t="s">
        <v>157</v>
      </c>
      <c r="L227" s="264"/>
      <c r="M227" s="265" t="s">
        <v>19</v>
      </c>
      <c r="N227" s="266" t="s">
        <v>40</v>
      </c>
      <c r="O227" s="87"/>
      <c r="P227" s="224">
        <f>O227*H227</f>
        <v>0</v>
      </c>
      <c r="Q227" s="224">
        <v>0.161</v>
      </c>
      <c r="R227" s="224">
        <f>Q227*H227</f>
        <v>0.69616400000000001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175</v>
      </c>
      <c r="AT227" s="226" t="s">
        <v>249</v>
      </c>
      <c r="AU227" s="226" t="s">
        <v>79</v>
      </c>
      <c r="AY227" s="20" t="s">
        <v>151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158</v>
      </c>
      <c r="BM227" s="226" t="s">
        <v>374</v>
      </c>
    </row>
    <row r="228" s="13" customFormat="1">
      <c r="A228" s="13"/>
      <c r="B228" s="233"/>
      <c r="C228" s="234"/>
      <c r="D228" s="235" t="s">
        <v>161</v>
      </c>
      <c r="E228" s="234"/>
      <c r="F228" s="237" t="s">
        <v>837</v>
      </c>
      <c r="G228" s="234"/>
      <c r="H228" s="238">
        <v>4.3239999999999998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161</v>
      </c>
      <c r="AU228" s="244" t="s">
        <v>79</v>
      </c>
      <c r="AV228" s="13" t="s">
        <v>79</v>
      </c>
      <c r="AW228" s="13" t="s">
        <v>4</v>
      </c>
      <c r="AX228" s="13" t="s">
        <v>77</v>
      </c>
      <c r="AY228" s="244" t="s">
        <v>151</v>
      </c>
    </row>
    <row r="229" s="2" customFormat="1" ht="16.5" customHeight="1">
      <c r="A229" s="41"/>
      <c r="B229" s="42"/>
      <c r="C229" s="215" t="s">
        <v>396</v>
      </c>
      <c r="D229" s="215" t="s">
        <v>153</v>
      </c>
      <c r="E229" s="216" t="s">
        <v>838</v>
      </c>
      <c r="F229" s="217" t="s">
        <v>839</v>
      </c>
      <c r="G229" s="218" t="s">
        <v>191</v>
      </c>
      <c r="H229" s="219">
        <v>7.6299999999999999</v>
      </c>
      <c r="I229" s="220"/>
      <c r="J229" s="221">
        <f>ROUND(I229*H229,2)</f>
        <v>0</v>
      </c>
      <c r="K229" s="217" t="s">
        <v>157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8.8000000000000004E-06</v>
      </c>
      <c r="R229" s="224">
        <f>Q229*H229</f>
        <v>6.7144000000000006E-05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158</v>
      </c>
      <c r="AT229" s="226" t="s">
        <v>153</v>
      </c>
      <c r="AU229" s="226" t="s">
        <v>79</v>
      </c>
      <c r="AY229" s="20" t="s">
        <v>151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158</v>
      </c>
      <c r="BM229" s="226" t="s">
        <v>379</v>
      </c>
    </row>
    <row r="230" s="2" customFormat="1">
      <c r="A230" s="41"/>
      <c r="B230" s="42"/>
      <c r="C230" s="43"/>
      <c r="D230" s="228" t="s">
        <v>159</v>
      </c>
      <c r="E230" s="43"/>
      <c r="F230" s="229" t="s">
        <v>840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159</v>
      </c>
      <c r="AU230" s="20" t="s">
        <v>79</v>
      </c>
    </row>
    <row r="231" s="13" customFormat="1">
      <c r="A231" s="13"/>
      <c r="B231" s="233"/>
      <c r="C231" s="234"/>
      <c r="D231" s="235" t="s">
        <v>161</v>
      </c>
      <c r="E231" s="236" t="s">
        <v>19</v>
      </c>
      <c r="F231" s="237" t="s">
        <v>841</v>
      </c>
      <c r="G231" s="234"/>
      <c r="H231" s="238">
        <v>7.6299999999999999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161</v>
      </c>
      <c r="AU231" s="244" t="s">
        <v>79</v>
      </c>
      <c r="AV231" s="13" t="s">
        <v>79</v>
      </c>
      <c r="AW231" s="13" t="s">
        <v>31</v>
      </c>
      <c r="AX231" s="13" t="s">
        <v>77</v>
      </c>
      <c r="AY231" s="244" t="s">
        <v>151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175</v>
      </c>
      <c r="F232" s="213" t="s">
        <v>842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SUM(P233:P296)</f>
        <v>0</v>
      </c>
      <c r="Q232" s="207"/>
      <c r="R232" s="208">
        <f>SUM(R233:R296)</f>
        <v>28.844651646052803</v>
      </c>
      <c r="S232" s="207"/>
      <c r="T232" s="209">
        <f>SUM(T233:T296)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77</v>
      </c>
      <c r="AT232" s="211" t="s">
        <v>68</v>
      </c>
      <c r="AU232" s="211" t="s">
        <v>77</v>
      </c>
      <c r="AY232" s="210" t="s">
        <v>151</v>
      </c>
      <c r="BK232" s="212">
        <f>SUM(BK233:BK296)</f>
        <v>0</v>
      </c>
    </row>
    <row r="233" s="2" customFormat="1" ht="16.5" customHeight="1">
      <c r="A233" s="41"/>
      <c r="B233" s="42"/>
      <c r="C233" s="215" t="s">
        <v>401</v>
      </c>
      <c r="D233" s="215" t="s">
        <v>153</v>
      </c>
      <c r="E233" s="216" t="s">
        <v>843</v>
      </c>
      <c r="F233" s="217" t="s">
        <v>844</v>
      </c>
      <c r="G233" s="218" t="s">
        <v>191</v>
      </c>
      <c r="H233" s="219">
        <v>152.05000000000001</v>
      </c>
      <c r="I233" s="220"/>
      <c r="J233" s="221">
        <f>ROUND(I233*H233,2)</f>
        <v>0</v>
      </c>
      <c r="K233" s="217" t="s">
        <v>157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1.1E-05</v>
      </c>
      <c r="R233" s="224">
        <f>Q233*H233</f>
        <v>0.0016725500000000001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158</v>
      </c>
      <c r="AT233" s="226" t="s">
        <v>153</v>
      </c>
      <c r="AU233" s="226" t="s">
        <v>79</v>
      </c>
      <c r="AY233" s="20" t="s">
        <v>151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158</v>
      </c>
      <c r="BM233" s="226" t="s">
        <v>384</v>
      </c>
    </row>
    <row r="234" s="2" customFormat="1">
      <c r="A234" s="41"/>
      <c r="B234" s="42"/>
      <c r="C234" s="43"/>
      <c r="D234" s="228" t="s">
        <v>159</v>
      </c>
      <c r="E234" s="43"/>
      <c r="F234" s="229" t="s">
        <v>845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159</v>
      </c>
      <c r="AU234" s="20" t="s">
        <v>79</v>
      </c>
    </row>
    <row r="235" s="13" customFormat="1">
      <c r="A235" s="13"/>
      <c r="B235" s="233"/>
      <c r="C235" s="234"/>
      <c r="D235" s="235" t="s">
        <v>161</v>
      </c>
      <c r="E235" s="236" t="s">
        <v>19</v>
      </c>
      <c r="F235" s="237" t="s">
        <v>846</v>
      </c>
      <c r="G235" s="234"/>
      <c r="H235" s="238">
        <v>152.05000000000001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161</v>
      </c>
      <c r="AU235" s="244" t="s">
        <v>79</v>
      </c>
      <c r="AV235" s="13" t="s">
        <v>79</v>
      </c>
      <c r="AW235" s="13" t="s">
        <v>31</v>
      </c>
      <c r="AX235" s="13" t="s">
        <v>77</v>
      </c>
      <c r="AY235" s="244" t="s">
        <v>151</v>
      </c>
    </row>
    <row r="236" s="2" customFormat="1" ht="16.5" customHeight="1">
      <c r="A236" s="41"/>
      <c r="B236" s="42"/>
      <c r="C236" s="257" t="s">
        <v>408</v>
      </c>
      <c r="D236" s="257" t="s">
        <v>249</v>
      </c>
      <c r="E236" s="258" t="s">
        <v>847</v>
      </c>
      <c r="F236" s="259" t="s">
        <v>848</v>
      </c>
      <c r="G236" s="260" t="s">
        <v>191</v>
      </c>
      <c r="H236" s="261">
        <v>154.33099999999999</v>
      </c>
      <c r="I236" s="262"/>
      <c r="J236" s="263">
        <f>ROUND(I236*H236,2)</f>
        <v>0</v>
      </c>
      <c r="K236" s="259" t="s">
        <v>157</v>
      </c>
      <c r="L236" s="264"/>
      <c r="M236" s="265" t="s">
        <v>19</v>
      </c>
      <c r="N236" s="266" t="s">
        <v>40</v>
      </c>
      <c r="O236" s="87"/>
      <c r="P236" s="224">
        <f>O236*H236</f>
        <v>0</v>
      </c>
      <c r="Q236" s="224">
        <v>0.0028999999999999998</v>
      </c>
      <c r="R236" s="224">
        <f>Q236*H236</f>
        <v>0.44755989999999996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175</v>
      </c>
      <c r="AT236" s="226" t="s">
        <v>249</v>
      </c>
      <c r="AU236" s="226" t="s">
        <v>79</v>
      </c>
      <c r="AY236" s="20" t="s">
        <v>151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158</v>
      </c>
      <c r="BM236" s="226" t="s">
        <v>389</v>
      </c>
    </row>
    <row r="237" s="13" customFormat="1">
      <c r="A237" s="13"/>
      <c r="B237" s="233"/>
      <c r="C237" s="234"/>
      <c r="D237" s="235" t="s">
        <v>161</v>
      </c>
      <c r="E237" s="234"/>
      <c r="F237" s="237" t="s">
        <v>849</v>
      </c>
      <c r="G237" s="234"/>
      <c r="H237" s="238">
        <v>154.33099999999999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161</v>
      </c>
      <c r="AU237" s="244" t="s">
        <v>79</v>
      </c>
      <c r="AV237" s="13" t="s">
        <v>79</v>
      </c>
      <c r="AW237" s="13" t="s">
        <v>4</v>
      </c>
      <c r="AX237" s="13" t="s">
        <v>77</v>
      </c>
      <c r="AY237" s="244" t="s">
        <v>151</v>
      </c>
    </row>
    <row r="238" s="2" customFormat="1" ht="24.15" customHeight="1">
      <c r="A238" s="41"/>
      <c r="B238" s="42"/>
      <c r="C238" s="215" t="s">
        <v>416</v>
      </c>
      <c r="D238" s="215" t="s">
        <v>153</v>
      </c>
      <c r="E238" s="216" t="s">
        <v>850</v>
      </c>
      <c r="F238" s="217" t="s">
        <v>851</v>
      </c>
      <c r="G238" s="218" t="s">
        <v>363</v>
      </c>
      <c r="H238" s="219">
        <v>70</v>
      </c>
      <c r="I238" s="220"/>
      <c r="J238" s="221">
        <f>ROUND(I238*H238,2)</f>
        <v>0</v>
      </c>
      <c r="K238" s="217" t="s">
        <v>157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1.2500000000000001E-06</v>
      </c>
      <c r="R238" s="224">
        <f>Q238*H238</f>
        <v>8.7500000000000013E-05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158</v>
      </c>
      <c r="AT238" s="226" t="s">
        <v>153</v>
      </c>
      <c r="AU238" s="226" t="s">
        <v>79</v>
      </c>
      <c r="AY238" s="20" t="s">
        <v>151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158</v>
      </c>
      <c r="BM238" s="226" t="s">
        <v>404</v>
      </c>
    </row>
    <row r="239" s="2" customFormat="1">
      <c r="A239" s="41"/>
      <c r="B239" s="42"/>
      <c r="C239" s="43"/>
      <c r="D239" s="228" t="s">
        <v>159</v>
      </c>
      <c r="E239" s="43"/>
      <c r="F239" s="229" t="s">
        <v>852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159</v>
      </c>
      <c r="AU239" s="20" t="s">
        <v>79</v>
      </c>
    </row>
    <row r="240" s="2" customFormat="1" ht="16.5" customHeight="1">
      <c r="A240" s="41"/>
      <c r="B240" s="42"/>
      <c r="C240" s="257" t="s">
        <v>424</v>
      </c>
      <c r="D240" s="257" t="s">
        <v>249</v>
      </c>
      <c r="E240" s="258" t="s">
        <v>853</v>
      </c>
      <c r="F240" s="259" t="s">
        <v>854</v>
      </c>
      <c r="G240" s="260" t="s">
        <v>363</v>
      </c>
      <c r="H240" s="261">
        <v>27</v>
      </c>
      <c r="I240" s="262"/>
      <c r="J240" s="263">
        <f>ROUND(I240*H240,2)</f>
        <v>0</v>
      </c>
      <c r="K240" s="259" t="s">
        <v>157</v>
      </c>
      <c r="L240" s="264"/>
      <c r="M240" s="265" t="s">
        <v>19</v>
      </c>
      <c r="N240" s="266" t="s">
        <v>40</v>
      </c>
      <c r="O240" s="87"/>
      <c r="P240" s="224">
        <f>O240*H240</f>
        <v>0</v>
      </c>
      <c r="Q240" s="224">
        <v>0.00080000000000000004</v>
      </c>
      <c r="R240" s="224">
        <f>Q240*H240</f>
        <v>0.021600000000000001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175</v>
      </c>
      <c r="AT240" s="226" t="s">
        <v>249</v>
      </c>
      <c r="AU240" s="226" t="s">
        <v>79</v>
      </c>
      <c r="AY240" s="20" t="s">
        <v>151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158</v>
      </c>
      <c r="BM240" s="226" t="s">
        <v>411</v>
      </c>
    </row>
    <row r="241" s="2" customFormat="1" ht="16.5" customHeight="1">
      <c r="A241" s="41"/>
      <c r="B241" s="42"/>
      <c r="C241" s="257" t="s">
        <v>287</v>
      </c>
      <c r="D241" s="257" t="s">
        <v>249</v>
      </c>
      <c r="E241" s="258" t="s">
        <v>855</v>
      </c>
      <c r="F241" s="259" t="s">
        <v>856</v>
      </c>
      <c r="G241" s="260" t="s">
        <v>363</v>
      </c>
      <c r="H241" s="261">
        <v>5</v>
      </c>
      <c r="I241" s="262"/>
      <c r="J241" s="263">
        <f>ROUND(I241*H241,2)</f>
        <v>0</v>
      </c>
      <c r="K241" s="259" t="s">
        <v>157</v>
      </c>
      <c r="L241" s="264"/>
      <c r="M241" s="265" t="s">
        <v>19</v>
      </c>
      <c r="N241" s="266" t="s">
        <v>40</v>
      </c>
      <c r="O241" s="87"/>
      <c r="P241" s="224">
        <f>O241*H241</f>
        <v>0</v>
      </c>
      <c r="Q241" s="224">
        <v>0.001</v>
      </c>
      <c r="R241" s="224">
        <f>Q241*H241</f>
        <v>0.0050000000000000001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175</v>
      </c>
      <c r="AT241" s="226" t="s">
        <v>249</v>
      </c>
      <c r="AU241" s="226" t="s">
        <v>79</v>
      </c>
      <c r="AY241" s="20" t="s">
        <v>151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158</v>
      </c>
      <c r="BM241" s="226" t="s">
        <v>419</v>
      </c>
    </row>
    <row r="242" s="2" customFormat="1" ht="16.5" customHeight="1">
      <c r="A242" s="41"/>
      <c r="B242" s="42"/>
      <c r="C242" s="257" t="s">
        <v>435</v>
      </c>
      <c r="D242" s="257" t="s">
        <v>249</v>
      </c>
      <c r="E242" s="258" t="s">
        <v>857</v>
      </c>
      <c r="F242" s="259" t="s">
        <v>858</v>
      </c>
      <c r="G242" s="260" t="s">
        <v>363</v>
      </c>
      <c r="H242" s="261">
        <v>19</v>
      </c>
      <c r="I242" s="262"/>
      <c r="J242" s="263">
        <f>ROUND(I242*H242,2)</f>
        <v>0</v>
      </c>
      <c r="K242" s="259" t="s">
        <v>157</v>
      </c>
      <c r="L242" s="264"/>
      <c r="M242" s="265" t="s">
        <v>19</v>
      </c>
      <c r="N242" s="266" t="s">
        <v>40</v>
      </c>
      <c r="O242" s="87"/>
      <c r="P242" s="224">
        <f>O242*H242</f>
        <v>0</v>
      </c>
      <c r="Q242" s="224">
        <v>0.00069999999999999999</v>
      </c>
      <c r="R242" s="224">
        <f>Q242*H242</f>
        <v>0.013299999999999999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175</v>
      </c>
      <c r="AT242" s="226" t="s">
        <v>249</v>
      </c>
      <c r="AU242" s="226" t="s">
        <v>79</v>
      </c>
      <c r="AY242" s="20" t="s">
        <v>151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158</v>
      </c>
      <c r="BM242" s="226" t="s">
        <v>427</v>
      </c>
    </row>
    <row r="243" s="2" customFormat="1" ht="16.5" customHeight="1">
      <c r="A243" s="41"/>
      <c r="B243" s="42"/>
      <c r="C243" s="257" t="s">
        <v>294</v>
      </c>
      <c r="D243" s="257" t="s">
        <v>249</v>
      </c>
      <c r="E243" s="258" t="s">
        <v>859</v>
      </c>
      <c r="F243" s="259" t="s">
        <v>860</v>
      </c>
      <c r="G243" s="260" t="s">
        <v>363</v>
      </c>
      <c r="H243" s="261">
        <v>19</v>
      </c>
      <c r="I243" s="262"/>
      <c r="J243" s="263">
        <f>ROUND(I243*H243,2)</f>
        <v>0</v>
      </c>
      <c r="K243" s="259" t="s">
        <v>157</v>
      </c>
      <c r="L243" s="264"/>
      <c r="M243" s="265" t="s">
        <v>19</v>
      </c>
      <c r="N243" s="266" t="s">
        <v>40</v>
      </c>
      <c r="O243" s="87"/>
      <c r="P243" s="224">
        <f>O243*H243</f>
        <v>0</v>
      </c>
      <c r="Q243" s="224">
        <v>0.00069999999999999999</v>
      </c>
      <c r="R243" s="224">
        <f>Q243*H243</f>
        <v>0.013299999999999999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175</v>
      </c>
      <c r="AT243" s="226" t="s">
        <v>249</v>
      </c>
      <c r="AU243" s="226" t="s">
        <v>79</v>
      </c>
      <c r="AY243" s="20" t="s">
        <v>151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158</v>
      </c>
      <c r="BM243" s="226" t="s">
        <v>430</v>
      </c>
    </row>
    <row r="244" s="2" customFormat="1" ht="24.15" customHeight="1">
      <c r="A244" s="41"/>
      <c r="B244" s="42"/>
      <c r="C244" s="215" t="s">
        <v>444</v>
      </c>
      <c r="D244" s="215" t="s">
        <v>153</v>
      </c>
      <c r="E244" s="216" t="s">
        <v>861</v>
      </c>
      <c r="F244" s="217" t="s">
        <v>862</v>
      </c>
      <c r="G244" s="218" t="s">
        <v>363</v>
      </c>
      <c r="H244" s="219">
        <v>7</v>
      </c>
      <c r="I244" s="220"/>
      <c r="J244" s="221">
        <f>ROUND(I244*H244,2)</f>
        <v>0</v>
      </c>
      <c r="K244" s="217" t="s">
        <v>157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1.2500000000000001E-06</v>
      </c>
      <c r="R244" s="224">
        <f>Q244*H244</f>
        <v>8.7500000000000009E-06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158</v>
      </c>
      <c r="AT244" s="226" t="s">
        <v>153</v>
      </c>
      <c r="AU244" s="226" t="s">
        <v>79</v>
      </c>
      <c r="AY244" s="20" t="s">
        <v>151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158</v>
      </c>
      <c r="BM244" s="226" t="s">
        <v>438</v>
      </c>
    </row>
    <row r="245" s="2" customFormat="1">
      <c r="A245" s="41"/>
      <c r="B245" s="42"/>
      <c r="C245" s="43"/>
      <c r="D245" s="228" t="s">
        <v>159</v>
      </c>
      <c r="E245" s="43"/>
      <c r="F245" s="229" t="s">
        <v>863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159</v>
      </c>
      <c r="AU245" s="20" t="s">
        <v>79</v>
      </c>
    </row>
    <row r="246" s="2" customFormat="1" ht="16.5" customHeight="1">
      <c r="A246" s="41"/>
      <c r="B246" s="42"/>
      <c r="C246" s="257" t="s">
        <v>302</v>
      </c>
      <c r="D246" s="257" t="s">
        <v>249</v>
      </c>
      <c r="E246" s="258" t="s">
        <v>864</v>
      </c>
      <c r="F246" s="259" t="s">
        <v>865</v>
      </c>
      <c r="G246" s="260" t="s">
        <v>363</v>
      </c>
      <c r="H246" s="261">
        <v>7</v>
      </c>
      <c r="I246" s="262"/>
      <c r="J246" s="263">
        <f>ROUND(I246*H246,2)</f>
        <v>0</v>
      </c>
      <c r="K246" s="259" t="s">
        <v>157</v>
      </c>
      <c r="L246" s="264"/>
      <c r="M246" s="265" t="s">
        <v>19</v>
      </c>
      <c r="N246" s="266" t="s">
        <v>40</v>
      </c>
      <c r="O246" s="87"/>
      <c r="P246" s="224">
        <f>O246*H246</f>
        <v>0</v>
      </c>
      <c r="Q246" s="224">
        <v>0.0042599999999999999</v>
      </c>
      <c r="R246" s="224">
        <f>Q246*H246</f>
        <v>0.029819999999999999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175</v>
      </c>
      <c r="AT246" s="226" t="s">
        <v>249</v>
      </c>
      <c r="AU246" s="226" t="s">
        <v>79</v>
      </c>
      <c r="AY246" s="20" t="s">
        <v>151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158</v>
      </c>
      <c r="BM246" s="226" t="s">
        <v>866</v>
      </c>
    </row>
    <row r="247" s="2" customFormat="1" ht="16.5" customHeight="1">
      <c r="A247" s="41"/>
      <c r="B247" s="42"/>
      <c r="C247" s="257" t="s">
        <v>456</v>
      </c>
      <c r="D247" s="257" t="s">
        <v>249</v>
      </c>
      <c r="E247" s="258" t="s">
        <v>867</v>
      </c>
      <c r="F247" s="259" t="s">
        <v>868</v>
      </c>
      <c r="G247" s="260" t="s">
        <v>363</v>
      </c>
      <c r="H247" s="261">
        <v>1</v>
      </c>
      <c r="I247" s="262"/>
      <c r="J247" s="263">
        <f>ROUND(I247*H247,2)</f>
        <v>0</v>
      </c>
      <c r="K247" s="259" t="s">
        <v>157</v>
      </c>
      <c r="L247" s="264"/>
      <c r="M247" s="265" t="s">
        <v>19</v>
      </c>
      <c r="N247" s="266" t="s">
        <v>40</v>
      </c>
      <c r="O247" s="87"/>
      <c r="P247" s="224">
        <f>O247*H247</f>
        <v>0</v>
      </c>
      <c r="Q247" s="224">
        <v>0.014710000000000001</v>
      </c>
      <c r="R247" s="224">
        <f>Q247*H247</f>
        <v>0.014710000000000001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175</v>
      </c>
      <c r="AT247" s="226" t="s">
        <v>249</v>
      </c>
      <c r="AU247" s="226" t="s">
        <v>79</v>
      </c>
      <c r="AY247" s="20" t="s">
        <v>151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158</v>
      </c>
      <c r="BM247" s="226" t="s">
        <v>447</v>
      </c>
    </row>
    <row r="248" s="2" customFormat="1" ht="16.5" customHeight="1">
      <c r="A248" s="41"/>
      <c r="B248" s="42"/>
      <c r="C248" s="215" t="s">
        <v>464</v>
      </c>
      <c r="D248" s="215" t="s">
        <v>153</v>
      </c>
      <c r="E248" s="216" t="s">
        <v>869</v>
      </c>
      <c r="F248" s="217" t="s">
        <v>870</v>
      </c>
      <c r="G248" s="218" t="s">
        <v>363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158</v>
      </c>
      <c r="AT248" s="226" t="s">
        <v>153</v>
      </c>
      <c r="AU248" s="226" t="s">
        <v>79</v>
      </c>
      <c r="AY248" s="20" t="s">
        <v>151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158</v>
      </c>
      <c r="BM248" s="226" t="s">
        <v>451</v>
      </c>
    </row>
    <row r="249" s="2" customFormat="1" ht="16.5" customHeight="1">
      <c r="A249" s="41"/>
      <c r="B249" s="42"/>
      <c r="C249" s="257" t="s">
        <v>471</v>
      </c>
      <c r="D249" s="257" t="s">
        <v>249</v>
      </c>
      <c r="E249" s="258" t="s">
        <v>871</v>
      </c>
      <c r="F249" s="259" t="s">
        <v>872</v>
      </c>
      <c r="G249" s="260" t="s">
        <v>363</v>
      </c>
      <c r="H249" s="261">
        <v>1</v>
      </c>
      <c r="I249" s="262"/>
      <c r="J249" s="263">
        <f>ROUND(I249*H249,2)</f>
        <v>0</v>
      </c>
      <c r="K249" s="259" t="s">
        <v>19</v>
      </c>
      <c r="L249" s="264"/>
      <c r="M249" s="265" t="s">
        <v>19</v>
      </c>
      <c r="N249" s="266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175</v>
      </c>
      <c r="AT249" s="226" t="s">
        <v>249</v>
      </c>
      <c r="AU249" s="226" t="s">
        <v>79</v>
      </c>
      <c r="AY249" s="20" t="s">
        <v>151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158</v>
      </c>
      <c r="BM249" s="226" t="s">
        <v>459</v>
      </c>
    </row>
    <row r="250" s="2" customFormat="1" ht="16.5" customHeight="1">
      <c r="A250" s="41"/>
      <c r="B250" s="42"/>
      <c r="C250" s="215" t="s">
        <v>477</v>
      </c>
      <c r="D250" s="215" t="s">
        <v>153</v>
      </c>
      <c r="E250" s="216" t="s">
        <v>873</v>
      </c>
      <c r="F250" s="217" t="s">
        <v>874</v>
      </c>
      <c r="G250" s="218" t="s">
        <v>363</v>
      </c>
      <c r="H250" s="219">
        <v>1</v>
      </c>
      <c r="I250" s="220"/>
      <c r="J250" s="221">
        <f>ROUND(I250*H250,2)</f>
        <v>0</v>
      </c>
      <c r="K250" s="217" t="s">
        <v>157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0.010186000000000001</v>
      </c>
      <c r="R250" s="224">
        <f>Q250*H250</f>
        <v>0.010186000000000001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158</v>
      </c>
      <c r="AT250" s="226" t="s">
        <v>153</v>
      </c>
      <c r="AU250" s="226" t="s">
        <v>79</v>
      </c>
      <c r="AY250" s="20" t="s">
        <v>151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158</v>
      </c>
      <c r="BM250" s="226" t="s">
        <v>467</v>
      </c>
    </row>
    <row r="251" s="2" customFormat="1">
      <c r="A251" s="41"/>
      <c r="B251" s="42"/>
      <c r="C251" s="43"/>
      <c r="D251" s="228" t="s">
        <v>159</v>
      </c>
      <c r="E251" s="43"/>
      <c r="F251" s="229" t="s">
        <v>875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159</v>
      </c>
      <c r="AU251" s="20" t="s">
        <v>79</v>
      </c>
    </row>
    <row r="252" s="2" customFormat="1">
      <c r="A252" s="41"/>
      <c r="B252" s="42"/>
      <c r="C252" s="43"/>
      <c r="D252" s="235" t="s">
        <v>238</v>
      </c>
      <c r="E252" s="43"/>
      <c r="F252" s="256" t="s">
        <v>876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238</v>
      </c>
      <c r="AU252" s="20" t="s">
        <v>79</v>
      </c>
    </row>
    <row r="253" s="2" customFormat="1" ht="16.5" customHeight="1">
      <c r="A253" s="41"/>
      <c r="B253" s="42"/>
      <c r="C253" s="257" t="s">
        <v>482</v>
      </c>
      <c r="D253" s="257" t="s">
        <v>249</v>
      </c>
      <c r="E253" s="258" t="s">
        <v>877</v>
      </c>
      <c r="F253" s="259" t="s">
        <v>878</v>
      </c>
      <c r="G253" s="260" t="s">
        <v>363</v>
      </c>
      <c r="H253" s="261">
        <v>1</v>
      </c>
      <c r="I253" s="262"/>
      <c r="J253" s="263">
        <f>ROUND(I253*H253,2)</f>
        <v>0</v>
      </c>
      <c r="K253" s="259" t="s">
        <v>157</v>
      </c>
      <c r="L253" s="264"/>
      <c r="M253" s="265" t="s">
        <v>19</v>
      </c>
      <c r="N253" s="266" t="s">
        <v>40</v>
      </c>
      <c r="O253" s="87"/>
      <c r="P253" s="224">
        <f>O253*H253</f>
        <v>0</v>
      </c>
      <c r="Q253" s="224">
        <v>0.52600000000000002</v>
      </c>
      <c r="R253" s="224">
        <f>Q253*H253</f>
        <v>0.52600000000000002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175</v>
      </c>
      <c r="AT253" s="226" t="s">
        <v>249</v>
      </c>
      <c r="AU253" s="226" t="s">
        <v>79</v>
      </c>
      <c r="AY253" s="20" t="s">
        <v>151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158</v>
      </c>
      <c r="BM253" s="226" t="s">
        <v>879</v>
      </c>
    </row>
    <row r="254" s="2" customFormat="1" ht="16.5" customHeight="1">
      <c r="A254" s="41"/>
      <c r="B254" s="42"/>
      <c r="C254" s="215" t="s">
        <v>310</v>
      </c>
      <c r="D254" s="215" t="s">
        <v>153</v>
      </c>
      <c r="E254" s="216" t="s">
        <v>880</v>
      </c>
      <c r="F254" s="217" t="s">
        <v>881</v>
      </c>
      <c r="G254" s="218" t="s">
        <v>363</v>
      </c>
      <c r="H254" s="219">
        <v>4</v>
      </c>
      <c r="I254" s="220"/>
      <c r="J254" s="221">
        <f>ROUND(I254*H254,2)</f>
        <v>0</v>
      </c>
      <c r="K254" s="217" t="s">
        <v>157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0.028539999999999999</v>
      </c>
      <c r="R254" s="224">
        <f>Q254*H254</f>
        <v>0.11416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158</v>
      </c>
      <c r="AT254" s="226" t="s">
        <v>153</v>
      </c>
      <c r="AU254" s="226" t="s">
        <v>79</v>
      </c>
      <c r="AY254" s="20" t="s">
        <v>151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158</v>
      </c>
      <c r="BM254" s="226" t="s">
        <v>882</v>
      </c>
    </row>
    <row r="255" s="2" customFormat="1">
      <c r="A255" s="41"/>
      <c r="B255" s="42"/>
      <c r="C255" s="43"/>
      <c r="D255" s="228" t="s">
        <v>159</v>
      </c>
      <c r="E255" s="43"/>
      <c r="F255" s="229" t="s">
        <v>883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159</v>
      </c>
      <c r="AU255" s="20" t="s">
        <v>79</v>
      </c>
    </row>
    <row r="256" s="2" customFormat="1" ht="16.5" customHeight="1">
      <c r="A256" s="41"/>
      <c r="B256" s="42"/>
      <c r="C256" s="257" t="s">
        <v>497</v>
      </c>
      <c r="D256" s="257" t="s">
        <v>249</v>
      </c>
      <c r="E256" s="258" t="s">
        <v>884</v>
      </c>
      <c r="F256" s="259" t="s">
        <v>885</v>
      </c>
      <c r="G256" s="260" t="s">
        <v>363</v>
      </c>
      <c r="H256" s="261">
        <v>4</v>
      </c>
      <c r="I256" s="262"/>
      <c r="J256" s="263">
        <f>ROUND(I256*H256,2)</f>
        <v>0</v>
      </c>
      <c r="K256" s="259" t="s">
        <v>19</v>
      </c>
      <c r="L256" s="264"/>
      <c r="M256" s="265" t="s">
        <v>19</v>
      </c>
      <c r="N256" s="266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175</v>
      </c>
      <c r="AT256" s="226" t="s">
        <v>249</v>
      </c>
      <c r="AU256" s="226" t="s">
        <v>79</v>
      </c>
      <c r="AY256" s="20" t="s">
        <v>151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158</v>
      </c>
      <c r="BM256" s="226" t="s">
        <v>474</v>
      </c>
    </row>
    <row r="257" s="2" customFormat="1">
      <c r="A257" s="41"/>
      <c r="B257" s="42"/>
      <c r="C257" s="43"/>
      <c r="D257" s="235" t="s">
        <v>238</v>
      </c>
      <c r="E257" s="43"/>
      <c r="F257" s="256" t="s">
        <v>886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238</v>
      </c>
      <c r="AU257" s="20" t="s">
        <v>79</v>
      </c>
    </row>
    <row r="258" s="2" customFormat="1" ht="16.5" customHeight="1">
      <c r="A258" s="41"/>
      <c r="B258" s="42"/>
      <c r="C258" s="215" t="s">
        <v>316</v>
      </c>
      <c r="D258" s="215" t="s">
        <v>153</v>
      </c>
      <c r="E258" s="216" t="s">
        <v>887</v>
      </c>
      <c r="F258" s="217" t="s">
        <v>888</v>
      </c>
      <c r="G258" s="218" t="s">
        <v>363</v>
      </c>
      <c r="H258" s="219">
        <v>4</v>
      </c>
      <c r="I258" s="220"/>
      <c r="J258" s="221">
        <f>ROUND(I258*H258,2)</f>
        <v>0</v>
      </c>
      <c r="K258" s="217" t="s">
        <v>157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0.039273919999999997</v>
      </c>
      <c r="R258" s="224">
        <f>Q258*H258</f>
        <v>0.15709567999999999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158</v>
      </c>
      <c r="AT258" s="226" t="s">
        <v>153</v>
      </c>
      <c r="AU258" s="226" t="s">
        <v>79</v>
      </c>
      <c r="AY258" s="20" t="s">
        <v>151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158</v>
      </c>
      <c r="BM258" s="226" t="s">
        <v>480</v>
      </c>
    </row>
    <row r="259" s="2" customFormat="1">
      <c r="A259" s="41"/>
      <c r="B259" s="42"/>
      <c r="C259" s="43"/>
      <c r="D259" s="228" t="s">
        <v>159</v>
      </c>
      <c r="E259" s="43"/>
      <c r="F259" s="229" t="s">
        <v>889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159</v>
      </c>
      <c r="AU259" s="20" t="s">
        <v>79</v>
      </c>
    </row>
    <row r="260" s="2" customFormat="1" ht="16.5" customHeight="1">
      <c r="A260" s="41"/>
      <c r="B260" s="42"/>
      <c r="C260" s="257" t="s">
        <v>890</v>
      </c>
      <c r="D260" s="257" t="s">
        <v>249</v>
      </c>
      <c r="E260" s="258" t="s">
        <v>891</v>
      </c>
      <c r="F260" s="259" t="s">
        <v>892</v>
      </c>
      <c r="G260" s="260" t="s">
        <v>363</v>
      </c>
      <c r="H260" s="261">
        <v>4</v>
      </c>
      <c r="I260" s="262"/>
      <c r="J260" s="263">
        <f>ROUND(I260*H260,2)</f>
        <v>0</v>
      </c>
      <c r="K260" s="259" t="s">
        <v>157</v>
      </c>
      <c r="L260" s="264"/>
      <c r="M260" s="265" t="s">
        <v>19</v>
      </c>
      <c r="N260" s="266" t="s">
        <v>40</v>
      </c>
      <c r="O260" s="87"/>
      <c r="P260" s="224">
        <f>O260*H260</f>
        <v>0</v>
      </c>
      <c r="Q260" s="224">
        <v>0.52100000000000002</v>
      </c>
      <c r="R260" s="224">
        <f>Q260*H260</f>
        <v>2.0840000000000001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175</v>
      </c>
      <c r="AT260" s="226" t="s">
        <v>249</v>
      </c>
      <c r="AU260" s="226" t="s">
        <v>79</v>
      </c>
      <c r="AY260" s="20" t="s">
        <v>151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158</v>
      </c>
      <c r="BM260" s="226" t="s">
        <v>485</v>
      </c>
    </row>
    <row r="261" s="2" customFormat="1" ht="24.15" customHeight="1">
      <c r="A261" s="41"/>
      <c r="B261" s="42"/>
      <c r="C261" s="215" t="s">
        <v>634</v>
      </c>
      <c r="D261" s="215" t="s">
        <v>153</v>
      </c>
      <c r="E261" s="216" t="s">
        <v>893</v>
      </c>
      <c r="F261" s="217" t="s">
        <v>894</v>
      </c>
      <c r="G261" s="218" t="s">
        <v>363</v>
      </c>
      <c r="H261" s="219">
        <v>12</v>
      </c>
      <c r="I261" s="220"/>
      <c r="J261" s="221">
        <f>ROUND(I261*H261,2)</f>
        <v>0</v>
      </c>
      <c r="K261" s="217" t="s">
        <v>157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0.068771600000000002</v>
      </c>
      <c r="R261" s="224">
        <f>Q261*H261</f>
        <v>0.82525920000000008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158</v>
      </c>
      <c r="AT261" s="226" t="s">
        <v>153</v>
      </c>
      <c r="AU261" s="226" t="s">
        <v>79</v>
      </c>
      <c r="AY261" s="20" t="s">
        <v>151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158</v>
      </c>
      <c r="BM261" s="226" t="s">
        <v>492</v>
      </c>
    </row>
    <row r="262" s="2" customFormat="1">
      <c r="A262" s="41"/>
      <c r="B262" s="42"/>
      <c r="C262" s="43"/>
      <c r="D262" s="228" t="s">
        <v>159</v>
      </c>
      <c r="E262" s="43"/>
      <c r="F262" s="229" t="s">
        <v>895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159</v>
      </c>
      <c r="AU262" s="20" t="s">
        <v>79</v>
      </c>
    </row>
    <row r="263" s="2" customFormat="1" ht="24.15" customHeight="1">
      <c r="A263" s="41"/>
      <c r="B263" s="42"/>
      <c r="C263" s="215" t="s">
        <v>896</v>
      </c>
      <c r="D263" s="215" t="s">
        <v>153</v>
      </c>
      <c r="E263" s="216" t="s">
        <v>897</v>
      </c>
      <c r="F263" s="217" t="s">
        <v>898</v>
      </c>
      <c r="G263" s="218" t="s">
        <v>363</v>
      </c>
      <c r="H263" s="219">
        <v>12</v>
      </c>
      <c r="I263" s="220"/>
      <c r="J263" s="221">
        <f>ROUND(I263*H263,2)</f>
        <v>0</v>
      </c>
      <c r="K263" s="217" t="s">
        <v>157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0.0124178</v>
      </c>
      <c r="R263" s="224">
        <f>Q263*H263</f>
        <v>0.1490136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158</v>
      </c>
      <c r="AT263" s="226" t="s">
        <v>153</v>
      </c>
      <c r="AU263" s="226" t="s">
        <v>79</v>
      </c>
      <c r="AY263" s="20" t="s">
        <v>151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158</v>
      </c>
      <c r="BM263" s="226" t="s">
        <v>899</v>
      </c>
    </row>
    <row r="264" s="2" customFormat="1">
      <c r="A264" s="41"/>
      <c r="B264" s="42"/>
      <c r="C264" s="43"/>
      <c r="D264" s="228" t="s">
        <v>159</v>
      </c>
      <c r="E264" s="43"/>
      <c r="F264" s="229" t="s">
        <v>900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159</v>
      </c>
      <c r="AU264" s="20" t="s">
        <v>79</v>
      </c>
    </row>
    <row r="265" s="2" customFormat="1" ht="24.15" customHeight="1">
      <c r="A265" s="41"/>
      <c r="B265" s="42"/>
      <c r="C265" s="215" t="s">
        <v>500</v>
      </c>
      <c r="D265" s="215" t="s">
        <v>153</v>
      </c>
      <c r="E265" s="216" t="s">
        <v>901</v>
      </c>
      <c r="F265" s="217" t="s">
        <v>902</v>
      </c>
      <c r="G265" s="218" t="s">
        <v>363</v>
      </c>
      <c r="H265" s="219">
        <v>12</v>
      </c>
      <c r="I265" s="220"/>
      <c r="J265" s="221">
        <f>ROUND(I265*H265,2)</f>
        <v>0</v>
      </c>
      <c r="K265" s="217" t="s">
        <v>157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158</v>
      </c>
      <c r="AT265" s="226" t="s">
        <v>153</v>
      </c>
      <c r="AU265" s="226" t="s">
        <v>79</v>
      </c>
      <c r="AY265" s="20" t="s">
        <v>151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158</v>
      </c>
      <c r="BM265" s="226" t="s">
        <v>501</v>
      </c>
    </row>
    <row r="266" s="2" customFormat="1">
      <c r="A266" s="41"/>
      <c r="B266" s="42"/>
      <c r="C266" s="43"/>
      <c r="D266" s="228" t="s">
        <v>159</v>
      </c>
      <c r="E266" s="43"/>
      <c r="F266" s="229" t="s">
        <v>903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159</v>
      </c>
      <c r="AU266" s="20" t="s">
        <v>79</v>
      </c>
    </row>
    <row r="267" s="2" customFormat="1" ht="24.15" customHeight="1">
      <c r="A267" s="41"/>
      <c r="B267" s="42"/>
      <c r="C267" s="215" t="s">
        <v>904</v>
      </c>
      <c r="D267" s="215" t="s">
        <v>153</v>
      </c>
      <c r="E267" s="216" t="s">
        <v>905</v>
      </c>
      <c r="F267" s="217" t="s">
        <v>906</v>
      </c>
      <c r="G267" s="218" t="s">
        <v>363</v>
      </c>
      <c r="H267" s="219">
        <v>12</v>
      </c>
      <c r="I267" s="220"/>
      <c r="J267" s="221">
        <f>ROUND(I267*H267,2)</f>
        <v>0</v>
      </c>
      <c r="K267" s="217" t="s">
        <v>157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0.054539999999999998</v>
      </c>
      <c r="R267" s="224">
        <f>Q267*H267</f>
        <v>0.65447999999999995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158</v>
      </c>
      <c r="AT267" s="226" t="s">
        <v>153</v>
      </c>
      <c r="AU267" s="226" t="s">
        <v>79</v>
      </c>
      <c r="AY267" s="20" t="s">
        <v>151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158</v>
      </c>
      <c r="BM267" s="226" t="s">
        <v>508</v>
      </c>
    </row>
    <row r="268" s="2" customFormat="1">
      <c r="A268" s="41"/>
      <c r="B268" s="42"/>
      <c r="C268" s="43"/>
      <c r="D268" s="228" t="s">
        <v>159</v>
      </c>
      <c r="E268" s="43"/>
      <c r="F268" s="229" t="s">
        <v>907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159</v>
      </c>
      <c r="AU268" s="20" t="s">
        <v>79</v>
      </c>
    </row>
    <row r="269" s="2" customFormat="1" ht="16.5" customHeight="1">
      <c r="A269" s="41"/>
      <c r="B269" s="42"/>
      <c r="C269" s="215" t="s">
        <v>323</v>
      </c>
      <c r="D269" s="215" t="s">
        <v>153</v>
      </c>
      <c r="E269" s="216" t="s">
        <v>908</v>
      </c>
      <c r="F269" s="217" t="s">
        <v>909</v>
      </c>
      <c r="G269" s="218" t="s">
        <v>363</v>
      </c>
      <c r="H269" s="219">
        <v>1</v>
      </c>
      <c r="I269" s="220"/>
      <c r="J269" s="221">
        <f>ROUND(I269*H269,2)</f>
        <v>0</v>
      </c>
      <c r="K269" s="217" t="s">
        <v>157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0.124223</v>
      </c>
      <c r="R269" s="224">
        <f>Q269*H269</f>
        <v>0.124223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158</v>
      </c>
      <c r="AT269" s="226" t="s">
        <v>153</v>
      </c>
      <c r="AU269" s="226" t="s">
        <v>79</v>
      </c>
      <c r="AY269" s="20" t="s">
        <v>151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158</v>
      </c>
      <c r="BM269" s="226" t="s">
        <v>910</v>
      </c>
    </row>
    <row r="270" s="2" customFormat="1">
      <c r="A270" s="41"/>
      <c r="B270" s="42"/>
      <c r="C270" s="43"/>
      <c r="D270" s="228" t="s">
        <v>159</v>
      </c>
      <c r="E270" s="43"/>
      <c r="F270" s="229" t="s">
        <v>911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159</v>
      </c>
      <c r="AU270" s="20" t="s">
        <v>79</v>
      </c>
    </row>
    <row r="271" s="2" customFormat="1" ht="16.5" customHeight="1">
      <c r="A271" s="41"/>
      <c r="B271" s="42"/>
      <c r="C271" s="257" t="s">
        <v>912</v>
      </c>
      <c r="D271" s="257" t="s">
        <v>249</v>
      </c>
      <c r="E271" s="258" t="s">
        <v>913</v>
      </c>
      <c r="F271" s="259" t="s">
        <v>914</v>
      </c>
      <c r="G271" s="260" t="s">
        <v>363</v>
      </c>
      <c r="H271" s="261">
        <v>1</v>
      </c>
      <c r="I271" s="262"/>
      <c r="J271" s="263">
        <f>ROUND(I271*H271,2)</f>
        <v>0</v>
      </c>
      <c r="K271" s="259" t="s">
        <v>157</v>
      </c>
      <c r="L271" s="264"/>
      <c r="M271" s="265" t="s">
        <v>19</v>
      </c>
      <c r="N271" s="266" t="s">
        <v>40</v>
      </c>
      <c r="O271" s="87"/>
      <c r="P271" s="224">
        <f>O271*H271</f>
        <v>0</v>
      </c>
      <c r="Q271" s="224">
        <v>0.108</v>
      </c>
      <c r="R271" s="224">
        <f>Q271*H271</f>
        <v>0.108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175</v>
      </c>
      <c r="AT271" s="226" t="s">
        <v>249</v>
      </c>
      <c r="AU271" s="226" t="s">
        <v>79</v>
      </c>
      <c r="AY271" s="20" t="s">
        <v>151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158</v>
      </c>
      <c r="BM271" s="226" t="s">
        <v>915</v>
      </c>
    </row>
    <row r="272" s="2" customFormat="1" ht="16.5" customHeight="1">
      <c r="A272" s="41"/>
      <c r="B272" s="42"/>
      <c r="C272" s="215" t="s">
        <v>647</v>
      </c>
      <c r="D272" s="215" t="s">
        <v>153</v>
      </c>
      <c r="E272" s="216" t="s">
        <v>916</v>
      </c>
      <c r="F272" s="217" t="s">
        <v>917</v>
      </c>
      <c r="G272" s="218" t="s">
        <v>363</v>
      </c>
      <c r="H272" s="219">
        <v>5</v>
      </c>
      <c r="I272" s="220"/>
      <c r="J272" s="221">
        <f>ROUND(I272*H272,2)</f>
        <v>0</v>
      </c>
      <c r="K272" s="217" t="s">
        <v>157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0.124223</v>
      </c>
      <c r="R272" s="224">
        <f>Q272*H272</f>
        <v>0.62111499999999997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158</v>
      </c>
      <c r="AT272" s="226" t="s">
        <v>153</v>
      </c>
      <c r="AU272" s="226" t="s">
        <v>79</v>
      </c>
      <c r="AY272" s="20" t="s">
        <v>151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158</v>
      </c>
      <c r="BM272" s="226" t="s">
        <v>918</v>
      </c>
    </row>
    <row r="273" s="2" customFormat="1">
      <c r="A273" s="41"/>
      <c r="B273" s="42"/>
      <c r="C273" s="43"/>
      <c r="D273" s="228" t="s">
        <v>159</v>
      </c>
      <c r="E273" s="43"/>
      <c r="F273" s="229" t="s">
        <v>919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159</v>
      </c>
      <c r="AU273" s="20" t="s">
        <v>79</v>
      </c>
    </row>
    <row r="274" s="2" customFormat="1" ht="16.5" customHeight="1">
      <c r="A274" s="41"/>
      <c r="B274" s="42"/>
      <c r="C274" s="257" t="s">
        <v>920</v>
      </c>
      <c r="D274" s="257" t="s">
        <v>249</v>
      </c>
      <c r="E274" s="258" t="s">
        <v>921</v>
      </c>
      <c r="F274" s="259" t="s">
        <v>922</v>
      </c>
      <c r="G274" s="260" t="s">
        <v>363</v>
      </c>
      <c r="H274" s="261">
        <v>5</v>
      </c>
      <c r="I274" s="262"/>
      <c r="J274" s="263">
        <f>ROUND(I274*H274,2)</f>
        <v>0</v>
      </c>
      <c r="K274" s="259" t="s">
        <v>157</v>
      </c>
      <c r="L274" s="264"/>
      <c r="M274" s="265" t="s">
        <v>19</v>
      </c>
      <c r="N274" s="266" t="s">
        <v>40</v>
      </c>
      <c r="O274" s="87"/>
      <c r="P274" s="224">
        <f>O274*H274</f>
        <v>0</v>
      </c>
      <c r="Q274" s="224">
        <v>0.067000000000000004</v>
      </c>
      <c r="R274" s="224">
        <f>Q274*H274</f>
        <v>0.33500000000000002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175</v>
      </c>
      <c r="AT274" s="226" t="s">
        <v>249</v>
      </c>
      <c r="AU274" s="226" t="s">
        <v>79</v>
      </c>
      <c r="AY274" s="20" t="s">
        <v>151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158</v>
      </c>
      <c r="BM274" s="226" t="s">
        <v>923</v>
      </c>
    </row>
    <row r="275" s="2" customFormat="1" ht="16.5" customHeight="1">
      <c r="A275" s="41"/>
      <c r="B275" s="42"/>
      <c r="C275" s="215" t="s">
        <v>340</v>
      </c>
      <c r="D275" s="215" t="s">
        <v>153</v>
      </c>
      <c r="E275" s="216" t="s">
        <v>924</v>
      </c>
      <c r="F275" s="217" t="s">
        <v>925</v>
      </c>
      <c r="G275" s="218" t="s">
        <v>363</v>
      </c>
      <c r="H275" s="219">
        <v>6</v>
      </c>
      <c r="I275" s="220"/>
      <c r="J275" s="221">
        <f>ROUND(I275*H275,2)</f>
        <v>0</v>
      </c>
      <c r="K275" s="217" t="s">
        <v>157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0.029722999999999999</v>
      </c>
      <c r="R275" s="224">
        <f>Q275*H275</f>
        <v>0.178338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158</v>
      </c>
      <c r="AT275" s="226" t="s">
        <v>153</v>
      </c>
      <c r="AU275" s="226" t="s">
        <v>79</v>
      </c>
      <c r="AY275" s="20" t="s">
        <v>151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158</v>
      </c>
      <c r="BM275" s="226" t="s">
        <v>926</v>
      </c>
    </row>
    <row r="276" s="2" customFormat="1">
      <c r="A276" s="41"/>
      <c r="B276" s="42"/>
      <c r="C276" s="43"/>
      <c r="D276" s="228" t="s">
        <v>159</v>
      </c>
      <c r="E276" s="43"/>
      <c r="F276" s="229" t="s">
        <v>927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159</v>
      </c>
      <c r="AU276" s="20" t="s">
        <v>79</v>
      </c>
    </row>
    <row r="277" s="2" customFormat="1" ht="16.5" customHeight="1">
      <c r="A277" s="41"/>
      <c r="B277" s="42"/>
      <c r="C277" s="257" t="s">
        <v>928</v>
      </c>
      <c r="D277" s="257" t="s">
        <v>249</v>
      </c>
      <c r="E277" s="258" t="s">
        <v>929</v>
      </c>
      <c r="F277" s="259" t="s">
        <v>930</v>
      </c>
      <c r="G277" s="260" t="s">
        <v>363</v>
      </c>
      <c r="H277" s="261">
        <v>6</v>
      </c>
      <c r="I277" s="262"/>
      <c r="J277" s="263">
        <f>ROUND(I277*H277,2)</f>
        <v>0</v>
      </c>
      <c r="K277" s="259" t="s">
        <v>157</v>
      </c>
      <c r="L277" s="264"/>
      <c r="M277" s="265" t="s">
        <v>19</v>
      </c>
      <c r="N277" s="266" t="s">
        <v>40</v>
      </c>
      <c r="O277" s="87"/>
      <c r="P277" s="224">
        <f>O277*H277</f>
        <v>0</v>
      </c>
      <c r="Q277" s="224">
        <v>0.111</v>
      </c>
      <c r="R277" s="224">
        <f>Q277*H277</f>
        <v>0.66600000000000004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175</v>
      </c>
      <c r="AT277" s="226" t="s">
        <v>249</v>
      </c>
      <c r="AU277" s="226" t="s">
        <v>79</v>
      </c>
      <c r="AY277" s="20" t="s">
        <v>151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158</v>
      </c>
      <c r="BM277" s="226" t="s">
        <v>931</v>
      </c>
    </row>
    <row r="278" s="2" customFormat="1" ht="16.5" customHeight="1">
      <c r="A278" s="41"/>
      <c r="B278" s="42"/>
      <c r="C278" s="215" t="s">
        <v>347</v>
      </c>
      <c r="D278" s="215" t="s">
        <v>153</v>
      </c>
      <c r="E278" s="216" t="s">
        <v>932</v>
      </c>
      <c r="F278" s="217" t="s">
        <v>933</v>
      </c>
      <c r="G278" s="218" t="s">
        <v>363</v>
      </c>
      <c r="H278" s="219">
        <v>6</v>
      </c>
      <c r="I278" s="220"/>
      <c r="J278" s="221">
        <f>ROUND(I278*H278,2)</f>
        <v>0</v>
      </c>
      <c r="K278" s="217" t="s">
        <v>157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0.029722999999999999</v>
      </c>
      <c r="R278" s="224">
        <f>Q278*H278</f>
        <v>0.178338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158</v>
      </c>
      <c r="AT278" s="226" t="s">
        <v>153</v>
      </c>
      <c r="AU278" s="226" t="s">
        <v>79</v>
      </c>
      <c r="AY278" s="20" t="s">
        <v>151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158</v>
      </c>
      <c r="BM278" s="226" t="s">
        <v>934</v>
      </c>
    </row>
    <row r="279" s="2" customFormat="1">
      <c r="A279" s="41"/>
      <c r="B279" s="42"/>
      <c r="C279" s="43"/>
      <c r="D279" s="228" t="s">
        <v>159</v>
      </c>
      <c r="E279" s="43"/>
      <c r="F279" s="229" t="s">
        <v>935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159</v>
      </c>
      <c r="AU279" s="20" t="s">
        <v>79</v>
      </c>
    </row>
    <row r="280" s="2" customFormat="1" ht="16.5" customHeight="1">
      <c r="A280" s="41"/>
      <c r="B280" s="42"/>
      <c r="C280" s="257" t="s">
        <v>936</v>
      </c>
      <c r="D280" s="257" t="s">
        <v>249</v>
      </c>
      <c r="E280" s="258" t="s">
        <v>937</v>
      </c>
      <c r="F280" s="259" t="s">
        <v>938</v>
      </c>
      <c r="G280" s="260" t="s">
        <v>363</v>
      </c>
      <c r="H280" s="261">
        <v>6</v>
      </c>
      <c r="I280" s="262"/>
      <c r="J280" s="263">
        <f>ROUND(I280*H280,2)</f>
        <v>0</v>
      </c>
      <c r="K280" s="259" t="s">
        <v>157</v>
      </c>
      <c r="L280" s="264"/>
      <c r="M280" s="265" t="s">
        <v>19</v>
      </c>
      <c r="N280" s="266" t="s">
        <v>40</v>
      </c>
      <c r="O280" s="87"/>
      <c r="P280" s="224">
        <f>O280*H280</f>
        <v>0</v>
      </c>
      <c r="Q280" s="224">
        <v>0.089999999999999997</v>
      </c>
      <c r="R280" s="224">
        <f>Q280*H280</f>
        <v>0.54000000000000004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175</v>
      </c>
      <c r="AT280" s="226" t="s">
        <v>249</v>
      </c>
      <c r="AU280" s="226" t="s">
        <v>79</v>
      </c>
      <c r="AY280" s="20" t="s">
        <v>151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158</v>
      </c>
      <c r="BM280" s="226" t="s">
        <v>939</v>
      </c>
    </row>
    <row r="281" s="2" customFormat="1" ht="24.15" customHeight="1">
      <c r="A281" s="41"/>
      <c r="B281" s="42"/>
      <c r="C281" s="215" t="s">
        <v>351</v>
      </c>
      <c r="D281" s="215" t="s">
        <v>153</v>
      </c>
      <c r="E281" s="216" t="s">
        <v>940</v>
      </c>
      <c r="F281" s="217" t="s">
        <v>941</v>
      </c>
      <c r="G281" s="218" t="s">
        <v>197</v>
      </c>
      <c r="H281" s="219">
        <v>33.792000000000002</v>
      </c>
      <c r="I281" s="220"/>
      <c r="J281" s="221">
        <f>ROUND(I281*H281,2)</f>
        <v>0</v>
      </c>
      <c r="K281" s="217" t="s">
        <v>157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0.0719495</v>
      </c>
      <c r="R281" s="224">
        <f>Q281*H281</f>
        <v>2.4313175039999999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158</v>
      </c>
      <c r="AT281" s="226" t="s">
        <v>153</v>
      </c>
      <c r="AU281" s="226" t="s">
        <v>79</v>
      </c>
      <c r="AY281" s="20" t="s">
        <v>151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158</v>
      </c>
      <c r="BM281" s="226" t="s">
        <v>942</v>
      </c>
    </row>
    <row r="282" s="2" customFormat="1">
      <c r="A282" s="41"/>
      <c r="B282" s="42"/>
      <c r="C282" s="43"/>
      <c r="D282" s="228" t="s">
        <v>159</v>
      </c>
      <c r="E282" s="43"/>
      <c r="F282" s="229" t="s">
        <v>943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159</v>
      </c>
      <c r="AU282" s="20" t="s">
        <v>79</v>
      </c>
    </row>
    <row r="283" s="13" customFormat="1">
      <c r="A283" s="13"/>
      <c r="B283" s="233"/>
      <c r="C283" s="234"/>
      <c r="D283" s="235" t="s">
        <v>161</v>
      </c>
      <c r="E283" s="236" t="s">
        <v>19</v>
      </c>
      <c r="F283" s="237" t="s">
        <v>944</v>
      </c>
      <c r="G283" s="234"/>
      <c r="H283" s="238">
        <v>33.792000000000002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161</v>
      </c>
      <c r="AU283" s="244" t="s">
        <v>79</v>
      </c>
      <c r="AV283" s="13" t="s">
        <v>79</v>
      </c>
      <c r="AW283" s="13" t="s">
        <v>31</v>
      </c>
      <c r="AX283" s="13" t="s">
        <v>77</v>
      </c>
      <c r="AY283" s="244" t="s">
        <v>151</v>
      </c>
    </row>
    <row r="284" s="2" customFormat="1" ht="21.75" customHeight="1">
      <c r="A284" s="41"/>
      <c r="B284" s="42"/>
      <c r="C284" s="215" t="s">
        <v>945</v>
      </c>
      <c r="D284" s="215" t="s">
        <v>153</v>
      </c>
      <c r="E284" s="216" t="s">
        <v>946</v>
      </c>
      <c r="F284" s="217" t="s">
        <v>947</v>
      </c>
      <c r="G284" s="218" t="s">
        <v>363</v>
      </c>
      <c r="H284" s="219">
        <v>5</v>
      </c>
      <c r="I284" s="220"/>
      <c r="J284" s="221">
        <f>ROUND(I284*H284,2)</f>
        <v>0</v>
      </c>
      <c r="K284" s="217" t="s">
        <v>157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0.089999999999999997</v>
      </c>
      <c r="R284" s="224">
        <f>Q284*H284</f>
        <v>0.44999999999999996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158</v>
      </c>
      <c r="AT284" s="226" t="s">
        <v>153</v>
      </c>
      <c r="AU284" s="226" t="s">
        <v>79</v>
      </c>
      <c r="AY284" s="20" t="s">
        <v>151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158</v>
      </c>
      <c r="BM284" s="226" t="s">
        <v>948</v>
      </c>
    </row>
    <row r="285" s="2" customFormat="1">
      <c r="A285" s="41"/>
      <c r="B285" s="42"/>
      <c r="C285" s="43"/>
      <c r="D285" s="228" t="s">
        <v>159</v>
      </c>
      <c r="E285" s="43"/>
      <c r="F285" s="229" t="s">
        <v>949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159</v>
      </c>
      <c r="AU285" s="20" t="s">
        <v>79</v>
      </c>
    </row>
    <row r="286" s="2" customFormat="1" ht="16.5" customHeight="1">
      <c r="A286" s="41"/>
      <c r="B286" s="42"/>
      <c r="C286" s="257" t="s">
        <v>660</v>
      </c>
      <c r="D286" s="257" t="s">
        <v>249</v>
      </c>
      <c r="E286" s="258" t="s">
        <v>950</v>
      </c>
      <c r="F286" s="259" t="s">
        <v>951</v>
      </c>
      <c r="G286" s="260" t="s">
        <v>363</v>
      </c>
      <c r="H286" s="261">
        <v>5</v>
      </c>
      <c r="I286" s="262"/>
      <c r="J286" s="263">
        <f>ROUND(I286*H286,2)</f>
        <v>0</v>
      </c>
      <c r="K286" s="259" t="s">
        <v>157</v>
      </c>
      <c r="L286" s="264"/>
      <c r="M286" s="265" t="s">
        <v>19</v>
      </c>
      <c r="N286" s="266" t="s">
        <v>40</v>
      </c>
      <c r="O286" s="87"/>
      <c r="P286" s="224">
        <f>O286*H286</f>
        <v>0</v>
      </c>
      <c r="Q286" s="224">
        <v>0.099000000000000005</v>
      </c>
      <c r="R286" s="224">
        <f>Q286*H286</f>
        <v>0.495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175</v>
      </c>
      <c r="AT286" s="226" t="s">
        <v>249</v>
      </c>
      <c r="AU286" s="226" t="s">
        <v>79</v>
      </c>
      <c r="AY286" s="20" t="s">
        <v>151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158</v>
      </c>
      <c r="BM286" s="226" t="s">
        <v>952</v>
      </c>
    </row>
    <row r="287" s="2" customFormat="1" ht="16.5" customHeight="1">
      <c r="A287" s="41"/>
      <c r="B287" s="42"/>
      <c r="C287" s="215" t="s">
        <v>953</v>
      </c>
      <c r="D287" s="215" t="s">
        <v>153</v>
      </c>
      <c r="E287" s="216" t="s">
        <v>954</v>
      </c>
      <c r="F287" s="217" t="s">
        <v>955</v>
      </c>
      <c r="G287" s="218" t="s">
        <v>363</v>
      </c>
      <c r="H287" s="219">
        <v>12</v>
      </c>
      <c r="I287" s="220"/>
      <c r="J287" s="221">
        <f>ROUND(I287*H287,2)</f>
        <v>0</v>
      </c>
      <c r="K287" s="217" t="s">
        <v>157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0.217338</v>
      </c>
      <c r="R287" s="224">
        <f>Q287*H287</f>
        <v>2.6080559999999999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158</v>
      </c>
      <c r="AT287" s="226" t="s">
        <v>153</v>
      </c>
      <c r="AU287" s="226" t="s">
        <v>79</v>
      </c>
      <c r="AY287" s="20" t="s">
        <v>151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158</v>
      </c>
      <c r="BM287" s="226" t="s">
        <v>956</v>
      </c>
    </row>
    <row r="288" s="2" customFormat="1">
      <c r="A288" s="41"/>
      <c r="B288" s="42"/>
      <c r="C288" s="43"/>
      <c r="D288" s="228" t="s">
        <v>159</v>
      </c>
      <c r="E288" s="43"/>
      <c r="F288" s="229" t="s">
        <v>957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159</v>
      </c>
      <c r="AU288" s="20" t="s">
        <v>79</v>
      </c>
    </row>
    <row r="289" s="2" customFormat="1" ht="16.5" customHeight="1">
      <c r="A289" s="41"/>
      <c r="B289" s="42"/>
      <c r="C289" s="257" t="s">
        <v>364</v>
      </c>
      <c r="D289" s="257" t="s">
        <v>249</v>
      </c>
      <c r="E289" s="258" t="s">
        <v>958</v>
      </c>
      <c r="F289" s="259" t="s">
        <v>959</v>
      </c>
      <c r="G289" s="260" t="s">
        <v>363</v>
      </c>
      <c r="H289" s="261">
        <v>6</v>
      </c>
      <c r="I289" s="262"/>
      <c r="J289" s="263">
        <f>ROUND(I289*H289,2)</f>
        <v>0</v>
      </c>
      <c r="K289" s="259" t="s">
        <v>157</v>
      </c>
      <c r="L289" s="264"/>
      <c r="M289" s="265" t="s">
        <v>19</v>
      </c>
      <c r="N289" s="266" t="s">
        <v>40</v>
      </c>
      <c r="O289" s="87"/>
      <c r="P289" s="224">
        <f>O289*H289</f>
        <v>0</v>
      </c>
      <c r="Q289" s="224">
        <v>0.095799999999999996</v>
      </c>
      <c r="R289" s="224">
        <f>Q289*H289</f>
        <v>0.57479999999999998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175</v>
      </c>
      <c r="AT289" s="226" t="s">
        <v>249</v>
      </c>
      <c r="AU289" s="226" t="s">
        <v>79</v>
      </c>
      <c r="AY289" s="20" t="s">
        <v>151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158</v>
      </c>
      <c r="BM289" s="226" t="s">
        <v>960</v>
      </c>
    </row>
    <row r="290" s="2" customFormat="1" ht="16.5" customHeight="1">
      <c r="A290" s="41"/>
      <c r="B290" s="42"/>
      <c r="C290" s="257" t="s">
        <v>961</v>
      </c>
      <c r="D290" s="257" t="s">
        <v>249</v>
      </c>
      <c r="E290" s="258" t="s">
        <v>962</v>
      </c>
      <c r="F290" s="259" t="s">
        <v>963</v>
      </c>
      <c r="G290" s="260" t="s">
        <v>363</v>
      </c>
      <c r="H290" s="261">
        <v>6</v>
      </c>
      <c r="I290" s="262"/>
      <c r="J290" s="263">
        <f>ROUND(I290*H290,2)</f>
        <v>0</v>
      </c>
      <c r="K290" s="259" t="s">
        <v>157</v>
      </c>
      <c r="L290" s="264"/>
      <c r="M290" s="265" t="s">
        <v>19</v>
      </c>
      <c r="N290" s="266" t="s">
        <v>40</v>
      </c>
      <c r="O290" s="87"/>
      <c r="P290" s="224">
        <f>O290*H290</f>
        <v>0</v>
      </c>
      <c r="Q290" s="224">
        <v>0.0085000000000000006</v>
      </c>
      <c r="R290" s="224">
        <f>Q290*H290</f>
        <v>0.051000000000000004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175</v>
      </c>
      <c r="AT290" s="226" t="s">
        <v>249</v>
      </c>
      <c r="AU290" s="226" t="s">
        <v>79</v>
      </c>
      <c r="AY290" s="20" t="s">
        <v>151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158</v>
      </c>
      <c r="BM290" s="226" t="s">
        <v>964</v>
      </c>
    </row>
    <row r="291" s="2" customFormat="1" ht="24.15" customHeight="1">
      <c r="A291" s="41"/>
      <c r="B291" s="42"/>
      <c r="C291" s="215" t="s">
        <v>369</v>
      </c>
      <c r="D291" s="215" t="s">
        <v>153</v>
      </c>
      <c r="E291" s="216" t="s">
        <v>965</v>
      </c>
      <c r="F291" s="217" t="s">
        <v>966</v>
      </c>
      <c r="G291" s="218" t="s">
        <v>197</v>
      </c>
      <c r="H291" s="219">
        <v>6.2400000000000002</v>
      </c>
      <c r="I291" s="220"/>
      <c r="J291" s="221">
        <f>ROUND(I291*H291,2)</f>
        <v>0</v>
      </c>
      <c r="K291" s="217" t="s">
        <v>157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2.3010199999999998</v>
      </c>
      <c r="R291" s="224">
        <f>Q291*H291</f>
        <v>14.3583648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158</v>
      </c>
      <c r="AT291" s="226" t="s">
        <v>153</v>
      </c>
      <c r="AU291" s="226" t="s">
        <v>79</v>
      </c>
      <c r="AY291" s="20" t="s">
        <v>151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158</v>
      </c>
      <c r="BM291" s="226" t="s">
        <v>967</v>
      </c>
    </row>
    <row r="292" s="2" customFormat="1">
      <c r="A292" s="41"/>
      <c r="B292" s="42"/>
      <c r="C292" s="43"/>
      <c r="D292" s="228" t="s">
        <v>159</v>
      </c>
      <c r="E292" s="43"/>
      <c r="F292" s="229" t="s">
        <v>968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159</v>
      </c>
      <c r="AU292" s="20" t="s">
        <v>79</v>
      </c>
    </row>
    <row r="293" s="13" customFormat="1">
      <c r="A293" s="13"/>
      <c r="B293" s="233"/>
      <c r="C293" s="234"/>
      <c r="D293" s="235" t="s">
        <v>161</v>
      </c>
      <c r="E293" s="236" t="s">
        <v>19</v>
      </c>
      <c r="F293" s="237" t="s">
        <v>969</v>
      </c>
      <c r="G293" s="234"/>
      <c r="H293" s="238">
        <v>6.2400000000000002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161</v>
      </c>
      <c r="AU293" s="244" t="s">
        <v>79</v>
      </c>
      <c r="AV293" s="13" t="s">
        <v>79</v>
      </c>
      <c r="AW293" s="13" t="s">
        <v>31</v>
      </c>
      <c r="AX293" s="13" t="s">
        <v>77</v>
      </c>
      <c r="AY293" s="244" t="s">
        <v>151</v>
      </c>
    </row>
    <row r="294" s="2" customFormat="1" ht="16.5" customHeight="1">
      <c r="A294" s="41"/>
      <c r="B294" s="42"/>
      <c r="C294" s="215" t="s">
        <v>970</v>
      </c>
      <c r="D294" s="215" t="s">
        <v>153</v>
      </c>
      <c r="E294" s="216" t="s">
        <v>971</v>
      </c>
      <c r="F294" s="217" t="s">
        <v>972</v>
      </c>
      <c r="G294" s="218" t="s">
        <v>230</v>
      </c>
      <c r="H294" s="219">
        <v>0.058000000000000003</v>
      </c>
      <c r="I294" s="220"/>
      <c r="J294" s="221">
        <f>ROUND(I294*H294,2)</f>
        <v>0</v>
      </c>
      <c r="K294" s="217" t="s">
        <v>157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0.99734762160000001</v>
      </c>
      <c r="R294" s="224">
        <f>Q294*H294</f>
        <v>0.057846162052800007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158</v>
      </c>
      <c r="AT294" s="226" t="s">
        <v>153</v>
      </c>
      <c r="AU294" s="226" t="s">
        <v>79</v>
      </c>
      <c r="AY294" s="20" t="s">
        <v>151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158</v>
      </c>
      <c r="BM294" s="226" t="s">
        <v>973</v>
      </c>
    </row>
    <row r="295" s="2" customFormat="1">
      <c r="A295" s="41"/>
      <c r="B295" s="42"/>
      <c r="C295" s="43"/>
      <c r="D295" s="228" t="s">
        <v>159</v>
      </c>
      <c r="E295" s="43"/>
      <c r="F295" s="229" t="s">
        <v>974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159</v>
      </c>
      <c r="AU295" s="20" t="s">
        <v>79</v>
      </c>
    </row>
    <row r="296" s="13" customFormat="1">
      <c r="A296" s="13"/>
      <c r="B296" s="233"/>
      <c r="C296" s="234"/>
      <c r="D296" s="235" t="s">
        <v>161</v>
      </c>
      <c r="E296" s="236" t="s">
        <v>19</v>
      </c>
      <c r="F296" s="237" t="s">
        <v>975</v>
      </c>
      <c r="G296" s="234"/>
      <c r="H296" s="238">
        <v>0.058000000000000003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161</v>
      </c>
      <c r="AU296" s="244" t="s">
        <v>79</v>
      </c>
      <c r="AV296" s="13" t="s">
        <v>79</v>
      </c>
      <c r="AW296" s="13" t="s">
        <v>31</v>
      </c>
      <c r="AX296" s="13" t="s">
        <v>77</v>
      </c>
      <c r="AY296" s="244" t="s">
        <v>151</v>
      </c>
    </row>
    <row r="297" s="12" customFormat="1" ht="22.8" customHeight="1">
      <c r="A297" s="12"/>
      <c r="B297" s="199"/>
      <c r="C297" s="200"/>
      <c r="D297" s="201" t="s">
        <v>68</v>
      </c>
      <c r="E297" s="213" t="s">
        <v>203</v>
      </c>
      <c r="F297" s="213" t="s">
        <v>626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SUM(P298:P308)</f>
        <v>0</v>
      </c>
      <c r="Q297" s="207"/>
      <c r="R297" s="208">
        <f>SUM(R298:R308)</f>
        <v>8.9105736019999977</v>
      </c>
      <c r="S297" s="207"/>
      <c r="T297" s="209">
        <f>SUM(T298:T308)</f>
        <v>0.024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77</v>
      </c>
      <c r="AT297" s="211" t="s">
        <v>68</v>
      </c>
      <c r="AU297" s="211" t="s">
        <v>77</v>
      </c>
      <c r="AY297" s="210" t="s">
        <v>151</v>
      </c>
      <c r="BK297" s="212">
        <f>SUM(BK298:BK308)</f>
        <v>0</v>
      </c>
    </row>
    <row r="298" s="2" customFormat="1" ht="16.5" customHeight="1">
      <c r="A298" s="41"/>
      <c r="B298" s="42"/>
      <c r="C298" s="215" t="s">
        <v>374</v>
      </c>
      <c r="D298" s="215" t="s">
        <v>153</v>
      </c>
      <c r="E298" s="216" t="s">
        <v>976</v>
      </c>
      <c r="F298" s="217" t="s">
        <v>977</v>
      </c>
      <c r="G298" s="218" t="s">
        <v>191</v>
      </c>
      <c r="H298" s="219">
        <v>32.399999999999999</v>
      </c>
      <c r="I298" s="220"/>
      <c r="J298" s="221">
        <f>ROUND(I298*H298,2)</f>
        <v>0</v>
      </c>
      <c r="K298" s="217" t="s">
        <v>157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1.995E-06</v>
      </c>
      <c r="R298" s="224">
        <f>Q298*H298</f>
        <v>6.4638E-05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158</v>
      </c>
      <c r="AT298" s="226" t="s">
        <v>153</v>
      </c>
      <c r="AU298" s="226" t="s">
        <v>79</v>
      </c>
      <c r="AY298" s="20" t="s">
        <v>151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158</v>
      </c>
      <c r="BM298" s="226" t="s">
        <v>978</v>
      </c>
    </row>
    <row r="299" s="2" customFormat="1">
      <c r="A299" s="41"/>
      <c r="B299" s="42"/>
      <c r="C299" s="43"/>
      <c r="D299" s="228" t="s">
        <v>159</v>
      </c>
      <c r="E299" s="43"/>
      <c r="F299" s="229" t="s">
        <v>979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159</v>
      </c>
      <c r="AU299" s="20" t="s">
        <v>79</v>
      </c>
    </row>
    <row r="300" s="13" customFormat="1">
      <c r="A300" s="13"/>
      <c r="B300" s="233"/>
      <c r="C300" s="234"/>
      <c r="D300" s="235" t="s">
        <v>161</v>
      </c>
      <c r="E300" s="236" t="s">
        <v>19</v>
      </c>
      <c r="F300" s="237" t="s">
        <v>980</v>
      </c>
      <c r="G300" s="234"/>
      <c r="H300" s="238">
        <v>32.399999999999999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161</v>
      </c>
      <c r="AU300" s="244" t="s">
        <v>79</v>
      </c>
      <c r="AV300" s="13" t="s">
        <v>79</v>
      </c>
      <c r="AW300" s="13" t="s">
        <v>31</v>
      </c>
      <c r="AX300" s="13" t="s">
        <v>77</v>
      </c>
      <c r="AY300" s="244" t="s">
        <v>151</v>
      </c>
    </row>
    <row r="301" s="2" customFormat="1" ht="16.5" customHeight="1">
      <c r="A301" s="41"/>
      <c r="B301" s="42"/>
      <c r="C301" s="215" t="s">
        <v>981</v>
      </c>
      <c r="D301" s="215" t="s">
        <v>153</v>
      </c>
      <c r="E301" s="216" t="s">
        <v>982</v>
      </c>
      <c r="F301" s="217" t="s">
        <v>983</v>
      </c>
      <c r="G301" s="218" t="s">
        <v>191</v>
      </c>
      <c r="H301" s="219">
        <v>16.289999999999999</v>
      </c>
      <c r="I301" s="220"/>
      <c r="J301" s="221">
        <f>ROUND(I301*H301,2)</f>
        <v>0</v>
      </c>
      <c r="K301" s="217" t="s">
        <v>157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0.43819160000000001</v>
      </c>
      <c r="R301" s="224">
        <f>Q301*H301</f>
        <v>7.1381411639999994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158</v>
      </c>
      <c r="AT301" s="226" t="s">
        <v>153</v>
      </c>
      <c r="AU301" s="226" t="s">
        <v>79</v>
      </c>
      <c r="AY301" s="20" t="s">
        <v>151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158</v>
      </c>
      <c r="BM301" s="226" t="s">
        <v>984</v>
      </c>
    </row>
    <row r="302" s="2" customFormat="1">
      <c r="A302" s="41"/>
      <c r="B302" s="42"/>
      <c r="C302" s="43"/>
      <c r="D302" s="228" t="s">
        <v>159</v>
      </c>
      <c r="E302" s="43"/>
      <c r="F302" s="229" t="s">
        <v>985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159</v>
      </c>
      <c r="AU302" s="20" t="s">
        <v>79</v>
      </c>
    </row>
    <row r="303" s="2" customFormat="1" ht="16.5" customHeight="1">
      <c r="A303" s="41"/>
      <c r="B303" s="42"/>
      <c r="C303" s="257" t="s">
        <v>379</v>
      </c>
      <c r="D303" s="257" t="s">
        <v>249</v>
      </c>
      <c r="E303" s="258" t="s">
        <v>986</v>
      </c>
      <c r="F303" s="259" t="s">
        <v>987</v>
      </c>
      <c r="G303" s="260" t="s">
        <v>191</v>
      </c>
      <c r="H303" s="261">
        <v>16.289999999999999</v>
      </c>
      <c r="I303" s="262"/>
      <c r="J303" s="263">
        <f>ROUND(I303*H303,2)</f>
        <v>0</v>
      </c>
      <c r="K303" s="259" t="s">
        <v>157</v>
      </c>
      <c r="L303" s="264"/>
      <c r="M303" s="265" t="s">
        <v>19</v>
      </c>
      <c r="N303" s="266" t="s">
        <v>40</v>
      </c>
      <c r="O303" s="87"/>
      <c r="P303" s="224">
        <f>O303*H303</f>
        <v>0</v>
      </c>
      <c r="Q303" s="224">
        <v>0.069500000000000006</v>
      </c>
      <c r="R303" s="224">
        <f>Q303*H303</f>
        <v>1.132155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175</v>
      </c>
      <c r="AT303" s="226" t="s">
        <v>249</v>
      </c>
      <c r="AU303" s="226" t="s">
        <v>79</v>
      </c>
      <c r="AY303" s="20" t="s">
        <v>151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158</v>
      </c>
      <c r="BM303" s="226" t="s">
        <v>988</v>
      </c>
    </row>
    <row r="304" s="2" customFormat="1" ht="16.5" customHeight="1">
      <c r="A304" s="41"/>
      <c r="B304" s="42"/>
      <c r="C304" s="257" t="s">
        <v>989</v>
      </c>
      <c r="D304" s="257" t="s">
        <v>249</v>
      </c>
      <c r="E304" s="258" t="s">
        <v>990</v>
      </c>
      <c r="F304" s="259" t="s">
        <v>991</v>
      </c>
      <c r="G304" s="260" t="s">
        <v>191</v>
      </c>
      <c r="H304" s="261">
        <v>16.289999999999999</v>
      </c>
      <c r="I304" s="262"/>
      <c r="J304" s="263">
        <f>ROUND(I304*H304,2)</f>
        <v>0</v>
      </c>
      <c r="K304" s="259" t="s">
        <v>157</v>
      </c>
      <c r="L304" s="264"/>
      <c r="M304" s="265" t="s">
        <v>19</v>
      </c>
      <c r="N304" s="266" t="s">
        <v>40</v>
      </c>
      <c r="O304" s="87"/>
      <c r="P304" s="224">
        <f>O304*H304</f>
        <v>0</v>
      </c>
      <c r="Q304" s="224">
        <v>0.037999999999999999</v>
      </c>
      <c r="R304" s="224">
        <f>Q304*H304</f>
        <v>0.6190199999999999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175</v>
      </c>
      <c r="AT304" s="226" t="s">
        <v>249</v>
      </c>
      <c r="AU304" s="226" t="s">
        <v>79</v>
      </c>
      <c r="AY304" s="20" t="s">
        <v>151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158</v>
      </c>
      <c r="BM304" s="226" t="s">
        <v>992</v>
      </c>
    </row>
    <row r="305" s="2" customFormat="1" ht="16.5" customHeight="1">
      <c r="A305" s="41"/>
      <c r="B305" s="42"/>
      <c r="C305" s="257" t="s">
        <v>384</v>
      </c>
      <c r="D305" s="257" t="s">
        <v>249</v>
      </c>
      <c r="E305" s="258" t="s">
        <v>993</v>
      </c>
      <c r="F305" s="259" t="s">
        <v>994</v>
      </c>
      <c r="G305" s="260" t="s">
        <v>363</v>
      </c>
      <c r="H305" s="261">
        <v>2</v>
      </c>
      <c r="I305" s="262"/>
      <c r="J305" s="263">
        <f>ROUND(I305*H305,2)</f>
        <v>0</v>
      </c>
      <c r="K305" s="259" t="s">
        <v>157</v>
      </c>
      <c r="L305" s="264"/>
      <c r="M305" s="265" t="s">
        <v>19</v>
      </c>
      <c r="N305" s="266" t="s">
        <v>40</v>
      </c>
      <c r="O305" s="87"/>
      <c r="P305" s="224">
        <f>O305*H305</f>
        <v>0</v>
      </c>
      <c r="Q305" s="224">
        <v>0.0103</v>
      </c>
      <c r="R305" s="224">
        <f>Q305*H305</f>
        <v>0.0206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175</v>
      </c>
      <c r="AT305" s="226" t="s">
        <v>249</v>
      </c>
      <c r="AU305" s="226" t="s">
        <v>79</v>
      </c>
      <c r="AY305" s="20" t="s">
        <v>151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158</v>
      </c>
      <c r="BM305" s="226" t="s">
        <v>995</v>
      </c>
    </row>
    <row r="306" s="2" customFormat="1" ht="24.15" customHeight="1">
      <c r="A306" s="41"/>
      <c r="B306" s="42"/>
      <c r="C306" s="215" t="s">
        <v>996</v>
      </c>
      <c r="D306" s="215" t="s">
        <v>153</v>
      </c>
      <c r="E306" s="216" t="s">
        <v>997</v>
      </c>
      <c r="F306" s="217" t="s">
        <v>998</v>
      </c>
      <c r="G306" s="218" t="s">
        <v>191</v>
      </c>
      <c r="H306" s="219">
        <v>0.14999999999999999</v>
      </c>
      <c r="I306" s="220"/>
      <c r="J306" s="221">
        <f>ROUND(I306*H306,2)</f>
        <v>0</v>
      </c>
      <c r="K306" s="217" t="s">
        <v>157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0.0039519999999999998</v>
      </c>
      <c r="R306" s="224">
        <f>Q306*H306</f>
        <v>0.00059279999999999999</v>
      </c>
      <c r="S306" s="224">
        <v>0.16</v>
      </c>
      <c r="T306" s="225">
        <f>S306*H306</f>
        <v>0.024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158</v>
      </c>
      <c r="AT306" s="226" t="s">
        <v>153</v>
      </c>
      <c r="AU306" s="226" t="s">
        <v>79</v>
      </c>
      <c r="AY306" s="20" t="s">
        <v>151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158</v>
      </c>
      <c r="BM306" s="226" t="s">
        <v>999</v>
      </c>
    </row>
    <row r="307" s="2" customFormat="1">
      <c r="A307" s="41"/>
      <c r="B307" s="42"/>
      <c r="C307" s="43"/>
      <c r="D307" s="228" t="s">
        <v>159</v>
      </c>
      <c r="E307" s="43"/>
      <c r="F307" s="229" t="s">
        <v>1000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159</v>
      </c>
      <c r="AU307" s="20" t="s">
        <v>79</v>
      </c>
    </row>
    <row r="308" s="13" customFormat="1">
      <c r="A308" s="13"/>
      <c r="B308" s="233"/>
      <c r="C308" s="234"/>
      <c r="D308" s="235" t="s">
        <v>161</v>
      </c>
      <c r="E308" s="236" t="s">
        <v>19</v>
      </c>
      <c r="F308" s="237" t="s">
        <v>1001</v>
      </c>
      <c r="G308" s="234"/>
      <c r="H308" s="238">
        <v>0.14999999999999999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161</v>
      </c>
      <c r="AU308" s="244" t="s">
        <v>79</v>
      </c>
      <c r="AV308" s="13" t="s">
        <v>79</v>
      </c>
      <c r="AW308" s="13" t="s">
        <v>31</v>
      </c>
      <c r="AX308" s="13" t="s">
        <v>77</v>
      </c>
      <c r="AY308" s="244" t="s">
        <v>151</v>
      </c>
    </row>
    <row r="309" s="12" customFormat="1" ht="22.8" customHeight="1">
      <c r="A309" s="12"/>
      <c r="B309" s="199"/>
      <c r="C309" s="200"/>
      <c r="D309" s="201" t="s">
        <v>68</v>
      </c>
      <c r="E309" s="213" t="s">
        <v>454</v>
      </c>
      <c r="F309" s="213" t="s">
        <v>455</v>
      </c>
      <c r="G309" s="200"/>
      <c r="H309" s="200"/>
      <c r="I309" s="203"/>
      <c r="J309" s="214">
        <f>BK309</f>
        <v>0</v>
      </c>
      <c r="K309" s="200"/>
      <c r="L309" s="205"/>
      <c r="M309" s="206"/>
      <c r="N309" s="207"/>
      <c r="O309" s="207"/>
      <c r="P309" s="208">
        <f>SUM(P310:P329)</f>
        <v>0</v>
      </c>
      <c r="Q309" s="207"/>
      <c r="R309" s="208">
        <f>SUM(R310:R329)</f>
        <v>0</v>
      </c>
      <c r="S309" s="207"/>
      <c r="T309" s="209">
        <f>SUM(T310:T329)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77</v>
      </c>
      <c r="AT309" s="211" t="s">
        <v>68</v>
      </c>
      <c r="AU309" s="211" t="s">
        <v>77</v>
      </c>
      <c r="AY309" s="210" t="s">
        <v>151</v>
      </c>
      <c r="BK309" s="212">
        <f>SUM(BK310:BK329)</f>
        <v>0</v>
      </c>
    </row>
    <row r="310" s="2" customFormat="1" ht="24.15" customHeight="1">
      <c r="A310" s="41"/>
      <c r="B310" s="42"/>
      <c r="C310" s="215" t="s">
        <v>389</v>
      </c>
      <c r="D310" s="215" t="s">
        <v>153</v>
      </c>
      <c r="E310" s="216" t="s">
        <v>457</v>
      </c>
      <c r="F310" s="217" t="s">
        <v>458</v>
      </c>
      <c r="G310" s="218" t="s">
        <v>230</v>
      </c>
      <c r="H310" s="219">
        <v>4.766</v>
      </c>
      <c r="I310" s="220"/>
      <c r="J310" s="221">
        <f>ROUND(I310*H310,2)</f>
        <v>0</v>
      </c>
      <c r="K310" s="217" t="s">
        <v>157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158</v>
      </c>
      <c r="AT310" s="226" t="s">
        <v>153</v>
      </c>
      <c r="AU310" s="226" t="s">
        <v>79</v>
      </c>
      <c r="AY310" s="20" t="s">
        <v>151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158</v>
      </c>
      <c r="BM310" s="226" t="s">
        <v>1002</v>
      </c>
    </row>
    <row r="311" s="2" customFormat="1">
      <c r="A311" s="41"/>
      <c r="B311" s="42"/>
      <c r="C311" s="43"/>
      <c r="D311" s="228" t="s">
        <v>159</v>
      </c>
      <c r="E311" s="43"/>
      <c r="F311" s="229" t="s">
        <v>460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159</v>
      </c>
      <c r="AU311" s="20" t="s">
        <v>79</v>
      </c>
    </row>
    <row r="312" s="13" customFormat="1">
      <c r="A312" s="13"/>
      <c r="B312" s="233"/>
      <c r="C312" s="234"/>
      <c r="D312" s="235" t="s">
        <v>161</v>
      </c>
      <c r="E312" s="236" t="s">
        <v>19</v>
      </c>
      <c r="F312" s="237" t="s">
        <v>1003</v>
      </c>
      <c r="G312" s="234"/>
      <c r="H312" s="238">
        <v>4.766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161</v>
      </c>
      <c r="AU312" s="244" t="s">
        <v>79</v>
      </c>
      <c r="AV312" s="13" t="s">
        <v>79</v>
      </c>
      <c r="AW312" s="13" t="s">
        <v>31</v>
      </c>
      <c r="AX312" s="13" t="s">
        <v>77</v>
      </c>
      <c r="AY312" s="244" t="s">
        <v>151</v>
      </c>
    </row>
    <row r="313" s="2" customFormat="1" ht="24.15" customHeight="1">
      <c r="A313" s="41"/>
      <c r="B313" s="42"/>
      <c r="C313" s="215" t="s">
        <v>1004</v>
      </c>
      <c r="D313" s="215" t="s">
        <v>153</v>
      </c>
      <c r="E313" s="216" t="s">
        <v>465</v>
      </c>
      <c r="F313" s="217" t="s">
        <v>466</v>
      </c>
      <c r="G313" s="218" t="s">
        <v>230</v>
      </c>
      <c r="H313" s="219">
        <v>42.893999999999998</v>
      </c>
      <c r="I313" s="220"/>
      <c r="J313" s="221">
        <f>ROUND(I313*H313,2)</f>
        <v>0</v>
      </c>
      <c r="K313" s="217" t="s">
        <v>157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158</v>
      </c>
      <c r="AT313" s="226" t="s">
        <v>153</v>
      </c>
      <c r="AU313" s="226" t="s">
        <v>79</v>
      </c>
      <c r="AY313" s="20" t="s">
        <v>151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77</v>
      </c>
      <c r="BK313" s="227">
        <f>ROUND(I313*H313,2)</f>
        <v>0</v>
      </c>
      <c r="BL313" s="20" t="s">
        <v>158</v>
      </c>
      <c r="BM313" s="226" t="s">
        <v>1005</v>
      </c>
    </row>
    <row r="314" s="2" customFormat="1">
      <c r="A314" s="41"/>
      <c r="B314" s="42"/>
      <c r="C314" s="43"/>
      <c r="D314" s="228" t="s">
        <v>159</v>
      </c>
      <c r="E314" s="43"/>
      <c r="F314" s="229" t="s">
        <v>468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159</v>
      </c>
      <c r="AU314" s="20" t="s">
        <v>79</v>
      </c>
    </row>
    <row r="315" s="13" customFormat="1">
      <c r="A315" s="13"/>
      <c r="B315" s="233"/>
      <c r="C315" s="234"/>
      <c r="D315" s="235" t="s">
        <v>161</v>
      </c>
      <c r="E315" s="234"/>
      <c r="F315" s="237" t="s">
        <v>1006</v>
      </c>
      <c r="G315" s="234"/>
      <c r="H315" s="238">
        <v>42.893999999999998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161</v>
      </c>
      <c r="AU315" s="244" t="s">
        <v>79</v>
      </c>
      <c r="AV315" s="13" t="s">
        <v>79</v>
      </c>
      <c r="AW315" s="13" t="s">
        <v>4</v>
      </c>
      <c r="AX315" s="13" t="s">
        <v>77</v>
      </c>
      <c r="AY315" s="244" t="s">
        <v>151</v>
      </c>
    </row>
    <row r="316" s="2" customFormat="1" ht="24.15" customHeight="1">
      <c r="A316" s="41"/>
      <c r="B316" s="42"/>
      <c r="C316" s="215" t="s">
        <v>393</v>
      </c>
      <c r="D316" s="215" t="s">
        <v>153</v>
      </c>
      <c r="E316" s="216" t="s">
        <v>565</v>
      </c>
      <c r="F316" s="217" t="s">
        <v>566</v>
      </c>
      <c r="G316" s="218" t="s">
        <v>230</v>
      </c>
      <c r="H316" s="219">
        <v>17.404</v>
      </c>
      <c r="I316" s="220"/>
      <c r="J316" s="221">
        <f>ROUND(I316*H316,2)</f>
        <v>0</v>
      </c>
      <c r="K316" s="217" t="s">
        <v>157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158</v>
      </c>
      <c r="AT316" s="226" t="s">
        <v>153</v>
      </c>
      <c r="AU316" s="226" t="s">
        <v>79</v>
      </c>
      <c r="AY316" s="20" t="s">
        <v>151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158</v>
      </c>
      <c r="BM316" s="226" t="s">
        <v>1007</v>
      </c>
    </row>
    <row r="317" s="2" customFormat="1">
      <c r="A317" s="41"/>
      <c r="B317" s="42"/>
      <c r="C317" s="43"/>
      <c r="D317" s="228" t="s">
        <v>159</v>
      </c>
      <c r="E317" s="43"/>
      <c r="F317" s="229" t="s">
        <v>567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159</v>
      </c>
      <c r="AU317" s="20" t="s">
        <v>79</v>
      </c>
    </row>
    <row r="318" s="13" customFormat="1">
      <c r="A318" s="13"/>
      <c r="B318" s="233"/>
      <c r="C318" s="234"/>
      <c r="D318" s="235" t="s">
        <v>161</v>
      </c>
      <c r="E318" s="236" t="s">
        <v>19</v>
      </c>
      <c r="F318" s="237" t="s">
        <v>1008</v>
      </c>
      <c r="G318" s="234"/>
      <c r="H318" s="238">
        <v>4.5579999999999998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161</v>
      </c>
      <c r="AU318" s="244" t="s">
        <v>79</v>
      </c>
      <c r="AV318" s="13" t="s">
        <v>79</v>
      </c>
      <c r="AW318" s="13" t="s">
        <v>31</v>
      </c>
      <c r="AX318" s="13" t="s">
        <v>69</v>
      </c>
      <c r="AY318" s="244" t="s">
        <v>151</v>
      </c>
    </row>
    <row r="319" s="13" customFormat="1">
      <c r="A319" s="13"/>
      <c r="B319" s="233"/>
      <c r="C319" s="234"/>
      <c r="D319" s="235" t="s">
        <v>161</v>
      </c>
      <c r="E319" s="236" t="s">
        <v>19</v>
      </c>
      <c r="F319" s="237" t="s">
        <v>1009</v>
      </c>
      <c r="G319" s="234"/>
      <c r="H319" s="238">
        <v>12.846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161</v>
      </c>
      <c r="AU319" s="244" t="s">
        <v>79</v>
      </c>
      <c r="AV319" s="13" t="s">
        <v>79</v>
      </c>
      <c r="AW319" s="13" t="s">
        <v>31</v>
      </c>
      <c r="AX319" s="13" t="s">
        <v>69</v>
      </c>
      <c r="AY319" s="244" t="s">
        <v>151</v>
      </c>
    </row>
    <row r="320" s="14" customFormat="1">
      <c r="A320" s="14"/>
      <c r="B320" s="245"/>
      <c r="C320" s="246"/>
      <c r="D320" s="235" t="s">
        <v>161</v>
      </c>
      <c r="E320" s="247" t="s">
        <v>19</v>
      </c>
      <c r="F320" s="248" t="s">
        <v>202</v>
      </c>
      <c r="G320" s="246"/>
      <c r="H320" s="249">
        <v>17.404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161</v>
      </c>
      <c r="AU320" s="255" t="s">
        <v>79</v>
      </c>
      <c r="AV320" s="14" t="s">
        <v>158</v>
      </c>
      <c r="AW320" s="14" t="s">
        <v>31</v>
      </c>
      <c r="AX320" s="14" t="s">
        <v>77</v>
      </c>
      <c r="AY320" s="255" t="s">
        <v>151</v>
      </c>
    </row>
    <row r="321" s="2" customFormat="1" ht="24.15" customHeight="1">
      <c r="A321" s="41"/>
      <c r="B321" s="42"/>
      <c r="C321" s="215" t="s">
        <v>359</v>
      </c>
      <c r="D321" s="215" t="s">
        <v>153</v>
      </c>
      <c r="E321" s="216" t="s">
        <v>569</v>
      </c>
      <c r="F321" s="217" t="s">
        <v>466</v>
      </c>
      <c r="G321" s="218" t="s">
        <v>230</v>
      </c>
      <c r="H321" s="219">
        <v>156.636</v>
      </c>
      <c r="I321" s="220"/>
      <c r="J321" s="221">
        <f>ROUND(I321*H321,2)</f>
        <v>0</v>
      </c>
      <c r="K321" s="217" t="s">
        <v>157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158</v>
      </c>
      <c r="AT321" s="226" t="s">
        <v>153</v>
      </c>
      <c r="AU321" s="226" t="s">
        <v>79</v>
      </c>
      <c r="AY321" s="20" t="s">
        <v>151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158</v>
      </c>
      <c r="BM321" s="226" t="s">
        <v>1010</v>
      </c>
    </row>
    <row r="322" s="2" customFormat="1">
      <c r="A322" s="41"/>
      <c r="B322" s="42"/>
      <c r="C322" s="43"/>
      <c r="D322" s="228" t="s">
        <v>159</v>
      </c>
      <c r="E322" s="43"/>
      <c r="F322" s="229" t="s">
        <v>570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159</v>
      </c>
      <c r="AU322" s="20" t="s">
        <v>79</v>
      </c>
    </row>
    <row r="323" s="13" customFormat="1">
      <c r="A323" s="13"/>
      <c r="B323" s="233"/>
      <c r="C323" s="234"/>
      <c r="D323" s="235" t="s">
        <v>161</v>
      </c>
      <c r="E323" s="234"/>
      <c r="F323" s="237" t="s">
        <v>1011</v>
      </c>
      <c r="G323" s="234"/>
      <c r="H323" s="238">
        <v>156.636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161</v>
      </c>
      <c r="AU323" s="244" t="s">
        <v>79</v>
      </c>
      <c r="AV323" s="13" t="s">
        <v>79</v>
      </c>
      <c r="AW323" s="13" t="s">
        <v>4</v>
      </c>
      <c r="AX323" s="13" t="s">
        <v>77</v>
      </c>
      <c r="AY323" s="244" t="s">
        <v>151</v>
      </c>
    </row>
    <row r="324" s="2" customFormat="1" ht="24.15" customHeight="1">
      <c r="A324" s="41"/>
      <c r="B324" s="42"/>
      <c r="C324" s="215" t="s">
        <v>399</v>
      </c>
      <c r="D324" s="215" t="s">
        <v>153</v>
      </c>
      <c r="E324" s="216" t="s">
        <v>478</v>
      </c>
      <c r="F324" s="217" t="s">
        <v>479</v>
      </c>
      <c r="G324" s="218" t="s">
        <v>230</v>
      </c>
      <c r="H324" s="219">
        <v>9.3239999999999998</v>
      </c>
      <c r="I324" s="220"/>
      <c r="J324" s="221">
        <f>ROUND(I324*H324,2)</f>
        <v>0</v>
      </c>
      <c r="K324" s="217" t="s">
        <v>157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158</v>
      </c>
      <c r="AT324" s="226" t="s">
        <v>153</v>
      </c>
      <c r="AU324" s="226" t="s">
        <v>79</v>
      </c>
      <c r="AY324" s="20" t="s">
        <v>151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158</v>
      </c>
      <c r="BM324" s="226" t="s">
        <v>1012</v>
      </c>
    </row>
    <row r="325" s="2" customFormat="1">
      <c r="A325" s="41"/>
      <c r="B325" s="42"/>
      <c r="C325" s="43"/>
      <c r="D325" s="228" t="s">
        <v>159</v>
      </c>
      <c r="E325" s="43"/>
      <c r="F325" s="229" t="s">
        <v>481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159</v>
      </c>
      <c r="AU325" s="20" t="s">
        <v>79</v>
      </c>
    </row>
    <row r="326" s="13" customFormat="1">
      <c r="A326" s="13"/>
      <c r="B326" s="233"/>
      <c r="C326" s="234"/>
      <c r="D326" s="235" t="s">
        <v>161</v>
      </c>
      <c r="E326" s="236" t="s">
        <v>19</v>
      </c>
      <c r="F326" s="237" t="s">
        <v>1013</v>
      </c>
      <c r="G326" s="234"/>
      <c r="H326" s="238">
        <v>9.3239999999999998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161</v>
      </c>
      <c r="AU326" s="244" t="s">
        <v>79</v>
      </c>
      <c r="AV326" s="13" t="s">
        <v>79</v>
      </c>
      <c r="AW326" s="13" t="s">
        <v>31</v>
      </c>
      <c r="AX326" s="13" t="s">
        <v>77</v>
      </c>
      <c r="AY326" s="244" t="s">
        <v>151</v>
      </c>
    </row>
    <row r="327" s="2" customFormat="1" ht="24.15" customHeight="1">
      <c r="A327" s="41"/>
      <c r="B327" s="42"/>
      <c r="C327" s="215" t="s">
        <v>1014</v>
      </c>
      <c r="D327" s="215" t="s">
        <v>153</v>
      </c>
      <c r="E327" s="216" t="s">
        <v>483</v>
      </c>
      <c r="F327" s="217" t="s">
        <v>484</v>
      </c>
      <c r="G327" s="218" t="s">
        <v>230</v>
      </c>
      <c r="H327" s="219">
        <v>12.846</v>
      </c>
      <c r="I327" s="220"/>
      <c r="J327" s="221">
        <f>ROUND(I327*H327,2)</f>
        <v>0</v>
      </c>
      <c r="K327" s="217" t="s">
        <v>157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158</v>
      </c>
      <c r="AT327" s="226" t="s">
        <v>153</v>
      </c>
      <c r="AU327" s="226" t="s">
        <v>79</v>
      </c>
      <c r="AY327" s="20" t="s">
        <v>151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158</v>
      </c>
      <c r="BM327" s="226" t="s">
        <v>1015</v>
      </c>
    </row>
    <row r="328" s="2" customFormat="1">
      <c r="A328" s="41"/>
      <c r="B328" s="42"/>
      <c r="C328" s="43"/>
      <c r="D328" s="228" t="s">
        <v>159</v>
      </c>
      <c r="E328" s="43"/>
      <c r="F328" s="229" t="s">
        <v>486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159</v>
      </c>
      <c r="AU328" s="20" t="s">
        <v>79</v>
      </c>
    </row>
    <row r="329" s="13" customFormat="1">
      <c r="A329" s="13"/>
      <c r="B329" s="233"/>
      <c r="C329" s="234"/>
      <c r="D329" s="235" t="s">
        <v>161</v>
      </c>
      <c r="E329" s="236" t="s">
        <v>19</v>
      </c>
      <c r="F329" s="237" t="s">
        <v>1009</v>
      </c>
      <c r="G329" s="234"/>
      <c r="H329" s="238">
        <v>12.846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161</v>
      </c>
      <c r="AU329" s="244" t="s">
        <v>79</v>
      </c>
      <c r="AV329" s="13" t="s">
        <v>79</v>
      </c>
      <c r="AW329" s="13" t="s">
        <v>31</v>
      </c>
      <c r="AX329" s="13" t="s">
        <v>77</v>
      </c>
      <c r="AY329" s="244" t="s">
        <v>151</v>
      </c>
    </row>
    <row r="330" s="12" customFormat="1" ht="22.8" customHeight="1">
      <c r="A330" s="12"/>
      <c r="B330" s="199"/>
      <c r="C330" s="200"/>
      <c r="D330" s="201" t="s">
        <v>68</v>
      </c>
      <c r="E330" s="213" t="s">
        <v>488</v>
      </c>
      <c r="F330" s="213" t="s">
        <v>489</v>
      </c>
      <c r="G330" s="200"/>
      <c r="H330" s="200"/>
      <c r="I330" s="203"/>
      <c r="J330" s="214">
        <f>BK330</f>
        <v>0</v>
      </c>
      <c r="K330" s="200"/>
      <c r="L330" s="205"/>
      <c r="M330" s="206"/>
      <c r="N330" s="207"/>
      <c r="O330" s="207"/>
      <c r="P330" s="208">
        <f>SUM(P331:P332)</f>
        <v>0</v>
      </c>
      <c r="Q330" s="207"/>
      <c r="R330" s="208">
        <f>SUM(R331:R332)</f>
        <v>0</v>
      </c>
      <c r="S330" s="207"/>
      <c r="T330" s="209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77</v>
      </c>
      <c r="AT330" s="211" t="s">
        <v>68</v>
      </c>
      <c r="AU330" s="211" t="s">
        <v>77</v>
      </c>
      <c r="AY330" s="210" t="s">
        <v>151</v>
      </c>
      <c r="BK330" s="212">
        <f>SUM(BK331:BK332)</f>
        <v>0</v>
      </c>
    </row>
    <row r="331" s="2" customFormat="1" ht="24.15" customHeight="1">
      <c r="A331" s="41"/>
      <c r="B331" s="42"/>
      <c r="C331" s="215" t="s">
        <v>404</v>
      </c>
      <c r="D331" s="215" t="s">
        <v>153</v>
      </c>
      <c r="E331" s="216" t="s">
        <v>1016</v>
      </c>
      <c r="F331" s="217" t="s">
        <v>1017</v>
      </c>
      <c r="G331" s="218" t="s">
        <v>230</v>
      </c>
      <c r="H331" s="219">
        <v>164.398</v>
      </c>
      <c r="I331" s="220"/>
      <c r="J331" s="221">
        <f>ROUND(I331*H331,2)</f>
        <v>0</v>
      </c>
      <c r="K331" s="217" t="s">
        <v>157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158</v>
      </c>
      <c r="AT331" s="226" t="s">
        <v>153</v>
      </c>
      <c r="AU331" s="226" t="s">
        <v>79</v>
      </c>
      <c r="AY331" s="20" t="s">
        <v>151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158</v>
      </c>
      <c r="BM331" s="226" t="s">
        <v>1018</v>
      </c>
    </row>
    <row r="332" s="2" customFormat="1">
      <c r="A332" s="41"/>
      <c r="B332" s="42"/>
      <c r="C332" s="43"/>
      <c r="D332" s="228" t="s">
        <v>159</v>
      </c>
      <c r="E332" s="43"/>
      <c r="F332" s="229" t="s">
        <v>1019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159</v>
      </c>
      <c r="AU332" s="20" t="s">
        <v>79</v>
      </c>
    </row>
    <row r="333" s="12" customFormat="1" ht="25.92" customHeight="1">
      <c r="A333" s="12"/>
      <c r="B333" s="199"/>
      <c r="C333" s="200"/>
      <c r="D333" s="201" t="s">
        <v>68</v>
      </c>
      <c r="E333" s="202" t="s">
        <v>1020</v>
      </c>
      <c r="F333" s="202" t="s">
        <v>1021</v>
      </c>
      <c r="G333" s="200"/>
      <c r="H333" s="200"/>
      <c r="I333" s="203"/>
      <c r="J333" s="204">
        <f>BK333</f>
        <v>0</v>
      </c>
      <c r="K333" s="200"/>
      <c r="L333" s="205"/>
      <c r="M333" s="206"/>
      <c r="N333" s="207"/>
      <c r="O333" s="207"/>
      <c r="P333" s="208">
        <f>P334</f>
        <v>0</v>
      </c>
      <c r="Q333" s="207"/>
      <c r="R333" s="208">
        <f>R334</f>
        <v>0.016500000000000001</v>
      </c>
      <c r="S333" s="207"/>
      <c r="T333" s="209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0" t="s">
        <v>79</v>
      </c>
      <c r="AT333" s="211" t="s">
        <v>68</v>
      </c>
      <c r="AU333" s="211" t="s">
        <v>69</v>
      </c>
      <c r="AY333" s="210" t="s">
        <v>151</v>
      </c>
      <c r="BK333" s="212">
        <f>BK334</f>
        <v>0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1022</v>
      </c>
      <c r="F334" s="213" t="s">
        <v>1023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SUM(P335:P339)</f>
        <v>0</v>
      </c>
      <c r="Q334" s="207"/>
      <c r="R334" s="208">
        <f>SUM(R335:R339)</f>
        <v>0.016500000000000001</v>
      </c>
      <c r="S334" s="207"/>
      <c r="T334" s="209">
        <f>SUM(T335:T339)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79</v>
      </c>
      <c r="AT334" s="211" t="s">
        <v>68</v>
      </c>
      <c r="AU334" s="211" t="s">
        <v>77</v>
      </c>
      <c r="AY334" s="210" t="s">
        <v>151</v>
      </c>
      <c r="BK334" s="212">
        <f>SUM(BK335:BK339)</f>
        <v>0</v>
      </c>
    </row>
    <row r="335" s="2" customFormat="1" ht="21.75" customHeight="1">
      <c r="A335" s="41"/>
      <c r="B335" s="42"/>
      <c r="C335" s="215" t="s">
        <v>1024</v>
      </c>
      <c r="D335" s="215" t="s">
        <v>153</v>
      </c>
      <c r="E335" s="216" t="s">
        <v>1025</v>
      </c>
      <c r="F335" s="217" t="s">
        <v>1026</v>
      </c>
      <c r="G335" s="218" t="s">
        <v>363</v>
      </c>
      <c r="H335" s="219">
        <v>11</v>
      </c>
      <c r="I335" s="220"/>
      <c r="J335" s="221">
        <f>ROUND(I335*H335,2)</f>
        <v>0</v>
      </c>
      <c r="K335" s="217" t="s">
        <v>157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198</v>
      </c>
      <c r="AT335" s="226" t="s">
        <v>153</v>
      </c>
      <c r="AU335" s="226" t="s">
        <v>79</v>
      </c>
      <c r="AY335" s="20" t="s">
        <v>151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198</v>
      </c>
      <c r="BM335" s="226" t="s">
        <v>1027</v>
      </c>
    </row>
    <row r="336" s="2" customFormat="1">
      <c r="A336" s="41"/>
      <c r="B336" s="42"/>
      <c r="C336" s="43"/>
      <c r="D336" s="228" t="s">
        <v>159</v>
      </c>
      <c r="E336" s="43"/>
      <c r="F336" s="229" t="s">
        <v>1028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159</v>
      </c>
      <c r="AU336" s="20" t="s">
        <v>79</v>
      </c>
    </row>
    <row r="337" s="2" customFormat="1" ht="16.5" customHeight="1">
      <c r="A337" s="41"/>
      <c r="B337" s="42"/>
      <c r="C337" s="257" t="s">
        <v>411</v>
      </c>
      <c r="D337" s="257" t="s">
        <v>249</v>
      </c>
      <c r="E337" s="258" t="s">
        <v>1029</v>
      </c>
      <c r="F337" s="259" t="s">
        <v>1030</v>
      </c>
      <c r="G337" s="260" t="s">
        <v>363</v>
      </c>
      <c r="H337" s="261">
        <v>11</v>
      </c>
      <c r="I337" s="262"/>
      <c r="J337" s="263">
        <f>ROUND(I337*H337,2)</f>
        <v>0</v>
      </c>
      <c r="K337" s="259" t="s">
        <v>157</v>
      </c>
      <c r="L337" s="264"/>
      <c r="M337" s="265" t="s">
        <v>19</v>
      </c>
      <c r="N337" s="266" t="s">
        <v>40</v>
      </c>
      <c r="O337" s="87"/>
      <c r="P337" s="224">
        <f>O337*H337</f>
        <v>0</v>
      </c>
      <c r="Q337" s="224">
        <v>0.0015</v>
      </c>
      <c r="R337" s="224">
        <f>Q337*H337</f>
        <v>0.016500000000000001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236</v>
      </c>
      <c r="AT337" s="226" t="s">
        <v>249</v>
      </c>
      <c r="AU337" s="226" t="s">
        <v>79</v>
      </c>
      <c r="AY337" s="20" t="s">
        <v>151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77</v>
      </c>
      <c r="BK337" s="227">
        <f>ROUND(I337*H337,2)</f>
        <v>0</v>
      </c>
      <c r="BL337" s="20" t="s">
        <v>198</v>
      </c>
      <c r="BM337" s="226" t="s">
        <v>1031</v>
      </c>
    </row>
    <row r="338" s="2" customFormat="1" ht="24.15" customHeight="1">
      <c r="A338" s="41"/>
      <c r="B338" s="42"/>
      <c r="C338" s="215" t="s">
        <v>1032</v>
      </c>
      <c r="D338" s="215" t="s">
        <v>153</v>
      </c>
      <c r="E338" s="216" t="s">
        <v>1033</v>
      </c>
      <c r="F338" s="217" t="s">
        <v>1034</v>
      </c>
      <c r="G338" s="218" t="s">
        <v>230</v>
      </c>
      <c r="H338" s="219">
        <v>0.017000000000000001</v>
      </c>
      <c r="I338" s="220"/>
      <c r="J338" s="221">
        <f>ROUND(I338*H338,2)</f>
        <v>0</v>
      </c>
      <c r="K338" s="217" t="s">
        <v>157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198</v>
      </c>
      <c r="AT338" s="226" t="s">
        <v>153</v>
      </c>
      <c r="AU338" s="226" t="s">
        <v>79</v>
      </c>
      <c r="AY338" s="20" t="s">
        <v>151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198</v>
      </c>
      <c r="BM338" s="226" t="s">
        <v>1035</v>
      </c>
    </row>
    <row r="339" s="2" customFormat="1">
      <c r="A339" s="41"/>
      <c r="B339" s="42"/>
      <c r="C339" s="43"/>
      <c r="D339" s="228" t="s">
        <v>159</v>
      </c>
      <c r="E339" s="43"/>
      <c r="F339" s="229" t="s">
        <v>1036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159</v>
      </c>
      <c r="AU339" s="20" t="s">
        <v>79</v>
      </c>
    </row>
    <row r="340" s="12" customFormat="1" ht="25.92" customHeight="1">
      <c r="A340" s="12"/>
      <c r="B340" s="199"/>
      <c r="C340" s="200"/>
      <c r="D340" s="201" t="s">
        <v>68</v>
      </c>
      <c r="E340" s="202" t="s">
        <v>249</v>
      </c>
      <c r="F340" s="202" t="s">
        <v>494</v>
      </c>
      <c r="G340" s="200"/>
      <c r="H340" s="200"/>
      <c r="I340" s="203"/>
      <c r="J340" s="204">
        <f>BK340</f>
        <v>0</v>
      </c>
      <c r="K340" s="200"/>
      <c r="L340" s="205"/>
      <c r="M340" s="206"/>
      <c r="N340" s="207"/>
      <c r="O340" s="207"/>
      <c r="P340" s="208">
        <f>P341</f>
        <v>0</v>
      </c>
      <c r="Q340" s="207"/>
      <c r="R340" s="208">
        <f>R341</f>
        <v>0.56575920000000002</v>
      </c>
      <c r="S340" s="207"/>
      <c r="T340" s="209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0" t="s">
        <v>167</v>
      </c>
      <c r="AT340" s="211" t="s">
        <v>68</v>
      </c>
      <c r="AU340" s="211" t="s">
        <v>69</v>
      </c>
      <c r="AY340" s="210" t="s">
        <v>151</v>
      </c>
      <c r="BK340" s="212">
        <f>BK341</f>
        <v>0</v>
      </c>
    </row>
    <row r="341" s="12" customFormat="1" ht="22.8" customHeight="1">
      <c r="A341" s="12"/>
      <c r="B341" s="199"/>
      <c r="C341" s="200"/>
      <c r="D341" s="201" t="s">
        <v>68</v>
      </c>
      <c r="E341" s="213" t="s">
        <v>1037</v>
      </c>
      <c r="F341" s="213" t="s">
        <v>1038</v>
      </c>
      <c r="G341" s="200"/>
      <c r="H341" s="200"/>
      <c r="I341" s="203"/>
      <c r="J341" s="214">
        <f>BK341</f>
        <v>0</v>
      </c>
      <c r="K341" s="200"/>
      <c r="L341" s="205"/>
      <c r="M341" s="206"/>
      <c r="N341" s="207"/>
      <c r="O341" s="207"/>
      <c r="P341" s="208">
        <f>SUM(P342:P353)</f>
        <v>0</v>
      </c>
      <c r="Q341" s="207"/>
      <c r="R341" s="208">
        <f>SUM(R342:R353)</f>
        <v>0.56575920000000002</v>
      </c>
      <c r="S341" s="207"/>
      <c r="T341" s="209">
        <f>SUM(T342:T353)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0" t="s">
        <v>167</v>
      </c>
      <c r="AT341" s="211" t="s">
        <v>68</v>
      </c>
      <c r="AU341" s="211" t="s">
        <v>77</v>
      </c>
      <c r="AY341" s="210" t="s">
        <v>151</v>
      </c>
      <c r="BK341" s="212">
        <f>SUM(BK342:BK353)</f>
        <v>0</v>
      </c>
    </row>
    <row r="342" s="2" customFormat="1" ht="16.5" customHeight="1">
      <c r="A342" s="41"/>
      <c r="B342" s="42"/>
      <c r="C342" s="215" t="s">
        <v>419</v>
      </c>
      <c r="D342" s="215" t="s">
        <v>153</v>
      </c>
      <c r="E342" s="216" t="s">
        <v>1039</v>
      </c>
      <c r="F342" s="217" t="s">
        <v>1040</v>
      </c>
      <c r="G342" s="218" t="s">
        <v>1041</v>
      </c>
      <c r="H342" s="219">
        <v>1</v>
      </c>
      <c r="I342" s="220"/>
      <c r="J342" s="221">
        <f>ROUND(I342*H342,2)</f>
        <v>0</v>
      </c>
      <c r="K342" s="217" t="s">
        <v>157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500</v>
      </c>
      <c r="AT342" s="226" t="s">
        <v>153</v>
      </c>
      <c r="AU342" s="226" t="s">
        <v>79</v>
      </c>
      <c r="AY342" s="20" t="s">
        <v>151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500</v>
      </c>
      <c r="BM342" s="226" t="s">
        <v>1042</v>
      </c>
    </row>
    <row r="343" s="2" customFormat="1">
      <c r="A343" s="41"/>
      <c r="B343" s="42"/>
      <c r="C343" s="43"/>
      <c r="D343" s="228" t="s">
        <v>159</v>
      </c>
      <c r="E343" s="43"/>
      <c r="F343" s="229" t="s">
        <v>1043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159</v>
      </c>
      <c r="AU343" s="20" t="s">
        <v>79</v>
      </c>
    </row>
    <row r="344" s="2" customFormat="1" ht="16.5" customHeight="1">
      <c r="A344" s="41"/>
      <c r="B344" s="42"/>
      <c r="C344" s="215" t="s">
        <v>1044</v>
      </c>
      <c r="D344" s="215" t="s">
        <v>153</v>
      </c>
      <c r="E344" s="216" t="s">
        <v>1045</v>
      </c>
      <c r="F344" s="217" t="s">
        <v>1046</v>
      </c>
      <c r="G344" s="218" t="s">
        <v>1041</v>
      </c>
      <c r="H344" s="219">
        <v>1</v>
      </c>
      <c r="I344" s="220"/>
      <c r="J344" s="221">
        <f>ROUND(I344*H344,2)</f>
        <v>0</v>
      </c>
      <c r="K344" s="217" t="s">
        <v>157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500</v>
      </c>
      <c r="AT344" s="226" t="s">
        <v>153</v>
      </c>
      <c r="AU344" s="226" t="s">
        <v>79</v>
      </c>
      <c r="AY344" s="20" t="s">
        <v>151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500</v>
      </c>
      <c r="BM344" s="226" t="s">
        <v>1047</v>
      </c>
    </row>
    <row r="345" s="2" customFormat="1">
      <c r="A345" s="41"/>
      <c r="B345" s="42"/>
      <c r="C345" s="43"/>
      <c r="D345" s="228" t="s">
        <v>159</v>
      </c>
      <c r="E345" s="43"/>
      <c r="F345" s="229" t="s">
        <v>1048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159</v>
      </c>
      <c r="AU345" s="20" t="s">
        <v>79</v>
      </c>
    </row>
    <row r="346" s="2" customFormat="1" ht="16.5" customHeight="1">
      <c r="A346" s="41"/>
      <c r="B346" s="42"/>
      <c r="C346" s="215" t="s">
        <v>427</v>
      </c>
      <c r="D346" s="215" t="s">
        <v>153</v>
      </c>
      <c r="E346" s="216" t="s">
        <v>1049</v>
      </c>
      <c r="F346" s="217" t="s">
        <v>1050</v>
      </c>
      <c r="G346" s="218" t="s">
        <v>191</v>
      </c>
      <c r="H346" s="219">
        <v>152.09999999999999</v>
      </c>
      <c r="I346" s="220"/>
      <c r="J346" s="221">
        <f>ROUND(I346*H346,2)</f>
        <v>0</v>
      </c>
      <c r="K346" s="217" t="s">
        <v>157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500</v>
      </c>
      <c r="AT346" s="226" t="s">
        <v>153</v>
      </c>
      <c r="AU346" s="226" t="s">
        <v>79</v>
      </c>
      <c r="AY346" s="20" t="s">
        <v>151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500</v>
      </c>
      <c r="BM346" s="226" t="s">
        <v>1051</v>
      </c>
    </row>
    <row r="347" s="2" customFormat="1">
      <c r="A347" s="41"/>
      <c r="B347" s="42"/>
      <c r="C347" s="43"/>
      <c r="D347" s="228" t="s">
        <v>159</v>
      </c>
      <c r="E347" s="43"/>
      <c r="F347" s="229" t="s">
        <v>1052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159</v>
      </c>
      <c r="AU347" s="20" t="s">
        <v>79</v>
      </c>
    </row>
    <row r="348" s="2" customFormat="1" ht="16.5" customHeight="1">
      <c r="A348" s="41"/>
      <c r="B348" s="42"/>
      <c r="C348" s="215" t="s">
        <v>1053</v>
      </c>
      <c r="D348" s="215" t="s">
        <v>153</v>
      </c>
      <c r="E348" s="216" t="s">
        <v>1054</v>
      </c>
      <c r="F348" s="217" t="s">
        <v>1055</v>
      </c>
      <c r="G348" s="218" t="s">
        <v>191</v>
      </c>
      <c r="H348" s="219">
        <v>173.09999999999999</v>
      </c>
      <c r="I348" s="220"/>
      <c r="J348" s="221">
        <f>ROUND(I348*H348,2)</f>
        <v>0</v>
      </c>
      <c r="K348" s="217" t="s">
        <v>157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500</v>
      </c>
      <c r="AT348" s="226" t="s">
        <v>153</v>
      </c>
      <c r="AU348" s="226" t="s">
        <v>79</v>
      </c>
      <c r="AY348" s="20" t="s">
        <v>151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500</v>
      </c>
      <c r="BM348" s="226" t="s">
        <v>1056</v>
      </c>
    </row>
    <row r="349" s="2" customFormat="1">
      <c r="A349" s="41"/>
      <c r="B349" s="42"/>
      <c r="C349" s="43"/>
      <c r="D349" s="228" t="s">
        <v>159</v>
      </c>
      <c r="E349" s="43"/>
      <c r="F349" s="229" t="s">
        <v>1057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159</v>
      </c>
      <c r="AU349" s="20" t="s">
        <v>79</v>
      </c>
    </row>
    <row r="350" s="2" customFormat="1" ht="16.5" customHeight="1">
      <c r="A350" s="41"/>
      <c r="B350" s="42"/>
      <c r="C350" s="215" t="s">
        <v>430</v>
      </c>
      <c r="D350" s="215" t="s">
        <v>153</v>
      </c>
      <c r="E350" s="216" t="s">
        <v>1058</v>
      </c>
      <c r="F350" s="217" t="s">
        <v>1059</v>
      </c>
      <c r="G350" s="218" t="s">
        <v>191</v>
      </c>
      <c r="H350" s="219">
        <v>6</v>
      </c>
      <c r="I350" s="220"/>
      <c r="J350" s="221">
        <f>ROUND(I350*H350,2)</f>
        <v>0</v>
      </c>
      <c r="K350" s="217" t="s">
        <v>157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0.00042930000000000003</v>
      </c>
      <c r="R350" s="224">
        <f>Q350*H350</f>
        <v>0.0025758000000000001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500</v>
      </c>
      <c r="AT350" s="226" t="s">
        <v>153</v>
      </c>
      <c r="AU350" s="226" t="s">
        <v>79</v>
      </c>
      <c r="AY350" s="20" t="s">
        <v>151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500</v>
      </c>
      <c r="BM350" s="226" t="s">
        <v>1060</v>
      </c>
    </row>
    <row r="351" s="2" customFormat="1">
      <c r="A351" s="41"/>
      <c r="B351" s="42"/>
      <c r="C351" s="43"/>
      <c r="D351" s="228" t="s">
        <v>159</v>
      </c>
      <c r="E351" s="43"/>
      <c r="F351" s="229" t="s">
        <v>1061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159</v>
      </c>
      <c r="AU351" s="20" t="s">
        <v>79</v>
      </c>
    </row>
    <row r="352" s="2" customFormat="1" ht="16.5" customHeight="1">
      <c r="A352" s="41"/>
      <c r="B352" s="42"/>
      <c r="C352" s="257" t="s">
        <v>1062</v>
      </c>
      <c r="D352" s="257" t="s">
        <v>249</v>
      </c>
      <c r="E352" s="258" t="s">
        <v>1063</v>
      </c>
      <c r="F352" s="259" t="s">
        <v>1064</v>
      </c>
      <c r="G352" s="260" t="s">
        <v>191</v>
      </c>
      <c r="H352" s="261">
        <v>6.1799999999999997</v>
      </c>
      <c r="I352" s="262"/>
      <c r="J352" s="263">
        <f>ROUND(I352*H352,2)</f>
        <v>0</v>
      </c>
      <c r="K352" s="259" t="s">
        <v>157</v>
      </c>
      <c r="L352" s="264"/>
      <c r="M352" s="265" t="s">
        <v>19</v>
      </c>
      <c r="N352" s="266" t="s">
        <v>40</v>
      </c>
      <c r="O352" s="87"/>
      <c r="P352" s="224">
        <f>O352*H352</f>
        <v>0</v>
      </c>
      <c r="Q352" s="224">
        <v>0.091130000000000003</v>
      </c>
      <c r="R352" s="224">
        <f>Q352*H352</f>
        <v>0.5631834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507</v>
      </c>
      <c r="AT352" s="226" t="s">
        <v>249</v>
      </c>
      <c r="AU352" s="226" t="s">
        <v>79</v>
      </c>
      <c r="AY352" s="20" t="s">
        <v>151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77</v>
      </c>
      <c r="BK352" s="227">
        <f>ROUND(I352*H352,2)</f>
        <v>0</v>
      </c>
      <c r="BL352" s="20" t="s">
        <v>500</v>
      </c>
      <c r="BM352" s="226" t="s">
        <v>1065</v>
      </c>
    </row>
    <row r="353" s="13" customFormat="1">
      <c r="A353" s="13"/>
      <c r="B353" s="233"/>
      <c r="C353" s="234"/>
      <c r="D353" s="235" t="s">
        <v>161</v>
      </c>
      <c r="E353" s="234"/>
      <c r="F353" s="237" t="s">
        <v>1066</v>
      </c>
      <c r="G353" s="234"/>
      <c r="H353" s="238">
        <v>6.1799999999999997</v>
      </c>
      <c r="I353" s="239"/>
      <c r="J353" s="234"/>
      <c r="K353" s="234"/>
      <c r="L353" s="240"/>
      <c r="M353" s="267"/>
      <c r="N353" s="268"/>
      <c r="O353" s="268"/>
      <c r="P353" s="268"/>
      <c r="Q353" s="268"/>
      <c r="R353" s="268"/>
      <c r="S353" s="268"/>
      <c r="T353" s="26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161</v>
      </c>
      <c r="AU353" s="244" t="s">
        <v>79</v>
      </c>
      <c r="AV353" s="13" t="s">
        <v>79</v>
      </c>
      <c r="AW353" s="13" t="s">
        <v>4</v>
      </c>
      <c r="AX353" s="13" t="s">
        <v>77</v>
      </c>
      <c r="AY353" s="244" t="s">
        <v>151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iAVY+xjeL0iFW6ArvJnOHAcIxxLxgJdm/RRjHxt6iYmRTHQfZjralqZ0EyQEcOpMVCvil4q4YWguT8g/eqNklA==" hashValue="Npe9zlLhSGKmZiBKu64j+MSoCA3eHJ/8NCwgMXH+6MtdgOQvNlc+a91sSBEvT7L8REdcSeWaBXZBikp5iOuJhQ==" algorithmName="SHA-512" password="88A1"/>
  <autoFilter ref="C92:K353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1/113107326"/>
    <hyperlink ref="F100" r:id="rId2" display="https://podminky.urs.cz/item/CS_URS_2024_01/113107542"/>
    <hyperlink ref="F102" r:id="rId3" display="https://podminky.urs.cz/item/CS_URS_2024_01/113154124"/>
    <hyperlink ref="F106" r:id="rId4" display="https://podminky.urs.cz/item/CS_URS_2024_01/129001101"/>
    <hyperlink ref="F109" r:id="rId5" display="https://podminky.urs.cz/item/CS_URS_2024_01/131251204"/>
    <hyperlink ref="F114" r:id="rId6" display="https://podminky.urs.cz/item/CS_URS_2024_01/132251104"/>
    <hyperlink ref="F117" r:id="rId7" display="https://podminky.urs.cz/item/CS_URS_2024_01/132251253"/>
    <hyperlink ref="F123" r:id="rId8" display="https://podminky.urs.cz/item/CS_URS_2024_01/132254203"/>
    <hyperlink ref="F129" r:id="rId9" display="https://podminky.urs.cz/item/CS_URS_2024_01/151811131"/>
    <hyperlink ref="F134" r:id="rId10" display="https://podminky.urs.cz/item/CS_URS_2024_01/151811231"/>
    <hyperlink ref="F136" r:id="rId11" display="https://podminky.urs.cz/item/CS_URS_2024_01/162351103"/>
    <hyperlink ref="F139" r:id="rId12" display="https://podminky.urs.cz/item/CS_URS_2024_01/162751117"/>
    <hyperlink ref="F144" r:id="rId13" display="https://podminky.urs.cz/item/CS_URS_2024_01/167151111"/>
    <hyperlink ref="F149" r:id="rId14" display="https://podminky.urs.cz/item/CS_URS_2024_01/171201221"/>
    <hyperlink ref="F152" r:id="rId15" display="https://podminky.urs.cz/item/CS_URS_2024_01/174151101"/>
    <hyperlink ref="F167" r:id="rId16" display="https://podminky.urs.cz/item/CS_URS_2024_01/175151101"/>
    <hyperlink ref="F174" r:id="rId17" display="https://podminky.urs.cz/item/CS_URS_2024_01/211971110"/>
    <hyperlink ref="F180" r:id="rId18" display="https://podminky.urs.cz/item/CS_URS_2024_01/382122123"/>
    <hyperlink ref="F184" r:id="rId19" display="https://podminky.urs.cz/item/CS_URS_2024_01/382122211"/>
    <hyperlink ref="F188" r:id="rId20" display="https://podminky.urs.cz/item/CS_URS_2024_01/382122313"/>
    <hyperlink ref="F192" r:id="rId21" display="https://podminky.urs.cz/item/CS_URS_2024_01/451572111"/>
    <hyperlink ref="F198" r:id="rId22" display="https://podminky.urs.cz/item/CS_URS_2024_01/452112112"/>
    <hyperlink ref="F203" r:id="rId23" display="https://podminky.urs.cz/item/CS_URS_2024_01/452112122"/>
    <hyperlink ref="F206" r:id="rId24" display="https://podminky.urs.cz/item/CS_URS_2024_01/452311151"/>
    <hyperlink ref="F211" r:id="rId25" display="https://podminky.urs.cz/item/CS_URS_2024_01/564851011"/>
    <hyperlink ref="F214" r:id="rId26" display="https://podminky.urs.cz/item/CS_URS_2024_01/564851011"/>
    <hyperlink ref="F216" r:id="rId27" display="https://podminky.urs.cz/item/CS_URS_2024_01/573111112"/>
    <hyperlink ref="F219" r:id="rId28" display="https://podminky.urs.cz/item/CS_URS_2024_01/573211108"/>
    <hyperlink ref="F221" r:id="rId29" display="https://podminky.urs.cz/item/CS_URS_2024_01/577144121"/>
    <hyperlink ref="F224" r:id="rId30" display="https://podminky.urs.cz/item/CS_URS_2024_01/591241111"/>
    <hyperlink ref="F230" r:id="rId31" display="https://podminky.urs.cz/item/CS_URS_2024_01/596991111"/>
    <hyperlink ref="F234" r:id="rId32" display="https://podminky.urs.cz/item/CS_URS_2024_01/871310310"/>
    <hyperlink ref="F239" r:id="rId33" display="https://podminky.urs.cz/item/CS_URS_2024_01/877310310"/>
    <hyperlink ref="F245" r:id="rId34" display="https://podminky.urs.cz/item/CS_URS_2024_01/877310320"/>
    <hyperlink ref="F251" r:id="rId35" display="https://podminky.urs.cz/item/CS_URS_2024_01/894411311"/>
    <hyperlink ref="F255" r:id="rId36" display="https://podminky.urs.cz/item/CS_URS_2024_01/894414111"/>
    <hyperlink ref="F259" r:id="rId37" display="https://podminky.urs.cz/item/CS_URS_2024_01/894414211"/>
    <hyperlink ref="F262" r:id="rId38" display="https://podminky.urs.cz/item/CS_URS_2024_01/894812203"/>
    <hyperlink ref="F264" r:id="rId39" display="https://podminky.urs.cz/item/CS_URS_2024_01/894812242"/>
    <hyperlink ref="F266" r:id="rId40" display="https://podminky.urs.cz/item/CS_URS_2024_01/894812249"/>
    <hyperlink ref="F268" r:id="rId41" display="https://podminky.urs.cz/item/CS_URS_2024_01/894812262"/>
    <hyperlink ref="F270" r:id="rId42" display="https://podminky.urs.cz/item/CS_URS_2024_01/895941301"/>
    <hyperlink ref="F273" r:id="rId43" display="https://podminky.urs.cz/item/CS_URS_2024_01/895941302"/>
    <hyperlink ref="F276" r:id="rId44" display="https://podminky.urs.cz/item/CS_URS_2024_01/895941314"/>
    <hyperlink ref="F279" r:id="rId45" display="https://podminky.urs.cz/item/CS_URS_2024_01/895941331"/>
    <hyperlink ref="F282" r:id="rId46" display="https://podminky.urs.cz/item/CS_URS_2024_01/897172123"/>
    <hyperlink ref="F285" r:id="rId47" display="https://podminky.urs.cz/item/CS_URS_2024_01/899104112"/>
    <hyperlink ref="F288" r:id="rId48" display="https://podminky.urs.cz/item/CS_URS_2024_01/899204112"/>
    <hyperlink ref="F292" r:id="rId49" display="https://podminky.urs.cz/item/CS_URS_2024_01/899633131"/>
    <hyperlink ref="F295" r:id="rId50" display="https://podminky.urs.cz/item/CS_URS_2024_01/899658211"/>
    <hyperlink ref="F299" r:id="rId51" display="https://podminky.urs.cz/item/CS_URS_2024_01/919735113"/>
    <hyperlink ref="F302" r:id="rId52" display="https://podminky.urs.cz/item/CS_URS_2024_01/935113112"/>
    <hyperlink ref="F307" r:id="rId53" display="https://podminky.urs.cz/item/CS_URS_2024_01/977151128"/>
    <hyperlink ref="F311" r:id="rId54" display="https://podminky.urs.cz/item/CS_URS_2024_01/997221551"/>
    <hyperlink ref="F314" r:id="rId55" display="https://podminky.urs.cz/item/CS_URS_2024_01/997221559"/>
    <hyperlink ref="F317" r:id="rId56" display="https://podminky.urs.cz/item/CS_URS_2024_01/997221561"/>
    <hyperlink ref="F322" r:id="rId57" display="https://podminky.urs.cz/item/CS_URS_2024_01/997221569"/>
    <hyperlink ref="F325" r:id="rId58" display="https://podminky.urs.cz/item/CS_URS_2024_01/997221645"/>
    <hyperlink ref="F328" r:id="rId59" display="https://podminky.urs.cz/item/CS_URS_2024_01/997221655"/>
    <hyperlink ref="F332" r:id="rId60" display="https://podminky.urs.cz/item/CS_URS_2024_01/998276101"/>
    <hyperlink ref="F336" r:id="rId61" display="https://podminky.urs.cz/item/CS_URS_2024_01/721249116"/>
    <hyperlink ref="F339" r:id="rId62" display="https://podminky.urs.cz/item/CS_URS_2024_01/998721101"/>
    <hyperlink ref="F343" r:id="rId63" display="https://podminky.urs.cz/item/CS_URS_2024_01/230170004"/>
    <hyperlink ref="F345" r:id="rId64" display="https://podminky.urs.cz/item/CS_URS_2024_01/230170005"/>
    <hyperlink ref="F347" r:id="rId65" display="https://podminky.urs.cz/item/CS_URS_2024_01/230170014"/>
    <hyperlink ref="F349" r:id="rId66" display="https://podminky.urs.cz/item/CS_URS_2024_01/230170015"/>
    <hyperlink ref="F351" r:id="rId67" display="https://podminky.urs.cz/item/CS_URS_2024_01/2302020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1067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ROUND(J90,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ROUND((SUM(BE90:BE238)),  2)</f>
        <v>0</v>
      </c>
      <c r="G33" s="41"/>
      <c r="H33" s="41"/>
      <c r="I33" s="160">
        <v>0.20999999999999999</v>
      </c>
      <c r="J33" s="159">
        <f>ROUND(((SUM(BE90:BE238))*I33),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ROUND((SUM(BF90:BF238)),  2)</f>
        <v>0</v>
      </c>
      <c r="G34" s="41"/>
      <c r="H34" s="41"/>
      <c r="I34" s="160">
        <v>0.12</v>
      </c>
      <c r="J34" s="159">
        <f>ROUND(((SUM(BF90:BF238))*I34),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ROUND((SUM(BG90:BG238)),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ROUND((SUM(BH90:BH238)),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ROUND((SUM(BI90:BI238)),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302 - Akumulační nádrž...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J91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128</v>
      </c>
      <c r="E61" s="185"/>
      <c r="F61" s="185"/>
      <c r="G61" s="185"/>
      <c r="H61" s="185"/>
      <c r="I61" s="185"/>
      <c r="J61" s="186">
        <f>J92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685</v>
      </c>
      <c r="E62" s="185"/>
      <c r="F62" s="185"/>
      <c r="G62" s="185"/>
      <c r="H62" s="185"/>
      <c r="I62" s="185"/>
      <c r="J62" s="186">
        <f>J154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686</v>
      </c>
      <c r="E63" s="185"/>
      <c r="F63" s="185"/>
      <c r="G63" s="185"/>
      <c r="H63" s="185"/>
      <c r="I63" s="185"/>
      <c r="J63" s="186">
        <f>J167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573</v>
      </c>
      <c r="E64" s="185"/>
      <c r="F64" s="185"/>
      <c r="G64" s="185"/>
      <c r="H64" s="185"/>
      <c r="I64" s="185"/>
      <c r="J64" s="186">
        <f>J209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133</v>
      </c>
      <c r="E65" s="185"/>
      <c r="F65" s="185"/>
      <c r="G65" s="185"/>
      <c r="H65" s="185"/>
      <c r="I65" s="185"/>
      <c r="J65" s="186">
        <f>J213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687</v>
      </c>
      <c r="E66" s="180"/>
      <c r="F66" s="180"/>
      <c r="G66" s="180"/>
      <c r="H66" s="180"/>
      <c r="I66" s="180"/>
      <c r="J66" s="181">
        <f>J216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1068</v>
      </c>
      <c r="E67" s="185"/>
      <c r="F67" s="185"/>
      <c r="G67" s="185"/>
      <c r="H67" s="185"/>
      <c r="I67" s="185"/>
      <c r="J67" s="186">
        <f>J217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134</v>
      </c>
      <c r="E68" s="180"/>
      <c r="F68" s="180"/>
      <c r="G68" s="180"/>
      <c r="H68" s="180"/>
      <c r="I68" s="180"/>
      <c r="J68" s="181">
        <f>J226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689</v>
      </c>
      <c r="E69" s="185"/>
      <c r="F69" s="185"/>
      <c r="G69" s="185"/>
      <c r="H69" s="185"/>
      <c r="I69" s="185"/>
      <c r="J69" s="186">
        <f>J227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1069</v>
      </c>
      <c r="E70" s="180"/>
      <c r="F70" s="180"/>
      <c r="G70" s="180"/>
      <c r="H70" s="180"/>
      <c r="I70" s="180"/>
      <c r="J70" s="181">
        <f>J236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19-2023-1 - Revitalizace veřejného prostranství v Líbeznicích u bytových domů, k.ú. Líbeznice - I.etapa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121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302 - Akumulační nádrž...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29. 1. 2024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32</v>
      </c>
      <c r="J87" s="39" t="str">
        <f>E24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137</v>
      </c>
      <c r="D89" s="191" t="s">
        <v>54</v>
      </c>
      <c r="E89" s="191" t="s">
        <v>50</v>
      </c>
      <c r="F89" s="191" t="s">
        <v>51</v>
      </c>
      <c r="G89" s="191" t="s">
        <v>138</v>
      </c>
      <c r="H89" s="191" t="s">
        <v>139</v>
      </c>
      <c r="I89" s="191" t="s">
        <v>140</v>
      </c>
      <c r="J89" s="191" t="s">
        <v>125</v>
      </c>
      <c r="K89" s="192" t="s">
        <v>141</v>
      </c>
      <c r="L89" s="193"/>
      <c r="M89" s="95" t="s">
        <v>19</v>
      </c>
      <c r="N89" s="96" t="s">
        <v>39</v>
      </c>
      <c r="O89" s="96" t="s">
        <v>142</v>
      </c>
      <c r="P89" s="96" t="s">
        <v>143</v>
      </c>
      <c r="Q89" s="96" t="s">
        <v>144</v>
      </c>
      <c r="R89" s="96" t="s">
        <v>145</v>
      </c>
      <c r="S89" s="96" t="s">
        <v>146</v>
      </c>
      <c r="T89" s="97" t="s">
        <v>147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148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P91+P216+P226+P236</f>
        <v>0</v>
      </c>
      <c r="Q90" s="99"/>
      <c r="R90" s="196">
        <f>R91+R216+R226+R236</f>
        <v>82.992808917800005</v>
      </c>
      <c r="S90" s="99"/>
      <c r="T90" s="197">
        <f>T91+T216+T226+T236</f>
        <v>0.00051599999999999997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126</v>
      </c>
      <c r="BK90" s="198">
        <f>BK91+BK216+BK226+BK236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149</v>
      </c>
      <c r="F91" s="202" t="s">
        <v>150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P92+P154+P167+P209+P213</f>
        <v>0</v>
      </c>
      <c r="Q91" s="207"/>
      <c r="R91" s="208">
        <f>R92+R154+R167+R209+R213</f>
        <v>82.932327015300004</v>
      </c>
      <c r="S91" s="207"/>
      <c r="T91" s="209">
        <f>T92+T154+T167+T209+T213</f>
        <v>0.00051599999999999997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69</v>
      </c>
      <c r="AY91" s="210" t="s">
        <v>151</v>
      </c>
      <c r="BK91" s="212">
        <f>BK92+BK154+BK167+BK209+BK213</f>
        <v>0</v>
      </c>
    </row>
    <row r="92" s="12" customFormat="1" ht="22.8" customHeight="1">
      <c r="A92" s="12"/>
      <c r="B92" s="199"/>
      <c r="C92" s="200"/>
      <c r="D92" s="201" t="s">
        <v>68</v>
      </c>
      <c r="E92" s="213" t="s">
        <v>77</v>
      </c>
      <c r="F92" s="213" t="s">
        <v>152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SUM(P93:P153)</f>
        <v>0</v>
      </c>
      <c r="Q92" s="207"/>
      <c r="R92" s="208">
        <f>SUM(R93:R153)</f>
        <v>61.948203962500003</v>
      </c>
      <c r="S92" s="207"/>
      <c r="T92" s="209">
        <f>SUM(T93:T153)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77</v>
      </c>
      <c r="AY92" s="210" t="s">
        <v>151</v>
      </c>
      <c r="BK92" s="212">
        <f>SUM(BK93:BK153)</f>
        <v>0</v>
      </c>
    </row>
    <row r="93" s="2" customFormat="1" ht="21.75" customHeight="1">
      <c r="A93" s="41"/>
      <c r="B93" s="42"/>
      <c r="C93" s="215" t="s">
        <v>77</v>
      </c>
      <c r="D93" s="215" t="s">
        <v>153</v>
      </c>
      <c r="E93" s="216" t="s">
        <v>1070</v>
      </c>
      <c r="F93" s="217" t="s">
        <v>1071</v>
      </c>
      <c r="G93" s="218" t="s">
        <v>1072</v>
      </c>
      <c r="H93" s="219">
        <v>5</v>
      </c>
      <c r="I93" s="220"/>
      <c r="J93" s="221">
        <f>ROUND(I93*H93,2)</f>
        <v>0</v>
      </c>
      <c r="K93" s="217" t="s">
        <v>157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4.07925E-05</v>
      </c>
      <c r="R93" s="224">
        <f>Q93*H93</f>
        <v>0.0002039625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158</v>
      </c>
      <c r="AT93" s="226" t="s">
        <v>153</v>
      </c>
      <c r="AU93" s="226" t="s">
        <v>79</v>
      </c>
      <c r="AY93" s="20" t="s">
        <v>151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158</v>
      </c>
      <c r="BM93" s="226" t="s">
        <v>79</v>
      </c>
    </row>
    <row r="94" s="2" customFormat="1">
      <c r="A94" s="41"/>
      <c r="B94" s="42"/>
      <c r="C94" s="43"/>
      <c r="D94" s="228" t="s">
        <v>159</v>
      </c>
      <c r="E94" s="43"/>
      <c r="F94" s="229" t="s">
        <v>1073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159</v>
      </c>
      <c r="AU94" s="20" t="s">
        <v>79</v>
      </c>
    </row>
    <row r="95" s="2" customFormat="1" ht="24.15" customHeight="1">
      <c r="A95" s="41"/>
      <c r="B95" s="42"/>
      <c r="C95" s="215" t="s">
        <v>79</v>
      </c>
      <c r="D95" s="215" t="s">
        <v>153</v>
      </c>
      <c r="E95" s="216" t="s">
        <v>1074</v>
      </c>
      <c r="F95" s="217" t="s">
        <v>1075</v>
      </c>
      <c r="G95" s="218" t="s">
        <v>1076</v>
      </c>
      <c r="H95" s="219">
        <v>13</v>
      </c>
      <c r="I95" s="220"/>
      <c r="J95" s="221">
        <f>ROUND(I95*H95,2)</f>
        <v>0</v>
      </c>
      <c r="K95" s="217" t="s">
        <v>157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158</v>
      </c>
      <c r="AT95" s="226" t="s">
        <v>153</v>
      </c>
      <c r="AU95" s="226" t="s">
        <v>79</v>
      </c>
      <c r="AY95" s="20" t="s">
        <v>151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158</v>
      </c>
      <c r="BM95" s="226" t="s">
        <v>158</v>
      </c>
    </row>
    <row r="96" s="2" customFormat="1">
      <c r="A96" s="41"/>
      <c r="B96" s="42"/>
      <c r="C96" s="43"/>
      <c r="D96" s="228" t="s">
        <v>159</v>
      </c>
      <c r="E96" s="43"/>
      <c r="F96" s="229" t="s">
        <v>1077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159</v>
      </c>
      <c r="AU96" s="20" t="s">
        <v>79</v>
      </c>
    </row>
    <row r="97" s="2" customFormat="1" ht="16.5" customHeight="1">
      <c r="A97" s="41"/>
      <c r="B97" s="42"/>
      <c r="C97" s="215" t="s">
        <v>167</v>
      </c>
      <c r="D97" s="215" t="s">
        <v>153</v>
      </c>
      <c r="E97" s="216" t="s">
        <v>700</v>
      </c>
      <c r="F97" s="217" t="s">
        <v>701</v>
      </c>
      <c r="G97" s="218" t="s">
        <v>191</v>
      </c>
      <c r="H97" s="219">
        <v>6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158</v>
      </c>
      <c r="AT97" s="226" t="s">
        <v>153</v>
      </c>
      <c r="AU97" s="226" t="s">
        <v>79</v>
      </c>
      <c r="AY97" s="20" t="s">
        <v>151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158</v>
      </c>
      <c r="BM97" s="226" t="s">
        <v>170</v>
      </c>
    </row>
    <row r="98" s="13" customFormat="1">
      <c r="A98" s="13"/>
      <c r="B98" s="233"/>
      <c r="C98" s="234"/>
      <c r="D98" s="235" t="s">
        <v>161</v>
      </c>
      <c r="E98" s="236" t="s">
        <v>19</v>
      </c>
      <c r="F98" s="237" t="s">
        <v>702</v>
      </c>
      <c r="G98" s="234"/>
      <c r="H98" s="238">
        <v>6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161</v>
      </c>
      <c r="AU98" s="244" t="s">
        <v>79</v>
      </c>
      <c r="AV98" s="13" t="s">
        <v>79</v>
      </c>
      <c r="AW98" s="13" t="s">
        <v>31</v>
      </c>
      <c r="AX98" s="13" t="s">
        <v>77</v>
      </c>
      <c r="AY98" s="244" t="s">
        <v>151</v>
      </c>
    </row>
    <row r="99" s="2" customFormat="1" ht="24.15" customHeight="1">
      <c r="A99" s="41"/>
      <c r="B99" s="42"/>
      <c r="C99" s="215" t="s">
        <v>158</v>
      </c>
      <c r="D99" s="215" t="s">
        <v>153</v>
      </c>
      <c r="E99" s="216" t="s">
        <v>204</v>
      </c>
      <c r="F99" s="217" t="s">
        <v>205</v>
      </c>
      <c r="G99" s="218" t="s">
        <v>197</v>
      </c>
      <c r="H99" s="219">
        <v>3</v>
      </c>
      <c r="I99" s="220"/>
      <c r="J99" s="221">
        <f>ROUND(I99*H99,2)</f>
        <v>0</v>
      </c>
      <c r="K99" s="217" t="s">
        <v>157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158</v>
      </c>
      <c r="AT99" s="226" t="s">
        <v>153</v>
      </c>
      <c r="AU99" s="226" t="s">
        <v>79</v>
      </c>
      <c r="AY99" s="20" t="s">
        <v>151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158</v>
      </c>
      <c r="BM99" s="226" t="s">
        <v>175</v>
      </c>
    </row>
    <row r="100" s="2" customFormat="1">
      <c r="A100" s="41"/>
      <c r="B100" s="42"/>
      <c r="C100" s="43"/>
      <c r="D100" s="228" t="s">
        <v>159</v>
      </c>
      <c r="E100" s="43"/>
      <c r="F100" s="229" t="s">
        <v>207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159</v>
      </c>
      <c r="AU100" s="20" t="s">
        <v>79</v>
      </c>
    </row>
    <row r="101" s="13" customFormat="1">
      <c r="A101" s="13"/>
      <c r="B101" s="233"/>
      <c r="C101" s="234"/>
      <c r="D101" s="235" t="s">
        <v>161</v>
      </c>
      <c r="E101" s="236" t="s">
        <v>19</v>
      </c>
      <c r="F101" s="237" t="s">
        <v>703</v>
      </c>
      <c r="G101" s="234"/>
      <c r="H101" s="238">
        <v>3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161</v>
      </c>
      <c r="AU101" s="244" t="s">
        <v>79</v>
      </c>
      <c r="AV101" s="13" t="s">
        <v>79</v>
      </c>
      <c r="AW101" s="13" t="s">
        <v>31</v>
      </c>
      <c r="AX101" s="13" t="s">
        <v>77</v>
      </c>
      <c r="AY101" s="244" t="s">
        <v>151</v>
      </c>
    </row>
    <row r="102" s="2" customFormat="1" ht="24.15" customHeight="1">
      <c r="A102" s="41"/>
      <c r="B102" s="42"/>
      <c r="C102" s="215" t="s">
        <v>178</v>
      </c>
      <c r="D102" s="215" t="s">
        <v>153</v>
      </c>
      <c r="E102" s="216" t="s">
        <v>1078</v>
      </c>
      <c r="F102" s="217" t="s">
        <v>1079</v>
      </c>
      <c r="G102" s="218" t="s">
        <v>197</v>
      </c>
      <c r="H102" s="219">
        <v>4.3120000000000003</v>
      </c>
      <c r="I102" s="220"/>
      <c r="J102" s="221">
        <f>ROUND(I102*H102,2)</f>
        <v>0</v>
      </c>
      <c r="K102" s="217" t="s">
        <v>157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158</v>
      </c>
      <c r="AT102" s="226" t="s">
        <v>153</v>
      </c>
      <c r="AU102" s="226" t="s">
        <v>79</v>
      </c>
      <c r="AY102" s="20" t="s">
        <v>151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158</v>
      </c>
      <c r="BM102" s="226" t="s">
        <v>181</v>
      </c>
    </row>
    <row r="103" s="2" customFormat="1">
      <c r="A103" s="41"/>
      <c r="B103" s="42"/>
      <c r="C103" s="43"/>
      <c r="D103" s="228" t="s">
        <v>159</v>
      </c>
      <c r="E103" s="43"/>
      <c r="F103" s="229" t="s">
        <v>1080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159</v>
      </c>
      <c r="AU103" s="20" t="s">
        <v>79</v>
      </c>
    </row>
    <row r="104" s="13" customFormat="1">
      <c r="A104" s="13"/>
      <c r="B104" s="233"/>
      <c r="C104" s="234"/>
      <c r="D104" s="235" t="s">
        <v>161</v>
      </c>
      <c r="E104" s="236" t="s">
        <v>19</v>
      </c>
      <c r="F104" s="237" t="s">
        <v>1081</v>
      </c>
      <c r="G104" s="234"/>
      <c r="H104" s="238">
        <v>4.0960000000000001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161</v>
      </c>
      <c r="AU104" s="244" t="s">
        <v>79</v>
      </c>
      <c r="AV104" s="13" t="s">
        <v>79</v>
      </c>
      <c r="AW104" s="13" t="s">
        <v>31</v>
      </c>
      <c r="AX104" s="13" t="s">
        <v>69</v>
      </c>
      <c r="AY104" s="244" t="s">
        <v>151</v>
      </c>
    </row>
    <row r="105" s="13" customFormat="1">
      <c r="A105" s="13"/>
      <c r="B105" s="233"/>
      <c r="C105" s="234"/>
      <c r="D105" s="235" t="s">
        <v>161</v>
      </c>
      <c r="E105" s="236" t="s">
        <v>19</v>
      </c>
      <c r="F105" s="237" t="s">
        <v>1082</v>
      </c>
      <c r="G105" s="234"/>
      <c r="H105" s="238">
        <v>0.216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161</v>
      </c>
      <c r="AU105" s="244" t="s">
        <v>79</v>
      </c>
      <c r="AV105" s="13" t="s">
        <v>79</v>
      </c>
      <c r="AW105" s="13" t="s">
        <v>31</v>
      </c>
      <c r="AX105" s="13" t="s">
        <v>69</v>
      </c>
      <c r="AY105" s="244" t="s">
        <v>151</v>
      </c>
    </row>
    <row r="106" s="14" customFormat="1">
      <c r="A106" s="14"/>
      <c r="B106" s="245"/>
      <c r="C106" s="246"/>
      <c r="D106" s="235" t="s">
        <v>161</v>
      </c>
      <c r="E106" s="247" t="s">
        <v>19</v>
      </c>
      <c r="F106" s="248" t="s">
        <v>202</v>
      </c>
      <c r="G106" s="246"/>
      <c r="H106" s="249">
        <v>4.3120000000000003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161</v>
      </c>
      <c r="AU106" s="255" t="s">
        <v>79</v>
      </c>
      <c r="AV106" s="14" t="s">
        <v>158</v>
      </c>
      <c r="AW106" s="14" t="s">
        <v>31</v>
      </c>
      <c r="AX106" s="14" t="s">
        <v>77</v>
      </c>
      <c r="AY106" s="255" t="s">
        <v>151</v>
      </c>
    </row>
    <row r="107" s="2" customFormat="1" ht="24.15" customHeight="1">
      <c r="A107" s="41"/>
      <c r="B107" s="42"/>
      <c r="C107" s="215" t="s">
        <v>170</v>
      </c>
      <c r="D107" s="215" t="s">
        <v>153</v>
      </c>
      <c r="E107" s="216" t="s">
        <v>1083</v>
      </c>
      <c r="F107" s="217" t="s">
        <v>1084</v>
      </c>
      <c r="G107" s="218" t="s">
        <v>197</v>
      </c>
      <c r="H107" s="219">
        <v>58.323999999999998</v>
      </c>
      <c r="I107" s="220"/>
      <c r="J107" s="221">
        <f>ROUND(I107*H107,2)</f>
        <v>0</v>
      </c>
      <c r="K107" s="217" t="s">
        <v>157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158</v>
      </c>
      <c r="AT107" s="226" t="s">
        <v>153</v>
      </c>
      <c r="AU107" s="226" t="s">
        <v>79</v>
      </c>
      <c r="AY107" s="20" t="s">
        <v>151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158</v>
      </c>
      <c r="BM107" s="226" t="s">
        <v>8</v>
      </c>
    </row>
    <row r="108" s="2" customFormat="1">
      <c r="A108" s="41"/>
      <c r="B108" s="42"/>
      <c r="C108" s="43"/>
      <c r="D108" s="228" t="s">
        <v>159</v>
      </c>
      <c r="E108" s="43"/>
      <c r="F108" s="229" t="s">
        <v>1085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159</v>
      </c>
      <c r="AU108" s="20" t="s">
        <v>79</v>
      </c>
    </row>
    <row r="109" s="13" customFormat="1">
      <c r="A109" s="13"/>
      <c r="B109" s="233"/>
      <c r="C109" s="234"/>
      <c r="D109" s="235" t="s">
        <v>161</v>
      </c>
      <c r="E109" s="236" t="s">
        <v>19</v>
      </c>
      <c r="F109" s="237" t="s">
        <v>1086</v>
      </c>
      <c r="G109" s="234"/>
      <c r="H109" s="238">
        <v>13.074999999999999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161</v>
      </c>
      <c r="AU109" s="244" t="s">
        <v>79</v>
      </c>
      <c r="AV109" s="13" t="s">
        <v>79</v>
      </c>
      <c r="AW109" s="13" t="s">
        <v>31</v>
      </c>
      <c r="AX109" s="13" t="s">
        <v>69</v>
      </c>
      <c r="AY109" s="244" t="s">
        <v>151</v>
      </c>
    </row>
    <row r="110" s="13" customFormat="1">
      <c r="A110" s="13"/>
      <c r="B110" s="233"/>
      <c r="C110" s="234"/>
      <c r="D110" s="235" t="s">
        <v>161</v>
      </c>
      <c r="E110" s="236" t="s">
        <v>19</v>
      </c>
      <c r="F110" s="237" t="s">
        <v>1087</v>
      </c>
      <c r="G110" s="234"/>
      <c r="H110" s="238">
        <v>7.0999999999999996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161</v>
      </c>
      <c r="AU110" s="244" t="s">
        <v>79</v>
      </c>
      <c r="AV110" s="13" t="s">
        <v>79</v>
      </c>
      <c r="AW110" s="13" t="s">
        <v>31</v>
      </c>
      <c r="AX110" s="13" t="s">
        <v>69</v>
      </c>
      <c r="AY110" s="244" t="s">
        <v>151</v>
      </c>
    </row>
    <row r="111" s="13" customFormat="1">
      <c r="A111" s="13"/>
      <c r="B111" s="233"/>
      <c r="C111" s="234"/>
      <c r="D111" s="235" t="s">
        <v>161</v>
      </c>
      <c r="E111" s="236" t="s">
        <v>19</v>
      </c>
      <c r="F111" s="237" t="s">
        <v>1088</v>
      </c>
      <c r="G111" s="234"/>
      <c r="H111" s="238">
        <v>15.746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161</v>
      </c>
      <c r="AU111" s="244" t="s">
        <v>79</v>
      </c>
      <c r="AV111" s="13" t="s">
        <v>79</v>
      </c>
      <c r="AW111" s="13" t="s">
        <v>31</v>
      </c>
      <c r="AX111" s="13" t="s">
        <v>69</v>
      </c>
      <c r="AY111" s="244" t="s">
        <v>151</v>
      </c>
    </row>
    <row r="112" s="13" customFormat="1">
      <c r="A112" s="13"/>
      <c r="B112" s="233"/>
      <c r="C112" s="234"/>
      <c r="D112" s="235" t="s">
        <v>161</v>
      </c>
      <c r="E112" s="236" t="s">
        <v>19</v>
      </c>
      <c r="F112" s="237" t="s">
        <v>1089</v>
      </c>
      <c r="G112" s="234"/>
      <c r="H112" s="238">
        <v>14.614000000000001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161</v>
      </c>
      <c r="AU112" s="244" t="s">
        <v>79</v>
      </c>
      <c r="AV112" s="13" t="s">
        <v>79</v>
      </c>
      <c r="AW112" s="13" t="s">
        <v>31</v>
      </c>
      <c r="AX112" s="13" t="s">
        <v>69</v>
      </c>
      <c r="AY112" s="244" t="s">
        <v>151</v>
      </c>
    </row>
    <row r="113" s="13" customFormat="1">
      <c r="A113" s="13"/>
      <c r="B113" s="233"/>
      <c r="C113" s="234"/>
      <c r="D113" s="235" t="s">
        <v>161</v>
      </c>
      <c r="E113" s="236" t="s">
        <v>19</v>
      </c>
      <c r="F113" s="237" t="s">
        <v>1090</v>
      </c>
      <c r="G113" s="234"/>
      <c r="H113" s="238">
        <v>4.6559999999999997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161</v>
      </c>
      <c r="AU113" s="244" t="s">
        <v>79</v>
      </c>
      <c r="AV113" s="13" t="s">
        <v>79</v>
      </c>
      <c r="AW113" s="13" t="s">
        <v>31</v>
      </c>
      <c r="AX113" s="13" t="s">
        <v>69</v>
      </c>
      <c r="AY113" s="244" t="s">
        <v>151</v>
      </c>
    </row>
    <row r="114" s="13" customFormat="1">
      <c r="A114" s="13"/>
      <c r="B114" s="233"/>
      <c r="C114" s="234"/>
      <c r="D114" s="235" t="s">
        <v>161</v>
      </c>
      <c r="E114" s="236" t="s">
        <v>19</v>
      </c>
      <c r="F114" s="237" t="s">
        <v>1091</v>
      </c>
      <c r="G114" s="234"/>
      <c r="H114" s="238">
        <v>3.133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161</v>
      </c>
      <c r="AU114" s="244" t="s">
        <v>79</v>
      </c>
      <c r="AV114" s="13" t="s">
        <v>79</v>
      </c>
      <c r="AW114" s="13" t="s">
        <v>31</v>
      </c>
      <c r="AX114" s="13" t="s">
        <v>69</v>
      </c>
      <c r="AY114" s="244" t="s">
        <v>151</v>
      </c>
    </row>
    <row r="115" s="14" customFormat="1">
      <c r="A115" s="14"/>
      <c r="B115" s="245"/>
      <c r="C115" s="246"/>
      <c r="D115" s="235" t="s">
        <v>161</v>
      </c>
      <c r="E115" s="247" t="s">
        <v>19</v>
      </c>
      <c r="F115" s="248" t="s">
        <v>202</v>
      </c>
      <c r="G115" s="246"/>
      <c r="H115" s="249">
        <v>58.323999999999998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161</v>
      </c>
      <c r="AU115" s="255" t="s">
        <v>79</v>
      </c>
      <c r="AV115" s="14" t="s">
        <v>158</v>
      </c>
      <c r="AW115" s="14" t="s">
        <v>31</v>
      </c>
      <c r="AX115" s="14" t="s">
        <v>77</v>
      </c>
      <c r="AY115" s="255" t="s">
        <v>151</v>
      </c>
    </row>
    <row r="116" s="2" customFormat="1" ht="24.15" customHeight="1">
      <c r="A116" s="41"/>
      <c r="B116" s="42"/>
      <c r="C116" s="215" t="s">
        <v>188</v>
      </c>
      <c r="D116" s="215" t="s">
        <v>153</v>
      </c>
      <c r="E116" s="216" t="s">
        <v>223</v>
      </c>
      <c r="F116" s="217" t="s">
        <v>224</v>
      </c>
      <c r="G116" s="218" t="s">
        <v>197</v>
      </c>
      <c r="H116" s="219">
        <v>113.878</v>
      </c>
      <c r="I116" s="220"/>
      <c r="J116" s="221">
        <f>ROUND(I116*H116,2)</f>
        <v>0</v>
      </c>
      <c r="K116" s="217" t="s">
        <v>157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158</v>
      </c>
      <c r="AT116" s="226" t="s">
        <v>153</v>
      </c>
      <c r="AU116" s="226" t="s">
        <v>79</v>
      </c>
      <c r="AY116" s="20" t="s">
        <v>151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158</v>
      </c>
      <c r="BM116" s="226" t="s">
        <v>1092</v>
      </c>
    </row>
    <row r="117" s="2" customFormat="1">
      <c r="A117" s="41"/>
      <c r="B117" s="42"/>
      <c r="C117" s="43"/>
      <c r="D117" s="228" t="s">
        <v>159</v>
      </c>
      <c r="E117" s="43"/>
      <c r="F117" s="229" t="s">
        <v>226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159</v>
      </c>
      <c r="AU117" s="20" t="s">
        <v>79</v>
      </c>
    </row>
    <row r="118" s="13" customFormat="1">
      <c r="A118" s="13"/>
      <c r="B118" s="233"/>
      <c r="C118" s="234"/>
      <c r="D118" s="235" t="s">
        <v>161</v>
      </c>
      <c r="E118" s="236" t="s">
        <v>19</v>
      </c>
      <c r="F118" s="237" t="s">
        <v>1093</v>
      </c>
      <c r="G118" s="234"/>
      <c r="H118" s="238">
        <v>10.577999999999999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161</v>
      </c>
      <c r="AU118" s="244" t="s">
        <v>79</v>
      </c>
      <c r="AV118" s="13" t="s">
        <v>79</v>
      </c>
      <c r="AW118" s="13" t="s">
        <v>31</v>
      </c>
      <c r="AX118" s="13" t="s">
        <v>69</v>
      </c>
      <c r="AY118" s="244" t="s">
        <v>151</v>
      </c>
    </row>
    <row r="119" s="13" customFormat="1">
      <c r="A119" s="13"/>
      <c r="B119" s="233"/>
      <c r="C119" s="234"/>
      <c r="D119" s="235" t="s">
        <v>161</v>
      </c>
      <c r="E119" s="236" t="s">
        <v>19</v>
      </c>
      <c r="F119" s="237" t="s">
        <v>1094</v>
      </c>
      <c r="G119" s="234"/>
      <c r="H119" s="238">
        <v>103.3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161</v>
      </c>
      <c r="AU119" s="244" t="s">
        <v>79</v>
      </c>
      <c r="AV119" s="13" t="s">
        <v>79</v>
      </c>
      <c r="AW119" s="13" t="s">
        <v>31</v>
      </c>
      <c r="AX119" s="13" t="s">
        <v>69</v>
      </c>
      <c r="AY119" s="244" t="s">
        <v>151</v>
      </c>
    </row>
    <row r="120" s="14" customFormat="1">
      <c r="A120" s="14"/>
      <c r="B120" s="245"/>
      <c r="C120" s="246"/>
      <c r="D120" s="235" t="s">
        <v>161</v>
      </c>
      <c r="E120" s="247" t="s">
        <v>19</v>
      </c>
      <c r="F120" s="248" t="s">
        <v>202</v>
      </c>
      <c r="G120" s="246"/>
      <c r="H120" s="249">
        <v>113.878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161</v>
      </c>
      <c r="AU120" s="255" t="s">
        <v>79</v>
      </c>
      <c r="AV120" s="14" t="s">
        <v>158</v>
      </c>
      <c r="AW120" s="14" t="s">
        <v>31</v>
      </c>
      <c r="AX120" s="14" t="s">
        <v>77</v>
      </c>
      <c r="AY120" s="255" t="s">
        <v>151</v>
      </c>
    </row>
    <row r="121" s="2" customFormat="1" ht="37.8" customHeight="1">
      <c r="A121" s="41"/>
      <c r="B121" s="42"/>
      <c r="C121" s="215" t="s">
        <v>175</v>
      </c>
      <c r="D121" s="215" t="s">
        <v>153</v>
      </c>
      <c r="E121" s="216" t="s">
        <v>733</v>
      </c>
      <c r="F121" s="217" t="s">
        <v>734</v>
      </c>
      <c r="G121" s="218" t="s">
        <v>197</v>
      </c>
      <c r="H121" s="219">
        <v>51.649999999999999</v>
      </c>
      <c r="I121" s="220"/>
      <c r="J121" s="221">
        <f>ROUND(I121*H121,2)</f>
        <v>0</v>
      </c>
      <c r="K121" s="217" t="s">
        <v>157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158</v>
      </c>
      <c r="AT121" s="226" t="s">
        <v>153</v>
      </c>
      <c r="AU121" s="226" t="s">
        <v>79</v>
      </c>
      <c r="AY121" s="20" t="s">
        <v>151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158</v>
      </c>
      <c r="BM121" s="226" t="s">
        <v>1095</v>
      </c>
    </row>
    <row r="122" s="2" customFormat="1">
      <c r="A122" s="41"/>
      <c r="B122" s="42"/>
      <c r="C122" s="43"/>
      <c r="D122" s="228" t="s">
        <v>159</v>
      </c>
      <c r="E122" s="43"/>
      <c r="F122" s="229" t="s">
        <v>736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159</v>
      </c>
      <c r="AU122" s="20" t="s">
        <v>79</v>
      </c>
    </row>
    <row r="123" s="13" customFormat="1">
      <c r="A123" s="13"/>
      <c r="B123" s="233"/>
      <c r="C123" s="234"/>
      <c r="D123" s="235" t="s">
        <v>161</v>
      </c>
      <c r="E123" s="236" t="s">
        <v>19</v>
      </c>
      <c r="F123" s="237" t="s">
        <v>1096</v>
      </c>
      <c r="G123" s="234"/>
      <c r="H123" s="238">
        <v>51.649999999999999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161</v>
      </c>
      <c r="AU123" s="244" t="s">
        <v>79</v>
      </c>
      <c r="AV123" s="13" t="s">
        <v>79</v>
      </c>
      <c r="AW123" s="13" t="s">
        <v>31</v>
      </c>
      <c r="AX123" s="13" t="s">
        <v>77</v>
      </c>
      <c r="AY123" s="244" t="s">
        <v>151</v>
      </c>
    </row>
    <row r="124" s="2" customFormat="1" ht="24.15" customHeight="1">
      <c r="A124" s="41"/>
      <c r="B124" s="42"/>
      <c r="C124" s="215" t="s">
        <v>203</v>
      </c>
      <c r="D124" s="215" t="s">
        <v>153</v>
      </c>
      <c r="E124" s="216" t="s">
        <v>537</v>
      </c>
      <c r="F124" s="217" t="s">
        <v>538</v>
      </c>
      <c r="G124" s="218" t="s">
        <v>197</v>
      </c>
      <c r="H124" s="219">
        <v>51.649999999999999</v>
      </c>
      <c r="I124" s="220"/>
      <c r="J124" s="221">
        <f>ROUND(I124*H124,2)</f>
        <v>0</v>
      </c>
      <c r="K124" s="217" t="s">
        <v>157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158</v>
      </c>
      <c r="AT124" s="226" t="s">
        <v>153</v>
      </c>
      <c r="AU124" s="226" t="s">
        <v>79</v>
      </c>
      <c r="AY124" s="20" t="s">
        <v>151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158</v>
      </c>
      <c r="BM124" s="226" t="s">
        <v>206</v>
      </c>
    </row>
    <row r="125" s="2" customFormat="1">
      <c r="A125" s="41"/>
      <c r="B125" s="42"/>
      <c r="C125" s="43"/>
      <c r="D125" s="228" t="s">
        <v>159</v>
      </c>
      <c r="E125" s="43"/>
      <c r="F125" s="229" t="s">
        <v>539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159</v>
      </c>
      <c r="AU125" s="20" t="s">
        <v>79</v>
      </c>
    </row>
    <row r="126" s="13" customFormat="1">
      <c r="A126" s="13"/>
      <c r="B126" s="233"/>
      <c r="C126" s="234"/>
      <c r="D126" s="235" t="s">
        <v>161</v>
      </c>
      <c r="E126" s="236" t="s">
        <v>19</v>
      </c>
      <c r="F126" s="237" t="s">
        <v>1097</v>
      </c>
      <c r="G126" s="234"/>
      <c r="H126" s="238">
        <v>51.649999999999999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161</v>
      </c>
      <c r="AU126" s="244" t="s">
        <v>79</v>
      </c>
      <c r="AV126" s="13" t="s">
        <v>79</v>
      </c>
      <c r="AW126" s="13" t="s">
        <v>31</v>
      </c>
      <c r="AX126" s="13" t="s">
        <v>77</v>
      </c>
      <c r="AY126" s="244" t="s">
        <v>151</v>
      </c>
    </row>
    <row r="127" s="2" customFormat="1" ht="37.8" customHeight="1">
      <c r="A127" s="41"/>
      <c r="B127" s="42"/>
      <c r="C127" s="215" t="s">
        <v>181</v>
      </c>
      <c r="D127" s="215" t="s">
        <v>153</v>
      </c>
      <c r="E127" s="216" t="s">
        <v>218</v>
      </c>
      <c r="F127" s="217" t="s">
        <v>219</v>
      </c>
      <c r="G127" s="218" t="s">
        <v>197</v>
      </c>
      <c r="H127" s="219">
        <v>10.986000000000001</v>
      </c>
      <c r="I127" s="220"/>
      <c r="J127" s="221">
        <f>ROUND(I127*H127,2)</f>
        <v>0</v>
      </c>
      <c r="K127" s="217" t="s">
        <v>157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158</v>
      </c>
      <c r="AT127" s="226" t="s">
        <v>153</v>
      </c>
      <c r="AU127" s="226" t="s">
        <v>79</v>
      </c>
      <c r="AY127" s="20" t="s">
        <v>151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158</v>
      </c>
      <c r="BM127" s="226" t="s">
        <v>192</v>
      </c>
    </row>
    <row r="128" s="2" customFormat="1">
      <c r="A128" s="41"/>
      <c r="B128" s="42"/>
      <c r="C128" s="43"/>
      <c r="D128" s="228" t="s">
        <v>159</v>
      </c>
      <c r="E128" s="43"/>
      <c r="F128" s="229" t="s">
        <v>221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159</v>
      </c>
      <c r="AU128" s="20" t="s">
        <v>79</v>
      </c>
    </row>
    <row r="129" s="13" customFormat="1">
      <c r="A129" s="13"/>
      <c r="B129" s="233"/>
      <c r="C129" s="234"/>
      <c r="D129" s="235" t="s">
        <v>161</v>
      </c>
      <c r="E129" s="236" t="s">
        <v>19</v>
      </c>
      <c r="F129" s="237" t="s">
        <v>1098</v>
      </c>
      <c r="G129" s="234"/>
      <c r="H129" s="238">
        <v>62.636000000000003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161</v>
      </c>
      <c r="AU129" s="244" t="s">
        <v>79</v>
      </c>
      <c r="AV129" s="13" t="s">
        <v>79</v>
      </c>
      <c r="AW129" s="13" t="s">
        <v>31</v>
      </c>
      <c r="AX129" s="13" t="s">
        <v>69</v>
      </c>
      <c r="AY129" s="244" t="s">
        <v>151</v>
      </c>
    </row>
    <row r="130" s="13" customFormat="1">
      <c r="A130" s="13"/>
      <c r="B130" s="233"/>
      <c r="C130" s="234"/>
      <c r="D130" s="235" t="s">
        <v>161</v>
      </c>
      <c r="E130" s="236" t="s">
        <v>19</v>
      </c>
      <c r="F130" s="237" t="s">
        <v>1099</v>
      </c>
      <c r="G130" s="234"/>
      <c r="H130" s="238">
        <v>-51.649999999999999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161</v>
      </c>
      <c r="AU130" s="244" t="s">
        <v>79</v>
      </c>
      <c r="AV130" s="13" t="s">
        <v>79</v>
      </c>
      <c r="AW130" s="13" t="s">
        <v>31</v>
      </c>
      <c r="AX130" s="13" t="s">
        <v>69</v>
      </c>
      <c r="AY130" s="244" t="s">
        <v>151</v>
      </c>
    </row>
    <row r="131" s="14" customFormat="1">
      <c r="A131" s="14"/>
      <c r="B131" s="245"/>
      <c r="C131" s="246"/>
      <c r="D131" s="235" t="s">
        <v>161</v>
      </c>
      <c r="E131" s="247" t="s">
        <v>19</v>
      </c>
      <c r="F131" s="248" t="s">
        <v>202</v>
      </c>
      <c r="G131" s="246"/>
      <c r="H131" s="249">
        <v>10.986000000000001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161</v>
      </c>
      <c r="AU131" s="255" t="s">
        <v>79</v>
      </c>
      <c r="AV131" s="14" t="s">
        <v>158</v>
      </c>
      <c r="AW131" s="14" t="s">
        <v>31</v>
      </c>
      <c r="AX131" s="14" t="s">
        <v>77</v>
      </c>
      <c r="AY131" s="255" t="s">
        <v>151</v>
      </c>
    </row>
    <row r="132" s="2" customFormat="1" ht="24.15" customHeight="1">
      <c r="A132" s="41"/>
      <c r="B132" s="42"/>
      <c r="C132" s="215" t="s">
        <v>217</v>
      </c>
      <c r="D132" s="215" t="s">
        <v>153</v>
      </c>
      <c r="E132" s="216" t="s">
        <v>599</v>
      </c>
      <c r="F132" s="217" t="s">
        <v>484</v>
      </c>
      <c r="G132" s="218" t="s">
        <v>230</v>
      </c>
      <c r="H132" s="219">
        <v>17.577999999999999</v>
      </c>
      <c r="I132" s="220"/>
      <c r="J132" s="221">
        <f>ROUND(I132*H132,2)</f>
        <v>0</v>
      </c>
      <c r="K132" s="217" t="s">
        <v>157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158</v>
      </c>
      <c r="AT132" s="226" t="s">
        <v>153</v>
      </c>
      <c r="AU132" s="226" t="s">
        <v>79</v>
      </c>
      <c r="AY132" s="20" t="s">
        <v>151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158</v>
      </c>
      <c r="BM132" s="226" t="s">
        <v>198</v>
      </c>
    </row>
    <row r="133" s="2" customFormat="1">
      <c r="A133" s="41"/>
      <c r="B133" s="42"/>
      <c r="C133" s="43"/>
      <c r="D133" s="228" t="s">
        <v>159</v>
      </c>
      <c r="E133" s="43"/>
      <c r="F133" s="229" t="s">
        <v>600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159</v>
      </c>
      <c r="AU133" s="20" t="s">
        <v>79</v>
      </c>
    </row>
    <row r="134" s="13" customFormat="1">
      <c r="A134" s="13"/>
      <c r="B134" s="233"/>
      <c r="C134" s="234"/>
      <c r="D134" s="235" t="s">
        <v>161</v>
      </c>
      <c r="E134" s="234"/>
      <c r="F134" s="237" t="s">
        <v>1100</v>
      </c>
      <c r="G134" s="234"/>
      <c r="H134" s="238">
        <v>17.577999999999999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161</v>
      </c>
      <c r="AU134" s="244" t="s">
        <v>79</v>
      </c>
      <c r="AV134" s="13" t="s">
        <v>79</v>
      </c>
      <c r="AW134" s="13" t="s">
        <v>4</v>
      </c>
      <c r="AX134" s="13" t="s">
        <v>77</v>
      </c>
      <c r="AY134" s="244" t="s">
        <v>151</v>
      </c>
    </row>
    <row r="135" s="2" customFormat="1" ht="24.15" customHeight="1">
      <c r="A135" s="41"/>
      <c r="B135" s="42"/>
      <c r="C135" s="215" t="s">
        <v>8</v>
      </c>
      <c r="D135" s="215" t="s">
        <v>153</v>
      </c>
      <c r="E135" s="216" t="s">
        <v>747</v>
      </c>
      <c r="F135" s="217" t="s">
        <v>748</v>
      </c>
      <c r="G135" s="218" t="s">
        <v>197</v>
      </c>
      <c r="H135" s="219">
        <v>20.675999999999998</v>
      </c>
      <c r="I135" s="220"/>
      <c r="J135" s="221">
        <f>ROUND(I135*H135,2)</f>
        <v>0</v>
      </c>
      <c r="K135" s="217" t="s">
        <v>157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158</v>
      </c>
      <c r="AT135" s="226" t="s">
        <v>153</v>
      </c>
      <c r="AU135" s="226" t="s">
        <v>79</v>
      </c>
      <c r="AY135" s="20" t="s">
        <v>151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158</v>
      </c>
      <c r="BM135" s="226" t="s">
        <v>214</v>
      </c>
    </row>
    <row r="136" s="2" customFormat="1">
      <c r="A136" s="41"/>
      <c r="B136" s="42"/>
      <c r="C136" s="43"/>
      <c r="D136" s="228" t="s">
        <v>159</v>
      </c>
      <c r="E136" s="43"/>
      <c r="F136" s="229" t="s">
        <v>749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159</v>
      </c>
      <c r="AU136" s="20" t="s">
        <v>79</v>
      </c>
    </row>
    <row r="137" s="13" customFormat="1">
      <c r="A137" s="13"/>
      <c r="B137" s="233"/>
      <c r="C137" s="234"/>
      <c r="D137" s="235" t="s">
        <v>161</v>
      </c>
      <c r="E137" s="236" t="s">
        <v>19</v>
      </c>
      <c r="F137" s="237" t="s">
        <v>1101</v>
      </c>
      <c r="G137" s="234"/>
      <c r="H137" s="238">
        <v>58.323999999999998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161</v>
      </c>
      <c r="AU137" s="244" t="s">
        <v>79</v>
      </c>
      <c r="AV137" s="13" t="s">
        <v>79</v>
      </c>
      <c r="AW137" s="13" t="s">
        <v>31</v>
      </c>
      <c r="AX137" s="13" t="s">
        <v>69</v>
      </c>
      <c r="AY137" s="244" t="s">
        <v>151</v>
      </c>
    </row>
    <row r="138" s="13" customFormat="1">
      <c r="A138" s="13"/>
      <c r="B138" s="233"/>
      <c r="C138" s="234"/>
      <c r="D138" s="235" t="s">
        <v>161</v>
      </c>
      <c r="E138" s="236" t="s">
        <v>19</v>
      </c>
      <c r="F138" s="237" t="s">
        <v>1102</v>
      </c>
      <c r="G138" s="234"/>
      <c r="H138" s="238">
        <v>-9.3480000000000008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161</v>
      </c>
      <c r="AU138" s="244" t="s">
        <v>79</v>
      </c>
      <c r="AV138" s="13" t="s">
        <v>79</v>
      </c>
      <c r="AW138" s="13" t="s">
        <v>31</v>
      </c>
      <c r="AX138" s="13" t="s">
        <v>69</v>
      </c>
      <c r="AY138" s="244" t="s">
        <v>151</v>
      </c>
    </row>
    <row r="139" s="13" customFormat="1">
      <c r="A139" s="13"/>
      <c r="B139" s="233"/>
      <c r="C139" s="234"/>
      <c r="D139" s="235" t="s">
        <v>161</v>
      </c>
      <c r="E139" s="236" t="s">
        <v>19</v>
      </c>
      <c r="F139" s="237" t="s">
        <v>1103</v>
      </c>
      <c r="G139" s="234"/>
      <c r="H139" s="238">
        <v>-30.974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161</v>
      </c>
      <c r="AU139" s="244" t="s">
        <v>79</v>
      </c>
      <c r="AV139" s="13" t="s">
        <v>79</v>
      </c>
      <c r="AW139" s="13" t="s">
        <v>31</v>
      </c>
      <c r="AX139" s="13" t="s">
        <v>69</v>
      </c>
      <c r="AY139" s="244" t="s">
        <v>151</v>
      </c>
    </row>
    <row r="140" s="13" customFormat="1">
      <c r="A140" s="13"/>
      <c r="B140" s="233"/>
      <c r="C140" s="234"/>
      <c r="D140" s="235" t="s">
        <v>161</v>
      </c>
      <c r="E140" s="236" t="s">
        <v>19</v>
      </c>
      <c r="F140" s="237" t="s">
        <v>1104</v>
      </c>
      <c r="G140" s="234"/>
      <c r="H140" s="238">
        <v>-0.13200000000000001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161</v>
      </c>
      <c r="AU140" s="244" t="s">
        <v>79</v>
      </c>
      <c r="AV140" s="13" t="s">
        <v>79</v>
      </c>
      <c r="AW140" s="13" t="s">
        <v>31</v>
      </c>
      <c r="AX140" s="13" t="s">
        <v>69</v>
      </c>
      <c r="AY140" s="244" t="s">
        <v>151</v>
      </c>
    </row>
    <row r="141" s="16" customFormat="1">
      <c r="A141" s="16"/>
      <c r="B141" s="284"/>
      <c r="C141" s="285"/>
      <c r="D141" s="235" t="s">
        <v>161</v>
      </c>
      <c r="E141" s="286" t="s">
        <v>19</v>
      </c>
      <c r="F141" s="287" t="s">
        <v>754</v>
      </c>
      <c r="G141" s="285"/>
      <c r="H141" s="288">
        <v>17.870000000000001</v>
      </c>
      <c r="I141" s="289"/>
      <c r="J141" s="285"/>
      <c r="K141" s="285"/>
      <c r="L141" s="290"/>
      <c r="M141" s="291"/>
      <c r="N141" s="292"/>
      <c r="O141" s="292"/>
      <c r="P141" s="292"/>
      <c r="Q141" s="292"/>
      <c r="R141" s="292"/>
      <c r="S141" s="292"/>
      <c r="T141" s="29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94" t="s">
        <v>161</v>
      </c>
      <c r="AU141" s="294" t="s">
        <v>79</v>
      </c>
      <c r="AV141" s="16" t="s">
        <v>167</v>
      </c>
      <c r="AW141" s="16" t="s">
        <v>31</v>
      </c>
      <c r="AX141" s="16" t="s">
        <v>69</v>
      </c>
      <c r="AY141" s="294" t="s">
        <v>151</v>
      </c>
    </row>
    <row r="142" s="13" customFormat="1">
      <c r="A142" s="13"/>
      <c r="B142" s="233"/>
      <c r="C142" s="234"/>
      <c r="D142" s="235" t="s">
        <v>161</v>
      </c>
      <c r="E142" s="236" t="s">
        <v>19</v>
      </c>
      <c r="F142" s="237" t="s">
        <v>1105</v>
      </c>
      <c r="G142" s="234"/>
      <c r="H142" s="238">
        <v>4.3120000000000003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161</v>
      </c>
      <c r="AU142" s="244" t="s">
        <v>79</v>
      </c>
      <c r="AV142" s="13" t="s">
        <v>79</v>
      </c>
      <c r="AW142" s="13" t="s">
        <v>31</v>
      </c>
      <c r="AX142" s="13" t="s">
        <v>69</v>
      </c>
      <c r="AY142" s="244" t="s">
        <v>151</v>
      </c>
    </row>
    <row r="143" s="13" customFormat="1">
      <c r="A143" s="13"/>
      <c r="B143" s="233"/>
      <c r="C143" s="234"/>
      <c r="D143" s="235" t="s">
        <v>161</v>
      </c>
      <c r="E143" s="236" t="s">
        <v>19</v>
      </c>
      <c r="F143" s="237" t="s">
        <v>1106</v>
      </c>
      <c r="G143" s="234"/>
      <c r="H143" s="238">
        <v>-0.14399999999999999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161</v>
      </c>
      <c r="AU143" s="244" t="s">
        <v>79</v>
      </c>
      <c r="AV143" s="13" t="s">
        <v>79</v>
      </c>
      <c r="AW143" s="13" t="s">
        <v>31</v>
      </c>
      <c r="AX143" s="13" t="s">
        <v>69</v>
      </c>
      <c r="AY143" s="244" t="s">
        <v>151</v>
      </c>
    </row>
    <row r="144" s="13" customFormat="1">
      <c r="A144" s="13"/>
      <c r="B144" s="233"/>
      <c r="C144" s="234"/>
      <c r="D144" s="235" t="s">
        <v>161</v>
      </c>
      <c r="E144" s="236" t="s">
        <v>19</v>
      </c>
      <c r="F144" s="237" t="s">
        <v>1107</v>
      </c>
      <c r="G144" s="234"/>
      <c r="H144" s="238">
        <v>-1.256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161</v>
      </c>
      <c r="AU144" s="244" t="s">
        <v>79</v>
      </c>
      <c r="AV144" s="13" t="s">
        <v>79</v>
      </c>
      <c r="AW144" s="13" t="s">
        <v>31</v>
      </c>
      <c r="AX144" s="13" t="s">
        <v>69</v>
      </c>
      <c r="AY144" s="244" t="s">
        <v>151</v>
      </c>
    </row>
    <row r="145" s="13" customFormat="1">
      <c r="A145" s="13"/>
      <c r="B145" s="233"/>
      <c r="C145" s="234"/>
      <c r="D145" s="235" t="s">
        <v>161</v>
      </c>
      <c r="E145" s="236" t="s">
        <v>19</v>
      </c>
      <c r="F145" s="237" t="s">
        <v>1108</v>
      </c>
      <c r="G145" s="234"/>
      <c r="H145" s="238">
        <v>-0.106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161</v>
      </c>
      <c r="AU145" s="244" t="s">
        <v>79</v>
      </c>
      <c r="AV145" s="13" t="s">
        <v>79</v>
      </c>
      <c r="AW145" s="13" t="s">
        <v>31</v>
      </c>
      <c r="AX145" s="13" t="s">
        <v>69</v>
      </c>
      <c r="AY145" s="244" t="s">
        <v>151</v>
      </c>
    </row>
    <row r="146" s="16" customFormat="1">
      <c r="A146" s="16"/>
      <c r="B146" s="284"/>
      <c r="C146" s="285"/>
      <c r="D146" s="235" t="s">
        <v>161</v>
      </c>
      <c r="E146" s="286" t="s">
        <v>19</v>
      </c>
      <c r="F146" s="287" t="s">
        <v>754</v>
      </c>
      <c r="G146" s="285"/>
      <c r="H146" s="288">
        <v>2.806</v>
      </c>
      <c r="I146" s="289"/>
      <c r="J146" s="285"/>
      <c r="K146" s="285"/>
      <c r="L146" s="290"/>
      <c r="M146" s="291"/>
      <c r="N146" s="292"/>
      <c r="O146" s="292"/>
      <c r="P146" s="292"/>
      <c r="Q146" s="292"/>
      <c r="R146" s="292"/>
      <c r="S146" s="292"/>
      <c r="T146" s="293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94" t="s">
        <v>161</v>
      </c>
      <c r="AU146" s="294" t="s">
        <v>79</v>
      </c>
      <c r="AV146" s="16" t="s">
        <v>167</v>
      </c>
      <c r="AW146" s="16" t="s">
        <v>31</v>
      </c>
      <c r="AX146" s="16" t="s">
        <v>69</v>
      </c>
      <c r="AY146" s="294" t="s">
        <v>151</v>
      </c>
    </row>
    <row r="147" s="14" customFormat="1">
      <c r="A147" s="14"/>
      <c r="B147" s="245"/>
      <c r="C147" s="246"/>
      <c r="D147" s="235" t="s">
        <v>161</v>
      </c>
      <c r="E147" s="247" t="s">
        <v>19</v>
      </c>
      <c r="F147" s="248" t="s">
        <v>202</v>
      </c>
      <c r="G147" s="246"/>
      <c r="H147" s="249">
        <v>20.675999999999998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161</v>
      </c>
      <c r="AU147" s="255" t="s">
        <v>79</v>
      </c>
      <c r="AV147" s="14" t="s">
        <v>158</v>
      </c>
      <c r="AW147" s="14" t="s">
        <v>31</v>
      </c>
      <c r="AX147" s="14" t="s">
        <v>77</v>
      </c>
      <c r="AY147" s="255" t="s">
        <v>151</v>
      </c>
    </row>
    <row r="148" s="2" customFormat="1" ht="37.8" customHeight="1">
      <c r="A148" s="41"/>
      <c r="B148" s="42"/>
      <c r="C148" s="215" t="s">
        <v>227</v>
      </c>
      <c r="D148" s="215" t="s">
        <v>153</v>
      </c>
      <c r="E148" s="216" t="s">
        <v>761</v>
      </c>
      <c r="F148" s="217" t="s">
        <v>762</v>
      </c>
      <c r="G148" s="218" t="s">
        <v>197</v>
      </c>
      <c r="H148" s="219">
        <v>30.974</v>
      </c>
      <c r="I148" s="220"/>
      <c r="J148" s="221">
        <f>ROUND(I148*H148,2)</f>
        <v>0</v>
      </c>
      <c r="K148" s="217" t="s">
        <v>157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158</v>
      </c>
      <c r="AT148" s="226" t="s">
        <v>153</v>
      </c>
      <c r="AU148" s="226" t="s">
        <v>79</v>
      </c>
      <c r="AY148" s="20" t="s">
        <v>151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158</v>
      </c>
      <c r="BM148" s="226" t="s">
        <v>278</v>
      </c>
    </row>
    <row r="149" s="2" customFormat="1">
      <c r="A149" s="41"/>
      <c r="B149" s="42"/>
      <c r="C149" s="43"/>
      <c r="D149" s="228" t="s">
        <v>159</v>
      </c>
      <c r="E149" s="43"/>
      <c r="F149" s="229" t="s">
        <v>763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159</v>
      </c>
      <c r="AU149" s="20" t="s">
        <v>79</v>
      </c>
    </row>
    <row r="150" s="13" customFormat="1">
      <c r="A150" s="13"/>
      <c r="B150" s="233"/>
      <c r="C150" s="234"/>
      <c r="D150" s="235" t="s">
        <v>161</v>
      </c>
      <c r="E150" s="236" t="s">
        <v>19</v>
      </c>
      <c r="F150" s="237" t="s">
        <v>1109</v>
      </c>
      <c r="G150" s="234"/>
      <c r="H150" s="238">
        <v>30.974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161</v>
      </c>
      <c r="AU150" s="244" t="s">
        <v>79</v>
      </c>
      <c r="AV150" s="13" t="s">
        <v>79</v>
      </c>
      <c r="AW150" s="13" t="s">
        <v>31</v>
      </c>
      <c r="AX150" s="13" t="s">
        <v>77</v>
      </c>
      <c r="AY150" s="244" t="s">
        <v>151</v>
      </c>
    </row>
    <row r="151" s="2" customFormat="1" ht="16.5" customHeight="1">
      <c r="A151" s="41"/>
      <c r="B151" s="42"/>
      <c r="C151" s="257" t="s">
        <v>192</v>
      </c>
      <c r="D151" s="257" t="s">
        <v>249</v>
      </c>
      <c r="E151" s="258" t="s">
        <v>765</v>
      </c>
      <c r="F151" s="259" t="s">
        <v>766</v>
      </c>
      <c r="G151" s="260" t="s">
        <v>230</v>
      </c>
      <c r="H151" s="261">
        <v>61.948</v>
      </c>
      <c r="I151" s="262"/>
      <c r="J151" s="263">
        <f>ROUND(I151*H151,2)</f>
        <v>0</v>
      </c>
      <c r="K151" s="259" t="s">
        <v>157</v>
      </c>
      <c r="L151" s="264"/>
      <c r="M151" s="265" t="s">
        <v>19</v>
      </c>
      <c r="N151" s="266" t="s">
        <v>40</v>
      </c>
      <c r="O151" s="87"/>
      <c r="P151" s="224">
        <f>O151*H151</f>
        <v>0</v>
      </c>
      <c r="Q151" s="224">
        <v>1</v>
      </c>
      <c r="R151" s="224">
        <f>Q151*H151</f>
        <v>61.948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175</v>
      </c>
      <c r="AT151" s="226" t="s">
        <v>249</v>
      </c>
      <c r="AU151" s="226" t="s">
        <v>79</v>
      </c>
      <c r="AY151" s="20" t="s">
        <v>151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158</v>
      </c>
      <c r="BM151" s="226" t="s">
        <v>291</v>
      </c>
    </row>
    <row r="152" s="13" customFormat="1">
      <c r="A152" s="13"/>
      <c r="B152" s="233"/>
      <c r="C152" s="234"/>
      <c r="D152" s="235" t="s">
        <v>161</v>
      </c>
      <c r="E152" s="236" t="s">
        <v>19</v>
      </c>
      <c r="F152" s="237" t="s">
        <v>1110</v>
      </c>
      <c r="G152" s="234"/>
      <c r="H152" s="238">
        <v>61.948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161</v>
      </c>
      <c r="AU152" s="244" t="s">
        <v>79</v>
      </c>
      <c r="AV152" s="13" t="s">
        <v>79</v>
      </c>
      <c r="AW152" s="13" t="s">
        <v>31</v>
      </c>
      <c r="AX152" s="13" t="s">
        <v>69</v>
      </c>
      <c r="AY152" s="244" t="s">
        <v>151</v>
      </c>
    </row>
    <row r="153" s="14" customFormat="1">
      <c r="A153" s="14"/>
      <c r="B153" s="245"/>
      <c r="C153" s="246"/>
      <c r="D153" s="235" t="s">
        <v>161</v>
      </c>
      <c r="E153" s="247" t="s">
        <v>19</v>
      </c>
      <c r="F153" s="248" t="s">
        <v>202</v>
      </c>
      <c r="G153" s="246"/>
      <c r="H153" s="249">
        <v>61.948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161</v>
      </c>
      <c r="AU153" s="255" t="s">
        <v>79</v>
      </c>
      <c r="AV153" s="14" t="s">
        <v>158</v>
      </c>
      <c r="AW153" s="14" t="s">
        <v>31</v>
      </c>
      <c r="AX153" s="14" t="s">
        <v>77</v>
      </c>
      <c r="AY153" s="255" t="s">
        <v>151</v>
      </c>
    </row>
    <row r="154" s="12" customFormat="1" ht="22.8" customHeight="1">
      <c r="A154" s="12"/>
      <c r="B154" s="199"/>
      <c r="C154" s="200"/>
      <c r="D154" s="201" t="s">
        <v>68</v>
      </c>
      <c r="E154" s="213" t="s">
        <v>158</v>
      </c>
      <c r="F154" s="213" t="s">
        <v>791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SUM(P155:P166)</f>
        <v>0</v>
      </c>
      <c r="Q154" s="207"/>
      <c r="R154" s="208">
        <f>SUM(R155:R166)</f>
        <v>18.332023240000002</v>
      </c>
      <c r="S154" s="207"/>
      <c r="T154" s="209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77</v>
      </c>
      <c r="AT154" s="211" t="s">
        <v>68</v>
      </c>
      <c r="AU154" s="211" t="s">
        <v>77</v>
      </c>
      <c r="AY154" s="210" t="s">
        <v>151</v>
      </c>
      <c r="BK154" s="212">
        <f>SUM(BK155:BK166)</f>
        <v>0</v>
      </c>
    </row>
    <row r="155" s="2" customFormat="1" ht="21.75" customHeight="1">
      <c r="A155" s="41"/>
      <c r="B155" s="42"/>
      <c r="C155" s="215" t="s">
        <v>243</v>
      </c>
      <c r="D155" s="215" t="s">
        <v>153</v>
      </c>
      <c r="E155" s="216" t="s">
        <v>792</v>
      </c>
      <c r="F155" s="217" t="s">
        <v>793</v>
      </c>
      <c r="G155" s="218" t="s">
        <v>197</v>
      </c>
      <c r="H155" s="219">
        <v>9.3480000000000008</v>
      </c>
      <c r="I155" s="220"/>
      <c r="J155" s="221">
        <f>ROUND(I155*H155,2)</f>
        <v>0</v>
      </c>
      <c r="K155" s="217" t="s">
        <v>157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1.8907700000000001</v>
      </c>
      <c r="R155" s="224">
        <f>Q155*H155</f>
        <v>17.674917960000002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158</v>
      </c>
      <c r="AT155" s="226" t="s">
        <v>153</v>
      </c>
      <c r="AU155" s="226" t="s">
        <v>79</v>
      </c>
      <c r="AY155" s="20" t="s">
        <v>151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158</v>
      </c>
      <c r="BM155" s="226" t="s">
        <v>225</v>
      </c>
    </row>
    <row r="156" s="2" customFormat="1">
      <c r="A156" s="41"/>
      <c r="B156" s="42"/>
      <c r="C156" s="43"/>
      <c r="D156" s="228" t="s">
        <v>159</v>
      </c>
      <c r="E156" s="43"/>
      <c r="F156" s="229" t="s">
        <v>794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159</v>
      </c>
      <c r="AU156" s="20" t="s">
        <v>79</v>
      </c>
    </row>
    <row r="157" s="13" customFormat="1">
      <c r="A157" s="13"/>
      <c r="B157" s="233"/>
      <c r="C157" s="234"/>
      <c r="D157" s="235" t="s">
        <v>161</v>
      </c>
      <c r="E157" s="236" t="s">
        <v>19</v>
      </c>
      <c r="F157" s="237" t="s">
        <v>1111</v>
      </c>
      <c r="G157" s="234"/>
      <c r="H157" s="238">
        <v>9.3480000000000008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161</v>
      </c>
      <c r="AU157" s="244" t="s">
        <v>79</v>
      </c>
      <c r="AV157" s="13" t="s">
        <v>79</v>
      </c>
      <c r="AW157" s="13" t="s">
        <v>31</v>
      </c>
      <c r="AX157" s="13" t="s">
        <v>77</v>
      </c>
      <c r="AY157" s="244" t="s">
        <v>151</v>
      </c>
    </row>
    <row r="158" s="2" customFormat="1" ht="16.5" customHeight="1">
      <c r="A158" s="41"/>
      <c r="B158" s="42"/>
      <c r="C158" s="215" t="s">
        <v>198</v>
      </c>
      <c r="D158" s="215" t="s">
        <v>153</v>
      </c>
      <c r="E158" s="216" t="s">
        <v>798</v>
      </c>
      <c r="F158" s="217" t="s">
        <v>799</v>
      </c>
      <c r="G158" s="218" t="s">
        <v>363</v>
      </c>
      <c r="H158" s="219">
        <v>1</v>
      </c>
      <c r="I158" s="220"/>
      <c r="J158" s="221">
        <f>ROUND(I158*H158,2)</f>
        <v>0</v>
      </c>
      <c r="K158" s="217" t="s">
        <v>157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0.087417999999999996</v>
      </c>
      <c r="R158" s="224">
        <f>Q158*H158</f>
        <v>0.087417999999999996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158</v>
      </c>
      <c r="AT158" s="226" t="s">
        <v>153</v>
      </c>
      <c r="AU158" s="226" t="s">
        <v>79</v>
      </c>
      <c r="AY158" s="20" t="s">
        <v>151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158</v>
      </c>
      <c r="BM158" s="226" t="s">
        <v>320</v>
      </c>
    </row>
    <row r="159" s="2" customFormat="1">
      <c r="A159" s="41"/>
      <c r="B159" s="42"/>
      <c r="C159" s="43"/>
      <c r="D159" s="228" t="s">
        <v>159</v>
      </c>
      <c r="E159" s="43"/>
      <c r="F159" s="229" t="s">
        <v>800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159</v>
      </c>
      <c r="AU159" s="20" t="s">
        <v>79</v>
      </c>
    </row>
    <row r="160" s="2" customFormat="1" ht="16.5" customHeight="1">
      <c r="A160" s="41"/>
      <c r="B160" s="42"/>
      <c r="C160" s="257" t="s">
        <v>254</v>
      </c>
      <c r="D160" s="257" t="s">
        <v>249</v>
      </c>
      <c r="E160" s="258" t="s">
        <v>803</v>
      </c>
      <c r="F160" s="259" t="s">
        <v>804</v>
      </c>
      <c r="G160" s="260" t="s">
        <v>363</v>
      </c>
      <c r="H160" s="261">
        <v>1</v>
      </c>
      <c r="I160" s="262"/>
      <c r="J160" s="263">
        <f>ROUND(I160*H160,2)</f>
        <v>0</v>
      </c>
      <c r="K160" s="259" t="s">
        <v>157</v>
      </c>
      <c r="L160" s="264"/>
      <c r="M160" s="265" t="s">
        <v>19</v>
      </c>
      <c r="N160" s="266" t="s">
        <v>40</v>
      </c>
      <c r="O160" s="87"/>
      <c r="P160" s="224">
        <f>O160*H160</f>
        <v>0</v>
      </c>
      <c r="Q160" s="224">
        <v>0.041000000000000002</v>
      </c>
      <c r="R160" s="224">
        <f>Q160*H160</f>
        <v>0.041000000000000002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175</v>
      </c>
      <c r="AT160" s="226" t="s">
        <v>249</v>
      </c>
      <c r="AU160" s="226" t="s">
        <v>79</v>
      </c>
      <c r="AY160" s="20" t="s">
        <v>151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158</v>
      </c>
      <c r="BM160" s="226" t="s">
        <v>331</v>
      </c>
    </row>
    <row r="161" s="2" customFormat="1" ht="21.75" customHeight="1">
      <c r="A161" s="41"/>
      <c r="B161" s="42"/>
      <c r="C161" s="215" t="s">
        <v>206</v>
      </c>
      <c r="D161" s="215" t="s">
        <v>153</v>
      </c>
      <c r="E161" s="216" t="s">
        <v>807</v>
      </c>
      <c r="F161" s="217" t="s">
        <v>808</v>
      </c>
      <c r="G161" s="218" t="s">
        <v>363</v>
      </c>
      <c r="H161" s="219">
        <v>1</v>
      </c>
      <c r="I161" s="220"/>
      <c r="J161" s="221">
        <f>ROUND(I161*H161,2)</f>
        <v>0</v>
      </c>
      <c r="K161" s="217" t="s">
        <v>157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0.087417999999999996</v>
      </c>
      <c r="R161" s="224">
        <f>Q161*H161</f>
        <v>0.087417999999999996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158</v>
      </c>
      <c r="AT161" s="226" t="s">
        <v>153</v>
      </c>
      <c r="AU161" s="226" t="s">
        <v>79</v>
      </c>
      <c r="AY161" s="20" t="s">
        <v>151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158</v>
      </c>
      <c r="BM161" s="226" t="s">
        <v>236</v>
      </c>
    </row>
    <row r="162" s="2" customFormat="1">
      <c r="A162" s="41"/>
      <c r="B162" s="42"/>
      <c r="C162" s="43"/>
      <c r="D162" s="228" t="s">
        <v>159</v>
      </c>
      <c r="E162" s="43"/>
      <c r="F162" s="229" t="s">
        <v>809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159</v>
      </c>
      <c r="AU162" s="20" t="s">
        <v>79</v>
      </c>
    </row>
    <row r="163" s="2" customFormat="1" ht="16.5" customHeight="1">
      <c r="A163" s="41"/>
      <c r="B163" s="42"/>
      <c r="C163" s="257" t="s">
        <v>266</v>
      </c>
      <c r="D163" s="257" t="s">
        <v>249</v>
      </c>
      <c r="E163" s="258" t="s">
        <v>810</v>
      </c>
      <c r="F163" s="259" t="s">
        <v>811</v>
      </c>
      <c r="G163" s="260" t="s">
        <v>363</v>
      </c>
      <c r="H163" s="261">
        <v>1</v>
      </c>
      <c r="I163" s="262"/>
      <c r="J163" s="263">
        <f>ROUND(I163*H163,2)</f>
        <v>0</v>
      </c>
      <c r="K163" s="259" t="s">
        <v>157</v>
      </c>
      <c r="L163" s="264"/>
      <c r="M163" s="265" t="s">
        <v>19</v>
      </c>
      <c r="N163" s="266" t="s">
        <v>40</v>
      </c>
      <c r="O163" s="87"/>
      <c r="P163" s="224">
        <f>O163*H163</f>
        <v>0</v>
      </c>
      <c r="Q163" s="224">
        <v>0.081000000000000003</v>
      </c>
      <c r="R163" s="224">
        <f>Q163*H163</f>
        <v>0.081000000000000003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175</v>
      </c>
      <c r="AT163" s="226" t="s">
        <v>249</v>
      </c>
      <c r="AU163" s="226" t="s">
        <v>79</v>
      </c>
      <c r="AY163" s="20" t="s">
        <v>151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158</v>
      </c>
      <c r="BM163" s="226" t="s">
        <v>246</v>
      </c>
    </row>
    <row r="164" s="2" customFormat="1" ht="24.15" customHeight="1">
      <c r="A164" s="41"/>
      <c r="B164" s="42"/>
      <c r="C164" s="215" t="s">
        <v>214</v>
      </c>
      <c r="D164" s="215" t="s">
        <v>153</v>
      </c>
      <c r="E164" s="216" t="s">
        <v>812</v>
      </c>
      <c r="F164" s="217" t="s">
        <v>813</v>
      </c>
      <c r="G164" s="218" t="s">
        <v>197</v>
      </c>
      <c r="H164" s="219">
        <v>0.14399999999999999</v>
      </c>
      <c r="I164" s="220"/>
      <c r="J164" s="221">
        <f>ROUND(I164*H164,2)</f>
        <v>0</v>
      </c>
      <c r="K164" s="217" t="s">
        <v>157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2.5018699999999998</v>
      </c>
      <c r="R164" s="224">
        <f>Q164*H164</f>
        <v>0.36026927999999997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158</v>
      </c>
      <c r="AT164" s="226" t="s">
        <v>153</v>
      </c>
      <c r="AU164" s="226" t="s">
        <v>79</v>
      </c>
      <c r="AY164" s="20" t="s">
        <v>151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158</v>
      </c>
      <c r="BM164" s="226" t="s">
        <v>252</v>
      </c>
    </row>
    <row r="165" s="2" customFormat="1">
      <c r="A165" s="41"/>
      <c r="B165" s="42"/>
      <c r="C165" s="43"/>
      <c r="D165" s="228" t="s">
        <v>159</v>
      </c>
      <c r="E165" s="43"/>
      <c r="F165" s="229" t="s">
        <v>814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159</v>
      </c>
      <c r="AU165" s="20" t="s">
        <v>79</v>
      </c>
    </row>
    <row r="166" s="13" customFormat="1">
      <c r="A166" s="13"/>
      <c r="B166" s="233"/>
      <c r="C166" s="234"/>
      <c r="D166" s="235" t="s">
        <v>161</v>
      </c>
      <c r="E166" s="236" t="s">
        <v>19</v>
      </c>
      <c r="F166" s="237" t="s">
        <v>1112</v>
      </c>
      <c r="G166" s="234"/>
      <c r="H166" s="238">
        <v>0.14399999999999999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161</v>
      </c>
      <c r="AU166" s="244" t="s">
        <v>79</v>
      </c>
      <c r="AV166" s="13" t="s">
        <v>79</v>
      </c>
      <c r="AW166" s="13" t="s">
        <v>31</v>
      </c>
      <c r="AX166" s="13" t="s">
        <v>77</v>
      </c>
      <c r="AY166" s="244" t="s">
        <v>151</v>
      </c>
    </row>
    <row r="167" s="12" customFormat="1" ht="22.8" customHeight="1">
      <c r="A167" s="12"/>
      <c r="B167" s="199"/>
      <c r="C167" s="200"/>
      <c r="D167" s="201" t="s">
        <v>68</v>
      </c>
      <c r="E167" s="213" t="s">
        <v>175</v>
      </c>
      <c r="F167" s="213" t="s">
        <v>842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SUM(P168:P208)</f>
        <v>0</v>
      </c>
      <c r="Q167" s="207"/>
      <c r="R167" s="208">
        <f>SUM(R168:R208)</f>
        <v>2.6519831728000001</v>
      </c>
      <c r="S167" s="207"/>
      <c r="T167" s="209">
        <f>SUM(T168:T208)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77</v>
      </c>
      <c r="AT167" s="211" t="s">
        <v>68</v>
      </c>
      <c r="AU167" s="211" t="s">
        <v>77</v>
      </c>
      <c r="AY167" s="210" t="s">
        <v>151</v>
      </c>
      <c r="BK167" s="212">
        <f>SUM(BK168:BK208)</f>
        <v>0</v>
      </c>
    </row>
    <row r="168" s="2" customFormat="1" ht="24.15" customHeight="1">
      <c r="A168" s="41"/>
      <c r="B168" s="42"/>
      <c r="C168" s="215" t="s">
        <v>7</v>
      </c>
      <c r="D168" s="215" t="s">
        <v>153</v>
      </c>
      <c r="E168" s="216" t="s">
        <v>1113</v>
      </c>
      <c r="F168" s="217" t="s">
        <v>1114</v>
      </c>
      <c r="G168" s="218" t="s">
        <v>191</v>
      </c>
      <c r="H168" s="219">
        <v>140.97999999999999</v>
      </c>
      <c r="I168" s="220"/>
      <c r="J168" s="221">
        <f>ROUND(I168*H168,2)</f>
        <v>0</v>
      </c>
      <c r="K168" s="217" t="s">
        <v>157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158</v>
      </c>
      <c r="AT168" s="226" t="s">
        <v>153</v>
      </c>
      <c r="AU168" s="226" t="s">
        <v>79</v>
      </c>
      <c r="AY168" s="20" t="s">
        <v>151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158</v>
      </c>
      <c r="BM168" s="226" t="s">
        <v>257</v>
      </c>
    </row>
    <row r="169" s="2" customFormat="1">
      <c r="A169" s="41"/>
      <c r="B169" s="42"/>
      <c r="C169" s="43"/>
      <c r="D169" s="228" t="s">
        <v>159</v>
      </c>
      <c r="E169" s="43"/>
      <c r="F169" s="229" t="s">
        <v>1115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159</v>
      </c>
      <c r="AU169" s="20" t="s">
        <v>79</v>
      </c>
    </row>
    <row r="170" s="2" customFormat="1" ht="16.5" customHeight="1">
      <c r="A170" s="41"/>
      <c r="B170" s="42"/>
      <c r="C170" s="257" t="s">
        <v>278</v>
      </c>
      <c r="D170" s="257" t="s">
        <v>249</v>
      </c>
      <c r="E170" s="258" t="s">
        <v>1116</v>
      </c>
      <c r="F170" s="259" t="s">
        <v>1117</v>
      </c>
      <c r="G170" s="260" t="s">
        <v>191</v>
      </c>
      <c r="H170" s="261">
        <v>143.095</v>
      </c>
      <c r="I170" s="262"/>
      <c r="J170" s="263">
        <f>ROUND(I170*H170,2)</f>
        <v>0</v>
      </c>
      <c r="K170" s="259" t="s">
        <v>157</v>
      </c>
      <c r="L170" s="264"/>
      <c r="M170" s="265" t="s">
        <v>19</v>
      </c>
      <c r="N170" s="266" t="s">
        <v>40</v>
      </c>
      <c r="O170" s="87"/>
      <c r="P170" s="224">
        <f>O170*H170</f>
        <v>0</v>
      </c>
      <c r="Q170" s="224">
        <v>0.00027999999999999998</v>
      </c>
      <c r="R170" s="224">
        <f>Q170*H170</f>
        <v>0.040066599999999994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175</v>
      </c>
      <c r="AT170" s="226" t="s">
        <v>249</v>
      </c>
      <c r="AU170" s="226" t="s">
        <v>79</v>
      </c>
      <c r="AY170" s="20" t="s">
        <v>151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158</v>
      </c>
      <c r="BM170" s="226" t="s">
        <v>381</v>
      </c>
    </row>
    <row r="171" s="13" customFormat="1">
      <c r="A171" s="13"/>
      <c r="B171" s="233"/>
      <c r="C171" s="234"/>
      <c r="D171" s="235" t="s">
        <v>161</v>
      </c>
      <c r="E171" s="234"/>
      <c r="F171" s="237" t="s">
        <v>1118</v>
      </c>
      <c r="G171" s="234"/>
      <c r="H171" s="238">
        <v>143.095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161</v>
      </c>
      <c r="AU171" s="244" t="s">
        <v>79</v>
      </c>
      <c r="AV171" s="13" t="s">
        <v>79</v>
      </c>
      <c r="AW171" s="13" t="s">
        <v>4</v>
      </c>
      <c r="AX171" s="13" t="s">
        <v>77</v>
      </c>
      <c r="AY171" s="244" t="s">
        <v>151</v>
      </c>
    </row>
    <row r="172" s="2" customFormat="1" ht="24.15" customHeight="1">
      <c r="A172" s="41"/>
      <c r="B172" s="42"/>
      <c r="C172" s="215" t="s">
        <v>284</v>
      </c>
      <c r="D172" s="215" t="s">
        <v>153</v>
      </c>
      <c r="E172" s="216" t="s">
        <v>1119</v>
      </c>
      <c r="F172" s="217" t="s">
        <v>1120</v>
      </c>
      <c r="G172" s="218" t="s">
        <v>191</v>
      </c>
      <c r="H172" s="219">
        <v>14.779999999999999</v>
      </c>
      <c r="I172" s="220"/>
      <c r="J172" s="221">
        <f>ROUND(I172*H172,2)</f>
        <v>0</v>
      </c>
      <c r="K172" s="217" t="s">
        <v>157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158</v>
      </c>
      <c r="AT172" s="226" t="s">
        <v>153</v>
      </c>
      <c r="AU172" s="226" t="s">
        <v>79</v>
      </c>
      <c r="AY172" s="20" t="s">
        <v>151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158</v>
      </c>
      <c r="BM172" s="226" t="s">
        <v>390</v>
      </c>
    </row>
    <row r="173" s="2" customFormat="1">
      <c r="A173" s="41"/>
      <c r="B173" s="42"/>
      <c r="C173" s="43"/>
      <c r="D173" s="228" t="s">
        <v>159</v>
      </c>
      <c r="E173" s="43"/>
      <c r="F173" s="229" t="s">
        <v>1121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159</v>
      </c>
      <c r="AU173" s="20" t="s">
        <v>79</v>
      </c>
    </row>
    <row r="174" s="2" customFormat="1" ht="16.5" customHeight="1">
      <c r="A174" s="41"/>
      <c r="B174" s="42"/>
      <c r="C174" s="257" t="s">
        <v>291</v>
      </c>
      <c r="D174" s="257" t="s">
        <v>249</v>
      </c>
      <c r="E174" s="258" t="s">
        <v>1122</v>
      </c>
      <c r="F174" s="259" t="s">
        <v>1123</v>
      </c>
      <c r="G174" s="260" t="s">
        <v>191</v>
      </c>
      <c r="H174" s="261">
        <v>15.002000000000001</v>
      </c>
      <c r="I174" s="262"/>
      <c r="J174" s="263">
        <f>ROUND(I174*H174,2)</f>
        <v>0</v>
      </c>
      <c r="K174" s="259" t="s">
        <v>157</v>
      </c>
      <c r="L174" s="264"/>
      <c r="M174" s="265" t="s">
        <v>19</v>
      </c>
      <c r="N174" s="266" t="s">
        <v>40</v>
      </c>
      <c r="O174" s="87"/>
      <c r="P174" s="224">
        <f>O174*H174</f>
        <v>0</v>
      </c>
      <c r="Q174" s="224">
        <v>0.00042999999999999999</v>
      </c>
      <c r="R174" s="224">
        <f>Q174*H174</f>
        <v>0.0064508600000000001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175</v>
      </c>
      <c r="AT174" s="226" t="s">
        <v>249</v>
      </c>
      <c r="AU174" s="226" t="s">
        <v>79</v>
      </c>
      <c r="AY174" s="20" t="s">
        <v>151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158</v>
      </c>
      <c r="BM174" s="226" t="s">
        <v>401</v>
      </c>
    </row>
    <row r="175" s="13" customFormat="1">
      <c r="A175" s="13"/>
      <c r="B175" s="233"/>
      <c r="C175" s="234"/>
      <c r="D175" s="235" t="s">
        <v>161</v>
      </c>
      <c r="E175" s="234"/>
      <c r="F175" s="237" t="s">
        <v>1124</v>
      </c>
      <c r="G175" s="234"/>
      <c r="H175" s="238">
        <v>15.002000000000001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161</v>
      </c>
      <c r="AU175" s="244" t="s">
        <v>79</v>
      </c>
      <c r="AV175" s="13" t="s">
        <v>79</v>
      </c>
      <c r="AW175" s="13" t="s">
        <v>4</v>
      </c>
      <c r="AX175" s="13" t="s">
        <v>77</v>
      </c>
      <c r="AY175" s="244" t="s">
        <v>151</v>
      </c>
    </row>
    <row r="176" s="2" customFormat="1" ht="24.15" customHeight="1">
      <c r="A176" s="41"/>
      <c r="B176" s="42"/>
      <c r="C176" s="215" t="s">
        <v>299</v>
      </c>
      <c r="D176" s="215" t="s">
        <v>153</v>
      </c>
      <c r="E176" s="216" t="s">
        <v>1125</v>
      </c>
      <c r="F176" s="217" t="s">
        <v>1126</v>
      </c>
      <c r="G176" s="218" t="s">
        <v>363</v>
      </c>
      <c r="H176" s="219">
        <v>8</v>
      </c>
      <c r="I176" s="220"/>
      <c r="J176" s="221">
        <f>ROUND(I176*H176,2)</f>
        <v>0</v>
      </c>
      <c r="K176" s="217" t="s">
        <v>157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158</v>
      </c>
      <c r="AT176" s="226" t="s">
        <v>153</v>
      </c>
      <c r="AU176" s="226" t="s">
        <v>79</v>
      </c>
      <c r="AY176" s="20" t="s">
        <v>151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158</v>
      </c>
      <c r="BM176" s="226" t="s">
        <v>416</v>
      </c>
    </row>
    <row r="177" s="2" customFormat="1">
      <c r="A177" s="41"/>
      <c r="B177" s="42"/>
      <c r="C177" s="43"/>
      <c r="D177" s="228" t="s">
        <v>159</v>
      </c>
      <c r="E177" s="43"/>
      <c r="F177" s="229" t="s">
        <v>1127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159</v>
      </c>
      <c r="AU177" s="20" t="s">
        <v>79</v>
      </c>
    </row>
    <row r="178" s="2" customFormat="1" ht="16.5" customHeight="1">
      <c r="A178" s="41"/>
      <c r="B178" s="42"/>
      <c r="C178" s="257" t="s">
        <v>225</v>
      </c>
      <c r="D178" s="257" t="s">
        <v>249</v>
      </c>
      <c r="E178" s="258" t="s">
        <v>1128</v>
      </c>
      <c r="F178" s="259" t="s">
        <v>1129</v>
      </c>
      <c r="G178" s="260" t="s">
        <v>363</v>
      </c>
      <c r="H178" s="261">
        <v>6</v>
      </c>
      <c r="I178" s="262"/>
      <c r="J178" s="263">
        <f>ROUND(I178*H178,2)</f>
        <v>0</v>
      </c>
      <c r="K178" s="259" t="s">
        <v>157</v>
      </c>
      <c r="L178" s="264"/>
      <c r="M178" s="265" t="s">
        <v>19</v>
      </c>
      <c r="N178" s="266" t="s">
        <v>40</v>
      </c>
      <c r="O178" s="87"/>
      <c r="P178" s="224">
        <f>O178*H178</f>
        <v>0</v>
      </c>
      <c r="Q178" s="224">
        <v>9.0000000000000006E-05</v>
      </c>
      <c r="R178" s="224">
        <f>Q178*H178</f>
        <v>0.00054000000000000001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175</v>
      </c>
      <c r="AT178" s="226" t="s">
        <v>249</v>
      </c>
      <c r="AU178" s="226" t="s">
        <v>79</v>
      </c>
      <c r="AY178" s="20" t="s">
        <v>151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158</v>
      </c>
      <c r="BM178" s="226" t="s">
        <v>287</v>
      </c>
    </row>
    <row r="179" s="2" customFormat="1" ht="16.5" customHeight="1">
      <c r="A179" s="41"/>
      <c r="B179" s="42"/>
      <c r="C179" s="257" t="s">
        <v>313</v>
      </c>
      <c r="D179" s="257" t="s">
        <v>249</v>
      </c>
      <c r="E179" s="258" t="s">
        <v>1130</v>
      </c>
      <c r="F179" s="259" t="s">
        <v>1131</v>
      </c>
      <c r="G179" s="260" t="s">
        <v>363</v>
      </c>
      <c r="H179" s="261">
        <v>4</v>
      </c>
      <c r="I179" s="262"/>
      <c r="J179" s="263">
        <f>ROUND(I179*H179,2)</f>
        <v>0</v>
      </c>
      <c r="K179" s="259" t="s">
        <v>157</v>
      </c>
      <c r="L179" s="264"/>
      <c r="M179" s="265" t="s">
        <v>19</v>
      </c>
      <c r="N179" s="266" t="s">
        <v>40</v>
      </c>
      <c r="O179" s="87"/>
      <c r="P179" s="224">
        <f>O179*H179</f>
        <v>0</v>
      </c>
      <c r="Q179" s="224">
        <v>0.00016000000000000001</v>
      </c>
      <c r="R179" s="224">
        <f>Q179*H179</f>
        <v>0.00064000000000000005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175</v>
      </c>
      <c r="AT179" s="226" t="s">
        <v>249</v>
      </c>
      <c r="AU179" s="226" t="s">
        <v>79</v>
      </c>
      <c r="AY179" s="20" t="s">
        <v>151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158</v>
      </c>
      <c r="BM179" s="226" t="s">
        <v>294</v>
      </c>
    </row>
    <row r="180" s="2" customFormat="1" ht="16.5" customHeight="1">
      <c r="A180" s="41"/>
      <c r="B180" s="42"/>
      <c r="C180" s="257" t="s">
        <v>320</v>
      </c>
      <c r="D180" s="257" t="s">
        <v>249</v>
      </c>
      <c r="E180" s="258" t="s">
        <v>1132</v>
      </c>
      <c r="F180" s="259" t="s">
        <v>1133</v>
      </c>
      <c r="G180" s="260" t="s">
        <v>363</v>
      </c>
      <c r="H180" s="261">
        <v>2</v>
      </c>
      <c r="I180" s="262"/>
      <c r="J180" s="263">
        <f>ROUND(I180*H180,2)</f>
        <v>0</v>
      </c>
      <c r="K180" s="259" t="s">
        <v>157</v>
      </c>
      <c r="L180" s="264"/>
      <c r="M180" s="265" t="s">
        <v>19</v>
      </c>
      <c r="N180" s="266" t="s">
        <v>40</v>
      </c>
      <c r="O180" s="87"/>
      <c r="P180" s="224">
        <f>O180*H180</f>
        <v>0</v>
      </c>
      <c r="Q180" s="224">
        <v>5.0000000000000002E-05</v>
      </c>
      <c r="R180" s="224">
        <f>Q180*H180</f>
        <v>0.00010000000000000001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175</v>
      </c>
      <c r="AT180" s="226" t="s">
        <v>249</v>
      </c>
      <c r="AU180" s="226" t="s">
        <v>79</v>
      </c>
      <c r="AY180" s="20" t="s">
        <v>151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158</v>
      </c>
      <c r="BM180" s="226" t="s">
        <v>302</v>
      </c>
    </row>
    <row r="181" s="2" customFormat="1" ht="24.15" customHeight="1">
      <c r="A181" s="41"/>
      <c r="B181" s="42"/>
      <c r="C181" s="215" t="s">
        <v>326</v>
      </c>
      <c r="D181" s="215" t="s">
        <v>153</v>
      </c>
      <c r="E181" s="216" t="s">
        <v>1134</v>
      </c>
      <c r="F181" s="217" t="s">
        <v>1135</v>
      </c>
      <c r="G181" s="218" t="s">
        <v>363</v>
      </c>
      <c r="H181" s="219">
        <v>2</v>
      </c>
      <c r="I181" s="220"/>
      <c r="J181" s="221">
        <f>ROUND(I181*H181,2)</f>
        <v>0</v>
      </c>
      <c r="K181" s="217" t="s">
        <v>157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158</v>
      </c>
      <c r="AT181" s="226" t="s">
        <v>153</v>
      </c>
      <c r="AU181" s="226" t="s">
        <v>79</v>
      </c>
      <c r="AY181" s="20" t="s">
        <v>151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158</v>
      </c>
      <c r="BM181" s="226" t="s">
        <v>464</v>
      </c>
    </row>
    <row r="182" s="2" customFormat="1">
      <c r="A182" s="41"/>
      <c r="B182" s="42"/>
      <c r="C182" s="43"/>
      <c r="D182" s="228" t="s">
        <v>159</v>
      </c>
      <c r="E182" s="43"/>
      <c r="F182" s="229" t="s">
        <v>1136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159</v>
      </c>
      <c r="AU182" s="20" t="s">
        <v>79</v>
      </c>
    </row>
    <row r="183" s="2" customFormat="1" ht="16.5" customHeight="1">
      <c r="A183" s="41"/>
      <c r="B183" s="42"/>
      <c r="C183" s="257" t="s">
        <v>331</v>
      </c>
      <c r="D183" s="257" t="s">
        <v>249</v>
      </c>
      <c r="E183" s="258" t="s">
        <v>1137</v>
      </c>
      <c r="F183" s="259" t="s">
        <v>1138</v>
      </c>
      <c r="G183" s="260" t="s">
        <v>363</v>
      </c>
      <c r="H183" s="261">
        <v>2</v>
      </c>
      <c r="I183" s="262"/>
      <c r="J183" s="263">
        <f>ROUND(I183*H183,2)</f>
        <v>0</v>
      </c>
      <c r="K183" s="259" t="s">
        <v>157</v>
      </c>
      <c r="L183" s="264"/>
      <c r="M183" s="265" t="s">
        <v>19</v>
      </c>
      <c r="N183" s="266" t="s">
        <v>40</v>
      </c>
      <c r="O183" s="87"/>
      <c r="P183" s="224">
        <f>O183*H183</f>
        <v>0</v>
      </c>
      <c r="Q183" s="224">
        <v>0.00024000000000000001</v>
      </c>
      <c r="R183" s="224">
        <f>Q183*H183</f>
        <v>0.00048000000000000001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175</v>
      </c>
      <c r="AT183" s="226" t="s">
        <v>249</v>
      </c>
      <c r="AU183" s="226" t="s">
        <v>79</v>
      </c>
      <c r="AY183" s="20" t="s">
        <v>151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158</v>
      </c>
      <c r="BM183" s="226" t="s">
        <v>477</v>
      </c>
    </row>
    <row r="184" s="2" customFormat="1" ht="16.5" customHeight="1">
      <c r="A184" s="41"/>
      <c r="B184" s="42"/>
      <c r="C184" s="215" t="s">
        <v>333</v>
      </c>
      <c r="D184" s="215" t="s">
        <v>153</v>
      </c>
      <c r="E184" s="216" t="s">
        <v>1139</v>
      </c>
      <c r="F184" s="217" t="s">
        <v>1140</v>
      </c>
      <c r="G184" s="218" t="s">
        <v>191</v>
      </c>
      <c r="H184" s="219">
        <v>155.75999999999999</v>
      </c>
      <c r="I184" s="220"/>
      <c r="J184" s="221">
        <f>ROUND(I184*H184,2)</f>
        <v>0</v>
      </c>
      <c r="K184" s="217" t="s">
        <v>157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1.6999999999999999E-07</v>
      </c>
      <c r="R184" s="224">
        <f>Q184*H184</f>
        <v>2.6479199999999995E-05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158</v>
      </c>
      <c r="AT184" s="226" t="s">
        <v>153</v>
      </c>
      <c r="AU184" s="226" t="s">
        <v>79</v>
      </c>
      <c r="AY184" s="20" t="s">
        <v>151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158</v>
      </c>
      <c r="BM184" s="226" t="s">
        <v>310</v>
      </c>
    </row>
    <row r="185" s="2" customFormat="1">
      <c r="A185" s="41"/>
      <c r="B185" s="42"/>
      <c r="C185" s="43"/>
      <c r="D185" s="228" t="s">
        <v>159</v>
      </c>
      <c r="E185" s="43"/>
      <c r="F185" s="229" t="s">
        <v>1141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159</v>
      </c>
      <c r="AU185" s="20" t="s">
        <v>79</v>
      </c>
    </row>
    <row r="186" s="13" customFormat="1">
      <c r="A186" s="13"/>
      <c r="B186" s="233"/>
      <c r="C186" s="234"/>
      <c r="D186" s="235" t="s">
        <v>161</v>
      </c>
      <c r="E186" s="236" t="s">
        <v>19</v>
      </c>
      <c r="F186" s="237" t="s">
        <v>1142</v>
      </c>
      <c r="G186" s="234"/>
      <c r="H186" s="238">
        <v>155.75999999999999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161</v>
      </c>
      <c r="AU186" s="244" t="s">
        <v>79</v>
      </c>
      <c r="AV186" s="13" t="s">
        <v>79</v>
      </c>
      <c r="AW186" s="13" t="s">
        <v>31</v>
      </c>
      <c r="AX186" s="13" t="s">
        <v>77</v>
      </c>
      <c r="AY186" s="244" t="s">
        <v>151</v>
      </c>
    </row>
    <row r="187" s="2" customFormat="1" ht="16.5" customHeight="1">
      <c r="A187" s="41"/>
      <c r="B187" s="42"/>
      <c r="C187" s="215" t="s">
        <v>236</v>
      </c>
      <c r="D187" s="215" t="s">
        <v>153</v>
      </c>
      <c r="E187" s="216" t="s">
        <v>1143</v>
      </c>
      <c r="F187" s="217" t="s">
        <v>1144</v>
      </c>
      <c r="G187" s="218" t="s">
        <v>363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158</v>
      </c>
      <c r="AT187" s="226" t="s">
        <v>153</v>
      </c>
      <c r="AU187" s="226" t="s">
        <v>79</v>
      </c>
      <c r="AY187" s="20" t="s">
        <v>151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158</v>
      </c>
      <c r="BM187" s="226" t="s">
        <v>316</v>
      </c>
    </row>
    <row r="188" s="2" customFormat="1" ht="16.5" customHeight="1">
      <c r="A188" s="41"/>
      <c r="B188" s="42"/>
      <c r="C188" s="215" t="s">
        <v>344</v>
      </c>
      <c r="D188" s="215" t="s">
        <v>153</v>
      </c>
      <c r="E188" s="216" t="s">
        <v>873</v>
      </c>
      <c r="F188" s="217" t="s">
        <v>874</v>
      </c>
      <c r="G188" s="218" t="s">
        <v>363</v>
      </c>
      <c r="H188" s="219">
        <v>1</v>
      </c>
      <c r="I188" s="220"/>
      <c r="J188" s="221">
        <f>ROUND(I188*H188,2)</f>
        <v>0</v>
      </c>
      <c r="K188" s="217" t="s">
        <v>157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0.010186000000000001</v>
      </c>
      <c r="R188" s="224">
        <f>Q188*H188</f>
        <v>0.010186000000000001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158</v>
      </c>
      <c r="AT188" s="226" t="s">
        <v>153</v>
      </c>
      <c r="AU188" s="226" t="s">
        <v>79</v>
      </c>
      <c r="AY188" s="20" t="s">
        <v>151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158</v>
      </c>
      <c r="BM188" s="226" t="s">
        <v>634</v>
      </c>
    </row>
    <row r="189" s="2" customFormat="1">
      <c r="A189" s="41"/>
      <c r="B189" s="42"/>
      <c r="C189" s="43"/>
      <c r="D189" s="228" t="s">
        <v>159</v>
      </c>
      <c r="E189" s="43"/>
      <c r="F189" s="229" t="s">
        <v>875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159</v>
      </c>
      <c r="AU189" s="20" t="s">
        <v>79</v>
      </c>
    </row>
    <row r="190" s="2" customFormat="1">
      <c r="A190" s="41"/>
      <c r="B190" s="42"/>
      <c r="C190" s="43"/>
      <c r="D190" s="235" t="s">
        <v>238</v>
      </c>
      <c r="E190" s="43"/>
      <c r="F190" s="256" t="s">
        <v>876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238</v>
      </c>
      <c r="AU190" s="20" t="s">
        <v>79</v>
      </c>
    </row>
    <row r="191" s="2" customFormat="1" ht="16.5" customHeight="1">
      <c r="A191" s="41"/>
      <c r="B191" s="42"/>
      <c r="C191" s="257" t="s">
        <v>246</v>
      </c>
      <c r="D191" s="257" t="s">
        <v>249</v>
      </c>
      <c r="E191" s="258" t="s">
        <v>1145</v>
      </c>
      <c r="F191" s="259" t="s">
        <v>1146</v>
      </c>
      <c r="G191" s="260" t="s">
        <v>363</v>
      </c>
      <c r="H191" s="261">
        <v>1</v>
      </c>
      <c r="I191" s="262"/>
      <c r="J191" s="263">
        <f>ROUND(I191*H191,2)</f>
        <v>0</v>
      </c>
      <c r="K191" s="259" t="s">
        <v>157</v>
      </c>
      <c r="L191" s="264"/>
      <c r="M191" s="265" t="s">
        <v>19</v>
      </c>
      <c r="N191" s="266" t="s">
        <v>40</v>
      </c>
      <c r="O191" s="87"/>
      <c r="P191" s="224">
        <f>O191*H191</f>
        <v>0</v>
      </c>
      <c r="Q191" s="224">
        <v>0.26200000000000001</v>
      </c>
      <c r="R191" s="224">
        <f>Q191*H191</f>
        <v>0.26200000000000001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175</v>
      </c>
      <c r="AT191" s="226" t="s">
        <v>249</v>
      </c>
      <c r="AU191" s="226" t="s">
        <v>79</v>
      </c>
      <c r="AY191" s="20" t="s">
        <v>151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158</v>
      </c>
      <c r="BM191" s="226" t="s">
        <v>500</v>
      </c>
    </row>
    <row r="192" s="2" customFormat="1" ht="16.5" customHeight="1">
      <c r="A192" s="41"/>
      <c r="B192" s="42"/>
      <c r="C192" s="215" t="s">
        <v>354</v>
      </c>
      <c r="D192" s="215" t="s">
        <v>153</v>
      </c>
      <c r="E192" s="216" t="s">
        <v>880</v>
      </c>
      <c r="F192" s="217" t="s">
        <v>881</v>
      </c>
      <c r="G192" s="218" t="s">
        <v>363</v>
      </c>
      <c r="H192" s="219">
        <v>1</v>
      </c>
      <c r="I192" s="220"/>
      <c r="J192" s="221">
        <f>ROUND(I192*H192,2)</f>
        <v>0</v>
      </c>
      <c r="K192" s="217" t="s">
        <v>157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0.028538000000000001</v>
      </c>
      <c r="R192" s="224">
        <f>Q192*H192</f>
        <v>0.028538000000000001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158</v>
      </c>
      <c r="AT192" s="226" t="s">
        <v>153</v>
      </c>
      <c r="AU192" s="226" t="s">
        <v>79</v>
      </c>
      <c r="AY192" s="20" t="s">
        <v>151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158</v>
      </c>
      <c r="BM192" s="226" t="s">
        <v>323</v>
      </c>
    </row>
    <row r="193" s="2" customFormat="1">
      <c r="A193" s="41"/>
      <c r="B193" s="42"/>
      <c r="C193" s="43"/>
      <c r="D193" s="228" t="s">
        <v>159</v>
      </c>
      <c r="E193" s="43"/>
      <c r="F193" s="229" t="s">
        <v>883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159</v>
      </c>
      <c r="AU193" s="20" t="s">
        <v>79</v>
      </c>
    </row>
    <row r="194" s="2" customFormat="1">
      <c r="A194" s="41"/>
      <c r="B194" s="42"/>
      <c r="C194" s="43"/>
      <c r="D194" s="235" t="s">
        <v>238</v>
      </c>
      <c r="E194" s="43"/>
      <c r="F194" s="256" t="s">
        <v>876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238</v>
      </c>
      <c r="AU194" s="20" t="s">
        <v>79</v>
      </c>
    </row>
    <row r="195" s="2" customFormat="1" ht="16.5" customHeight="1">
      <c r="A195" s="41"/>
      <c r="B195" s="42"/>
      <c r="C195" s="257" t="s">
        <v>252</v>
      </c>
      <c r="D195" s="257" t="s">
        <v>249</v>
      </c>
      <c r="E195" s="258" t="s">
        <v>1147</v>
      </c>
      <c r="F195" s="259" t="s">
        <v>1148</v>
      </c>
      <c r="G195" s="260" t="s">
        <v>363</v>
      </c>
      <c r="H195" s="261">
        <v>1</v>
      </c>
      <c r="I195" s="262"/>
      <c r="J195" s="263">
        <f>ROUND(I195*H195,2)</f>
        <v>0</v>
      </c>
      <c r="K195" s="259" t="s">
        <v>157</v>
      </c>
      <c r="L195" s="264"/>
      <c r="M195" s="265" t="s">
        <v>19</v>
      </c>
      <c r="N195" s="266" t="s">
        <v>40</v>
      </c>
      <c r="O195" s="87"/>
      <c r="P195" s="224">
        <f>O195*H195</f>
        <v>0</v>
      </c>
      <c r="Q195" s="224">
        <v>1.548</v>
      </c>
      <c r="R195" s="224">
        <f>Q195*H195</f>
        <v>1.548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175</v>
      </c>
      <c r="AT195" s="226" t="s">
        <v>249</v>
      </c>
      <c r="AU195" s="226" t="s">
        <v>79</v>
      </c>
      <c r="AY195" s="20" t="s">
        <v>151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158</v>
      </c>
      <c r="BM195" s="226" t="s">
        <v>647</v>
      </c>
    </row>
    <row r="196" s="2" customFormat="1">
      <c r="A196" s="41"/>
      <c r="B196" s="42"/>
      <c r="C196" s="43"/>
      <c r="D196" s="235" t="s">
        <v>238</v>
      </c>
      <c r="E196" s="43"/>
      <c r="F196" s="256" t="s">
        <v>1149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238</v>
      </c>
      <c r="AU196" s="20" t="s">
        <v>79</v>
      </c>
    </row>
    <row r="197" s="2" customFormat="1" ht="16.5" customHeight="1">
      <c r="A197" s="41"/>
      <c r="B197" s="42"/>
      <c r="C197" s="215" t="s">
        <v>366</v>
      </c>
      <c r="D197" s="215" t="s">
        <v>153</v>
      </c>
      <c r="E197" s="216" t="s">
        <v>887</v>
      </c>
      <c r="F197" s="217" t="s">
        <v>888</v>
      </c>
      <c r="G197" s="218" t="s">
        <v>363</v>
      </c>
      <c r="H197" s="219">
        <v>1</v>
      </c>
      <c r="I197" s="220"/>
      <c r="J197" s="221">
        <f>ROUND(I197*H197,2)</f>
        <v>0</v>
      </c>
      <c r="K197" s="217" t="s">
        <v>157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0.039273919999999997</v>
      </c>
      <c r="R197" s="224">
        <f>Q197*H197</f>
        <v>0.039273919999999997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158</v>
      </c>
      <c r="AT197" s="226" t="s">
        <v>153</v>
      </c>
      <c r="AU197" s="226" t="s">
        <v>79</v>
      </c>
      <c r="AY197" s="20" t="s">
        <v>151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158</v>
      </c>
      <c r="BM197" s="226" t="s">
        <v>340</v>
      </c>
    </row>
    <row r="198" s="2" customFormat="1">
      <c r="A198" s="41"/>
      <c r="B198" s="42"/>
      <c r="C198" s="43"/>
      <c r="D198" s="228" t="s">
        <v>159</v>
      </c>
      <c r="E198" s="43"/>
      <c r="F198" s="229" t="s">
        <v>889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159</v>
      </c>
      <c r="AU198" s="20" t="s">
        <v>79</v>
      </c>
    </row>
    <row r="199" s="2" customFormat="1">
      <c r="A199" s="41"/>
      <c r="B199" s="42"/>
      <c r="C199" s="43"/>
      <c r="D199" s="235" t="s">
        <v>238</v>
      </c>
      <c r="E199" s="43"/>
      <c r="F199" s="256" t="s">
        <v>876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238</v>
      </c>
      <c r="AU199" s="20" t="s">
        <v>79</v>
      </c>
    </row>
    <row r="200" s="2" customFormat="1" ht="16.5" customHeight="1">
      <c r="A200" s="41"/>
      <c r="B200" s="42"/>
      <c r="C200" s="257" t="s">
        <v>257</v>
      </c>
      <c r="D200" s="257" t="s">
        <v>249</v>
      </c>
      <c r="E200" s="258" t="s">
        <v>891</v>
      </c>
      <c r="F200" s="259" t="s">
        <v>892</v>
      </c>
      <c r="G200" s="260" t="s">
        <v>363</v>
      </c>
      <c r="H200" s="261">
        <v>1</v>
      </c>
      <c r="I200" s="262"/>
      <c r="J200" s="263">
        <f>ROUND(I200*H200,2)</f>
        <v>0</v>
      </c>
      <c r="K200" s="259" t="s">
        <v>157</v>
      </c>
      <c r="L200" s="264"/>
      <c r="M200" s="265" t="s">
        <v>19</v>
      </c>
      <c r="N200" s="266" t="s">
        <v>40</v>
      </c>
      <c r="O200" s="87"/>
      <c r="P200" s="224">
        <f>O200*H200</f>
        <v>0</v>
      </c>
      <c r="Q200" s="224">
        <v>0.52100000000000002</v>
      </c>
      <c r="R200" s="224">
        <f>Q200*H200</f>
        <v>0.52100000000000002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175</v>
      </c>
      <c r="AT200" s="226" t="s">
        <v>249</v>
      </c>
      <c r="AU200" s="226" t="s">
        <v>79</v>
      </c>
      <c r="AY200" s="20" t="s">
        <v>151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158</v>
      </c>
      <c r="BM200" s="226" t="s">
        <v>347</v>
      </c>
    </row>
    <row r="201" s="2" customFormat="1" ht="21.75" customHeight="1">
      <c r="A201" s="41"/>
      <c r="B201" s="42"/>
      <c r="C201" s="215" t="s">
        <v>376</v>
      </c>
      <c r="D201" s="215" t="s">
        <v>153</v>
      </c>
      <c r="E201" s="216" t="s">
        <v>946</v>
      </c>
      <c r="F201" s="217" t="s">
        <v>947</v>
      </c>
      <c r="G201" s="218" t="s">
        <v>363</v>
      </c>
      <c r="H201" s="219">
        <v>1</v>
      </c>
      <c r="I201" s="220"/>
      <c r="J201" s="221">
        <f>ROUND(I201*H201,2)</f>
        <v>0</v>
      </c>
      <c r="K201" s="217" t="s">
        <v>157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0.089999999999999997</v>
      </c>
      <c r="R201" s="224">
        <f>Q201*H201</f>
        <v>0.089999999999999997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158</v>
      </c>
      <c r="AT201" s="226" t="s">
        <v>153</v>
      </c>
      <c r="AU201" s="226" t="s">
        <v>79</v>
      </c>
      <c r="AY201" s="20" t="s">
        <v>151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158</v>
      </c>
      <c r="BM201" s="226" t="s">
        <v>1150</v>
      </c>
    </row>
    <row r="202" s="2" customFormat="1">
      <c r="A202" s="41"/>
      <c r="B202" s="42"/>
      <c r="C202" s="43"/>
      <c r="D202" s="228" t="s">
        <v>159</v>
      </c>
      <c r="E202" s="43"/>
      <c r="F202" s="229" t="s">
        <v>949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159</v>
      </c>
      <c r="AU202" s="20" t="s">
        <v>79</v>
      </c>
    </row>
    <row r="203" s="2" customFormat="1" ht="16.5" customHeight="1">
      <c r="A203" s="41"/>
      <c r="B203" s="42"/>
      <c r="C203" s="257" t="s">
        <v>381</v>
      </c>
      <c r="D203" s="257" t="s">
        <v>249</v>
      </c>
      <c r="E203" s="258" t="s">
        <v>1151</v>
      </c>
      <c r="F203" s="259" t="s">
        <v>1152</v>
      </c>
      <c r="G203" s="260" t="s">
        <v>363</v>
      </c>
      <c r="H203" s="261">
        <v>1</v>
      </c>
      <c r="I203" s="262"/>
      <c r="J203" s="263">
        <f>ROUND(I203*H203,2)</f>
        <v>0</v>
      </c>
      <c r="K203" s="259" t="s">
        <v>157</v>
      </c>
      <c r="L203" s="264"/>
      <c r="M203" s="265" t="s">
        <v>19</v>
      </c>
      <c r="N203" s="266" t="s">
        <v>40</v>
      </c>
      <c r="O203" s="87"/>
      <c r="P203" s="224">
        <f>O203*H203</f>
        <v>0</v>
      </c>
      <c r="Q203" s="224">
        <v>0.059999999999999998</v>
      </c>
      <c r="R203" s="224">
        <f>Q203*H203</f>
        <v>0.059999999999999998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175</v>
      </c>
      <c r="AT203" s="226" t="s">
        <v>249</v>
      </c>
      <c r="AU203" s="226" t="s">
        <v>79</v>
      </c>
      <c r="AY203" s="20" t="s">
        <v>151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158</v>
      </c>
      <c r="BM203" s="226" t="s">
        <v>1153</v>
      </c>
    </row>
    <row r="204" s="2" customFormat="1" ht="16.5" customHeight="1">
      <c r="A204" s="41"/>
      <c r="B204" s="42"/>
      <c r="C204" s="215" t="s">
        <v>386</v>
      </c>
      <c r="D204" s="215" t="s">
        <v>153</v>
      </c>
      <c r="E204" s="216" t="s">
        <v>1154</v>
      </c>
      <c r="F204" s="217" t="s">
        <v>1155</v>
      </c>
      <c r="G204" s="218" t="s">
        <v>191</v>
      </c>
      <c r="H204" s="219">
        <v>155.75999999999999</v>
      </c>
      <c r="I204" s="220"/>
      <c r="J204" s="221">
        <f>ROUND(I204*H204,2)</f>
        <v>0</v>
      </c>
      <c r="K204" s="217" t="s">
        <v>157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0.00019236000000000001</v>
      </c>
      <c r="R204" s="224">
        <f>Q204*H204</f>
        <v>0.0299619936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158</v>
      </c>
      <c r="AT204" s="226" t="s">
        <v>153</v>
      </c>
      <c r="AU204" s="226" t="s">
        <v>79</v>
      </c>
      <c r="AY204" s="20" t="s">
        <v>151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158</v>
      </c>
      <c r="BM204" s="226" t="s">
        <v>364</v>
      </c>
    </row>
    <row r="205" s="2" customFormat="1">
      <c r="A205" s="41"/>
      <c r="B205" s="42"/>
      <c r="C205" s="43"/>
      <c r="D205" s="228" t="s">
        <v>159</v>
      </c>
      <c r="E205" s="43"/>
      <c r="F205" s="229" t="s">
        <v>1156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159</v>
      </c>
      <c r="AU205" s="20" t="s">
        <v>79</v>
      </c>
    </row>
    <row r="206" s="2" customFormat="1" ht="16.5" customHeight="1">
      <c r="A206" s="41"/>
      <c r="B206" s="42"/>
      <c r="C206" s="215" t="s">
        <v>390</v>
      </c>
      <c r="D206" s="215" t="s">
        <v>153</v>
      </c>
      <c r="E206" s="216" t="s">
        <v>1157</v>
      </c>
      <c r="F206" s="217" t="s">
        <v>1158</v>
      </c>
      <c r="G206" s="218" t="s">
        <v>191</v>
      </c>
      <c r="H206" s="219">
        <v>155.75999999999999</v>
      </c>
      <c r="I206" s="220"/>
      <c r="J206" s="221">
        <f>ROUND(I206*H206,2)</f>
        <v>0</v>
      </c>
      <c r="K206" s="217" t="s">
        <v>157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9.4500000000000007E-05</v>
      </c>
      <c r="R206" s="224">
        <f>Q206*H206</f>
        <v>0.014719320000000001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158</v>
      </c>
      <c r="AT206" s="226" t="s">
        <v>153</v>
      </c>
      <c r="AU206" s="226" t="s">
        <v>79</v>
      </c>
      <c r="AY206" s="20" t="s">
        <v>151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158</v>
      </c>
      <c r="BM206" s="226" t="s">
        <v>369</v>
      </c>
    </row>
    <row r="207" s="2" customFormat="1">
      <c r="A207" s="41"/>
      <c r="B207" s="42"/>
      <c r="C207" s="43"/>
      <c r="D207" s="228" t="s">
        <v>159</v>
      </c>
      <c r="E207" s="43"/>
      <c r="F207" s="229" t="s">
        <v>1159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159</v>
      </c>
      <c r="AU207" s="20" t="s">
        <v>79</v>
      </c>
    </row>
    <row r="208" s="13" customFormat="1">
      <c r="A208" s="13"/>
      <c r="B208" s="233"/>
      <c r="C208" s="234"/>
      <c r="D208" s="235" t="s">
        <v>161</v>
      </c>
      <c r="E208" s="236" t="s">
        <v>19</v>
      </c>
      <c r="F208" s="237" t="s">
        <v>1142</v>
      </c>
      <c r="G208" s="234"/>
      <c r="H208" s="238">
        <v>155.75999999999999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161</v>
      </c>
      <c r="AU208" s="244" t="s">
        <v>79</v>
      </c>
      <c r="AV208" s="13" t="s">
        <v>79</v>
      </c>
      <c r="AW208" s="13" t="s">
        <v>31</v>
      </c>
      <c r="AX208" s="13" t="s">
        <v>77</v>
      </c>
      <c r="AY208" s="244" t="s">
        <v>151</v>
      </c>
    </row>
    <row r="209" s="12" customFormat="1" ht="22.8" customHeight="1">
      <c r="A209" s="12"/>
      <c r="B209" s="199"/>
      <c r="C209" s="200"/>
      <c r="D209" s="201" t="s">
        <v>68</v>
      </c>
      <c r="E209" s="213" t="s">
        <v>203</v>
      </c>
      <c r="F209" s="213" t="s">
        <v>626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SUM(P210:P212)</f>
        <v>0</v>
      </c>
      <c r="Q209" s="207"/>
      <c r="R209" s="208">
        <f>SUM(R210:R212)</f>
        <v>0.00011664</v>
      </c>
      <c r="S209" s="207"/>
      <c r="T209" s="209">
        <f>SUM(T210:T212)</f>
        <v>0.00051599999999999997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77</v>
      </c>
      <c r="AT209" s="211" t="s">
        <v>68</v>
      </c>
      <c r="AU209" s="211" t="s">
        <v>77</v>
      </c>
      <c r="AY209" s="210" t="s">
        <v>151</v>
      </c>
      <c r="BK209" s="212">
        <f>SUM(BK210:BK212)</f>
        <v>0</v>
      </c>
    </row>
    <row r="210" s="2" customFormat="1" ht="24.15" customHeight="1">
      <c r="A210" s="41"/>
      <c r="B210" s="42"/>
      <c r="C210" s="215" t="s">
        <v>396</v>
      </c>
      <c r="D210" s="215" t="s">
        <v>153</v>
      </c>
      <c r="E210" s="216" t="s">
        <v>1160</v>
      </c>
      <c r="F210" s="217" t="s">
        <v>1161</v>
      </c>
      <c r="G210" s="218" t="s">
        <v>191</v>
      </c>
      <c r="H210" s="219">
        <v>0.12</v>
      </c>
      <c r="I210" s="220"/>
      <c r="J210" s="221">
        <f>ROUND(I210*H210,2)</f>
        <v>0</v>
      </c>
      <c r="K210" s="217" t="s">
        <v>157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0.00097199999999999999</v>
      </c>
      <c r="R210" s="224">
        <f>Q210*H210</f>
        <v>0.00011664</v>
      </c>
      <c r="S210" s="224">
        <v>0.0043</v>
      </c>
      <c r="T210" s="225">
        <f>S210*H210</f>
        <v>0.00051599999999999997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158</v>
      </c>
      <c r="AT210" s="226" t="s">
        <v>153</v>
      </c>
      <c r="AU210" s="226" t="s">
        <v>79</v>
      </c>
      <c r="AY210" s="20" t="s">
        <v>151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158</v>
      </c>
      <c r="BM210" s="226" t="s">
        <v>374</v>
      </c>
    </row>
    <row r="211" s="2" customFormat="1">
      <c r="A211" s="41"/>
      <c r="B211" s="42"/>
      <c r="C211" s="43"/>
      <c r="D211" s="228" t="s">
        <v>159</v>
      </c>
      <c r="E211" s="43"/>
      <c r="F211" s="229" t="s">
        <v>1162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159</v>
      </c>
      <c r="AU211" s="20" t="s">
        <v>79</v>
      </c>
    </row>
    <row r="212" s="13" customFormat="1">
      <c r="A212" s="13"/>
      <c r="B212" s="233"/>
      <c r="C212" s="234"/>
      <c r="D212" s="235" t="s">
        <v>161</v>
      </c>
      <c r="E212" s="236" t="s">
        <v>19</v>
      </c>
      <c r="F212" s="237" t="s">
        <v>1163</v>
      </c>
      <c r="G212" s="234"/>
      <c r="H212" s="238">
        <v>0.12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161</v>
      </c>
      <c r="AU212" s="244" t="s">
        <v>79</v>
      </c>
      <c r="AV212" s="13" t="s">
        <v>79</v>
      </c>
      <c r="AW212" s="13" t="s">
        <v>31</v>
      </c>
      <c r="AX212" s="13" t="s">
        <v>77</v>
      </c>
      <c r="AY212" s="244" t="s">
        <v>151</v>
      </c>
    </row>
    <row r="213" s="12" customFormat="1" ht="22.8" customHeight="1">
      <c r="A213" s="12"/>
      <c r="B213" s="199"/>
      <c r="C213" s="200"/>
      <c r="D213" s="201" t="s">
        <v>68</v>
      </c>
      <c r="E213" s="213" t="s">
        <v>488</v>
      </c>
      <c r="F213" s="213" t="s">
        <v>489</v>
      </c>
      <c r="G213" s="200"/>
      <c r="H213" s="200"/>
      <c r="I213" s="203"/>
      <c r="J213" s="214">
        <f>BK213</f>
        <v>0</v>
      </c>
      <c r="K213" s="200"/>
      <c r="L213" s="205"/>
      <c r="M213" s="206"/>
      <c r="N213" s="207"/>
      <c r="O213" s="207"/>
      <c r="P213" s="208">
        <f>SUM(P214:P215)</f>
        <v>0</v>
      </c>
      <c r="Q213" s="207"/>
      <c r="R213" s="208">
        <f>SUM(R214:R215)</f>
        <v>0</v>
      </c>
      <c r="S213" s="207"/>
      <c r="T213" s="209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77</v>
      </c>
      <c r="AT213" s="211" t="s">
        <v>68</v>
      </c>
      <c r="AU213" s="211" t="s">
        <v>77</v>
      </c>
      <c r="AY213" s="210" t="s">
        <v>151</v>
      </c>
      <c r="BK213" s="212">
        <f>SUM(BK214:BK215)</f>
        <v>0</v>
      </c>
    </row>
    <row r="214" s="2" customFormat="1" ht="24.15" customHeight="1">
      <c r="A214" s="41"/>
      <c r="B214" s="42"/>
      <c r="C214" s="215" t="s">
        <v>401</v>
      </c>
      <c r="D214" s="215" t="s">
        <v>153</v>
      </c>
      <c r="E214" s="216" t="s">
        <v>1016</v>
      </c>
      <c r="F214" s="217" t="s">
        <v>1017</v>
      </c>
      <c r="G214" s="218" t="s">
        <v>230</v>
      </c>
      <c r="H214" s="219">
        <v>21.120000000000001</v>
      </c>
      <c r="I214" s="220"/>
      <c r="J214" s="221">
        <f>ROUND(I214*H214,2)</f>
        <v>0</v>
      </c>
      <c r="K214" s="217" t="s">
        <v>157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158</v>
      </c>
      <c r="AT214" s="226" t="s">
        <v>153</v>
      </c>
      <c r="AU214" s="226" t="s">
        <v>79</v>
      </c>
      <c r="AY214" s="20" t="s">
        <v>151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158</v>
      </c>
      <c r="BM214" s="226" t="s">
        <v>379</v>
      </c>
    </row>
    <row r="215" s="2" customFormat="1">
      <c r="A215" s="41"/>
      <c r="B215" s="42"/>
      <c r="C215" s="43"/>
      <c r="D215" s="228" t="s">
        <v>159</v>
      </c>
      <c r="E215" s="43"/>
      <c r="F215" s="229" t="s">
        <v>1019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159</v>
      </c>
      <c r="AU215" s="20" t="s">
        <v>79</v>
      </c>
    </row>
    <row r="216" s="12" customFormat="1" ht="25.92" customHeight="1">
      <c r="A216" s="12"/>
      <c r="B216" s="199"/>
      <c r="C216" s="200"/>
      <c r="D216" s="201" t="s">
        <v>68</v>
      </c>
      <c r="E216" s="202" t="s">
        <v>1020</v>
      </c>
      <c r="F216" s="202" t="s">
        <v>1021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P217</f>
        <v>0</v>
      </c>
      <c r="Q216" s="207"/>
      <c r="R216" s="208">
        <f>R217</f>
        <v>0.060481902500000004</v>
      </c>
      <c r="S216" s="207"/>
      <c r="T216" s="209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79</v>
      </c>
      <c r="AT216" s="211" t="s">
        <v>68</v>
      </c>
      <c r="AU216" s="211" t="s">
        <v>69</v>
      </c>
      <c r="AY216" s="210" t="s">
        <v>151</v>
      </c>
      <c r="BK216" s="212">
        <f>BK217</f>
        <v>0</v>
      </c>
    </row>
    <row r="217" s="12" customFormat="1" ht="22.8" customHeight="1">
      <c r="A217" s="12"/>
      <c r="B217" s="199"/>
      <c r="C217" s="200"/>
      <c r="D217" s="201" t="s">
        <v>68</v>
      </c>
      <c r="E217" s="213" t="s">
        <v>1164</v>
      </c>
      <c r="F217" s="213" t="s">
        <v>1165</v>
      </c>
      <c r="G217" s="200"/>
      <c r="H217" s="200"/>
      <c r="I217" s="203"/>
      <c r="J217" s="214">
        <f>BK217</f>
        <v>0</v>
      </c>
      <c r="K217" s="200"/>
      <c r="L217" s="205"/>
      <c r="M217" s="206"/>
      <c r="N217" s="207"/>
      <c r="O217" s="207"/>
      <c r="P217" s="208">
        <f>SUM(P218:P225)</f>
        <v>0</v>
      </c>
      <c r="Q217" s="207"/>
      <c r="R217" s="208">
        <f>SUM(R218:R225)</f>
        <v>0.060481902500000004</v>
      </c>
      <c r="S217" s="207"/>
      <c r="T217" s="209">
        <f>SUM(T218:T225)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79</v>
      </c>
      <c r="AT217" s="211" t="s">
        <v>68</v>
      </c>
      <c r="AU217" s="211" t="s">
        <v>77</v>
      </c>
      <c r="AY217" s="210" t="s">
        <v>151</v>
      </c>
      <c r="BK217" s="212">
        <f>SUM(BK218:BK225)</f>
        <v>0</v>
      </c>
    </row>
    <row r="218" s="2" customFormat="1" ht="16.5" customHeight="1">
      <c r="A218" s="41"/>
      <c r="B218" s="42"/>
      <c r="C218" s="215" t="s">
        <v>408</v>
      </c>
      <c r="D218" s="215" t="s">
        <v>153</v>
      </c>
      <c r="E218" s="216" t="s">
        <v>1166</v>
      </c>
      <c r="F218" s="217" t="s">
        <v>1167</v>
      </c>
      <c r="G218" s="218" t="s">
        <v>1168</v>
      </c>
      <c r="H218" s="219">
        <v>1</v>
      </c>
      <c r="I218" s="220"/>
      <c r="J218" s="221">
        <f>ROUND(I218*H218,2)</f>
        <v>0</v>
      </c>
      <c r="K218" s="217" t="s">
        <v>157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0.037204569999999999</v>
      </c>
      <c r="R218" s="224">
        <f>Q218*H218</f>
        <v>0.037204569999999999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198</v>
      </c>
      <c r="AT218" s="226" t="s">
        <v>153</v>
      </c>
      <c r="AU218" s="226" t="s">
        <v>79</v>
      </c>
      <c r="AY218" s="20" t="s">
        <v>151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198</v>
      </c>
      <c r="BM218" s="226" t="s">
        <v>389</v>
      </c>
    </row>
    <row r="219" s="2" customFormat="1">
      <c r="A219" s="41"/>
      <c r="B219" s="42"/>
      <c r="C219" s="43"/>
      <c r="D219" s="228" t="s">
        <v>159</v>
      </c>
      <c r="E219" s="43"/>
      <c r="F219" s="229" t="s">
        <v>1169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159</v>
      </c>
      <c r="AU219" s="20" t="s">
        <v>79</v>
      </c>
    </row>
    <row r="220" s="2" customFormat="1" ht="24.15" customHeight="1">
      <c r="A220" s="41"/>
      <c r="B220" s="42"/>
      <c r="C220" s="215" t="s">
        <v>416</v>
      </c>
      <c r="D220" s="215" t="s">
        <v>153</v>
      </c>
      <c r="E220" s="216" t="s">
        <v>1170</v>
      </c>
      <c r="F220" s="217" t="s">
        <v>1171</v>
      </c>
      <c r="G220" s="218" t="s">
        <v>1168</v>
      </c>
      <c r="H220" s="219">
        <v>1</v>
      </c>
      <c r="I220" s="220"/>
      <c r="J220" s="221">
        <f>ROUND(I220*H220,2)</f>
        <v>0</v>
      </c>
      <c r="K220" s="217" t="s">
        <v>157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0.022777332500000001</v>
      </c>
      <c r="R220" s="224">
        <f>Q220*H220</f>
        <v>0.022777332500000001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198</v>
      </c>
      <c r="AT220" s="226" t="s">
        <v>153</v>
      </c>
      <c r="AU220" s="226" t="s">
        <v>79</v>
      </c>
      <c r="AY220" s="20" t="s">
        <v>151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198</v>
      </c>
      <c r="BM220" s="226" t="s">
        <v>393</v>
      </c>
    </row>
    <row r="221" s="2" customFormat="1">
      <c r="A221" s="41"/>
      <c r="B221" s="42"/>
      <c r="C221" s="43"/>
      <c r="D221" s="228" t="s">
        <v>159</v>
      </c>
      <c r="E221" s="43"/>
      <c r="F221" s="229" t="s">
        <v>1172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159</v>
      </c>
      <c r="AU221" s="20" t="s">
        <v>79</v>
      </c>
    </row>
    <row r="222" s="2" customFormat="1" ht="16.5" customHeight="1">
      <c r="A222" s="41"/>
      <c r="B222" s="42"/>
      <c r="C222" s="215" t="s">
        <v>424</v>
      </c>
      <c r="D222" s="215" t="s">
        <v>153</v>
      </c>
      <c r="E222" s="216" t="s">
        <v>1173</v>
      </c>
      <c r="F222" s="217" t="s">
        <v>1174</v>
      </c>
      <c r="G222" s="218" t="s">
        <v>363</v>
      </c>
      <c r="H222" s="219">
        <v>1</v>
      </c>
      <c r="I222" s="220"/>
      <c r="J222" s="221">
        <f>ROUND(I222*H222,2)</f>
        <v>0</v>
      </c>
      <c r="K222" s="217" t="s">
        <v>157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0.00050000000000000001</v>
      </c>
      <c r="R222" s="224">
        <f>Q222*H222</f>
        <v>0.00050000000000000001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198</v>
      </c>
      <c r="AT222" s="226" t="s">
        <v>153</v>
      </c>
      <c r="AU222" s="226" t="s">
        <v>79</v>
      </c>
      <c r="AY222" s="20" t="s">
        <v>151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198</v>
      </c>
      <c r="BM222" s="226" t="s">
        <v>399</v>
      </c>
    </row>
    <row r="223" s="2" customFormat="1">
      <c r="A223" s="41"/>
      <c r="B223" s="42"/>
      <c r="C223" s="43"/>
      <c r="D223" s="228" t="s">
        <v>159</v>
      </c>
      <c r="E223" s="43"/>
      <c r="F223" s="229" t="s">
        <v>1175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159</v>
      </c>
      <c r="AU223" s="20" t="s">
        <v>79</v>
      </c>
    </row>
    <row r="224" s="2" customFormat="1" ht="24.15" customHeight="1">
      <c r="A224" s="41"/>
      <c r="B224" s="42"/>
      <c r="C224" s="215" t="s">
        <v>287</v>
      </c>
      <c r="D224" s="215" t="s">
        <v>153</v>
      </c>
      <c r="E224" s="216" t="s">
        <v>1176</v>
      </c>
      <c r="F224" s="217" t="s">
        <v>1177</v>
      </c>
      <c r="G224" s="218" t="s">
        <v>230</v>
      </c>
      <c r="H224" s="219">
        <v>0.059999999999999998</v>
      </c>
      <c r="I224" s="220"/>
      <c r="J224" s="221">
        <f>ROUND(I224*H224,2)</f>
        <v>0</v>
      </c>
      <c r="K224" s="217" t="s">
        <v>157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198</v>
      </c>
      <c r="AT224" s="226" t="s">
        <v>153</v>
      </c>
      <c r="AU224" s="226" t="s">
        <v>79</v>
      </c>
      <c r="AY224" s="20" t="s">
        <v>151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198</v>
      </c>
      <c r="BM224" s="226" t="s">
        <v>404</v>
      </c>
    </row>
    <row r="225" s="2" customFormat="1">
      <c r="A225" s="41"/>
      <c r="B225" s="42"/>
      <c r="C225" s="43"/>
      <c r="D225" s="228" t="s">
        <v>159</v>
      </c>
      <c r="E225" s="43"/>
      <c r="F225" s="229" t="s">
        <v>1178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159</v>
      </c>
      <c r="AU225" s="20" t="s">
        <v>79</v>
      </c>
    </row>
    <row r="226" s="12" customFormat="1" ht="25.92" customHeight="1">
      <c r="A226" s="12"/>
      <c r="B226" s="199"/>
      <c r="C226" s="200"/>
      <c r="D226" s="201" t="s">
        <v>68</v>
      </c>
      <c r="E226" s="202" t="s">
        <v>249</v>
      </c>
      <c r="F226" s="202" t="s">
        <v>494</v>
      </c>
      <c r="G226" s="200"/>
      <c r="H226" s="200"/>
      <c r="I226" s="203"/>
      <c r="J226" s="204">
        <f>BK226</f>
        <v>0</v>
      </c>
      <c r="K226" s="200"/>
      <c r="L226" s="205"/>
      <c r="M226" s="206"/>
      <c r="N226" s="207"/>
      <c r="O226" s="207"/>
      <c r="P226" s="208">
        <f>P227</f>
        <v>0</v>
      </c>
      <c r="Q226" s="207"/>
      <c r="R226" s="208">
        <f>R227</f>
        <v>0</v>
      </c>
      <c r="S226" s="207"/>
      <c r="T226" s="209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167</v>
      </c>
      <c r="AT226" s="211" t="s">
        <v>68</v>
      </c>
      <c r="AU226" s="211" t="s">
        <v>69</v>
      </c>
      <c r="AY226" s="210" t="s">
        <v>151</v>
      </c>
      <c r="BK226" s="212">
        <f>BK227</f>
        <v>0</v>
      </c>
    </row>
    <row r="227" s="12" customFormat="1" ht="22.8" customHeight="1">
      <c r="A227" s="12"/>
      <c r="B227" s="199"/>
      <c r="C227" s="200"/>
      <c r="D227" s="201" t="s">
        <v>68</v>
      </c>
      <c r="E227" s="213" t="s">
        <v>1037</v>
      </c>
      <c r="F227" s="213" t="s">
        <v>1038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SUM(P228:P235)</f>
        <v>0</v>
      </c>
      <c r="Q227" s="207"/>
      <c r="R227" s="208">
        <f>SUM(R228:R235)</f>
        <v>0</v>
      </c>
      <c r="S227" s="207"/>
      <c r="T227" s="209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167</v>
      </c>
      <c r="AT227" s="211" t="s">
        <v>68</v>
      </c>
      <c r="AU227" s="211" t="s">
        <v>77</v>
      </c>
      <c r="AY227" s="210" t="s">
        <v>151</v>
      </c>
      <c r="BK227" s="212">
        <f>SUM(BK228:BK235)</f>
        <v>0</v>
      </c>
    </row>
    <row r="228" s="2" customFormat="1" ht="16.5" customHeight="1">
      <c r="A228" s="41"/>
      <c r="B228" s="42"/>
      <c r="C228" s="215" t="s">
        <v>435</v>
      </c>
      <c r="D228" s="215" t="s">
        <v>153</v>
      </c>
      <c r="E228" s="216" t="s">
        <v>1179</v>
      </c>
      <c r="F228" s="217" t="s">
        <v>1180</v>
      </c>
      <c r="G228" s="218" t="s">
        <v>1041</v>
      </c>
      <c r="H228" s="219">
        <v>1</v>
      </c>
      <c r="I228" s="220"/>
      <c r="J228" s="221">
        <f>ROUND(I228*H228,2)</f>
        <v>0</v>
      </c>
      <c r="K228" s="217" t="s">
        <v>157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500</v>
      </c>
      <c r="AT228" s="226" t="s">
        <v>153</v>
      </c>
      <c r="AU228" s="226" t="s">
        <v>79</v>
      </c>
      <c r="AY228" s="20" t="s">
        <v>151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500</v>
      </c>
      <c r="BM228" s="226" t="s">
        <v>411</v>
      </c>
    </row>
    <row r="229" s="2" customFormat="1">
      <c r="A229" s="41"/>
      <c r="B229" s="42"/>
      <c r="C229" s="43"/>
      <c r="D229" s="228" t="s">
        <v>159</v>
      </c>
      <c r="E229" s="43"/>
      <c r="F229" s="229" t="s">
        <v>1181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159</v>
      </c>
      <c r="AU229" s="20" t="s">
        <v>79</v>
      </c>
    </row>
    <row r="230" s="2" customFormat="1" ht="16.5" customHeight="1">
      <c r="A230" s="41"/>
      <c r="B230" s="42"/>
      <c r="C230" s="215" t="s">
        <v>294</v>
      </c>
      <c r="D230" s="215" t="s">
        <v>153</v>
      </c>
      <c r="E230" s="216" t="s">
        <v>1182</v>
      </c>
      <c r="F230" s="217" t="s">
        <v>1183</v>
      </c>
      <c r="G230" s="218" t="s">
        <v>1041</v>
      </c>
      <c r="H230" s="219">
        <v>1</v>
      </c>
      <c r="I230" s="220"/>
      <c r="J230" s="221">
        <f>ROUND(I230*H230,2)</f>
        <v>0</v>
      </c>
      <c r="K230" s="217" t="s">
        <v>157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500</v>
      </c>
      <c r="AT230" s="226" t="s">
        <v>153</v>
      </c>
      <c r="AU230" s="226" t="s">
        <v>79</v>
      </c>
      <c r="AY230" s="20" t="s">
        <v>151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500</v>
      </c>
      <c r="BM230" s="226" t="s">
        <v>419</v>
      </c>
    </row>
    <row r="231" s="2" customFormat="1">
      <c r="A231" s="41"/>
      <c r="B231" s="42"/>
      <c r="C231" s="43"/>
      <c r="D231" s="228" t="s">
        <v>159</v>
      </c>
      <c r="E231" s="43"/>
      <c r="F231" s="229" t="s">
        <v>1184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159</v>
      </c>
      <c r="AU231" s="20" t="s">
        <v>79</v>
      </c>
    </row>
    <row r="232" s="2" customFormat="1" ht="16.5" customHeight="1">
      <c r="A232" s="41"/>
      <c r="B232" s="42"/>
      <c r="C232" s="215" t="s">
        <v>444</v>
      </c>
      <c r="D232" s="215" t="s">
        <v>153</v>
      </c>
      <c r="E232" s="216" t="s">
        <v>1185</v>
      </c>
      <c r="F232" s="217" t="s">
        <v>1186</v>
      </c>
      <c r="G232" s="218" t="s">
        <v>191</v>
      </c>
      <c r="H232" s="219">
        <v>141</v>
      </c>
      <c r="I232" s="220"/>
      <c r="J232" s="221">
        <f>ROUND(I232*H232,2)</f>
        <v>0</v>
      </c>
      <c r="K232" s="217" t="s">
        <v>157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500</v>
      </c>
      <c r="AT232" s="226" t="s">
        <v>153</v>
      </c>
      <c r="AU232" s="226" t="s">
        <v>79</v>
      </c>
      <c r="AY232" s="20" t="s">
        <v>151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500</v>
      </c>
      <c r="BM232" s="226" t="s">
        <v>427</v>
      </c>
    </row>
    <row r="233" s="2" customFormat="1">
      <c r="A233" s="41"/>
      <c r="B233" s="42"/>
      <c r="C233" s="43"/>
      <c r="D233" s="228" t="s">
        <v>159</v>
      </c>
      <c r="E233" s="43"/>
      <c r="F233" s="229" t="s">
        <v>1187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159</v>
      </c>
      <c r="AU233" s="20" t="s">
        <v>79</v>
      </c>
    </row>
    <row r="234" s="2" customFormat="1" ht="16.5" customHeight="1">
      <c r="A234" s="41"/>
      <c r="B234" s="42"/>
      <c r="C234" s="215" t="s">
        <v>302</v>
      </c>
      <c r="D234" s="215" t="s">
        <v>153</v>
      </c>
      <c r="E234" s="216" t="s">
        <v>1188</v>
      </c>
      <c r="F234" s="217" t="s">
        <v>1189</v>
      </c>
      <c r="G234" s="218" t="s">
        <v>191</v>
      </c>
      <c r="H234" s="219">
        <v>15</v>
      </c>
      <c r="I234" s="220"/>
      <c r="J234" s="221">
        <f>ROUND(I234*H234,2)</f>
        <v>0</v>
      </c>
      <c r="K234" s="217" t="s">
        <v>157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500</v>
      </c>
      <c r="AT234" s="226" t="s">
        <v>153</v>
      </c>
      <c r="AU234" s="226" t="s">
        <v>79</v>
      </c>
      <c r="AY234" s="20" t="s">
        <v>151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500</v>
      </c>
      <c r="BM234" s="226" t="s">
        <v>430</v>
      </c>
    </row>
    <row r="235" s="2" customFormat="1">
      <c r="A235" s="41"/>
      <c r="B235" s="42"/>
      <c r="C235" s="43"/>
      <c r="D235" s="228" t="s">
        <v>159</v>
      </c>
      <c r="E235" s="43"/>
      <c r="F235" s="229" t="s">
        <v>1190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159</v>
      </c>
      <c r="AU235" s="20" t="s">
        <v>79</v>
      </c>
    </row>
    <row r="236" s="12" customFormat="1" ht="25.92" customHeight="1">
      <c r="A236" s="12"/>
      <c r="B236" s="199"/>
      <c r="C236" s="200"/>
      <c r="D236" s="201" t="s">
        <v>68</v>
      </c>
      <c r="E236" s="202" t="s">
        <v>117</v>
      </c>
      <c r="F236" s="202" t="s">
        <v>1191</v>
      </c>
      <c r="G236" s="200"/>
      <c r="H236" s="200"/>
      <c r="I236" s="203"/>
      <c r="J236" s="204">
        <f>BK236</f>
        <v>0</v>
      </c>
      <c r="K236" s="200"/>
      <c r="L236" s="205"/>
      <c r="M236" s="206"/>
      <c r="N236" s="207"/>
      <c r="O236" s="207"/>
      <c r="P236" s="208">
        <f>SUM(P237:P238)</f>
        <v>0</v>
      </c>
      <c r="Q236" s="207"/>
      <c r="R236" s="208">
        <f>SUM(R237:R238)</f>
        <v>0</v>
      </c>
      <c r="S236" s="207"/>
      <c r="T236" s="209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0" t="s">
        <v>178</v>
      </c>
      <c r="AT236" s="211" t="s">
        <v>68</v>
      </c>
      <c r="AU236" s="211" t="s">
        <v>69</v>
      </c>
      <c r="AY236" s="210" t="s">
        <v>151</v>
      </c>
      <c r="BK236" s="212">
        <f>SUM(BK237:BK238)</f>
        <v>0</v>
      </c>
    </row>
    <row r="237" s="2" customFormat="1" ht="16.5" customHeight="1">
      <c r="A237" s="41"/>
      <c r="B237" s="42"/>
      <c r="C237" s="215" t="s">
        <v>456</v>
      </c>
      <c r="D237" s="215" t="s">
        <v>153</v>
      </c>
      <c r="E237" s="216" t="s">
        <v>1192</v>
      </c>
      <c r="F237" s="217" t="s">
        <v>1193</v>
      </c>
      <c r="G237" s="218" t="s">
        <v>1194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158</v>
      </c>
      <c r="AT237" s="226" t="s">
        <v>153</v>
      </c>
      <c r="AU237" s="226" t="s">
        <v>77</v>
      </c>
      <c r="AY237" s="20" t="s">
        <v>151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158</v>
      </c>
      <c r="BM237" s="226" t="s">
        <v>438</v>
      </c>
    </row>
    <row r="238" s="2" customFormat="1" ht="16.5" customHeight="1">
      <c r="A238" s="41"/>
      <c r="B238" s="42"/>
      <c r="C238" s="215" t="s">
        <v>464</v>
      </c>
      <c r="D238" s="215" t="s">
        <v>153</v>
      </c>
      <c r="E238" s="216" t="s">
        <v>1195</v>
      </c>
      <c r="F238" s="217" t="s">
        <v>1196</v>
      </c>
      <c r="G238" s="218" t="s">
        <v>1197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95" t="s">
        <v>19</v>
      </c>
      <c r="N238" s="296" t="s">
        <v>40</v>
      </c>
      <c r="O238" s="272"/>
      <c r="P238" s="297">
        <f>O238*H238</f>
        <v>0</v>
      </c>
      <c r="Q238" s="297">
        <v>0</v>
      </c>
      <c r="R238" s="297">
        <f>Q238*H238</f>
        <v>0</v>
      </c>
      <c r="S238" s="297">
        <v>0</v>
      </c>
      <c r="T238" s="29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158</v>
      </c>
      <c r="AT238" s="226" t="s">
        <v>153</v>
      </c>
      <c r="AU238" s="226" t="s">
        <v>77</v>
      </c>
      <c r="AY238" s="20" t="s">
        <v>151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158</v>
      </c>
      <c r="BM238" s="226" t="s">
        <v>441</v>
      </c>
    </row>
    <row r="239" s="2" customFormat="1" ht="6.96" customHeight="1">
      <c r="A239" s="41"/>
      <c r="B239" s="62"/>
      <c r="C239" s="63"/>
      <c r="D239" s="63"/>
      <c r="E239" s="63"/>
      <c r="F239" s="63"/>
      <c r="G239" s="63"/>
      <c r="H239" s="63"/>
      <c r="I239" s="63"/>
      <c r="J239" s="63"/>
      <c r="K239" s="63"/>
      <c r="L239" s="47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+66J5js/A8qvHjlx4iy5HaDSmIqdS/QpUErgJR/aJYJwHZp9eCJKhutsiVM8uWbu3HxllrXdVy8zPFxKUxzLsQ==" hashValue="Lnf7+nMENjiOYky+My5nbGP7eGfj+B5Fy3TnrsBpazgEEPdDTtyczh5dI8OnbANPkpG3SUH9MyLv3Q2EBfKI5g==" algorithmName="SHA-512" password="88A1"/>
  <autoFilter ref="C89:K23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5101202"/>
    <hyperlink ref="F96" r:id="rId2" display="https://podminky.urs.cz/item/CS_URS_2024_01/115101302"/>
    <hyperlink ref="F100" r:id="rId3" display="https://podminky.urs.cz/item/CS_URS_2024_01/129001101"/>
    <hyperlink ref="F103" r:id="rId4" display="https://podminky.urs.cz/item/CS_URS_2024_01/131251201"/>
    <hyperlink ref="F108" r:id="rId5" display="https://podminky.urs.cz/item/CS_URS_2024_01/132251103"/>
    <hyperlink ref="F117" r:id="rId6" display="https://podminky.urs.cz/item/CS_URS_2024_01/167151101"/>
    <hyperlink ref="F122" r:id="rId7" display="https://podminky.urs.cz/item/CS_URS_2024_01/162351103"/>
    <hyperlink ref="F125" r:id="rId8" display="https://podminky.urs.cz/item/CS_URS_2024_01/171251201"/>
    <hyperlink ref="F128" r:id="rId9" display="https://podminky.urs.cz/item/CS_URS_2024_01/162751117"/>
    <hyperlink ref="F133" r:id="rId10" display="https://podminky.urs.cz/item/CS_URS_2024_01/171201221"/>
    <hyperlink ref="F136" r:id="rId11" display="https://podminky.urs.cz/item/CS_URS_2024_01/174151101"/>
    <hyperlink ref="F149" r:id="rId12" display="https://podminky.urs.cz/item/CS_URS_2024_01/175151101"/>
    <hyperlink ref="F156" r:id="rId13" display="https://podminky.urs.cz/item/CS_URS_2024_01/451572111"/>
    <hyperlink ref="F159" r:id="rId14" display="https://podminky.urs.cz/item/CS_URS_2024_01/452112112"/>
    <hyperlink ref="F162" r:id="rId15" display="https://podminky.urs.cz/item/CS_URS_2024_01/452112122"/>
    <hyperlink ref="F165" r:id="rId16" display="https://podminky.urs.cz/item/CS_URS_2024_01/452311151"/>
    <hyperlink ref="F169" r:id="rId17" display="https://podminky.urs.cz/item/CS_URS_2024_01/871161141"/>
    <hyperlink ref="F173" r:id="rId18" display="https://podminky.urs.cz/item/CS_URS_2024_01/871171141"/>
    <hyperlink ref="F177" r:id="rId19" display="https://podminky.urs.cz/item/CS_URS_2024_01/877161101"/>
    <hyperlink ref="F182" r:id="rId20" display="https://podminky.urs.cz/item/CS_URS_2024_01/877161113"/>
    <hyperlink ref="F185" r:id="rId21" display="https://podminky.urs.cz/item/CS_URS_2024_01/892233122"/>
    <hyperlink ref="F189" r:id="rId22" display="https://podminky.urs.cz/item/CS_URS_2024_01/894411311"/>
    <hyperlink ref="F193" r:id="rId23" display="https://podminky.urs.cz/item/CS_URS_2024_01/894414111"/>
    <hyperlink ref="F198" r:id="rId24" display="https://podminky.urs.cz/item/CS_URS_2024_01/894414211"/>
    <hyperlink ref="F202" r:id="rId25" display="https://podminky.urs.cz/item/CS_URS_2024_01/899104112"/>
    <hyperlink ref="F205" r:id="rId26" display="https://podminky.urs.cz/item/CS_URS_2024_01/899721111"/>
    <hyperlink ref="F207" r:id="rId27" display="https://podminky.urs.cz/item/CS_URS_2024_01/899722113"/>
    <hyperlink ref="F211" r:id="rId28" display="https://podminky.urs.cz/item/CS_URS_2024_01/977151113"/>
    <hyperlink ref="F215" r:id="rId29" display="https://podminky.urs.cz/item/CS_URS_2024_01/998276101"/>
    <hyperlink ref="F219" r:id="rId30" display="https://podminky.urs.cz/item/CS_URS_2024_01/724131111"/>
    <hyperlink ref="F221" r:id="rId31" display="https://podminky.urs.cz/item/CS_URS_2024_01/724211223"/>
    <hyperlink ref="F223" r:id="rId32" display="https://podminky.urs.cz/item/CS_URS_2024_01/724232116"/>
    <hyperlink ref="F225" r:id="rId33" display="https://podminky.urs.cz/item/CS_URS_2024_01/998724101"/>
    <hyperlink ref="F229" r:id="rId34" display="https://podminky.urs.cz/item/CS_URS_2024_01/230170001"/>
    <hyperlink ref="F231" r:id="rId35" display="https://podminky.urs.cz/item/CS_URS_2024_01/230170002"/>
    <hyperlink ref="F233" r:id="rId36" display="https://podminky.urs.cz/item/CS_URS_2024_01/230170011"/>
    <hyperlink ref="F235" r:id="rId37" display="https://podminky.urs.cz/item/CS_URS_2024_01/230170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1198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ROUND((SUM(BE88:BE193)),  2)</f>
        <v>0</v>
      </c>
      <c r="G33" s="41"/>
      <c r="H33" s="41"/>
      <c r="I33" s="160">
        <v>0.20999999999999999</v>
      </c>
      <c r="J33" s="159">
        <f>ROUND(((SUM(BE88:BE193))*I33),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ROUND((SUM(BF88:BF193)),  2)</f>
        <v>0</v>
      </c>
      <c r="G34" s="41"/>
      <c r="H34" s="41"/>
      <c r="I34" s="160">
        <v>0.12</v>
      </c>
      <c r="J34" s="159">
        <f>ROUND(((SUM(BF88:BF193))*I34),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ROUND((SUM(BG88:BG193)),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ROUND((SUM(BH88:BH193)),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ROUND((SUM(BI88:BI193)),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401 - Veřejné osvětlení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1199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687</v>
      </c>
      <c r="E62" s="180"/>
      <c r="F62" s="180"/>
      <c r="G62" s="180"/>
      <c r="H62" s="180"/>
      <c r="I62" s="180"/>
      <c r="J62" s="181">
        <f>J93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28"/>
      <c r="D63" s="184" t="s">
        <v>1200</v>
      </c>
      <c r="E63" s="185"/>
      <c r="F63" s="185"/>
      <c r="G63" s="185"/>
      <c r="H63" s="185"/>
      <c r="I63" s="185"/>
      <c r="J63" s="186">
        <f>J94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1201</v>
      </c>
      <c r="E64" s="185"/>
      <c r="F64" s="185"/>
      <c r="G64" s="185"/>
      <c r="H64" s="185"/>
      <c r="I64" s="185"/>
      <c r="J64" s="186">
        <f>J134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7"/>
      <c r="C65" s="178"/>
      <c r="D65" s="179" t="s">
        <v>134</v>
      </c>
      <c r="E65" s="180"/>
      <c r="F65" s="180"/>
      <c r="G65" s="180"/>
      <c r="H65" s="180"/>
      <c r="I65" s="180"/>
      <c r="J65" s="181">
        <f>J140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574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J159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1202</v>
      </c>
      <c r="E68" s="185"/>
      <c r="F68" s="185"/>
      <c r="G68" s="185"/>
      <c r="H68" s="185"/>
      <c r="I68" s="185"/>
      <c r="J68" s="186">
        <f>J163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19-2023-1 - Revitalizace veřejného prostranství v Líbeznicích u bytových domů, k.ú. Líbeznice - I.etapa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121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401 - Veřejné osvětlení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29. 1. 2024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137</v>
      </c>
      <c r="D87" s="191" t="s">
        <v>54</v>
      </c>
      <c r="E87" s="191" t="s">
        <v>50</v>
      </c>
      <c r="F87" s="191" t="s">
        <v>51</v>
      </c>
      <c r="G87" s="191" t="s">
        <v>138</v>
      </c>
      <c r="H87" s="191" t="s">
        <v>139</v>
      </c>
      <c r="I87" s="191" t="s">
        <v>140</v>
      </c>
      <c r="J87" s="191" t="s">
        <v>125</v>
      </c>
      <c r="K87" s="192" t="s">
        <v>141</v>
      </c>
      <c r="L87" s="193"/>
      <c r="M87" s="95" t="s">
        <v>19</v>
      </c>
      <c r="N87" s="96" t="s">
        <v>39</v>
      </c>
      <c r="O87" s="96" t="s">
        <v>142</v>
      </c>
      <c r="P87" s="96" t="s">
        <v>143</v>
      </c>
      <c r="Q87" s="96" t="s">
        <v>144</v>
      </c>
      <c r="R87" s="96" t="s">
        <v>145</v>
      </c>
      <c r="S87" s="96" t="s">
        <v>146</v>
      </c>
      <c r="T87" s="97" t="s">
        <v>147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148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P89+P93+P140</f>
        <v>0</v>
      </c>
      <c r="Q88" s="99"/>
      <c r="R88" s="196">
        <f>R89+R93+R140</f>
        <v>99.899060223999996</v>
      </c>
      <c r="S88" s="99"/>
      <c r="T88" s="197">
        <f>T89+T93+T140</f>
        <v>0.0015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126</v>
      </c>
      <c r="BK88" s="198">
        <f>BK89+BK93+BK140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149</v>
      </c>
      <c r="F89" s="202" t="s">
        <v>150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69</v>
      </c>
      <c r="AY89" s="210" t="s">
        <v>151</v>
      </c>
      <c r="BK89" s="212">
        <f>BK90</f>
        <v>0</v>
      </c>
    </row>
    <row r="90" s="12" customFormat="1" ht="22.8" customHeight="1">
      <c r="A90" s="12"/>
      <c r="B90" s="199"/>
      <c r="C90" s="200"/>
      <c r="D90" s="201" t="s">
        <v>68</v>
      </c>
      <c r="E90" s="213" t="s">
        <v>404</v>
      </c>
      <c r="F90" s="213" t="s">
        <v>1203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SUM(P91:P92)</f>
        <v>0</v>
      </c>
      <c r="Q90" s="207"/>
      <c r="R90" s="208">
        <f>SUM(R91:R92)</f>
        <v>0</v>
      </c>
      <c r="S90" s="207"/>
      <c r="T90" s="209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77</v>
      </c>
      <c r="AY90" s="210" t="s">
        <v>151</v>
      </c>
      <c r="BK90" s="212">
        <f>SUM(BK91:BK92)</f>
        <v>0</v>
      </c>
    </row>
    <row r="91" s="2" customFormat="1" ht="21.75" customHeight="1">
      <c r="A91" s="41"/>
      <c r="B91" s="42"/>
      <c r="C91" s="215" t="s">
        <v>77</v>
      </c>
      <c r="D91" s="215" t="s">
        <v>153</v>
      </c>
      <c r="E91" s="216" t="s">
        <v>1204</v>
      </c>
      <c r="F91" s="217" t="s">
        <v>1205</v>
      </c>
      <c r="G91" s="218" t="s">
        <v>1072</v>
      </c>
      <c r="H91" s="219">
        <v>6</v>
      </c>
      <c r="I91" s="220"/>
      <c r="J91" s="221">
        <f>ROUND(I91*H91,2)</f>
        <v>0</v>
      </c>
      <c r="K91" s="217" t="s">
        <v>157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158</v>
      </c>
      <c r="AT91" s="226" t="s">
        <v>153</v>
      </c>
      <c r="AU91" s="226" t="s">
        <v>79</v>
      </c>
      <c r="AY91" s="20" t="s">
        <v>151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158</v>
      </c>
      <c r="BM91" s="226" t="s">
        <v>79</v>
      </c>
    </row>
    <row r="92" s="2" customFormat="1">
      <c r="A92" s="41"/>
      <c r="B92" s="42"/>
      <c r="C92" s="43"/>
      <c r="D92" s="228" t="s">
        <v>159</v>
      </c>
      <c r="E92" s="43"/>
      <c r="F92" s="229" t="s">
        <v>1206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159</v>
      </c>
      <c r="AU92" s="20" t="s">
        <v>79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1020</v>
      </c>
      <c r="F93" s="202" t="s">
        <v>1021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P94+P134</f>
        <v>0</v>
      </c>
      <c r="Q93" s="207"/>
      <c r="R93" s="208">
        <f>R94+R134</f>
        <v>0.640177</v>
      </c>
      <c r="S93" s="207"/>
      <c r="T93" s="209">
        <f>T94+T134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68</v>
      </c>
      <c r="AU93" s="211" t="s">
        <v>69</v>
      </c>
      <c r="AY93" s="210" t="s">
        <v>151</v>
      </c>
      <c r="BK93" s="212">
        <f>BK94+BK134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1207</v>
      </c>
      <c r="F94" s="213" t="s">
        <v>1208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SUM(P95:P133)</f>
        <v>0</v>
      </c>
      <c r="Q94" s="207"/>
      <c r="R94" s="208">
        <f>SUM(R95:R133)</f>
        <v>0.640177</v>
      </c>
      <c r="S94" s="207"/>
      <c r="T94" s="209">
        <f>SUM(T95:T133)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68</v>
      </c>
      <c r="AU94" s="211" t="s">
        <v>77</v>
      </c>
      <c r="AY94" s="210" t="s">
        <v>151</v>
      </c>
      <c r="BK94" s="212">
        <f>SUM(BK95:BK133)</f>
        <v>0</v>
      </c>
    </row>
    <row r="95" s="2" customFormat="1" ht="24.15" customHeight="1">
      <c r="A95" s="41"/>
      <c r="B95" s="42"/>
      <c r="C95" s="215" t="s">
        <v>79</v>
      </c>
      <c r="D95" s="215" t="s">
        <v>153</v>
      </c>
      <c r="E95" s="216" t="s">
        <v>1209</v>
      </c>
      <c r="F95" s="217" t="s">
        <v>1210</v>
      </c>
      <c r="G95" s="218" t="s">
        <v>191</v>
      </c>
      <c r="H95" s="219">
        <v>340</v>
      </c>
      <c r="I95" s="220"/>
      <c r="J95" s="221">
        <f>ROUND(I95*H95,2)</f>
        <v>0</v>
      </c>
      <c r="K95" s="217" t="s">
        <v>157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198</v>
      </c>
      <c r="AT95" s="226" t="s">
        <v>153</v>
      </c>
      <c r="AU95" s="226" t="s">
        <v>79</v>
      </c>
      <c r="AY95" s="20" t="s">
        <v>151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198</v>
      </c>
      <c r="BM95" s="226" t="s">
        <v>158</v>
      </c>
    </row>
    <row r="96" s="2" customFormat="1">
      <c r="A96" s="41"/>
      <c r="B96" s="42"/>
      <c r="C96" s="43"/>
      <c r="D96" s="228" t="s">
        <v>159</v>
      </c>
      <c r="E96" s="43"/>
      <c r="F96" s="229" t="s">
        <v>1211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159</v>
      </c>
      <c r="AU96" s="20" t="s">
        <v>79</v>
      </c>
    </row>
    <row r="97" s="2" customFormat="1" ht="16.5" customHeight="1">
      <c r="A97" s="41"/>
      <c r="B97" s="42"/>
      <c r="C97" s="257" t="s">
        <v>167</v>
      </c>
      <c r="D97" s="257" t="s">
        <v>249</v>
      </c>
      <c r="E97" s="258" t="s">
        <v>1212</v>
      </c>
      <c r="F97" s="259" t="s">
        <v>1213</v>
      </c>
      <c r="G97" s="260" t="s">
        <v>191</v>
      </c>
      <c r="H97" s="261">
        <v>357</v>
      </c>
      <c r="I97" s="262"/>
      <c r="J97" s="263">
        <f>ROUND(I97*H97,2)</f>
        <v>0</v>
      </c>
      <c r="K97" s="259" t="s">
        <v>157</v>
      </c>
      <c r="L97" s="264"/>
      <c r="M97" s="265" t="s">
        <v>19</v>
      </c>
      <c r="N97" s="266" t="s">
        <v>40</v>
      </c>
      <c r="O97" s="87"/>
      <c r="P97" s="224">
        <f>O97*H97</f>
        <v>0</v>
      </c>
      <c r="Q97" s="224">
        <v>0.00027</v>
      </c>
      <c r="R97" s="224">
        <f>Q97*H97</f>
        <v>0.096390000000000003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236</v>
      </c>
      <c r="AT97" s="226" t="s">
        <v>249</v>
      </c>
      <c r="AU97" s="226" t="s">
        <v>79</v>
      </c>
      <c r="AY97" s="20" t="s">
        <v>151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198</v>
      </c>
      <c r="BM97" s="226" t="s">
        <v>170</v>
      </c>
    </row>
    <row r="98" s="13" customFormat="1">
      <c r="A98" s="13"/>
      <c r="B98" s="233"/>
      <c r="C98" s="234"/>
      <c r="D98" s="235" t="s">
        <v>161</v>
      </c>
      <c r="E98" s="234"/>
      <c r="F98" s="237" t="s">
        <v>1214</v>
      </c>
      <c r="G98" s="234"/>
      <c r="H98" s="238">
        <v>357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161</v>
      </c>
      <c r="AU98" s="244" t="s">
        <v>79</v>
      </c>
      <c r="AV98" s="13" t="s">
        <v>79</v>
      </c>
      <c r="AW98" s="13" t="s">
        <v>4</v>
      </c>
      <c r="AX98" s="13" t="s">
        <v>77</v>
      </c>
      <c r="AY98" s="244" t="s">
        <v>151</v>
      </c>
    </row>
    <row r="99" s="2" customFormat="1" ht="24.15" customHeight="1">
      <c r="A99" s="41"/>
      <c r="B99" s="42"/>
      <c r="C99" s="215" t="s">
        <v>158</v>
      </c>
      <c r="D99" s="215" t="s">
        <v>153</v>
      </c>
      <c r="E99" s="216" t="s">
        <v>1215</v>
      </c>
      <c r="F99" s="217" t="s">
        <v>1216</v>
      </c>
      <c r="G99" s="218" t="s">
        <v>191</v>
      </c>
      <c r="H99" s="219">
        <v>6</v>
      </c>
      <c r="I99" s="220"/>
      <c r="J99" s="221">
        <f>ROUND(I99*H99,2)</f>
        <v>0</v>
      </c>
      <c r="K99" s="217" t="s">
        <v>157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198</v>
      </c>
      <c r="AT99" s="226" t="s">
        <v>153</v>
      </c>
      <c r="AU99" s="226" t="s">
        <v>79</v>
      </c>
      <c r="AY99" s="20" t="s">
        <v>151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198</v>
      </c>
      <c r="BM99" s="226" t="s">
        <v>175</v>
      </c>
    </row>
    <row r="100" s="2" customFormat="1">
      <c r="A100" s="41"/>
      <c r="B100" s="42"/>
      <c r="C100" s="43"/>
      <c r="D100" s="228" t="s">
        <v>159</v>
      </c>
      <c r="E100" s="43"/>
      <c r="F100" s="229" t="s">
        <v>1217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159</v>
      </c>
      <c r="AU100" s="20" t="s">
        <v>79</v>
      </c>
    </row>
    <row r="101" s="2" customFormat="1" ht="16.5" customHeight="1">
      <c r="A101" s="41"/>
      <c r="B101" s="42"/>
      <c r="C101" s="257" t="s">
        <v>178</v>
      </c>
      <c r="D101" s="257" t="s">
        <v>249</v>
      </c>
      <c r="E101" s="258" t="s">
        <v>1218</v>
      </c>
      <c r="F101" s="259" t="s">
        <v>1219</v>
      </c>
      <c r="G101" s="260" t="s">
        <v>191</v>
      </c>
      <c r="H101" s="261">
        <v>6.2999999999999998</v>
      </c>
      <c r="I101" s="262"/>
      <c r="J101" s="263">
        <f>ROUND(I101*H101,2)</f>
        <v>0</v>
      </c>
      <c r="K101" s="259" t="s">
        <v>157</v>
      </c>
      <c r="L101" s="264"/>
      <c r="M101" s="265" t="s">
        <v>19</v>
      </c>
      <c r="N101" s="266" t="s">
        <v>40</v>
      </c>
      <c r="O101" s="87"/>
      <c r="P101" s="224">
        <f>O101*H101</f>
        <v>0</v>
      </c>
      <c r="Q101" s="224">
        <v>0.0081399999999999997</v>
      </c>
      <c r="R101" s="224">
        <f>Q101*H101</f>
        <v>0.051281999999999994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236</v>
      </c>
      <c r="AT101" s="226" t="s">
        <v>249</v>
      </c>
      <c r="AU101" s="226" t="s">
        <v>79</v>
      </c>
      <c r="AY101" s="20" t="s">
        <v>151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198</v>
      </c>
      <c r="BM101" s="226" t="s">
        <v>181</v>
      </c>
    </row>
    <row r="102" s="13" customFormat="1">
      <c r="A102" s="13"/>
      <c r="B102" s="233"/>
      <c r="C102" s="234"/>
      <c r="D102" s="235" t="s">
        <v>161</v>
      </c>
      <c r="E102" s="234"/>
      <c r="F102" s="237" t="s">
        <v>1220</v>
      </c>
      <c r="G102" s="234"/>
      <c r="H102" s="238">
        <v>6.2999999999999998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161</v>
      </c>
      <c r="AU102" s="244" t="s">
        <v>79</v>
      </c>
      <c r="AV102" s="13" t="s">
        <v>79</v>
      </c>
      <c r="AW102" s="13" t="s">
        <v>4</v>
      </c>
      <c r="AX102" s="13" t="s">
        <v>77</v>
      </c>
      <c r="AY102" s="244" t="s">
        <v>151</v>
      </c>
    </row>
    <row r="103" s="2" customFormat="1" ht="24.15" customHeight="1">
      <c r="A103" s="41"/>
      <c r="B103" s="42"/>
      <c r="C103" s="215" t="s">
        <v>170</v>
      </c>
      <c r="D103" s="215" t="s">
        <v>153</v>
      </c>
      <c r="E103" s="216" t="s">
        <v>1221</v>
      </c>
      <c r="F103" s="217" t="s">
        <v>1222</v>
      </c>
      <c r="G103" s="218" t="s">
        <v>191</v>
      </c>
      <c r="H103" s="219">
        <v>120</v>
      </c>
      <c r="I103" s="220"/>
      <c r="J103" s="221">
        <f>ROUND(I103*H103,2)</f>
        <v>0</v>
      </c>
      <c r="K103" s="217" t="s">
        <v>157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198</v>
      </c>
      <c r="AT103" s="226" t="s">
        <v>153</v>
      </c>
      <c r="AU103" s="226" t="s">
        <v>79</v>
      </c>
      <c r="AY103" s="20" t="s">
        <v>151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198</v>
      </c>
      <c r="BM103" s="226" t="s">
        <v>8</v>
      </c>
    </row>
    <row r="104" s="2" customFormat="1">
      <c r="A104" s="41"/>
      <c r="B104" s="42"/>
      <c r="C104" s="43"/>
      <c r="D104" s="228" t="s">
        <v>159</v>
      </c>
      <c r="E104" s="43"/>
      <c r="F104" s="229" t="s">
        <v>1223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159</v>
      </c>
      <c r="AU104" s="20" t="s">
        <v>79</v>
      </c>
    </row>
    <row r="105" s="2" customFormat="1" ht="16.5" customHeight="1">
      <c r="A105" s="41"/>
      <c r="B105" s="42"/>
      <c r="C105" s="257" t="s">
        <v>188</v>
      </c>
      <c r="D105" s="257" t="s">
        <v>249</v>
      </c>
      <c r="E105" s="258" t="s">
        <v>1224</v>
      </c>
      <c r="F105" s="259" t="s">
        <v>1225</v>
      </c>
      <c r="G105" s="260" t="s">
        <v>191</v>
      </c>
      <c r="H105" s="261">
        <v>34.5</v>
      </c>
      <c r="I105" s="262"/>
      <c r="J105" s="263">
        <f>ROUND(I105*H105,2)</f>
        <v>0</v>
      </c>
      <c r="K105" s="259" t="s">
        <v>157</v>
      </c>
      <c r="L105" s="264"/>
      <c r="M105" s="265" t="s">
        <v>19</v>
      </c>
      <c r="N105" s="266" t="s">
        <v>40</v>
      </c>
      <c r="O105" s="87"/>
      <c r="P105" s="224">
        <f>O105*H105</f>
        <v>0</v>
      </c>
      <c r="Q105" s="224">
        <v>0.00012</v>
      </c>
      <c r="R105" s="224">
        <f>Q105*H105</f>
        <v>0.0041400000000000005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236</v>
      </c>
      <c r="AT105" s="226" t="s">
        <v>249</v>
      </c>
      <c r="AU105" s="226" t="s">
        <v>79</v>
      </c>
      <c r="AY105" s="20" t="s">
        <v>151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198</v>
      </c>
      <c r="BM105" s="226" t="s">
        <v>192</v>
      </c>
    </row>
    <row r="106" s="2" customFormat="1">
      <c r="A106" s="41"/>
      <c r="B106" s="42"/>
      <c r="C106" s="43"/>
      <c r="D106" s="235" t="s">
        <v>238</v>
      </c>
      <c r="E106" s="43"/>
      <c r="F106" s="256" t="s">
        <v>1226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238</v>
      </c>
      <c r="AU106" s="20" t="s">
        <v>79</v>
      </c>
    </row>
    <row r="107" s="13" customFormat="1">
      <c r="A107" s="13"/>
      <c r="B107" s="233"/>
      <c r="C107" s="234"/>
      <c r="D107" s="235" t="s">
        <v>161</v>
      </c>
      <c r="E107" s="234"/>
      <c r="F107" s="237" t="s">
        <v>1227</v>
      </c>
      <c r="G107" s="234"/>
      <c r="H107" s="238">
        <v>34.5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161</v>
      </c>
      <c r="AU107" s="244" t="s">
        <v>79</v>
      </c>
      <c r="AV107" s="13" t="s">
        <v>79</v>
      </c>
      <c r="AW107" s="13" t="s">
        <v>4</v>
      </c>
      <c r="AX107" s="13" t="s">
        <v>77</v>
      </c>
      <c r="AY107" s="244" t="s">
        <v>151</v>
      </c>
    </row>
    <row r="108" s="2" customFormat="1" ht="16.5" customHeight="1">
      <c r="A108" s="41"/>
      <c r="B108" s="42"/>
      <c r="C108" s="257" t="s">
        <v>175</v>
      </c>
      <c r="D108" s="257" t="s">
        <v>249</v>
      </c>
      <c r="E108" s="258" t="s">
        <v>1228</v>
      </c>
      <c r="F108" s="259" t="s">
        <v>1229</v>
      </c>
      <c r="G108" s="260" t="s">
        <v>191</v>
      </c>
      <c r="H108" s="261">
        <v>92</v>
      </c>
      <c r="I108" s="262"/>
      <c r="J108" s="263">
        <f>ROUND(I108*H108,2)</f>
        <v>0</v>
      </c>
      <c r="K108" s="259" t="s">
        <v>157</v>
      </c>
      <c r="L108" s="264"/>
      <c r="M108" s="265" t="s">
        <v>19</v>
      </c>
      <c r="N108" s="266" t="s">
        <v>40</v>
      </c>
      <c r="O108" s="87"/>
      <c r="P108" s="224">
        <f>O108*H108</f>
        <v>0</v>
      </c>
      <c r="Q108" s="224">
        <v>0.00017000000000000001</v>
      </c>
      <c r="R108" s="224">
        <f>Q108*H108</f>
        <v>0.015640000000000001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236</v>
      </c>
      <c r="AT108" s="226" t="s">
        <v>249</v>
      </c>
      <c r="AU108" s="226" t="s">
        <v>79</v>
      </c>
      <c r="AY108" s="20" t="s">
        <v>151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198</v>
      </c>
      <c r="BM108" s="226" t="s">
        <v>198</v>
      </c>
    </row>
    <row r="109" s="13" customFormat="1">
      <c r="A109" s="13"/>
      <c r="B109" s="233"/>
      <c r="C109" s="234"/>
      <c r="D109" s="235" t="s">
        <v>161</v>
      </c>
      <c r="E109" s="234"/>
      <c r="F109" s="237" t="s">
        <v>1230</v>
      </c>
      <c r="G109" s="234"/>
      <c r="H109" s="238">
        <v>92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161</v>
      </c>
      <c r="AU109" s="244" t="s">
        <v>79</v>
      </c>
      <c r="AV109" s="13" t="s">
        <v>79</v>
      </c>
      <c r="AW109" s="13" t="s">
        <v>4</v>
      </c>
      <c r="AX109" s="13" t="s">
        <v>77</v>
      </c>
      <c r="AY109" s="244" t="s">
        <v>151</v>
      </c>
    </row>
    <row r="110" s="2" customFormat="1" ht="24.15" customHeight="1">
      <c r="A110" s="41"/>
      <c r="B110" s="42"/>
      <c r="C110" s="215" t="s">
        <v>203</v>
      </c>
      <c r="D110" s="215" t="s">
        <v>153</v>
      </c>
      <c r="E110" s="216" t="s">
        <v>1231</v>
      </c>
      <c r="F110" s="217" t="s">
        <v>1232</v>
      </c>
      <c r="G110" s="218" t="s">
        <v>191</v>
      </c>
      <c r="H110" s="219">
        <v>210</v>
      </c>
      <c r="I110" s="220"/>
      <c r="J110" s="221">
        <f>ROUND(I110*H110,2)</f>
        <v>0</v>
      </c>
      <c r="K110" s="217" t="s">
        <v>157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198</v>
      </c>
      <c r="AT110" s="226" t="s">
        <v>153</v>
      </c>
      <c r="AU110" s="226" t="s">
        <v>79</v>
      </c>
      <c r="AY110" s="20" t="s">
        <v>151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198</v>
      </c>
      <c r="BM110" s="226" t="s">
        <v>206</v>
      </c>
    </row>
    <row r="111" s="2" customFormat="1">
      <c r="A111" s="41"/>
      <c r="B111" s="42"/>
      <c r="C111" s="43"/>
      <c r="D111" s="228" t="s">
        <v>159</v>
      </c>
      <c r="E111" s="43"/>
      <c r="F111" s="229" t="s">
        <v>1233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159</v>
      </c>
      <c r="AU111" s="20" t="s">
        <v>79</v>
      </c>
    </row>
    <row r="112" s="2" customFormat="1" ht="16.5" customHeight="1">
      <c r="A112" s="41"/>
      <c r="B112" s="42"/>
      <c r="C112" s="257" t="s">
        <v>181</v>
      </c>
      <c r="D112" s="257" t="s">
        <v>249</v>
      </c>
      <c r="E112" s="258" t="s">
        <v>1234</v>
      </c>
      <c r="F112" s="259" t="s">
        <v>1235</v>
      </c>
      <c r="G112" s="260" t="s">
        <v>191</v>
      </c>
      <c r="H112" s="261">
        <v>241.5</v>
      </c>
      <c r="I112" s="262"/>
      <c r="J112" s="263">
        <f>ROUND(I112*H112,2)</f>
        <v>0</v>
      </c>
      <c r="K112" s="259" t="s">
        <v>157</v>
      </c>
      <c r="L112" s="264"/>
      <c r="M112" s="265" t="s">
        <v>19</v>
      </c>
      <c r="N112" s="266" t="s">
        <v>40</v>
      </c>
      <c r="O112" s="87"/>
      <c r="P112" s="224">
        <f>O112*H112</f>
        <v>0</v>
      </c>
      <c r="Q112" s="224">
        <v>0.00064000000000000005</v>
      </c>
      <c r="R112" s="224">
        <f>Q112*H112</f>
        <v>0.15456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236</v>
      </c>
      <c r="AT112" s="226" t="s">
        <v>249</v>
      </c>
      <c r="AU112" s="226" t="s">
        <v>79</v>
      </c>
      <c r="AY112" s="20" t="s">
        <v>151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198</v>
      </c>
      <c r="BM112" s="226" t="s">
        <v>214</v>
      </c>
    </row>
    <row r="113" s="2" customFormat="1">
      <c r="A113" s="41"/>
      <c r="B113" s="42"/>
      <c r="C113" s="43"/>
      <c r="D113" s="235" t="s">
        <v>238</v>
      </c>
      <c r="E113" s="43"/>
      <c r="F113" s="256" t="s">
        <v>1236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238</v>
      </c>
      <c r="AU113" s="20" t="s">
        <v>79</v>
      </c>
    </row>
    <row r="114" s="13" customFormat="1">
      <c r="A114" s="13"/>
      <c r="B114" s="233"/>
      <c r="C114" s="234"/>
      <c r="D114" s="235" t="s">
        <v>161</v>
      </c>
      <c r="E114" s="234"/>
      <c r="F114" s="237" t="s">
        <v>1237</v>
      </c>
      <c r="G114" s="234"/>
      <c r="H114" s="238">
        <v>241.5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161</v>
      </c>
      <c r="AU114" s="244" t="s">
        <v>79</v>
      </c>
      <c r="AV114" s="13" t="s">
        <v>79</v>
      </c>
      <c r="AW114" s="13" t="s">
        <v>4</v>
      </c>
      <c r="AX114" s="13" t="s">
        <v>77</v>
      </c>
      <c r="AY114" s="244" t="s">
        <v>151</v>
      </c>
    </row>
    <row r="115" s="2" customFormat="1" ht="24.15" customHeight="1">
      <c r="A115" s="41"/>
      <c r="B115" s="42"/>
      <c r="C115" s="215" t="s">
        <v>217</v>
      </c>
      <c r="D115" s="215" t="s">
        <v>153</v>
      </c>
      <c r="E115" s="216" t="s">
        <v>1238</v>
      </c>
      <c r="F115" s="217" t="s">
        <v>1239</v>
      </c>
      <c r="G115" s="218" t="s">
        <v>191</v>
      </c>
      <c r="H115" s="219">
        <v>70</v>
      </c>
      <c r="I115" s="220"/>
      <c r="J115" s="221">
        <f>ROUND(I115*H115,2)</f>
        <v>0</v>
      </c>
      <c r="K115" s="217" t="s">
        <v>157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198</v>
      </c>
      <c r="AT115" s="226" t="s">
        <v>153</v>
      </c>
      <c r="AU115" s="226" t="s">
        <v>79</v>
      </c>
      <c r="AY115" s="20" t="s">
        <v>151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198</v>
      </c>
      <c r="BM115" s="226" t="s">
        <v>278</v>
      </c>
    </row>
    <row r="116" s="2" customFormat="1">
      <c r="A116" s="41"/>
      <c r="B116" s="42"/>
      <c r="C116" s="43"/>
      <c r="D116" s="228" t="s">
        <v>159</v>
      </c>
      <c r="E116" s="43"/>
      <c r="F116" s="229" t="s">
        <v>1240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159</v>
      </c>
      <c r="AU116" s="20" t="s">
        <v>79</v>
      </c>
    </row>
    <row r="117" s="2" customFormat="1" ht="16.5" customHeight="1">
      <c r="A117" s="41"/>
      <c r="B117" s="42"/>
      <c r="C117" s="257" t="s">
        <v>8</v>
      </c>
      <c r="D117" s="257" t="s">
        <v>249</v>
      </c>
      <c r="E117" s="258" t="s">
        <v>1241</v>
      </c>
      <c r="F117" s="259" t="s">
        <v>1242</v>
      </c>
      <c r="G117" s="260" t="s">
        <v>191</v>
      </c>
      <c r="H117" s="261">
        <v>80.5</v>
      </c>
      <c r="I117" s="262"/>
      <c r="J117" s="263">
        <f>ROUND(I117*H117,2)</f>
        <v>0</v>
      </c>
      <c r="K117" s="259" t="s">
        <v>157</v>
      </c>
      <c r="L117" s="264"/>
      <c r="M117" s="265" t="s">
        <v>19</v>
      </c>
      <c r="N117" s="266" t="s">
        <v>40</v>
      </c>
      <c r="O117" s="87"/>
      <c r="P117" s="224">
        <f>O117*H117</f>
        <v>0</v>
      </c>
      <c r="Q117" s="224">
        <v>0.00052999999999999998</v>
      </c>
      <c r="R117" s="224">
        <f>Q117*H117</f>
        <v>0.042665000000000002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236</v>
      </c>
      <c r="AT117" s="226" t="s">
        <v>249</v>
      </c>
      <c r="AU117" s="226" t="s">
        <v>79</v>
      </c>
      <c r="AY117" s="20" t="s">
        <v>151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198</v>
      </c>
      <c r="BM117" s="226" t="s">
        <v>291</v>
      </c>
    </row>
    <row r="118" s="2" customFormat="1">
      <c r="A118" s="41"/>
      <c r="B118" s="42"/>
      <c r="C118" s="43"/>
      <c r="D118" s="235" t="s">
        <v>238</v>
      </c>
      <c r="E118" s="43"/>
      <c r="F118" s="256" t="s">
        <v>1243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238</v>
      </c>
      <c r="AU118" s="20" t="s">
        <v>79</v>
      </c>
    </row>
    <row r="119" s="13" customFormat="1">
      <c r="A119" s="13"/>
      <c r="B119" s="233"/>
      <c r="C119" s="234"/>
      <c r="D119" s="235" t="s">
        <v>161</v>
      </c>
      <c r="E119" s="234"/>
      <c r="F119" s="237" t="s">
        <v>1244</v>
      </c>
      <c r="G119" s="234"/>
      <c r="H119" s="238">
        <v>80.5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161</v>
      </c>
      <c r="AU119" s="244" t="s">
        <v>79</v>
      </c>
      <c r="AV119" s="13" t="s">
        <v>79</v>
      </c>
      <c r="AW119" s="13" t="s">
        <v>4</v>
      </c>
      <c r="AX119" s="13" t="s">
        <v>77</v>
      </c>
      <c r="AY119" s="244" t="s">
        <v>151</v>
      </c>
    </row>
    <row r="120" s="2" customFormat="1" ht="24.15" customHeight="1">
      <c r="A120" s="41"/>
      <c r="B120" s="42"/>
      <c r="C120" s="215" t="s">
        <v>227</v>
      </c>
      <c r="D120" s="215" t="s">
        <v>153</v>
      </c>
      <c r="E120" s="216" t="s">
        <v>1245</v>
      </c>
      <c r="F120" s="217" t="s">
        <v>1246</v>
      </c>
      <c r="G120" s="218" t="s">
        <v>363</v>
      </c>
      <c r="H120" s="219">
        <v>252</v>
      </c>
      <c r="I120" s="220"/>
      <c r="J120" s="221">
        <f>ROUND(I120*H120,2)</f>
        <v>0</v>
      </c>
      <c r="K120" s="217" t="s">
        <v>157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198</v>
      </c>
      <c r="AT120" s="226" t="s">
        <v>153</v>
      </c>
      <c r="AU120" s="226" t="s">
        <v>79</v>
      </c>
      <c r="AY120" s="20" t="s">
        <v>151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198</v>
      </c>
      <c r="BM120" s="226" t="s">
        <v>225</v>
      </c>
    </row>
    <row r="121" s="2" customFormat="1">
      <c r="A121" s="41"/>
      <c r="B121" s="42"/>
      <c r="C121" s="43"/>
      <c r="D121" s="228" t="s">
        <v>159</v>
      </c>
      <c r="E121" s="43"/>
      <c r="F121" s="229" t="s">
        <v>1247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159</v>
      </c>
      <c r="AU121" s="20" t="s">
        <v>79</v>
      </c>
    </row>
    <row r="122" s="2" customFormat="1" ht="24.15" customHeight="1">
      <c r="A122" s="41"/>
      <c r="B122" s="42"/>
      <c r="C122" s="215" t="s">
        <v>192</v>
      </c>
      <c r="D122" s="215" t="s">
        <v>153</v>
      </c>
      <c r="E122" s="216" t="s">
        <v>1248</v>
      </c>
      <c r="F122" s="217" t="s">
        <v>1249</v>
      </c>
      <c r="G122" s="218" t="s">
        <v>363</v>
      </c>
      <c r="H122" s="219">
        <v>64</v>
      </c>
      <c r="I122" s="220"/>
      <c r="J122" s="221">
        <f>ROUND(I122*H122,2)</f>
        <v>0</v>
      </c>
      <c r="K122" s="217" t="s">
        <v>157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198</v>
      </c>
      <c r="AT122" s="226" t="s">
        <v>153</v>
      </c>
      <c r="AU122" s="226" t="s">
        <v>79</v>
      </c>
      <c r="AY122" s="20" t="s">
        <v>151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198</v>
      </c>
      <c r="BM122" s="226" t="s">
        <v>320</v>
      </c>
    </row>
    <row r="123" s="2" customFormat="1">
      <c r="A123" s="41"/>
      <c r="B123" s="42"/>
      <c r="C123" s="43"/>
      <c r="D123" s="228" t="s">
        <v>159</v>
      </c>
      <c r="E123" s="43"/>
      <c r="F123" s="229" t="s">
        <v>1250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159</v>
      </c>
      <c r="AU123" s="20" t="s">
        <v>79</v>
      </c>
    </row>
    <row r="124" s="2" customFormat="1" ht="24.15" customHeight="1">
      <c r="A124" s="41"/>
      <c r="B124" s="42"/>
      <c r="C124" s="215" t="s">
        <v>243</v>
      </c>
      <c r="D124" s="215" t="s">
        <v>153</v>
      </c>
      <c r="E124" s="216" t="s">
        <v>1251</v>
      </c>
      <c r="F124" s="217" t="s">
        <v>1252</v>
      </c>
      <c r="G124" s="218" t="s">
        <v>191</v>
      </c>
      <c r="H124" s="219">
        <v>290</v>
      </c>
      <c r="I124" s="220"/>
      <c r="J124" s="221">
        <f>ROUND(I124*H124,2)</f>
        <v>0</v>
      </c>
      <c r="K124" s="217" t="s">
        <v>157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198</v>
      </c>
      <c r="AT124" s="226" t="s">
        <v>153</v>
      </c>
      <c r="AU124" s="226" t="s">
        <v>79</v>
      </c>
      <c r="AY124" s="20" t="s">
        <v>151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198</v>
      </c>
      <c r="BM124" s="226" t="s">
        <v>331</v>
      </c>
    </row>
    <row r="125" s="2" customFormat="1">
      <c r="A125" s="41"/>
      <c r="B125" s="42"/>
      <c r="C125" s="43"/>
      <c r="D125" s="228" t="s">
        <v>159</v>
      </c>
      <c r="E125" s="43"/>
      <c r="F125" s="229" t="s">
        <v>1253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159</v>
      </c>
      <c r="AU125" s="20" t="s">
        <v>79</v>
      </c>
    </row>
    <row r="126" s="2" customFormat="1" ht="16.5" customHeight="1">
      <c r="A126" s="41"/>
      <c r="B126" s="42"/>
      <c r="C126" s="257" t="s">
        <v>198</v>
      </c>
      <c r="D126" s="257" t="s">
        <v>249</v>
      </c>
      <c r="E126" s="258" t="s">
        <v>1254</v>
      </c>
      <c r="F126" s="259" t="s">
        <v>1255</v>
      </c>
      <c r="G126" s="260" t="s">
        <v>1256</v>
      </c>
      <c r="H126" s="261">
        <v>275.5</v>
      </c>
      <c r="I126" s="262"/>
      <c r="J126" s="263">
        <f>ROUND(I126*H126,2)</f>
        <v>0</v>
      </c>
      <c r="K126" s="259" t="s">
        <v>157</v>
      </c>
      <c r="L126" s="264"/>
      <c r="M126" s="265" t="s">
        <v>19</v>
      </c>
      <c r="N126" s="266" t="s">
        <v>40</v>
      </c>
      <c r="O126" s="87"/>
      <c r="P126" s="224">
        <f>O126*H126</f>
        <v>0</v>
      </c>
      <c r="Q126" s="224">
        <v>0.001</v>
      </c>
      <c r="R126" s="224">
        <f>Q126*H126</f>
        <v>0.27550000000000002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236</v>
      </c>
      <c r="AT126" s="226" t="s">
        <v>249</v>
      </c>
      <c r="AU126" s="226" t="s">
        <v>79</v>
      </c>
      <c r="AY126" s="20" t="s">
        <v>151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198</v>
      </c>
      <c r="BM126" s="226" t="s">
        <v>236</v>
      </c>
    </row>
    <row r="127" s="13" customFormat="1">
      <c r="A127" s="13"/>
      <c r="B127" s="233"/>
      <c r="C127" s="234"/>
      <c r="D127" s="235" t="s">
        <v>161</v>
      </c>
      <c r="E127" s="234"/>
      <c r="F127" s="237" t="s">
        <v>1257</v>
      </c>
      <c r="G127" s="234"/>
      <c r="H127" s="238">
        <v>275.5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161</v>
      </c>
      <c r="AU127" s="244" t="s">
        <v>79</v>
      </c>
      <c r="AV127" s="13" t="s">
        <v>79</v>
      </c>
      <c r="AW127" s="13" t="s">
        <v>4</v>
      </c>
      <c r="AX127" s="13" t="s">
        <v>77</v>
      </c>
      <c r="AY127" s="244" t="s">
        <v>151</v>
      </c>
    </row>
    <row r="128" s="2" customFormat="1" ht="24.15" customHeight="1">
      <c r="A128" s="41"/>
      <c r="B128" s="42"/>
      <c r="C128" s="215" t="s">
        <v>254</v>
      </c>
      <c r="D128" s="215" t="s">
        <v>153</v>
      </c>
      <c r="E128" s="216" t="s">
        <v>1258</v>
      </c>
      <c r="F128" s="217" t="s">
        <v>1259</v>
      </c>
      <c r="G128" s="218" t="s">
        <v>363</v>
      </c>
      <c r="H128" s="219">
        <v>1</v>
      </c>
      <c r="I128" s="220"/>
      <c r="J128" s="221">
        <f>ROUND(I128*H128,2)</f>
        <v>0</v>
      </c>
      <c r="K128" s="217" t="s">
        <v>157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198</v>
      </c>
      <c r="AT128" s="226" t="s">
        <v>153</v>
      </c>
      <c r="AU128" s="226" t="s">
        <v>79</v>
      </c>
      <c r="AY128" s="20" t="s">
        <v>151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198</v>
      </c>
      <c r="BM128" s="226" t="s">
        <v>246</v>
      </c>
    </row>
    <row r="129" s="2" customFormat="1">
      <c r="A129" s="41"/>
      <c r="B129" s="42"/>
      <c r="C129" s="43"/>
      <c r="D129" s="228" t="s">
        <v>159</v>
      </c>
      <c r="E129" s="43"/>
      <c r="F129" s="229" t="s">
        <v>1260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159</v>
      </c>
      <c r="AU129" s="20" t="s">
        <v>79</v>
      </c>
    </row>
    <row r="130" s="2" customFormat="1" ht="16.5" customHeight="1">
      <c r="A130" s="41"/>
      <c r="B130" s="42"/>
      <c r="C130" s="215" t="s">
        <v>206</v>
      </c>
      <c r="D130" s="215" t="s">
        <v>153</v>
      </c>
      <c r="E130" s="216" t="s">
        <v>1261</v>
      </c>
      <c r="F130" s="217" t="s">
        <v>1262</v>
      </c>
      <c r="G130" s="218" t="s">
        <v>1168</v>
      </c>
      <c r="H130" s="219">
        <v>1</v>
      </c>
      <c r="I130" s="220"/>
      <c r="J130" s="221">
        <f>ROUND(I130*H130,2)</f>
        <v>0</v>
      </c>
      <c r="K130" s="217" t="s">
        <v>157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198</v>
      </c>
      <c r="AT130" s="226" t="s">
        <v>153</v>
      </c>
      <c r="AU130" s="226" t="s">
        <v>79</v>
      </c>
      <c r="AY130" s="20" t="s">
        <v>151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198</v>
      </c>
      <c r="BM130" s="226" t="s">
        <v>252</v>
      </c>
    </row>
    <row r="131" s="2" customFormat="1">
      <c r="A131" s="41"/>
      <c r="B131" s="42"/>
      <c r="C131" s="43"/>
      <c r="D131" s="228" t="s">
        <v>159</v>
      </c>
      <c r="E131" s="43"/>
      <c r="F131" s="229" t="s">
        <v>1263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159</v>
      </c>
      <c r="AU131" s="20" t="s">
        <v>79</v>
      </c>
    </row>
    <row r="132" s="2" customFormat="1" ht="24.15" customHeight="1">
      <c r="A132" s="41"/>
      <c r="B132" s="42"/>
      <c r="C132" s="215" t="s">
        <v>266</v>
      </c>
      <c r="D132" s="215" t="s">
        <v>153</v>
      </c>
      <c r="E132" s="216" t="s">
        <v>1264</v>
      </c>
      <c r="F132" s="217" t="s">
        <v>1265</v>
      </c>
      <c r="G132" s="218" t="s">
        <v>230</v>
      </c>
      <c r="H132" s="219">
        <v>0.64000000000000001</v>
      </c>
      <c r="I132" s="220"/>
      <c r="J132" s="221">
        <f>ROUND(I132*H132,2)</f>
        <v>0</v>
      </c>
      <c r="K132" s="217" t="s">
        <v>157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198</v>
      </c>
      <c r="AT132" s="226" t="s">
        <v>153</v>
      </c>
      <c r="AU132" s="226" t="s">
        <v>79</v>
      </c>
      <c r="AY132" s="20" t="s">
        <v>151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198</v>
      </c>
      <c r="BM132" s="226" t="s">
        <v>1266</v>
      </c>
    </row>
    <row r="133" s="2" customFormat="1">
      <c r="A133" s="41"/>
      <c r="B133" s="42"/>
      <c r="C133" s="43"/>
      <c r="D133" s="228" t="s">
        <v>159</v>
      </c>
      <c r="E133" s="43"/>
      <c r="F133" s="229" t="s">
        <v>1267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159</v>
      </c>
      <c r="AU133" s="20" t="s">
        <v>79</v>
      </c>
    </row>
    <row r="134" s="12" customFormat="1" ht="22.8" customHeight="1">
      <c r="A134" s="12"/>
      <c r="B134" s="199"/>
      <c r="C134" s="200"/>
      <c r="D134" s="201" t="s">
        <v>68</v>
      </c>
      <c r="E134" s="213" t="s">
        <v>1268</v>
      </c>
      <c r="F134" s="213" t="s">
        <v>1269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SUM(P135:P139)</f>
        <v>0</v>
      </c>
      <c r="Q134" s="207"/>
      <c r="R134" s="208">
        <f>SUM(R135:R139)</f>
        <v>0</v>
      </c>
      <c r="S134" s="207"/>
      <c r="T134" s="209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68</v>
      </c>
      <c r="AU134" s="211" t="s">
        <v>77</v>
      </c>
      <c r="AY134" s="210" t="s">
        <v>151</v>
      </c>
      <c r="BK134" s="212">
        <f>SUM(BK135:BK139)</f>
        <v>0</v>
      </c>
    </row>
    <row r="135" s="2" customFormat="1" ht="16.5" customHeight="1">
      <c r="A135" s="41"/>
      <c r="B135" s="42"/>
      <c r="C135" s="215" t="s">
        <v>214</v>
      </c>
      <c r="D135" s="215" t="s">
        <v>153</v>
      </c>
      <c r="E135" s="216" t="s">
        <v>1270</v>
      </c>
      <c r="F135" s="217" t="s">
        <v>1271</v>
      </c>
      <c r="G135" s="218" t="s">
        <v>363</v>
      </c>
      <c r="H135" s="219">
        <v>6</v>
      </c>
      <c r="I135" s="220"/>
      <c r="J135" s="221">
        <f>ROUND(I135*H135,2)</f>
        <v>0</v>
      </c>
      <c r="K135" s="217" t="s">
        <v>157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198</v>
      </c>
      <c r="AT135" s="226" t="s">
        <v>153</v>
      </c>
      <c r="AU135" s="226" t="s">
        <v>79</v>
      </c>
      <c r="AY135" s="20" t="s">
        <v>151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198</v>
      </c>
      <c r="BM135" s="226" t="s">
        <v>390</v>
      </c>
    </row>
    <row r="136" s="2" customFormat="1">
      <c r="A136" s="41"/>
      <c r="B136" s="42"/>
      <c r="C136" s="43"/>
      <c r="D136" s="228" t="s">
        <v>159</v>
      </c>
      <c r="E136" s="43"/>
      <c r="F136" s="229" t="s">
        <v>1272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159</v>
      </c>
      <c r="AU136" s="20" t="s">
        <v>79</v>
      </c>
    </row>
    <row r="137" s="2" customFormat="1" ht="16.5" customHeight="1">
      <c r="A137" s="41"/>
      <c r="B137" s="42"/>
      <c r="C137" s="257" t="s">
        <v>7</v>
      </c>
      <c r="D137" s="257" t="s">
        <v>249</v>
      </c>
      <c r="E137" s="258" t="s">
        <v>1273</v>
      </c>
      <c r="F137" s="259" t="s">
        <v>1274</v>
      </c>
      <c r="G137" s="260" t="s">
        <v>363</v>
      </c>
      <c r="H137" s="261">
        <v>6</v>
      </c>
      <c r="I137" s="262"/>
      <c r="J137" s="263">
        <f>ROUND(I137*H137,2)</f>
        <v>0</v>
      </c>
      <c r="K137" s="259" t="s">
        <v>19</v>
      </c>
      <c r="L137" s="264"/>
      <c r="M137" s="265" t="s">
        <v>19</v>
      </c>
      <c r="N137" s="266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236</v>
      </c>
      <c r="AT137" s="226" t="s">
        <v>249</v>
      </c>
      <c r="AU137" s="226" t="s">
        <v>79</v>
      </c>
      <c r="AY137" s="20" t="s">
        <v>151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198</v>
      </c>
      <c r="BM137" s="226" t="s">
        <v>401</v>
      </c>
    </row>
    <row r="138" s="2" customFormat="1" ht="24.15" customHeight="1">
      <c r="A138" s="41"/>
      <c r="B138" s="42"/>
      <c r="C138" s="215" t="s">
        <v>278</v>
      </c>
      <c r="D138" s="215" t="s">
        <v>153</v>
      </c>
      <c r="E138" s="216" t="s">
        <v>1275</v>
      </c>
      <c r="F138" s="217" t="s">
        <v>1276</v>
      </c>
      <c r="G138" s="218" t="s">
        <v>230</v>
      </c>
      <c r="H138" s="219">
        <v>0.049000000000000002</v>
      </c>
      <c r="I138" s="220"/>
      <c r="J138" s="221">
        <f>ROUND(I138*H138,2)</f>
        <v>0</v>
      </c>
      <c r="K138" s="217" t="s">
        <v>157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198</v>
      </c>
      <c r="AT138" s="226" t="s">
        <v>153</v>
      </c>
      <c r="AU138" s="226" t="s">
        <v>79</v>
      </c>
      <c r="AY138" s="20" t="s">
        <v>151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198</v>
      </c>
      <c r="BM138" s="226" t="s">
        <v>416</v>
      </c>
    </row>
    <row r="139" s="2" customFormat="1">
      <c r="A139" s="41"/>
      <c r="B139" s="42"/>
      <c r="C139" s="43"/>
      <c r="D139" s="228" t="s">
        <v>159</v>
      </c>
      <c r="E139" s="43"/>
      <c r="F139" s="229" t="s">
        <v>1277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159</v>
      </c>
      <c r="AU139" s="20" t="s">
        <v>79</v>
      </c>
    </row>
    <row r="140" s="12" customFormat="1" ht="25.92" customHeight="1">
      <c r="A140" s="12"/>
      <c r="B140" s="199"/>
      <c r="C140" s="200"/>
      <c r="D140" s="201" t="s">
        <v>68</v>
      </c>
      <c r="E140" s="202" t="s">
        <v>249</v>
      </c>
      <c r="F140" s="202" t="s">
        <v>494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P141+P159+P163</f>
        <v>0</v>
      </c>
      <c r="Q140" s="207"/>
      <c r="R140" s="208">
        <f>R141+R159+R163</f>
        <v>99.258883224000002</v>
      </c>
      <c r="S140" s="207"/>
      <c r="T140" s="209">
        <f>T141+T159+T163</f>
        <v>0.0015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167</v>
      </c>
      <c r="AT140" s="211" t="s">
        <v>68</v>
      </c>
      <c r="AU140" s="211" t="s">
        <v>69</v>
      </c>
      <c r="AY140" s="210" t="s">
        <v>151</v>
      </c>
      <c r="BK140" s="212">
        <f>BK141+BK159+BK163</f>
        <v>0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674</v>
      </c>
      <c r="F141" s="213" t="s">
        <v>675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SUM(P142:P158)</f>
        <v>0</v>
      </c>
      <c r="Q141" s="207"/>
      <c r="R141" s="208">
        <f>SUM(R142:R158)</f>
        <v>0.31380000000000002</v>
      </c>
      <c r="S141" s="207"/>
      <c r="T141" s="209">
        <f>SUM(T142:T158)</f>
        <v>0.0015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167</v>
      </c>
      <c r="AT141" s="211" t="s">
        <v>68</v>
      </c>
      <c r="AU141" s="211" t="s">
        <v>77</v>
      </c>
      <c r="AY141" s="210" t="s">
        <v>151</v>
      </c>
      <c r="BK141" s="212">
        <f>SUM(BK142:BK158)</f>
        <v>0</v>
      </c>
    </row>
    <row r="142" s="2" customFormat="1" ht="24.15" customHeight="1">
      <c r="A142" s="41"/>
      <c r="B142" s="42"/>
      <c r="C142" s="215" t="s">
        <v>284</v>
      </c>
      <c r="D142" s="215" t="s">
        <v>153</v>
      </c>
      <c r="E142" s="216" t="s">
        <v>1278</v>
      </c>
      <c r="F142" s="217" t="s">
        <v>1279</v>
      </c>
      <c r="G142" s="218" t="s">
        <v>363</v>
      </c>
      <c r="H142" s="219">
        <v>1</v>
      </c>
      <c r="I142" s="220"/>
      <c r="J142" s="221">
        <f>ROUND(I142*H142,2)</f>
        <v>0</v>
      </c>
      <c r="K142" s="217" t="s">
        <v>157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0.0015</v>
      </c>
      <c r="T142" s="225">
        <f>S142*H142</f>
        <v>0.0015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500</v>
      </c>
      <c r="AT142" s="226" t="s">
        <v>153</v>
      </c>
      <c r="AU142" s="226" t="s">
        <v>79</v>
      </c>
      <c r="AY142" s="20" t="s">
        <v>151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500</v>
      </c>
      <c r="BM142" s="226" t="s">
        <v>287</v>
      </c>
    </row>
    <row r="143" s="2" customFormat="1">
      <c r="A143" s="41"/>
      <c r="B143" s="42"/>
      <c r="C143" s="43"/>
      <c r="D143" s="228" t="s">
        <v>159</v>
      </c>
      <c r="E143" s="43"/>
      <c r="F143" s="229" t="s">
        <v>1280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159</v>
      </c>
      <c r="AU143" s="20" t="s">
        <v>79</v>
      </c>
    </row>
    <row r="144" s="2" customFormat="1" ht="16.5" customHeight="1">
      <c r="A144" s="41"/>
      <c r="B144" s="42"/>
      <c r="C144" s="215" t="s">
        <v>291</v>
      </c>
      <c r="D144" s="215" t="s">
        <v>153</v>
      </c>
      <c r="E144" s="216" t="s">
        <v>1281</v>
      </c>
      <c r="F144" s="217" t="s">
        <v>1282</v>
      </c>
      <c r="G144" s="218" t="s">
        <v>363</v>
      </c>
      <c r="H144" s="219">
        <v>6</v>
      </c>
      <c r="I144" s="220"/>
      <c r="J144" s="221">
        <f>ROUND(I144*H144,2)</f>
        <v>0</v>
      </c>
      <c r="K144" s="217" t="s">
        <v>157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500</v>
      </c>
      <c r="AT144" s="226" t="s">
        <v>153</v>
      </c>
      <c r="AU144" s="226" t="s">
        <v>79</v>
      </c>
      <c r="AY144" s="20" t="s">
        <v>151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500</v>
      </c>
      <c r="BM144" s="226" t="s">
        <v>294</v>
      </c>
    </row>
    <row r="145" s="2" customFormat="1">
      <c r="A145" s="41"/>
      <c r="B145" s="42"/>
      <c r="C145" s="43"/>
      <c r="D145" s="228" t="s">
        <v>159</v>
      </c>
      <c r="E145" s="43"/>
      <c r="F145" s="229" t="s">
        <v>1283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159</v>
      </c>
      <c r="AU145" s="20" t="s">
        <v>79</v>
      </c>
    </row>
    <row r="146" s="2" customFormat="1" ht="16.5" customHeight="1">
      <c r="A146" s="41"/>
      <c r="B146" s="42"/>
      <c r="C146" s="257" t="s">
        <v>299</v>
      </c>
      <c r="D146" s="257" t="s">
        <v>249</v>
      </c>
      <c r="E146" s="258" t="s">
        <v>1284</v>
      </c>
      <c r="F146" s="259" t="s">
        <v>1285</v>
      </c>
      <c r="G146" s="260" t="s">
        <v>363</v>
      </c>
      <c r="H146" s="261">
        <v>6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507</v>
      </c>
      <c r="AT146" s="226" t="s">
        <v>249</v>
      </c>
      <c r="AU146" s="226" t="s">
        <v>79</v>
      </c>
      <c r="AY146" s="20" t="s">
        <v>151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500</v>
      </c>
      <c r="BM146" s="226" t="s">
        <v>302</v>
      </c>
    </row>
    <row r="147" s="2" customFormat="1" ht="16.5" customHeight="1">
      <c r="A147" s="41"/>
      <c r="B147" s="42"/>
      <c r="C147" s="215" t="s">
        <v>225</v>
      </c>
      <c r="D147" s="215" t="s">
        <v>153</v>
      </c>
      <c r="E147" s="216" t="s">
        <v>1286</v>
      </c>
      <c r="F147" s="217" t="s">
        <v>1287</v>
      </c>
      <c r="G147" s="218" t="s">
        <v>363</v>
      </c>
      <c r="H147" s="219">
        <v>6</v>
      </c>
      <c r="I147" s="220"/>
      <c r="J147" s="221">
        <f>ROUND(I147*H147,2)</f>
        <v>0</v>
      </c>
      <c r="K147" s="217" t="s">
        <v>157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500</v>
      </c>
      <c r="AT147" s="226" t="s">
        <v>153</v>
      </c>
      <c r="AU147" s="226" t="s">
        <v>79</v>
      </c>
      <c r="AY147" s="20" t="s">
        <v>151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500</v>
      </c>
      <c r="BM147" s="226" t="s">
        <v>310</v>
      </c>
    </row>
    <row r="148" s="2" customFormat="1">
      <c r="A148" s="41"/>
      <c r="B148" s="42"/>
      <c r="C148" s="43"/>
      <c r="D148" s="228" t="s">
        <v>159</v>
      </c>
      <c r="E148" s="43"/>
      <c r="F148" s="229" t="s">
        <v>1288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159</v>
      </c>
      <c r="AU148" s="20" t="s">
        <v>79</v>
      </c>
    </row>
    <row r="149" s="2" customFormat="1" ht="16.5" customHeight="1">
      <c r="A149" s="41"/>
      <c r="B149" s="42"/>
      <c r="C149" s="257" t="s">
        <v>313</v>
      </c>
      <c r="D149" s="257" t="s">
        <v>249</v>
      </c>
      <c r="E149" s="258" t="s">
        <v>1289</v>
      </c>
      <c r="F149" s="259" t="s">
        <v>1290</v>
      </c>
      <c r="G149" s="260" t="s">
        <v>363</v>
      </c>
      <c r="H149" s="261">
        <v>6</v>
      </c>
      <c r="I149" s="262"/>
      <c r="J149" s="263">
        <f>ROUND(I149*H149,2)</f>
        <v>0</v>
      </c>
      <c r="K149" s="259" t="s">
        <v>157</v>
      </c>
      <c r="L149" s="264"/>
      <c r="M149" s="265" t="s">
        <v>19</v>
      </c>
      <c r="N149" s="266" t="s">
        <v>40</v>
      </c>
      <c r="O149" s="87"/>
      <c r="P149" s="224">
        <f>O149*H149</f>
        <v>0</v>
      </c>
      <c r="Q149" s="224">
        <v>0.051999999999999998</v>
      </c>
      <c r="R149" s="224">
        <f>Q149*H149</f>
        <v>0.312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507</v>
      </c>
      <c r="AT149" s="226" t="s">
        <v>249</v>
      </c>
      <c r="AU149" s="226" t="s">
        <v>79</v>
      </c>
      <c r="AY149" s="20" t="s">
        <v>151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500</v>
      </c>
      <c r="BM149" s="226" t="s">
        <v>316</v>
      </c>
    </row>
    <row r="150" s="2" customFormat="1" ht="16.5" customHeight="1">
      <c r="A150" s="41"/>
      <c r="B150" s="42"/>
      <c r="C150" s="215" t="s">
        <v>320</v>
      </c>
      <c r="D150" s="215" t="s">
        <v>153</v>
      </c>
      <c r="E150" s="216" t="s">
        <v>1291</v>
      </c>
      <c r="F150" s="217" t="s">
        <v>1292</v>
      </c>
      <c r="G150" s="218" t="s">
        <v>363</v>
      </c>
      <c r="H150" s="219">
        <v>6</v>
      </c>
      <c r="I150" s="220"/>
      <c r="J150" s="221">
        <f>ROUND(I150*H150,2)</f>
        <v>0</v>
      </c>
      <c r="K150" s="217" t="s">
        <v>157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500</v>
      </c>
      <c r="AT150" s="226" t="s">
        <v>153</v>
      </c>
      <c r="AU150" s="226" t="s">
        <v>79</v>
      </c>
      <c r="AY150" s="20" t="s">
        <v>151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500</v>
      </c>
      <c r="BM150" s="226" t="s">
        <v>634</v>
      </c>
    </row>
    <row r="151" s="2" customFormat="1">
      <c r="A151" s="41"/>
      <c r="B151" s="42"/>
      <c r="C151" s="43"/>
      <c r="D151" s="228" t="s">
        <v>159</v>
      </c>
      <c r="E151" s="43"/>
      <c r="F151" s="229" t="s">
        <v>1293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159</v>
      </c>
      <c r="AU151" s="20" t="s">
        <v>79</v>
      </c>
    </row>
    <row r="152" s="2" customFormat="1" ht="16.5" customHeight="1">
      <c r="A152" s="41"/>
      <c r="B152" s="42"/>
      <c r="C152" s="257" t="s">
        <v>326</v>
      </c>
      <c r="D152" s="257" t="s">
        <v>249</v>
      </c>
      <c r="E152" s="258" t="s">
        <v>1294</v>
      </c>
      <c r="F152" s="259" t="s">
        <v>1295</v>
      </c>
      <c r="G152" s="260" t="s">
        <v>363</v>
      </c>
      <c r="H152" s="261">
        <v>6</v>
      </c>
      <c r="I152" s="262"/>
      <c r="J152" s="263">
        <f>ROUND(I152*H152,2)</f>
        <v>0</v>
      </c>
      <c r="K152" s="259" t="s">
        <v>157</v>
      </c>
      <c r="L152" s="264"/>
      <c r="M152" s="265" t="s">
        <v>19</v>
      </c>
      <c r="N152" s="266" t="s">
        <v>40</v>
      </c>
      <c r="O152" s="87"/>
      <c r="P152" s="224">
        <f>O152*H152</f>
        <v>0</v>
      </c>
      <c r="Q152" s="224">
        <v>0.00029999999999999997</v>
      </c>
      <c r="R152" s="224">
        <f>Q152*H152</f>
        <v>0.0018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507</v>
      </c>
      <c r="AT152" s="226" t="s">
        <v>249</v>
      </c>
      <c r="AU152" s="226" t="s">
        <v>79</v>
      </c>
      <c r="AY152" s="20" t="s">
        <v>151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500</v>
      </c>
      <c r="BM152" s="226" t="s">
        <v>500</v>
      </c>
    </row>
    <row r="153" s="2" customFormat="1" ht="21.75" customHeight="1">
      <c r="A153" s="41"/>
      <c r="B153" s="42"/>
      <c r="C153" s="215" t="s">
        <v>331</v>
      </c>
      <c r="D153" s="215" t="s">
        <v>153</v>
      </c>
      <c r="E153" s="216" t="s">
        <v>1296</v>
      </c>
      <c r="F153" s="217" t="s">
        <v>1297</v>
      </c>
      <c r="G153" s="218" t="s">
        <v>363</v>
      </c>
      <c r="H153" s="219">
        <v>6</v>
      </c>
      <c r="I153" s="220"/>
      <c r="J153" s="221">
        <f>ROUND(I153*H153,2)</f>
        <v>0</v>
      </c>
      <c r="K153" s="217" t="s">
        <v>157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500</v>
      </c>
      <c r="AT153" s="226" t="s">
        <v>153</v>
      </c>
      <c r="AU153" s="226" t="s">
        <v>79</v>
      </c>
      <c r="AY153" s="20" t="s">
        <v>151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500</v>
      </c>
      <c r="BM153" s="226" t="s">
        <v>464</v>
      </c>
    </row>
    <row r="154" s="2" customFormat="1">
      <c r="A154" s="41"/>
      <c r="B154" s="42"/>
      <c r="C154" s="43"/>
      <c r="D154" s="228" t="s">
        <v>159</v>
      </c>
      <c r="E154" s="43"/>
      <c r="F154" s="229" t="s">
        <v>1298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159</v>
      </c>
      <c r="AU154" s="20" t="s">
        <v>79</v>
      </c>
    </row>
    <row r="155" s="2" customFormat="1">
      <c r="A155" s="41"/>
      <c r="B155" s="42"/>
      <c r="C155" s="43"/>
      <c r="D155" s="235" t="s">
        <v>238</v>
      </c>
      <c r="E155" s="43"/>
      <c r="F155" s="256" t="s">
        <v>1299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238</v>
      </c>
      <c r="AU155" s="20" t="s">
        <v>79</v>
      </c>
    </row>
    <row r="156" s="2" customFormat="1" ht="21.75" customHeight="1">
      <c r="A156" s="41"/>
      <c r="B156" s="42"/>
      <c r="C156" s="257" t="s">
        <v>333</v>
      </c>
      <c r="D156" s="257" t="s">
        <v>249</v>
      </c>
      <c r="E156" s="258" t="s">
        <v>1300</v>
      </c>
      <c r="F156" s="259" t="s">
        <v>1301</v>
      </c>
      <c r="G156" s="260" t="s">
        <v>363</v>
      </c>
      <c r="H156" s="261">
        <v>6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507</v>
      </c>
      <c r="AT156" s="226" t="s">
        <v>249</v>
      </c>
      <c r="AU156" s="226" t="s">
        <v>79</v>
      </c>
      <c r="AY156" s="20" t="s">
        <v>151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500</v>
      </c>
      <c r="BM156" s="226" t="s">
        <v>477</v>
      </c>
    </row>
    <row r="157" s="2" customFormat="1" ht="16.5" customHeight="1">
      <c r="A157" s="41"/>
      <c r="B157" s="42"/>
      <c r="C157" s="215" t="s">
        <v>236</v>
      </c>
      <c r="D157" s="215" t="s">
        <v>153</v>
      </c>
      <c r="E157" s="216" t="s">
        <v>1302</v>
      </c>
      <c r="F157" s="217" t="s">
        <v>1303</v>
      </c>
      <c r="G157" s="218" t="s">
        <v>363</v>
      </c>
      <c r="H157" s="219">
        <v>1</v>
      </c>
      <c r="I157" s="220"/>
      <c r="J157" s="221">
        <f>ROUND(I157*H157,2)</f>
        <v>0</v>
      </c>
      <c r="K157" s="217" t="s">
        <v>157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500</v>
      </c>
      <c r="AT157" s="226" t="s">
        <v>153</v>
      </c>
      <c r="AU157" s="226" t="s">
        <v>79</v>
      </c>
      <c r="AY157" s="20" t="s">
        <v>151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500</v>
      </c>
      <c r="BM157" s="226" t="s">
        <v>323</v>
      </c>
    </row>
    <row r="158" s="2" customFormat="1">
      <c r="A158" s="41"/>
      <c r="B158" s="42"/>
      <c r="C158" s="43"/>
      <c r="D158" s="228" t="s">
        <v>159</v>
      </c>
      <c r="E158" s="43"/>
      <c r="F158" s="229" t="s">
        <v>1304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159</v>
      </c>
      <c r="AU158" s="20" t="s">
        <v>79</v>
      </c>
    </row>
    <row r="159" s="12" customFormat="1" ht="22.8" customHeight="1">
      <c r="A159" s="12"/>
      <c r="B159" s="199"/>
      <c r="C159" s="200"/>
      <c r="D159" s="201" t="s">
        <v>68</v>
      </c>
      <c r="E159" s="213" t="s">
        <v>495</v>
      </c>
      <c r="F159" s="213" t="s">
        <v>496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SUM(P160:P162)</f>
        <v>0</v>
      </c>
      <c r="Q159" s="207"/>
      <c r="R159" s="208">
        <f>SUM(R160:R162)</f>
        <v>0</v>
      </c>
      <c r="S159" s="207"/>
      <c r="T159" s="209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167</v>
      </c>
      <c r="AT159" s="211" t="s">
        <v>68</v>
      </c>
      <c r="AU159" s="211" t="s">
        <v>77</v>
      </c>
      <c r="AY159" s="210" t="s">
        <v>151</v>
      </c>
      <c r="BK159" s="212">
        <f>SUM(BK160:BK162)</f>
        <v>0</v>
      </c>
    </row>
    <row r="160" s="2" customFormat="1" ht="16.5" customHeight="1">
      <c r="A160" s="41"/>
      <c r="B160" s="42"/>
      <c r="C160" s="215" t="s">
        <v>344</v>
      </c>
      <c r="D160" s="215" t="s">
        <v>153</v>
      </c>
      <c r="E160" s="216" t="s">
        <v>1305</v>
      </c>
      <c r="F160" s="217" t="s">
        <v>1306</v>
      </c>
      <c r="G160" s="218" t="s">
        <v>363</v>
      </c>
      <c r="H160" s="219">
        <v>6</v>
      </c>
      <c r="I160" s="220"/>
      <c r="J160" s="221">
        <f>ROUND(I160*H160,2)</f>
        <v>0</v>
      </c>
      <c r="K160" s="217" t="s">
        <v>157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500</v>
      </c>
      <c r="AT160" s="226" t="s">
        <v>153</v>
      </c>
      <c r="AU160" s="226" t="s">
        <v>79</v>
      </c>
      <c r="AY160" s="20" t="s">
        <v>151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500</v>
      </c>
      <c r="BM160" s="226" t="s">
        <v>647</v>
      </c>
    </row>
    <row r="161" s="2" customFormat="1">
      <c r="A161" s="41"/>
      <c r="B161" s="42"/>
      <c r="C161" s="43"/>
      <c r="D161" s="228" t="s">
        <v>159</v>
      </c>
      <c r="E161" s="43"/>
      <c r="F161" s="229" t="s">
        <v>1307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159</v>
      </c>
      <c r="AU161" s="20" t="s">
        <v>79</v>
      </c>
    </row>
    <row r="162" s="2" customFormat="1" ht="16.5" customHeight="1">
      <c r="A162" s="41"/>
      <c r="B162" s="42"/>
      <c r="C162" s="257" t="s">
        <v>246</v>
      </c>
      <c r="D162" s="257" t="s">
        <v>249</v>
      </c>
      <c r="E162" s="258" t="s">
        <v>1308</v>
      </c>
      <c r="F162" s="259" t="s">
        <v>1309</v>
      </c>
      <c r="G162" s="260" t="s">
        <v>363</v>
      </c>
      <c r="H162" s="261">
        <v>6</v>
      </c>
      <c r="I162" s="262"/>
      <c r="J162" s="263">
        <f>ROUND(I162*H162,2)</f>
        <v>0</v>
      </c>
      <c r="K162" s="259" t="s">
        <v>19</v>
      </c>
      <c r="L162" s="264"/>
      <c r="M162" s="265" t="s">
        <v>19</v>
      </c>
      <c r="N162" s="266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507</v>
      </c>
      <c r="AT162" s="226" t="s">
        <v>249</v>
      </c>
      <c r="AU162" s="226" t="s">
        <v>79</v>
      </c>
      <c r="AY162" s="20" t="s">
        <v>151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500</v>
      </c>
      <c r="BM162" s="226" t="s">
        <v>340</v>
      </c>
    </row>
    <row r="163" s="12" customFormat="1" ht="22.8" customHeight="1">
      <c r="A163" s="12"/>
      <c r="B163" s="199"/>
      <c r="C163" s="200"/>
      <c r="D163" s="201" t="s">
        <v>68</v>
      </c>
      <c r="E163" s="213" t="s">
        <v>1310</v>
      </c>
      <c r="F163" s="213" t="s">
        <v>1311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SUM(P164:P193)</f>
        <v>0</v>
      </c>
      <c r="Q163" s="207"/>
      <c r="R163" s="208">
        <f>SUM(R164:R193)</f>
        <v>98.945083224000001</v>
      </c>
      <c r="S163" s="207"/>
      <c r="T163" s="209">
        <f>SUM(T164:T193)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167</v>
      </c>
      <c r="AT163" s="211" t="s">
        <v>68</v>
      </c>
      <c r="AU163" s="211" t="s">
        <v>77</v>
      </c>
      <c r="AY163" s="210" t="s">
        <v>151</v>
      </c>
      <c r="BK163" s="212">
        <f>SUM(BK164:BK193)</f>
        <v>0</v>
      </c>
    </row>
    <row r="164" s="2" customFormat="1" ht="33" customHeight="1">
      <c r="A164" s="41"/>
      <c r="B164" s="42"/>
      <c r="C164" s="215" t="s">
        <v>354</v>
      </c>
      <c r="D164" s="215" t="s">
        <v>153</v>
      </c>
      <c r="E164" s="216" t="s">
        <v>1312</v>
      </c>
      <c r="F164" s="217" t="s">
        <v>1313</v>
      </c>
      <c r="G164" s="218" t="s">
        <v>197</v>
      </c>
      <c r="H164" s="219">
        <v>6</v>
      </c>
      <c r="I164" s="220"/>
      <c r="J164" s="221">
        <f>ROUND(I164*H164,2)</f>
        <v>0</v>
      </c>
      <c r="K164" s="217" t="s">
        <v>157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500</v>
      </c>
      <c r="AT164" s="226" t="s">
        <v>153</v>
      </c>
      <c r="AU164" s="226" t="s">
        <v>79</v>
      </c>
      <c r="AY164" s="20" t="s">
        <v>151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500</v>
      </c>
      <c r="BM164" s="226" t="s">
        <v>347</v>
      </c>
    </row>
    <row r="165" s="2" customFormat="1">
      <c r="A165" s="41"/>
      <c r="B165" s="42"/>
      <c r="C165" s="43"/>
      <c r="D165" s="228" t="s">
        <v>159</v>
      </c>
      <c r="E165" s="43"/>
      <c r="F165" s="229" t="s">
        <v>1314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159</v>
      </c>
      <c r="AU165" s="20" t="s">
        <v>79</v>
      </c>
    </row>
    <row r="166" s="13" customFormat="1">
      <c r="A166" s="13"/>
      <c r="B166" s="233"/>
      <c r="C166" s="234"/>
      <c r="D166" s="235" t="s">
        <v>161</v>
      </c>
      <c r="E166" s="236" t="s">
        <v>19</v>
      </c>
      <c r="F166" s="237" t="s">
        <v>1315</v>
      </c>
      <c r="G166" s="234"/>
      <c r="H166" s="238">
        <v>6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161</v>
      </c>
      <c r="AU166" s="244" t="s">
        <v>79</v>
      </c>
      <c r="AV166" s="13" t="s">
        <v>79</v>
      </c>
      <c r="AW166" s="13" t="s">
        <v>31</v>
      </c>
      <c r="AX166" s="13" t="s">
        <v>77</v>
      </c>
      <c r="AY166" s="244" t="s">
        <v>151</v>
      </c>
    </row>
    <row r="167" s="2" customFormat="1" ht="37.8" customHeight="1">
      <c r="A167" s="41"/>
      <c r="B167" s="42"/>
      <c r="C167" s="215" t="s">
        <v>252</v>
      </c>
      <c r="D167" s="215" t="s">
        <v>153</v>
      </c>
      <c r="E167" s="216" t="s">
        <v>1316</v>
      </c>
      <c r="F167" s="217" t="s">
        <v>1317</v>
      </c>
      <c r="G167" s="218" t="s">
        <v>191</v>
      </c>
      <c r="H167" s="219">
        <v>250</v>
      </c>
      <c r="I167" s="220"/>
      <c r="J167" s="221">
        <f>ROUND(I167*H167,2)</f>
        <v>0</v>
      </c>
      <c r="K167" s="217" t="s">
        <v>157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500</v>
      </c>
      <c r="AT167" s="226" t="s">
        <v>153</v>
      </c>
      <c r="AU167" s="226" t="s">
        <v>79</v>
      </c>
      <c r="AY167" s="20" t="s">
        <v>151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500</v>
      </c>
      <c r="BM167" s="226" t="s">
        <v>351</v>
      </c>
    </row>
    <row r="168" s="2" customFormat="1">
      <c r="A168" s="41"/>
      <c r="B168" s="42"/>
      <c r="C168" s="43"/>
      <c r="D168" s="228" t="s">
        <v>159</v>
      </c>
      <c r="E168" s="43"/>
      <c r="F168" s="229" t="s">
        <v>1318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159</v>
      </c>
      <c r="AU168" s="20" t="s">
        <v>79</v>
      </c>
    </row>
    <row r="169" s="13" customFormat="1">
      <c r="A169" s="13"/>
      <c r="B169" s="233"/>
      <c r="C169" s="234"/>
      <c r="D169" s="235" t="s">
        <v>161</v>
      </c>
      <c r="E169" s="236" t="s">
        <v>19</v>
      </c>
      <c r="F169" s="237" t="s">
        <v>1319</v>
      </c>
      <c r="G169" s="234"/>
      <c r="H169" s="238">
        <v>250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161</v>
      </c>
      <c r="AU169" s="244" t="s">
        <v>79</v>
      </c>
      <c r="AV169" s="13" t="s">
        <v>79</v>
      </c>
      <c r="AW169" s="13" t="s">
        <v>31</v>
      </c>
      <c r="AX169" s="13" t="s">
        <v>77</v>
      </c>
      <c r="AY169" s="244" t="s">
        <v>151</v>
      </c>
    </row>
    <row r="170" s="2" customFormat="1" ht="24.15" customHeight="1">
      <c r="A170" s="41"/>
      <c r="B170" s="42"/>
      <c r="C170" s="215" t="s">
        <v>366</v>
      </c>
      <c r="D170" s="215" t="s">
        <v>153</v>
      </c>
      <c r="E170" s="216" t="s">
        <v>1320</v>
      </c>
      <c r="F170" s="217" t="s">
        <v>1321</v>
      </c>
      <c r="G170" s="218" t="s">
        <v>197</v>
      </c>
      <c r="H170" s="219">
        <v>41</v>
      </c>
      <c r="I170" s="220"/>
      <c r="J170" s="221">
        <f>ROUND(I170*H170,2)</f>
        <v>0</v>
      </c>
      <c r="K170" s="217" t="s">
        <v>157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500</v>
      </c>
      <c r="AT170" s="226" t="s">
        <v>153</v>
      </c>
      <c r="AU170" s="226" t="s">
        <v>79</v>
      </c>
      <c r="AY170" s="20" t="s">
        <v>151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500</v>
      </c>
      <c r="BM170" s="226" t="s">
        <v>660</v>
      </c>
    </row>
    <row r="171" s="2" customFormat="1">
      <c r="A171" s="41"/>
      <c r="B171" s="42"/>
      <c r="C171" s="43"/>
      <c r="D171" s="228" t="s">
        <v>159</v>
      </c>
      <c r="E171" s="43"/>
      <c r="F171" s="229" t="s">
        <v>1322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159</v>
      </c>
      <c r="AU171" s="20" t="s">
        <v>79</v>
      </c>
    </row>
    <row r="172" s="13" customFormat="1">
      <c r="A172" s="13"/>
      <c r="B172" s="233"/>
      <c r="C172" s="234"/>
      <c r="D172" s="235" t="s">
        <v>161</v>
      </c>
      <c r="E172" s="236" t="s">
        <v>19</v>
      </c>
      <c r="F172" s="237" t="s">
        <v>1323</v>
      </c>
      <c r="G172" s="234"/>
      <c r="H172" s="238">
        <v>41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161</v>
      </c>
      <c r="AU172" s="244" t="s">
        <v>79</v>
      </c>
      <c r="AV172" s="13" t="s">
        <v>79</v>
      </c>
      <c r="AW172" s="13" t="s">
        <v>31</v>
      </c>
      <c r="AX172" s="13" t="s">
        <v>77</v>
      </c>
      <c r="AY172" s="244" t="s">
        <v>151</v>
      </c>
    </row>
    <row r="173" s="2" customFormat="1" ht="33" customHeight="1">
      <c r="A173" s="41"/>
      <c r="B173" s="42"/>
      <c r="C173" s="215" t="s">
        <v>257</v>
      </c>
      <c r="D173" s="215" t="s">
        <v>153</v>
      </c>
      <c r="E173" s="216" t="s">
        <v>1324</v>
      </c>
      <c r="F173" s="217" t="s">
        <v>1325</v>
      </c>
      <c r="G173" s="218" t="s">
        <v>197</v>
      </c>
      <c r="H173" s="219">
        <v>369</v>
      </c>
      <c r="I173" s="220"/>
      <c r="J173" s="221">
        <f>ROUND(I173*H173,2)</f>
        <v>0</v>
      </c>
      <c r="K173" s="217" t="s">
        <v>157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500</v>
      </c>
      <c r="AT173" s="226" t="s">
        <v>153</v>
      </c>
      <c r="AU173" s="226" t="s">
        <v>79</v>
      </c>
      <c r="AY173" s="20" t="s">
        <v>151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500</v>
      </c>
      <c r="BM173" s="226" t="s">
        <v>364</v>
      </c>
    </row>
    <row r="174" s="2" customFormat="1">
      <c r="A174" s="41"/>
      <c r="B174" s="42"/>
      <c r="C174" s="43"/>
      <c r="D174" s="228" t="s">
        <v>159</v>
      </c>
      <c r="E174" s="43"/>
      <c r="F174" s="229" t="s">
        <v>1326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159</v>
      </c>
      <c r="AU174" s="20" t="s">
        <v>79</v>
      </c>
    </row>
    <row r="175" s="2" customFormat="1">
      <c r="A175" s="41"/>
      <c r="B175" s="42"/>
      <c r="C175" s="43"/>
      <c r="D175" s="235" t="s">
        <v>238</v>
      </c>
      <c r="E175" s="43"/>
      <c r="F175" s="256" t="s">
        <v>469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238</v>
      </c>
      <c r="AU175" s="20" t="s">
        <v>79</v>
      </c>
    </row>
    <row r="176" s="13" customFormat="1">
      <c r="A176" s="13"/>
      <c r="B176" s="233"/>
      <c r="C176" s="234"/>
      <c r="D176" s="235" t="s">
        <v>161</v>
      </c>
      <c r="E176" s="234"/>
      <c r="F176" s="237" t="s">
        <v>1327</v>
      </c>
      <c r="G176" s="234"/>
      <c r="H176" s="238">
        <v>369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161</v>
      </c>
      <c r="AU176" s="244" t="s">
        <v>79</v>
      </c>
      <c r="AV176" s="13" t="s">
        <v>79</v>
      </c>
      <c r="AW176" s="13" t="s">
        <v>4</v>
      </c>
      <c r="AX176" s="13" t="s">
        <v>77</v>
      </c>
      <c r="AY176" s="244" t="s">
        <v>151</v>
      </c>
    </row>
    <row r="177" s="2" customFormat="1" ht="21.75" customHeight="1">
      <c r="A177" s="41"/>
      <c r="B177" s="42"/>
      <c r="C177" s="215" t="s">
        <v>376</v>
      </c>
      <c r="D177" s="215" t="s">
        <v>153</v>
      </c>
      <c r="E177" s="216" t="s">
        <v>1328</v>
      </c>
      <c r="F177" s="217" t="s">
        <v>1329</v>
      </c>
      <c r="G177" s="218" t="s">
        <v>230</v>
      </c>
      <c r="H177" s="219">
        <v>65.599999999999994</v>
      </c>
      <c r="I177" s="220"/>
      <c r="J177" s="221">
        <f>ROUND(I177*H177,2)</f>
        <v>0</v>
      </c>
      <c r="K177" s="217" t="s">
        <v>157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500</v>
      </c>
      <c r="AT177" s="226" t="s">
        <v>153</v>
      </c>
      <c r="AU177" s="226" t="s">
        <v>79</v>
      </c>
      <c r="AY177" s="20" t="s">
        <v>151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500</v>
      </c>
      <c r="BM177" s="226" t="s">
        <v>369</v>
      </c>
    </row>
    <row r="178" s="2" customFormat="1">
      <c r="A178" s="41"/>
      <c r="B178" s="42"/>
      <c r="C178" s="43"/>
      <c r="D178" s="228" t="s">
        <v>159</v>
      </c>
      <c r="E178" s="43"/>
      <c r="F178" s="229" t="s">
        <v>1330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159</v>
      </c>
      <c r="AU178" s="20" t="s">
        <v>79</v>
      </c>
    </row>
    <row r="179" s="13" customFormat="1">
      <c r="A179" s="13"/>
      <c r="B179" s="233"/>
      <c r="C179" s="234"/>
      <c r="D179" s="235" t="s">
        <v>161</v>
      </c>
      <c r="E179" s="234"/>
      <c r="F179" s="237" t="s">
        <v>1331</v>
      </c>
      <c r="G179" s="234"/>
      <c r="H179" s="238">
        <v>65.599999999999994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161</v>
      </c>
      <c r="AU179" s="244" t="s">
        <v>79</v>
      </c>
      <c r="AV179" s="13" t="s">
        <v>79</v>
      </c>
      <c r="AW179" s="13" t="s">
        <v>4</v>
      </c>
      <c r="AX179" s="13" t="s">
        <v>77</v>
      </c>
      <c r="AY179" s="244" t="s">
        <v>151</v>
      </c>
    </row>
    <row r="180" s="2" customFormat="1" ht="33" customHeight="1">
      <c r="A180" s="41"/>
      <c r="B180" s="42"/>
      <c r="C180" s="215" t="s">
        <v>381</v>
      </c>
      <c r="D180" s="215" t="s">
        <v>153</v>
      </c>
      <c r="E180" s="216" t="s">
        <v>1332</v>
      </c>
      <c r="F180" s="217" t="s">
        <v>1333</v>
      </c>
      <c r="G180" s="218" t="s">
        <v>191</v>
      </c>
      <c r="H180" s="219">
        <v>250</v>
      </c>
      <c r="I180" s="220"/>
      <c r="J180" s="221">
        <f>ROUND(I180*H180,2)</f>
        <v>0</v>
      </c>
      <c r="K180" s="217" t="s">
        <v>157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500</v>
      </c>
      <c r="AT180" s="226" t="s">
        <v>153</v>
      </c>
      <c r="AU180" s="226" t="s">
        <v>79</v>
      </c>
      <c r="AY180" s="20" t="s">
        <v>151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500</v>
      </c>
      <c r="BM180" s="226" t="s">
        <v>374</v>
      </c>
    </row>
    <row r="181" s="2" customFormat="1">
      <c r="A181" s="41"/>
      <c r="B181" s="42"/>
      <c r="C181" s="43"/>
      <c r="D181" s="228" t="s">
        <v>159</v>
      </c>
      <c r="E181" s="43"/>
      <c r="F181" s="229" t="s">
        <v>1334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159</v>
      </c>
      <c r="AU181" s="20" t="s">
        <v>79</v>
      </c>
    </row>
    <row r="182" s="13" customFormat="1">
      <c r="A182" s="13"/>
      <c r="B182" s="233"/>
      <c r="C182" s="234"/>
      <c r="D182" s="235" t="s">
        <v>161</v>
      </c>
      <c r="E182" s="236" t="s">
        <v>19</v>
      </c>
      <c r="F182" s="237" t="s">
        <v>1319</v>
      </c>
      <c r="G182" s="234"/>
      <c r="H182" s="238">
        <v>250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161</v>
      </c>
      <c r="AU182" s="244" t="s">
        <v>79</v>
      </c>
      <c r="AV182" s="13" t="s">
        <v>79</v>
      </c>
      <c r="AW182" s="13" t="s">
        <v>31</v>
      </c>
      <c r="AX182" s="13" t="s">
        <v>77</v>
      </c>
      <c r="AY182" s="244" t="s">
        <v>151</v>
      </c>
    </row>
    <row r="183" s="2" customFormat="1" ht="16.5" customHeight="1">
      <c r="A183" s="41"/>
      <c r="B183" s="42"/>
      <c r="C183" s="257" t="s">
        <v>386</v>
      </c>
      <c r="D183" s="257" t="s">
        <v>249</v>
      </c>
      <c r="E183" s="258" t="s">
        <v>765</v>
      </c>
      <c r="F183" s="259" t="s">
        <v>766</v>
      </c>
      <c r="G183" s="260" t="s">
        <v>230</v>
      </c>
      <c r="H183" s="261">
        <v>35.116</v>
      </c>
      <c r="I183" s="262"/>
      <c r="J183" s="263">
        <f>ROUND(I183*H183,2)</f>
        <v>0</v>
      </c>
      <c r="K183" s="259" t="s">
        <v>157</v>
      </c>
      <c r="L183" s="264"/>
      <c r="M183" s="265" t="s">
        <v>19</v>
      </c>
      <c r="N183" s="266" t="s">
        <v>40</v>
      </c>
      <c r="O183" s="87"/>
      <c r="P183" s="224">
        <f>O183*H183</f>
        <v>0</v>
      </c>
      <c r="Q183" s="224">
        <v>1</v>
      </c>
      <c r="R183" s="224">
        <f>Q183*H183</f>
        <v>35.116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507</v>
      </c>
      <c r="AT183" s="226" t="s">
        <v>249</v>
      </c>
      <c r="AU183" s="226" t="s">
        <v>79</v>
      </c>
      <c r="AY183" s="20" t="s">
        <v>151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500</v>
      </c>
      <c r="BM183" s="226" t="s">
        <v>379</v>
      </c>
    </row>
    <row r="184" s="13" customFormat="1">
      <c r="A184" s="13"/>
      <c r="B184" s="233"/>
      <c r="C184" s="234"/>
      <c r="D184" s="235" t="s">
        <v>161</v>
      </c>
      <c r="E184" s="236" t="s">
        <v>19</v>
      </c>
      <c r="F184" s="237" t="s">
        <v>1335</v>
      </c>
      <c r="G184" s="234"/>
      <c r="H184" s="238">
        <v>19.509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161</v>
      </c>
      <c r="AU184" s="244" t="s">
        <v>79</v>
      </c>
      <c r="AV184" s="13" t="s">
        <v>79</v>
      </c>
      <c r="AW184" s="13" t="s">
        <v>31</v>
      </c>
      <c r="AX184" s="13" t="s">
        <v>77</v>
      </c>
      <c r="AY184" s="244" t="s">
        <v>151</v>
      </c>
    </row>
    <row r="185" s="13" customFormat="1">
      <c r="A185" s="13"/>
      <c r="B185" s="233"/>
      <c r="C185" s="234"/>
      <c r="D185" s="235" t="s">
        <v>161</v>
      </c>
      <c r="E185" s="234"/>
      <c r="F185" s="237" t="s">
        <v>1336</v>
      </c>
      <c r="G185" s="234"/>
      <c r="H185" s="238">
        <v>35.116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161</v>
      </c>
      <c r="AU185" s="244" t="s">
        <v>79</v>
      </c>
      <c r="AV185" s="13" t="s">
        <v>79</v>
      </c>
      <c r="AW185" s="13" t="s">
        <v>4</v>
      </c>
      <c r="AX185" s="13" t="s">
        <v>77</v>
      </c>
      <c r="AY185" s="244" t="s">
        <v>151</v>
      </c>
    </row>
    <row r="186" s="2" customFormat="1" ht="16.5" customHeight="1">
      <c r="A186" s="41"/>
      <c r="B186" s="42"/>
      <c r="C186" s="215" t="s">
        <v>390</v>
      </c>
      <c r="D186" s="215" t="s">
        <v>153</v>
      </c>
      <c r="E186" s="216" t="s">
        <v>1337</v>
      </c>
      <c r="F186" s="217" t="s">
        <v>1338</v>
      </c>
      <c r="G186" s="218" t="s">
        <v>197</v>
      </c>
      <c r="H186" s="219">
        <v>6</v>
      </c>
      <c r="I186" s="220"/>
      <c r="J186" s="221">
        <f>ROUND(I186*H186,2)</f>
        <v>0</v>
      </c>
      <c r="K186" s="217" t="s">
        <v>157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2.3010222040000001</v>
      </c>
      <c r="R186" s="224">
        <f>Q186*H186</f>
        <v>13.806133224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500</v>
      </c>
      <c r="AT186" s="226" t="s">
        <v>153</v>
      </c>
      <c r="AU186" s="226" t="s">
        <v>79</v>
      </c>
      <c r="AY186" s="20" t="s">
        <v>151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500</v>
      </c>
      <c r="BM186" s="226" t="s">
        <v>384</v>
      </c>
    </row>
    <row r="187" s="2" customFormat="1">
      <c r="A187" s="41"/>
      <c r="B187" s="42"/>
      <c r="C187" s="43"/>
      <c r="D187" s="228" t="s">
        <v>159</v>
      </c>
      <c r="E187" s="43"/>
      <c r="F187" s="229" t="s">
        <v>1339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159</v>
      </c>
      <c r="AU187" s="20" t="s">
        <v>79</v>
      </c>
    </row>
    <row r="188" s="2" customFormat="1" ht="24.15" customHeight="1">
      <c r="A188" s="41"/>
      <c r="B188" s="42"/>
      <c r="C188" s="215" t="s">
        <v>396</v>
      </c>
      <c r="D188" s="215" t="s">
        <v>153</v>
      </c>
      <c r="E188" s="216" t="s">
        <v>1340</v>
      </c>
      <c r="F188" s="217" t="s">
        <v>1341</v>
      </c>
      <c r="G188" s="218" t="s">
        <v>191</v>
      </c>
      <c r="H188" s="219">
        <v>250</v>
      </c>
      <c r="I188" s="220"/>
      <c r="J188" s="221">
        <f>ROUND(I188*H188,2)</f>
        <v>0</v>
      </c>
      <c r="K188" s="217" t="s">
        <v>157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0.20000000000000001</v>
      </c>
      <c r="R188" s="224">
        <f>Q188*H188</f>
        <v>50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500</v>
      </c>
      <c r="AT188" s="226" t="s">
        <v>153</v>
      </c>
      <c r="AU188" s="226" t="s">
        <v>79</v>
      </c>
      <c r="AY188" s="20" t="s">
        <v>151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500</v>
      </c>
      <c r="BM188" s="226" t="s">
        <v>389</v>
      </c>
    </row>
    <row r="189" s="2" customFormat="1">
      <c r="A189" s="41"/>
      <c r="B189" s="42"/>
      <c r="C189" s="43"/>
      <c r="D189" s="228" t="s">
        <v>159</v>
      </c>
      <c r="E189" s="43"/>
      <c r="F189" s="229" t="s">
        <v>1342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159</v>
      </c>
      <c r="AU189" s="20" t="s">
        <v>79</v>
      </c>
    </row>
    <row r="190" s="2" customFormat="1" ht="21.75" customHeight="1">
      <c r="A190" s="41"/>
      <c r="B190" s="42"/>
      <c r="C190" s="215" t="s">
        <v>401</v>
      </c>
      <c r="D190" s="215" t="s">
        <v>153</v>
      </c>
      <c r="E190" s="216" t="s">
        <v>1343</v>
      </c>
      <c r="F190" s="217" t="s">
        <v>1344</v>
      </c>
      <c r="G190" s="218" t="s">
        <v>191</v>
      </c>
      <c r="H190" s="219">
        <v>250</v>
      </c>
      <c r="I190" s="220"/>
      <c r="J190" s="221">
        <f>ROUND(I190*H190,2)</f>
        <v>0</v>
      </c>
      <c r="K190" s="217" t="s">
        <v>157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9.1799999999999995E-05</v>
      </c>
      <c r="R190" s="224">
        <f>Q190*H190</f>
        <v>0.022949999999999998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500</v>
      </c>
      <c r="AT190" s="226" t="s">
        <v>153</v>
      </c>
      <c r="AU190" s="226" t="s">
        <v>79</v>
      </c>
      <c r="AY190" s="20" t="s">
        <v>151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500</v>
      </c>
      <c r="BM190" s="226" t="s">
        <v>393</v>
      </c>
    </row>
    <row r="191" s="2" customFormat="1">
      <c r="A191" s="41"/>
      <c r="B191" s="42"/>
      <c r="C191" s="43"/>
      <c r="D191" s="228" t="s">
        <v>159</v>
      </c>
      <c r="E191" s="43"/>
      <c r="F191" s="229" t="s">
        <v>1345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159</v>
      </c>
      <c r="AU191" s="20" t="s">
        <v>79</v>
      </c>
    </row>
    <row r="192" s="2" customFormat="1" ht="16.5" customHeight="1">
      <c r="A192" s="41"/>
      <c r="B192" s="42"/>
      <c r="C192" s="215" t="s">
        <v>408</v>
      </c>
      <c r="D192" s="215" t="s">
        <v>153</v>
      </c>
      <c r="E192" s="216" t="s">
        <v>1346</v>
      </c>
      <c r="F192" s="217" t="s">
        <v>1347</v>
      </c>
      <c r="G192" s="218" t="s">
        <v>230</v>
      </c>
      <c r="H192" s="219">
        <v>102.84699999999999</v>
      </c>
      <c r="I192" s="220"/>
      <c r="J192" s="221">
        <f>ROUND(I192*H192,2)</f>
        <v>0</v>
      </c>
      <c r="K192" s="217" t="s">
        <v>157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500</v>
      </c>
      <c r="AT192" s="226" t="s">
        <v>153</v>
      </c>
      <c r="AU192" s="226" t="s">
        <v>79</v>
      </c>
      <c r="AY192" s="20" t="s">
        <v>151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500</v>
      </c>
      <c r="BM192" s="226" t="s">
        <v>399</v>
      </c>
    </row>
    <row r="193" s="2" customFormat="1">
      <c r="A193" s="41"/>
      <c r="B193" s="42"/>
      <c r="C193" s="43"/>
      <c r="D193" s="228" t="s">
        <v>159</v>
      </c>
      <c r="E193" s="43"/>
      <c r="F193" s="229" t="s">
        <v>1348</v>
      </c>
      <c r="G193" s="43"/>
      <c r="H193" s="43"/>
      <c r="I193" s="230"/>
      <c r="J193" s="43"/>
      <c r="K193" s="43"/>
      <c r="L193" s="47"/>
      <c r="M193" s="270"/>
      <c r="N193" s="271"/>
      <c r="O193" s="272"/>
      <c r="P193" s="272"/>
      <c r="Q193" s="272"/>
      <c r="R193" s="272"/>
      <c r="S193" s="272"/>
      <c r="T193" s="273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159</v>
      </c>
      <c r="AU193" s="20" t="s">
        <v>79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5vqm7Fo9eSQLTYtywd8VD1GEKvvDB2Z/BtM+a9WakvMfrAk4wk0a2kQE6pSIho0elkQ7tfiAr/W6GUuTR0mP0g==" hashValue="i6S+mA57tzh6I2PipP+iuvcWnvPVJ6vpyXUDysi9XQzcwpdHCXUdHTYL2gcXYBgxkueuyzFVrq0xJJVOm1xGUg==" algorithmName="SHA-512" password="88A1"/>
  <autoFilter ref="C87:K19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945421110"/>
    <hyperlink ref="F96" r:id="rId2" display="https://podminky.urs.cz/item/CS_URS_2024_01/741110312"/>
    <hyperlink ref="F100" r:id="rId3" display="https://podminky.urs.cz/item/CS_URS_2024_01/741110314"/>
    <hyperlink ref="F104" r:id="rId4" display="https://podminky.urs.cz/item/CS_URS_2024_01/741122122"/>
    <hyperlink ref="F111" r:id="rId5" display="https://podminky.urs.cz/item/CS_URS_2024_01/741122133"/>
    <hyperlink ref="F116" r:id="rId6" display="https://podminky.urs.cz/item/CS_URS_2024_01/741122143"/>
    <hyperlink ref="F121" r:id="rId7" display="https://podminky.urs.cz/item/CS_URS_2024_01/741130021"/>
    <hyperlink ref="F123" r:id="rId8" display="https://podminky.urs.cz/item/CS_URS_2024_01/741130026"/>
    <hyperlink ref="F125" r:id="rId9" display="https://podminky.urs.cz/item/CS_URS_2024_01/741410021"/>
    <hyperlink ref="F129" r:id="rId10" display="https://podminky.urs.cz/item/CS_URS_2024_01/741810003"/>
    <hyperlink ref="F131" r:id="rId11" display="https://podminky.urs.cz/item/CS_URS_2024_01/741820102"/>
    <hyperlink ref="F133" r:id="rId12" display="https://podminky.urs.cz/item/CS_URS_2024_01/998741101"/>
    <hyperlink ref="F136" r:id="rId13" display="https://podminky.urs.cz/item/CS_URS_2024_01/742122001"/>
    <hyperlink ref="F139" r:id="rId14" display="https://podminky.urs.cz/item/CS_URS_2024_01/998742101"/>
    <hyperlink ref="F143" r:id="rId15" display="https://podminky.urs.cz/item/CS_URS_2024_01/741371920"/>
    <hyperlink ref="F145" r:id="rId16" display="https://podminky.urs.cz/item/CS_URS_2024_01/210203901"/>
    <hyperlink ref="F148" r:id="rId17" display="https://podminky.urs.cz/item/CS_URS_2024_01/210204011"/>
    <hyperlink ref="F151" r:id="rId18" display="https://podminky.urs.cz/item/CS_URS_2024_01/210204201"/>
    <hyperlink ref="F154" r:id="rId19" display="https://podminky.urs.cz/item/CS_URS_2024_01/741372127"/>
    <hyperlink ref="F158" r:id="rId20" display="https://podminky.urs.cz/item/CS_URS_2024_01/210280131"/>
    <hyperlink ref="F161" r:id="rId21" display="https://podminky.urs.cz/item/CS_URS_2024_01/220960021"/>
    <hyperlink ref="F165" r:id="rId22" display="https://podminky.urs.cz/item/CS_URS_2024_01/460141112"/>
    <hyperlink ref="F168" r:id="rId23" display="https://podminky.urs.cz/item/CS_URS_2024_01/460171182"/>
    <hyperlink ref="F171" r:id="rId24" display="https://podminky.urs.cz/item/CS_URS_2024_01/460341113"/>
    <hyperlink ref="F174" r:id="rId25" display="https://podminky.urs.cz/item/CS_URS_2024_01/460341121"/>
    <hyperlink ref="F178" r:id="rId26" display="https://podminky.urs.cz/item/CS_URS_2024_01/460361111"/>
    <hyperlink ref="F181" r:id="rId27" display="https://podminky.urs.cz/item/CS_URS_2024_01/460451192"/>
    <hyperlink ref="F187" r:id="rId28" display="https://podminky.urs.cz/item/CS_URS_2024_01/460641113"/>
    <hyperlink ref="F189" r:id="rId29" display="https://podminky.urs.cz/item/CS_URS_2024_01/460661112"/>
    <hyperlink ref="F191" r:id="rId30" display="https://podminky.urs.cz/item/CS_URS_2024_01/460671113"/>
    <hyperlink ref="F193" r:id="rId31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1349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ROUND((SUM(BE82:BE105)),  2)</f>
        <v>0</v>
      </c>
      <c r="G33" s="41"/>
      <c r="H33" s="41"/>
      <c r="I33" s="160">
        <v>0.20999999999999999</v>
      </c>
      <c r="J33" s="159">
        <f>ROUND(((SUM(BE82:BE105))*I33),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ROUND((SUM(BF82:BF105)),  2)</f>
        <v>0</v>
      </c>
      <c r="G34" s="41"/>
      <c r="H34" s="41"/>
      <c r="I34" s="160">
        <v>0.12</v>
      </c>
      <c r="J34" s="159">
        <f>ROUND(((SUM(BF82:BF105))*I34),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ROUND((SUM(BG82:BG105)),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ROUND((SUM(BH82:BH105)),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ROUND((SUM(BI82:BI105)),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701 - Demolice garáží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1350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J93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19-2023-1 - Revitalizace veřejného prostranství v Líbeznicích u bytových domů, k.ú. Líbeznice - I.etapa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701 - Demolice garáží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29. 1. 2024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137</v>
      </c>
      <c r="D81" s="191" t="s">
        <v>54</v>
      </c>
      <c r="E81" s="191" t="s">
        <v>50</v>
      </c>
      <c r="F81" s="191" t="s">
        <v>51</v>
      </c>
      <c r="G81" s="191" t="s">
        <v>138</v>
      </c>
      <c r="H81" s="191" t="s">
        <v>139</v>
      </c>
      <c r="I81" s="191" t="s">
        <v>140</v>
      </c>
      <c r="J81" s="191" t="s">
        <v>125</v>
      </c>
      <c r="K81" s="192" t="s">
        <v>141</v>
      </c>
      <c r="L81" s="193"/>
      <c r="M81" s="95" t="s">
        <v>19</v>
      </c>
      <c r="N81" s="96" t="s">
        <v>39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</v>
      </c>
      <c r="S82" s="99"/>
      <c r="T82" s="197">
        <f>T83</f>
        <v>24.559200000000001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126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68</v>
      </c>
      <c r="E83" s="202" t="s">
        <v>149</v>
      </c>
      <c r="F83" s="202" t="s">
        <v>150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P84+P93</f>
        <v>0</v>
      </c>
      <c r="Q83" s="207"/>
      <c r="R83" s="208">
        <f>R84+R93</f>
        <v>0</v>
      </c>
      <c r="S83" s="207"/>
      <c r="T83" s="209">
        <f>T84+T93</f>
        <v>24.559200000000001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77</v>
      </c>
      <c r="AT83" s="211" t="s">
        <v>68</v>
      </c>
      <c r="AU83" s="211" t="s">
        <v>69</v>
      </c>
      <c r="AY83" s="210" t="s">
        <v>151</v>
      </c>
      <c r="BK83" s="212">
        <f>BK84+BK93</f>
        <v>0</v>
      </c>
    </row>
    <row r="84" s="12" customFormat="1" ht="22.8" customHeight="1">
      <c r="A84" s="12"/>
      <c r="B84" s="199"/>
      <c r="C84" s="200"/>
      <c r="D84" s="201" t="s">
        <v>68</v>
      </c>
      <c r="E84" s="213" t="s">
        <v>411</v>
      </c>
      <c r="F84" s="213" t="s">
        <v>1351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SUM(P85:P92)</f>
        <v>0</v>
      </c>
      <c r="Q84" s="207"/>
      <c r="R84" s="208">
        <f>SUM(R85:R92)</f>
        <v>0</v>
      </c>
      <c r="S84" s="207"/>
      <c r="T84" s="209">
        <f>SUM(T85:T92)</f>
        <v>24.559200000000001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77</v>
      </c>
      <c r="AT84" s="211" t="s">
        <v>68</v>
      </c>
      <c r="AU84" s="211" t="s">
        <v>77</v>
      </c>
      <c r="AY84" s="210" t="s">
        <v>151</v>
      </c>
      <c r="BK84" s="212">
        <f>SUM(BK85:BK92)</f>
        <v>0</v>
      </c>
    </row>
    <row r="85" s="2" customFormat="1" ht="16.5" customHeight="1">
      <c r="A85" s="41"/>
      <c r="B85" s="42"/>
      <c r="C85" s="215" t="s">
        <v>77</v>
      </c>
      <c r="D85" s="215" t="s">
        <v>153</v>
      </c>
      <c r="E85" s="216" t="s">
        <v>1352</v>
      </c>
      <c r="F85" s="217" t="s">
        <v>1353</v>
      </c>
      <c r="G85" s="218" t="s">
        <v>197</v>
      </c>
      <c r="H85" s="219">
        <v>9.8580000000000005</v>
      </c>
      <c r="I85" s="220"/>
      <c r="J85" s="221">
        <f>ROUND(I85*H85,2)</f>
        <v>0</v>
      </c>
      <c r="K85" s="217" t="s">
        <v>157</v>
      </c>
      <c r="L85" s="47"/>
      <c r="M85" s="222" t="s">
        <v>19</v>
      </c>
      <c r="N85" s="223" t="s">
        <v>40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2.3999999999999999</v>
      </c>
      <c r="T85" s="225">
        <f>S85*H85</f>
        <v>23.659200000000002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158</v>
      </c>
      <c r="AT85" s="226" t="s">
        <v>153</v>
      </c>
      <c r="AU85" s="226" t="s">
        <v>79</v>
      </c>
      <c r="AY85" s="20" t="s">
        <v>151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77</v>
      </c>
      <c r="BK85" s="227">
        <f>ROUND(I85*H85,2)</f>
        <v>0</v>
      </c>
      <c r="BL85" s="20" t="s">
        <v>158</v>
      </c>
      <c r="BM85" s="226" t="s">
        <v>79</v>
      </c>
    </row>
    <row r="86" s="2" customFormat="1">
      <c r="A86" s="41"/>
      <c r="B86" s="42"/>
      <c r="C86" s="43"/>
      <c r="D86" s="228" t="s">
        <v>159</v>
      </c>
      <c r="E86" s="43"/>
      <c r="F86" s="229" t="s">
        <v>1354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159</v>
      </c>
      <c r="AU86" s="20" t="s">
        <v>79</v>
      </c>
    </row>
    <row r="87" s="2" customFormat="1">
      <c r="A87" s="41"/>
      <c r="B87" s="42"/>
      <c r="C87" s="43"/>
      <c r="D87" s="235" t="s">
        <v>238</v>
      </c>
      <c r="E87" s="43"/>
      <c r="F87" s="256" t="s">
        <v>1355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238</v>
      </c>
      <c r="AU87" s="20" t="s">
        <v>79</v>
      </c>
    </row>
    <row r="88" s="13" customFormat="1">
      <c r="A88" s="13"/>
      <c r="B88" s="233"/>
      <c r="C88" s="234"/>
      <c r="D88" s="235" t="s">
        <v>161</v>
      </c>
      <c r="E88" s="236" t="s">
        <v>19</v>
      </c>
      <c r="F88" s="237" t="s">
        <v>1356</v>
      </c>
      <c r="G88" s="234"/>
      <c r="H88" s="238">
        <v>9.8580000000000005</v>
      </c>
      <c r="I88" s="239"/>
      <c r="J88" s="234"/>
      <c r="K88" s="234"/>
      <c r="L88" s="240"/>
      <c r="M88" s="241"/>
      <c r="N88" s="242"/>
      <c r="O88" s="242"/>
      <c r="P88" s="242"/>
      <c r="Q88" s="242"/>
      <c r="R88" s="242"/>
      <c r="S88" s="242"/>
      <c r="T88" s="24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4" t="s">
        <v>161</v>
      </c>
      <c r="AU88" s="244" t="s">
        <v>79</v>
      </c>
      <c r="AV88" s="13" t="s">
        <v>79</v>
      </c>
      <c r="AW88" s="13" t="s">
        <v>31</v>
      </c>
      <c r="AX88" s="13" t="s">
        <v>77</v>
      </c>
      <c r="AY88" s="244" t="s">
        <v>151</v>
      </c>
    </row>
    <row r="89" s="2" customFormat="1" ht="16.5" customHeight="1">
      <c r="A89" s="41"/>
      <c r="B89" s="42"/>
      <c r="C89" s="215" t="s">
        <v>79</v>
      </c>
      <c r="D89" s="215" t="s">
        <v>153</v>
      </c>
      <c r="E89" s="216" t="s">
        <v>1357</v>
      </c>
      <c r="F89" s="217" t="s">
        <v>1358</v>
      </c>
      <c r="G89" s="218" t="s">
        <v>230</v>
      </c>
      <c r="H89" s="219">
        <v>0.90000000000000002</v>
      </c>
      <c r="I89" s="220"/>
      <c r="J89" s="221">
        <f>ROUND(I89*H89,2)</f>
        <v>0</v>
      </c>
      <c r="K89" s="217" t="s">
        <v>157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1</v>
      </c>
      <c r="T89" s="225">
        <f>S89*H89</f>
        <v>0.90000000000000002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158</v>
      </c>
      <c r="AT89" s="226" t="s">
        <v>153</v>
      </c>
      <c r="AU89" s="226" t="s">
        <v>79</v>
      </c>
      <c r="AY89" s="20" t="s">
        <v>151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158</v>
      </c>
      <c r="BM89" s="226" t="s">
        <v>158</v>
      </c>
    </row>
    <row r="90" s="2" customFormat="1">
      <c r="A90" s="41"/>
      <c r="B90" s="42"/>
      <c r="C90" s="43"/>
      <c r="D90" s="228" t="s">
        <v>159</v>
      </c>
      <c r="E90" s="43"/>
      <c r="F90" s="229" t="s">
        <v>1359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159</v>
      </c>
      <c r="AU90" s="20" t="s">
        <v>79</v>
      </c>
    </row>
    <row r="91" s="2" customFormat="1">
      <c r="A91" s="41"/>
      <c r="B91" s="42"/>
      <c r="C91" s="43"/>
      <c r="D91" s="235" t="s">
        <v>238</v>
      </c>
      <c r="E91" s="43"/>
      <c r="F91" s="256" t="s">
        <v>1355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238</v>
      </c>
      <c r="AU91" s="20" t="s">
        <v>79</v>
      </c>
    </row>
    <row r="92" s="13" customFormat="1">
      <c r="A92" s="13"/>
      <c r="B92" s="233"/>
      <c r="C92" s="234"/>
      <c r="D92" s="235" t="s">
        <v>161</v>
      </c>
      <c r="E92" s="236" t="s">
        <v>19</v>
      </c>
      <c r="F92" s="237" t="s">
        <v>1360</v>
      </c>
      <c r="G92" s="234"/>
      <c r="H92" s="238">
        <v>0.90000000000000002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161</v>
      </c>
      <c r="AU92" s="244" t="s">
        <v>79</v>
      </c>
      <c r="AV92" s="13" t="s">
        <v>79</v>
      </c>
      <c r="AW92" s="13" t="s">
        <v>31</v>
      </c>
      <c r="AX92" s="13" t="s">
        <v>77</v>
      </c>
      <c r="AY92" s="244" t="s">
        <v>151</v>
      </c>
    </row>
    <row r="93" s="12" customFormat="1" ht="22.8" customHeight="1">
      <c r="A93" s="12"/>
      <c r="B93" s="199"/>
      <c r="C93" s="200"/>
      <c r="D93" s="201" t="s">
        <v>68</v>
      </c>
      <c r="E93" s="213" t="s">
        <v>454</v>
      </c>
      <c r="F93" s="213" t="s">
        <v>455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SUM(P94:P105)</f>
        <v>0</v>
      </c>
      <c r="Q93" s="207"/>
      <c r="R93" s="208">
        <f>SUM(R94:R105)</f>
        <v>0</v>
      </c>
      <c r="S93" s="207"/>
      <c r="T93" s="209">
        <f>SUM(T94:T105)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77</v>
      </c>
      <c r="AY93" s="210" t="s">
        <v>151</v>
      </c>
      <c r="BK93" s="212">
        <f>SUM(BK94:BK105)</f>
        <v>0</v>
      </c>
    </row>
    <row r="94" s="2" customFormat="1" ht="21.75" customHeight="1">
      <c r="A94" s="41"/>
      <c r="B94" s="42"/>
      <c r="C94" s="215" t="s">
        <v>167</v>
      </c>
      <c r="D94" s="215" t="s">
        <v>153</v>
      </c>
      <c r="E94" s="216" t="s">
        <v>1361</v>
      </c>
      <c r="F94" s="217" t="s">
        <v>1362</v>
      </c>
      <c r="G94" s="218" t="s">
        <v>230</v>
      </c>
      <c r="H94" s="219">
        <v>24.559000000000001</v>
      </c>
      <c r="I94" s="220"/>
      <c r="J94" s="221">
        <f>ROUND(I94*H94,2)</f>
        <v>0</v>
      </c>
      <c r="K94" s="217" t="s">
        <v>157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158</v>
      </c>
      <c r="AT94" s="226" t="s">
        <v>153</v>
      </c>
      <c r="AU94" s="226" t="s">
        <v>79</v>
      </c>
      <c r="AY94" s="20" t="s">
        <v>151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158</v>
      </c>
      <c r="BM94" s="226" t="s">
        <v>170</v>
      </c>
    </row>
    <row r="95" s="2" customFormat="1">
      <c r="A95" s="41"/>
      <c r="B95" s="42"/>
      <c r="C95" s="43"/>
      <c r="D95" s="228" t="s">
        <v>159</v>
      </c>
      <c r="E95" s="43"/>
      <c r="F95" s="229" t="s">
        <v>1363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159</v>
      </c>
      <c r="AU95" s="20" t="s">
        <v>79</v>
      </c>
    </row>
    <row r="96" s="13" customFormat="1">
      <c r="A96" s="13"/>
      <c r="B96" s="233"/>
      <c r="C96" s="234"/>
      <c r="D96" s="235" t="s">
        <v>161</v>
      </c>
      <c r="E96" s="236" t="s">
        <v>19</v>
      </c>
      <c r="F96" s="237" t="s">
        <v>1364</v>
      </c>
      <c r="G96" s="234"/>
      <c r="H96" s="238">
        <v>0.90000000000000002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161</v>
      </c>
      <c r="AU96" s="244" t="s">
        <v>79</v>
      </c>
      <c r="AV96" s="13" t="s">
        <v>79</v>
      </c>
      <c r="AW96" s="13" t="s">
        <v>31</v>
      </c>
      <c r="AX96" s="13" t="s">
        <v>69</v>
      </c>
      <c r="AY96" s="244" t="s">
        <v>151</v>
      </c>
    </row>
    <row r="97" s="13" customFormat="1">
      <c r="A97" s="13"/>
      <c r="B97" s="233"/>
      <c r="C97" s="234"/>
      <c r="D97" s="235" t="s">
        <v>161</v>
      </c>
      <c r="E97" s="236" t="s">
        <v>19</v>
      </c>
      <c r="F97" s="237" t="s">
        <v>1365</v>
      </c>
      <c r="G97" s="234"/>
      <c r="H97" s="238">
        <v>23.658999999999999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161</v>
      </c>
      <c r="AU97" s="244" t="s">
        <v>79</v>
      </c>
      <c r="AV97" s="13" t="s">
        <v>79</v>
      </c>
      <c r="AW97" s="13" t="s">
        <v>31</v>
      </c>
      <c r="AX97" s="13" t="s">
        <v>69</v>
      </c>
      <c r="AY97" s="244" t="s">
        <v>151</v>
      </c>
    </row>
    <row r="98" s="14" customFormat="1">
      <c r="A98" s="14"/>
      <c r="B98" s="245"/>
      <c r="C98" s="246"/>
      <c r="D98" s="235" t="s">
        <v>161</v>
      </c>
      <c r="E98" s="247" t="s">
        <v>19</v>
      </c>
      <c r="F98" s="248" t="s">
        <v>202</v>
      </c>
      <c r="G98" s="246"/>
      <c r="H98" s="249">
        <v>24.559000000000001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161</v>
      </c>
      <c r="AU98" s="255" t="s">
        <v>79</v>
      </c>
      <c r="AV98" s="14" t="s">
        <v>158</v>
      </c>
      <c r="AW98" s="14" t="s">
        <v>31</v>
      </c>
      <c r="AX98" s="14" t="s">
        <v>77</v>
      </c>
      <c r="AY98" s="255" t="s">
        <v>151</v>
      </c>
    </row>
    <row r="99" s="2" customFormat="1" ht="16.5" customHeight="1">
      <c r="A99" s="41"/>
      <c r="B99" s="42"/>
      <c r="C99" s="215" t="s">
        <v>158</v>
      </c>
      <c r="D99" s="215" t="s">
        <v>153</v>
      </c>
      <c r="E99" s="216" t="s">
        <v>1366</v>
      </c>
      <c r="F99" s="217" t="s">
        <v>1367</v>
      </c>
      <c r="G99" s="218" t="s">
        <v>230</v>
      </c>
      <c r="H99" s="219">
        <v>212.93100000000001</v>
      </c>
      <c r="I99" s="220"/>
      <c r="J99" s="221">
        <f>ROUND(I99*H99,2)</f>
        <v>0</v>
      </c>
      <c r="K99" s="217" t="s">
        <v>157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158</v>
      </c>
      <c r="AT99" s="226" t="s">
        <v>153</v>
      </c>
      <c r="AU99" s="226" t="s">
        <v>79</v>
      </c>
      <c r="AY99" s="20" t="s">
        <v>151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158</v>
      </c>
      <c r="BM99" s="226" t="s">
        <v>175</v>
      </c>
    </row>
    <row r="100" s="2" customFormat="1">
      <c r="A100" s="41"/>
      <c r="B100" s="42"/>
      <c r="C100" s="43"/>
      <c r="D100" s="228" t="s">
        <v>159</v>
      </c>
      <c r="E100" s="43"/>
      <c r="F100" s="229" t="s">
        <v>1368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159</v>
      </c>
      <c r="AU100" s="20" t="s">
        <v>79</v>
      </c>
    </row>
    <row r="101" s="2" customFormat="1">
      <c r="A101" s="41"/>
      <c r="B101" s="42"/>
      <c r="C101" s="43"/>
      <c r="D101" s="235" t="s">
        <v>238</v>
      </c>
      <c r="E101" s="43"/>
      <c r="F101" s="256" t="s">
        <v>469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238</v>
      </c>
      <c r="AU101" s="20" t="s">
        <v>79</v>
      </c>
    </row>
    <row r="102" s="13" customFormat="1">
      <c r="A102" s="13"/>
      <c r="B102" s="233"/>
      <c r="C102" s="234"/>
      <c r="D102" s="235" t="s">
        <v>161</v>
      </c>
      <c r="E102" s="236" t="s">
        <v>19</v>
      </c>
      <c r="F102" s="237" t="s">
        <v>1365</v>
      </c>
      <c r="G102" s="234"/>
      <c r="H102" s="238">
        <v>23.658999999999999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161</v>
      </c>
      <c r="AU102" s="244" t="s">
        <v>79</v>
      </c>
      <c r="AV102" s="13" t="s">
        <v>79</v>
      </c>
      <c r="AW102" s="13" t="s">
        <v>31</v>
      </c>
      <c r="AX102" s="13" t="s">
        <v>77</v>
      </c>
      <c r="AY102" s="244" t="s">
        <v>151</v>
      </c>
    </row>
    <row r="103" s="13" customFormat="1">
      <c r="A103" s="13"/>
      <c r="B103" s="233"/>
      <c r="C103" s="234"/>
      <c r="D103" s="235" t="s">
        <v>161</v>
      </c>
      <c r="E103" s="234"/>
      <c r="F103" s="237" t="s">
        <v>1369</v>
      </c>
      <c r="G103" s="234"/>
      <c r="H103" s="238">
        <v>212.93100000000001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161</v>
      </c>
      <c r="AU103" s="244" t="s">
        <v>79</v>
      </c>
      <c r="AV103" s="13" t="s">
        <v>79</v>
      </c>
      <c r="AW103" s="13" t="s">
        <v>4</v>
      </c>
      <c r="AX103" s="13" t="s">
        <v>77</v>
      </c>
      <c r="AY103" s="244" t="s">
        <v>151</v>
      </c>
    </row>
    <row r="104" s="2" customFormat="1" ht="24.15" customHeight="1">
      <c r="A104" s="41"/>
      <c r="B104" s="42"/>
      <c r="C104" s="215" t="s">
        <v>178</v>
      </c>
      <c r="D104" s="215" t="s">
        <v>153</v>
      </c>
      <c r="E104" s="216" t="s">
        <v>1370</v>
      </c>
      <c r="F104" s="217" t="s">
        <v>1371</v>
      </c>
      <c r="G104" s="218" t="s">
        <v>230</v>
      </c>
      <c r="H104" s="219">
        <v>24.559000000000001</v>
      </c>
      <c r="I104" s="220"/>
      <c r="J104" s="221">
        <f>ROUND(I104*H104,2)</f>
        <v>0</v>
      </c>
      <c r="K104" s="217" t="s">
        <v>157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158</v>
      </c>
      <c r="AT104" s="226" t="s">
        <v>153</v>
      </c>
      <c r="AU104" s="226" t="s">
        <v>79</v>
      </c>
      <c r="AY104" s="20" t="s">
        <v>151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158</v>
      </c>
      <c r="BM104" s="226" t="s">
        <v>181</v>
      </c>
    </row>
    <row r="105" s="2" customFormat="1">
      <c r="A105" s="41"/>
      <c r="B105" s="42"/>
      <c r="C105" s="43"/>
      <c r="D105" s="228" t="s">
        <v>159</v>
      </c>
      <c r="E105" s="43"/>
      <c r="F105" s="229" t="s">
        <v>1372</v>
      </c>
      <c r="G105" s="43"/>
      <c r="H105" s="43"/>
      <c r="I105" s="230"/>
      <c r="J105" s="43"/>
      <c r="K105" s="43"/>
      <c r="L105" s="47"/>
      <c r="M105" s="270"/>
      <c r="N105" s="271"/>
      <c r="O105" s="272"/>
      <c r="P105" s="272"/>
      <c r="Q105" s="272"/>
      <c r="R105" s="272"/>
      <c r="S105" s="272"/>
      <c r="T105" s="273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159</v>
      </c>
      <c r="AU105" s="20" t="s">
        <v>79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3CLgSfAlbOUoGAYNPjDsoijeZtlVbbZ+DWiIhUZWNNPEdOSbLEl6w6QHLayiO/qY4xReypuG/dLhOlIN3lvm/Q==" hashValue="sfyEuW8elm5KPwBnH5KYrMh8i+IJrfWw9abop/cCQzUJbTflTzAl1i6PQUKN2J8BMxkDB5h0JHVf9kUFcHdmKw==" algorithmName="SHA-512" password="88A1"/>
  <autoFilter ref="C81:K10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961055111"/>
    <hyperlink ref="F90" r:id="rId2" display="https://podminky.urs.cz/item/CS_URS_2024_01/981332111"/>
    <hyperlink ref="F95" r:id="rId3" display="https://podminky.urs.cz/item/CS_URS_2024_01/997006512"/>
    <hyperlink ref="F100" r:id="rId4" display="https://podminky.urs.cz/item/CS_URS_2024_01/997006519"/>
    <hyperlink ref="F105" r:id="rId5" display="https://podminky.urs.cz/item/CS_URS_2024_01/9970136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1373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ROUND((SUM(BE82:BE112)),  2)</f>
        <v>0</v>
      </c>
      <c r="G33" s="41"/>
      <c r="H33" s="41"/>
      <c r="I33" s="160">
        <v>0.20999999999999999</v>
      </c>
      <c r="J33" s="159">
        <f>ROUND(((SUM(BE82:BE112))*I33),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ROUND((SUM(BF82:BF112)),  2)</f>
        <v>0</v>
      </c>
      <c r="G34" s="41"/>
      <c r="H34" s="41"/>
      <c r="I34" s="160">
        <v>0.12</v>
      </c>
      <c r="J34" s="159">
        <f>ROUND(((SUM(BF82:BF112))*I34),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ROUND((SUM(BG82:BG112)),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ROUND((SUM(BH82:BH112)),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ROUND((SUM(BI82:BI112)),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800 - Ochranna stávají...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128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133</v>
      </c>
      <c r="E62" s="185"/>
      <c r="F62" s="185"/>
      <c r="G62" s="185"/>
      <c r="H62" s="185"/>
      <c r="I62" s="185"/>
      <c r="J62" s="186">
        <f>J110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19-2023-1 - Revitalizace veřejného prostranství v Líbeznicích u bytových domů, k.ú. Líbeznice - I.etapa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800 - Ochranna stávají...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29. 1. 2024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137</v>
      </c>
      <c r="D81" s="191" t="s">
        <v>54</v>
      </c>
      <c r="E81" s="191" t="s">
        <v>50</v>
      </c>
      <c r="F81" s="191" t="s">
        <v>51</v>
      </c>
      <c r="G81" s="191" t="s">
        <v>138</v>
      </c>
      <c r="H81" s="191" t="s">
        <v>139</v>
      </c>
      <c r="I81" s="191" t="s">
        <v>140</v>
      </c>
      <c r="J81" s="191" t="s">
        <v>125</v>
      </c>
      <c r="K81" s="192" t="s">
        <v>141</v>
      </c>
      <c r="L81" s="193"/>
      <c r="M81" s="95" t="s">
        <v>19</v>
      </c>
      <c r="N81" s="96" t="s">
        <v>39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0.15200000000000002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126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68</v>
      </c>
      <c r="E83" s="202" t="s">
        <v>149</v>
      </c>
      <c r="F83" s="202" t="s">
        <v>150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P84+P110</f>
        <v>0</v>
      </c>
      <c r="Q83" s="207"/>
      <c r="R83" s="208">
        <f>R84+R110</f>
        <v>0.15200000000000002</v>
      </c>
      <c r="S83" s="207"/>
      <c r="T83" s="209">
        <f>T84+T110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77</v>
      </c>
      <c r="AT83" s="211" t="s">
        <v>68</v>
      </c>
      <c r="AU83" s="211" t="s">
        <v>69</v>
      </c>
      <c r="AY83" s="210" t="s">
        <v>151</v>
      </c>
      <c r="BK83" s="212">
        <f>BK84+BK110</f>
        <v>0</v>
      </c>
    </row>
    <row r="84" s="12" customFormat="1" ht="22.8" customHeight="1">
      <c r="A84" s="12"/>
      <c r="B84" s="199"/>
      <c r="C84" s="200"/>
      <c r="D84" s="201" t="s">
        <v>68</v>
      </c>
      <c r="E84" s="213" t="s">
        <v>77</v>
      </c>
      <c r="F84" s="213" t="s">
        <v>152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SUM(P85:P109)</f>
        <v>0</v>
      </c>
      <c r="Q84" s="207"/>
      <c r="R84" s="208">
        <f>SUM(R85:R109)</f>
        <v>0.15200000000000002</v>
      </c>
      <c r="S84" s="207"/>
      <c r="T84" s="209">
        <f>SUM(T85:T109)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77</v>
      </c>
      <c r="AT84" s="211" t="s">
        <v>68</v>
      </c>
      <c r="AU84" s="211" t="s">
        <v>77</v>
      </c>
      <c r="AY84" s="210" t="s">
        <v>151</v>
      </c>
      <c r="BK84" s="212">
        <f>SUM(BK85:BK109)</f>
        <v>0</v>
      </c>
    </row>
    <row r="85" s="2" customFormat="1" ht="16.5" customHeight="1">
      <c r="A85" s="41"/>
      <c r="B85" s="42"/>
      <c r="C85" s="215" t="s">
        <v>77</v>
      </c>
      <c r="D85" s="215" t="s">
        <v>153</v>
      </c>
      <c r="E85" s="216" t="s">
        <v>1374</v>
      </c>
      <c r="F85" s="217" t="s">
        <v>1375</v>
      </c>
      <c r="G85" s="218" t="s">
        <v>197</v>
      </c>
      <c r="H85" s="219">
        <v>0.078</v>
      </c>
      <c r="I85" s="220"/>
      <c r="J85" s="221">
        <f>ROUND(I85*H85,2)</f>
        <v>0</v>
      </c>
      <c r="K85" s="217" t="s">
        <v>157</v>
      </c>
      <c r="L85" s="47"/>
      <c r="M85" s="222" t="s">
        <v>19</v>
      </c>
      <c r="N85" s="223" t="s">
        <v>40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158</v>
      </c>
      <c r="AT85" s="226" t="s">
        <v>153</v>
      </c>
      <c r="AU85" s="226" t="s">
        <v>79</v>
      </c>
      <c r="AY85" s="20" t="s">
        <v>151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77</v>
      </c>
      <c r="BK85" s="227">
        <f>ROUND(I85*H85,2)</f>
        <v>0</v>
      </c>
      <c r="BL85" s="20" t="s">
        <v>158</v>
      </c>
      <c r="BM85" s="226" t="s">
        <v>79</v>
      </c>
    </row>
    <row r="86" s="2" customFormat="1">
      <c r="A86" s="41"/>
      <c r="B86" s="42"/>
      <c r="C86" s="43"/>
      <c r="D86" s="228" t="s">
        <v>159</v>
      </c>
      <c r="E86" s="43"/>
      <c r="F86" s="229" t="s">
        <v>1376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159</v>
      </c>
      <c r="AU86" s="20" t="s">
        <v>79</v>
      </c>
    </row>
    <row r="87" s="13" customFormat="1">
      <c r="A87" s="13"/>
      <c r="B87" s="233"/>
      <c r="C87" s="234"/>
      <c r="D87" s="235" t="s">
        <v>161</v>
      </c>
      <c r="E87" s="236" t="s">
        <v>19</v>
      </c>
      <c r="F87" s="237" t="s">
        <v>1377</v>
      </c>
      <c r="G87" s="234"/>
      <c r="H87" s="238">
        <v>0.078</v>
      </c>
      <c r="I87" s="239"/>
      <c r="J87" s="234"/>
      <c r="K87" s="234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161</v>
      </c>
      <c r="AU87" s="244" t="s">
        <v>79</v>
      </c>
      <c r="AV87" s="13" t="s">
        <v>79</v>
      </c>
      <c r="AW87" s="13" t="s">
        <v>31</v>
      </c>
      <c r="AX87" s="13" t="s">
        <v>77</v>
      </c>
      <c r="AY87" s="244" t="s">
        <v>151</v>
      </c>
    </row>
    <row r="88" s="2" customFormat="1" ht="37.8" customHeight="1">
      <c r="A88" s="41"/>
      <c r="B88" s="42"/>
      <c r="C88" s="215" t="s">
        <v>79</v>
      </c>
      <c r="D88" s="215" t="s">
        <v>153</v>
      </c>
      <c r="E88" s="216" t="s">
        <v>218</v>
      </c>
      <c r="F88" s="217" t="s">
        <v>219</v>
      </c>
      <c r="G88" s="218" t="s">
        <v>197</v>
      </c>
      <c r="H88" s="219">
        <v>0.078</v>
      </c>
      <c r="I88" s="220"/>
      <c r="J88" s="221">
        <f>ROUND(I88*H88,2)</f>
        <v>0</v>
      </c>
      <c r="K88" s="217" t="s">
        <v>157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158</v>
      </c>
      <c r="AT88" s="226" t="s">
        <v>153</v>
      </c>
      <c r="AU88" s="226" t="s">
        <v>79</v>
      </c>
      <c r="AY88" s="20" t="s">
        <v>151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158</v>
      </c>
      <c r="BM88" s="226" t="s">
        <v>158</v>
      </c>
    </row>
    <row r="89" s="2" customFormat="1">
      <c r="A89" s="41"/>
      <c r="B89" s="42"/>
      <c r="C89" s="43"/>
      <c r="D89" s="228" t="s">
        <v>159</v>
      </c>
      <c r="E89" s="43"/>
      <c r="F89" s="229" t="s">
        <v>221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159</v>
      </c>
      <c r="AU89" s="20" t="s">
        <v>79</v>
      </c>
    </row>
    <row r="90" s="2" customFormat="1">
      <c r="A90" s="41"/>
      <c r="B90" s="42"/>
      <c r="C90" s="43"/>
      <c r="D90" s="235" t="s">
        <v>238</v>
      </c>
      <c r="E90" s="43"/>
      <c r="F90" s="256" t="s">
        <v>469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238</v>
      </c>
      <c r="AU90" s="20" t="s">
        <v>79</v>
      </c>
    </row>
    <row r="91" s="13" customFormat="1">
      <c r="A91" s="13"/>
      <c r="B91" s="233"/>
      <c r="C91" s="234"/>
      <c r="D91" s="235" t="s">
        <v>161</v>
      </c>
      <c r="E91" s="236" t="s">
        <v>19</v>
      </c>
      <c r="F91" s="237" t="s">
        <v>1378</v>
      </c>
      <c r="G91" s="234"/>
      <c r="H91" s="238">
        <v>0.078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161</v>
      </c>
      <c r="AU91" s="244" t="s">
        <v>79</v>
      </c>
      <c r="AV91" s="13" t="s">
        <v>79</v>
      </c>
      <c r="AW91" s="13" t="s">
        <v>31</v>
      </c>
      <c r="AX91" s="13" t="s">
        <v>77</v>
      </c>
      <c r="AY91" s="244" t="s">
        <v>151</v>
      </c>
    </row>
    <row r="92" s="2" customFormat="1" ht="24.15" customHeight="1">
      <c r="A92" s="41"/>
      <c r="B92" s="42"/>
      <c r="C92" s="215" t="s">
        <v>167</v>
      </c>
      <c r="D92" s="215" t="s">
        <v>153</v>
      </c>
      <c r="E92" s="216" t="s">
        <v>1379</v>
      </c>
      <c r="F92" s="217" t="s">
        <v>1380</v>
      </c>
      <c r="G92" s="218" t="s">
        <v>197</v>
      </c>
      <c r="H92" s="219">
        <v>0.078</v>
      </c>
      <c r="I92" s="220"/>
      <c r="J92" s="221">
        <f>ROUND(I92*H92,2)</f>
        <v>0</v>
      </c>
      <c r="K92" s="217" t="s">
        <v>157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158</v>
      </c>
      <c r="AT92" s="226" t="s">
        <v>153</v>
      </c>
      <c r="AU92" s="226" t="s">
        <v>79</v>
      </c>
      <c r="AY92" s="20" t="s">
        <v>151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158</v>
      </c>
      <c r="BM92" s="226" t="s">
        <v>1381</v>
      </c>
    </row>
    <row r="93" s="2" customFormat="1">
      <c r="A93" s="41"/>
      <c r="B93" s="42"/>
      <c r="C93" s="43"/>
      <c r="D93" s="228" t="s">
        <v>159</v>
      </c>
      <c r="E93" s="43"/>
      <c r="F93" s="229" t="s">
        <v>1382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159</v>
      </c>
      <c r="AU93" s="20" t="s">
        <v>79</v>
      </c>
    </row>
    <row r="94" s="2" customFormat="1" ht="24.15" customHeight="1">
      <c r="A94" s="41"/>
      <c r="B94" s="42"/>
      <c r="C94" s="215" t="s">
        <v>158</v>
      </c>
      <c r="D94" s="215" t="s">
        <v>153</v>
      </c>
      <c r="E94" s="216" t="s">
        <v>599</v>
      </c>
      <c r="F94" s="217" t="s">
        <v>484</v>
      </c>
      <c r="G94" s="218" t="s">
        <v>230</v>
      </c>
      <c r="H94" s="219">
        <v>0.125</v>
      </c>
      <c r="I94" s="220"/>
      <c r="J94" s="221">
        <f>ROUND(I94*H94,2)</f>
        <v>0</v>
      </c>
      <c r="K94" s="217" t="s">
        <v>157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158</v>
      </c>
      <c r="AT94" s="226" t="s">
        <v>153</v>
      </c>
      <c r="AU94" s="226" t="s">
        <v>79</v>
      </c>
      <c r="AY94" s="20" t="s">
        <v>151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158</v>
      </c>
      <c r="BM94" s="226" t="s">
        <v>170</v>
      </c>
    </row>
    <row r="95" s="2" customFormat="1">
      <c r="A95" s="41"/>
      <c r="B95" s="42"/>
      <c r="C95" s="43"/>
      <c r="D95" s="228" t="s">
        <v>159</v>
      </c>
      <c r="E95" s="43"/>
      <c r="F95" s="229" t="s">
        <v>600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159</v>
      </c>
      <c r="AU95" s="20" t="s">
        <v>79</v>
      </c>
    </row>
    <row r="96" s="13" customFormat="1">
      <c r="A96" s="13"/>
      <c r="B96" s="233"/>
      <c r="C96" s="234"/>
      <c r="D96" s="235" t="s">
        <v>161</v>
      </c>
      <c r="E96" s="234"/>
      <c r="F96" s="237" t="s">
        <v>1383</v>
      </c>
      <c r="G96" s="234"/>
      <c r="H96" s="238">
        <v>0.125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161</v>
      </c>
      <c r="AU96" s="244" t="s">
        <v>79</v>
      </c>
      <c r="AV96" s="13" t="s">
        <v>79</v>
      </c>
      <c r="AW96" s="13" t="s">
        <v>4</v>
      </c>
      <c r="AX96" s="13" t="s">
        <v>77</v>
      </c>
      <c r="AY96" s="244" t="s">
        <v>151</v>
      </c>
    </row>
    <row r="97" s="2" customFormat="1" ht="21.75" customHeight="1">
      <c r="A97" s="41"/>
      <c r="B97" s="42"/>
      <c r="C97" s="215" t="s">
        <v>178</v>
      </c>
      <c r="D97" s="215" t="s">
        <v>153</v>
      </c>
      <c r="E97" s="216" t="s">
        <v>1384</v>
      </c>
      <c r="F97" s="217" t="s">
        <v>1385</v>
      </c>
      <c r="G97" s="218" t="s">
        <v>363</v>
      </c>
      <c r="H97" s="219">
        <v>1</v>
      </c>
      <c r="I97" s="220"/>
      <c r="J97" s="221">
        <f>ROUND(I97*H97,2)</f>
        <v>0</v>
      </c>
      <c r="K97" s="217" t="s">
        <v>157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158</v>
      </c>
      <c r="AT97" s="226" t="s">
        <v>153</v>
      </c>
      <c r="AU97" s="226" t="s">
        <v>79</v>
      </c>
      <c r="AY97" s="20" t="s">
        <v>151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158</v>
      </c>
      <c r="BM97" s="226" t="s">
        <v>1386</v>
      </c>
    </row>
    <row r="98" s="2" customFormat="1">
      <c r="A98" s="41"/>
      <c r="B98" s="42"/>
      <c r="C98" s="43"/>
      <c r="D98" s="228" t="s">
        <v>159</v>
      </c>
      <c r="E98" s="43"/>
      <c r="F98" s="229" t="s">
        <v>1387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159</v>
      </c>
      <c r="AU98" s="20" t="s">
        <v>79</v>
      </c>
    </row>
    <row r="99" s="2" customFormat="1" ht="16.5" customHeight="1">
      <c r="A99" s="41"/>
      <c r="B99" s="42"/>
      <c r="C99" s="257" t="s">
        <v>170</v>
      </c>
      <c r="D99" s="257" t="s">
        <v>249</v>
      </c>
      <c r="E99" s="258" t="s">
        <v>1388</v>
      </c>
      <c r="F99" s="259" t="s">
        <v>1389</v>
      </c>
      <c r="G99" s="260" t="s">
        <v>230</v>
      </c>
      <c r="H99" s="261">
        <v>0.14000000000000001</v>
      </c>
      <c r="I99" s="262"/>
      <c r="J99" s="263">
        <f>ROUND(I99*H99,2)</f>
        <v>0</v>
      </c>
      <c r="K99" s="259" t="s">
        <v>157</v>
      </c>
      <c r="L99" s="264"/>
      <c r="M99" s="265" t="s">
        <v>19</v>
      </c>
      <c r="N99" s="266" t="s">
        <v>40</v>
      </c>
      <c r="O99" s="87"/>
      <c r="P99" s="224">
        <f>O99*H99</f>
        <v>0</v>
      </c>
      <c r="Q99" s="224">
        <v>1</v>
      </c>
      <c r="R99" s="224">
        <f>Q99*H99</f>
        <v>0.14000000000000001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175</v>
      </c>
      <c r="AT99" s="226" t="s">
        <v>249</v>
      </c>
      <c r="AU99" s="226" t="s">
        <v>79</v>
      </c>
      <c r="AY99" s="20" t="s">
        <v>151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158</v>
      </c>
      <c r="BM99" s="226" t="s">
        <v>8</v>
      </c>
    </row>
    <row r="100" s="13" customFormat="1">
      <c r="A100" s="13"/>
      <c r="B100" s="233"/>
      <c r="C100" s="234"/>
      <c r="D100" s="235" t="s">
        <v>161</v>
      </c>
      <c r="E100" s="236" t="s">
        <v>19</v>
      </c>
      <c r="F100" s="237" t="s">
        <v>1390</v>
      </c>
      <c r="G100" s="234"/>
      <c r="H100" s="238">
        <v>0.078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161</v>
      </c>
      <c r="AU100" s="244" t="s">
        <v>79</v>
      </c>
      <c r="AV100" s="13" t="s">
        <v>79</v>
      </c>
      <c r="AW100" s="13" t="s">
        <v>31</v>
      </c>
      <c r="AX100" s="13" t="s">
        <v>77</v>
      </c>
      <c r="AY100" s="244" t="s">
        <v>151</v>
      </c>
    </row>
    <row r="101" s="13" customFormat="1">
      <c r="A101" s="13"/>
      <c r="B101" s="233"/>
      <c r="C101" s="234"/>
      <c r="D101" s="235" t="s">
        <v>161</v>
      </c>
      <c r="E101" s="234"/>
      <c r="F101" s="237" t="s">
        <v>1391</v>
      </c>
      <c r="G101" s="234"/>
      <c r="H101" s="238">
        <v>0.14000000000000001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161</v>
      </c>
      <c r="AU101" s="244" t="s">
        <v>79</v>
      </c>
      <c r="AV101" s="13" t="s">
        <v>79</v>
      </c>
      <c r="AW101" s="13" t="s">
        <v>4</v>
      </c>
      <c r="AX101" s="13" t="s">
        <v>77</v>
      </c>
      <c r="AY101" s="244" t="s">
        <v>151</v>
      </c>
    </row>
    <row r="102" s="2" customFormat="1" ht="16.5" customHeight="1">
      <c r="A102" s="41"/>
      <c r="B102" s="42"/>
      <c r="C102" s="215" t="s">
        <v>188</v>
      </c>
      <c r="D102" s="215" t="s">
        <v>153</v>
      </c>
      <c r="E102" s="216" t="s">
        <v>1392</v>
      </c>
      <c r="F102" s="217" t="s">
        <v>1393</v>
      </c>
      <c r="G102" s="218" t="s">
        <v>363</v>
      </c>
      <c r="H102" s="219">
        <v>1</v>
      </c>
      <c r="I102" s="220"/>
      <c r="J102" s="221">
        <f>ROUND(I102*H102,2)</f>
        <v>0</v>
      </c>
      <c r="K102" s="217" t="s">
        <v>157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158</v>
      </c>
      <c r="AT102" s="226" t="s">
        <v>153</v>
      </c>
      <c r="AU102" s="226" t="s">
        <v>79</v>
      </c>
      <c r="AY102" s="20" t="s">
        <v>151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158</v>
      </c>
      <c r="BM102" s="226" t="s">
        <v>192</v>
      </c>
    </row>
    <row r="103" s="2" customFormat="1">
      <c r="A103" s="41"/>
      <c r="B103" s="42"/>
      <c r="C103" s="43"/>
      <c r="D103" s="228" t="s">
        <v>159</v>
      </c>
      <c r="E103" s="43"/>
      <c r="F103" s="229" t="s">
        <v>1394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159</v>
      </c>
      <c r="AU103" s="20" t="s">
        <v>79</v>
      </c>
    </row>
    <row r="104" s="2" customFormat="1" ht="16.5" customHeight="1">
      <c r="A104" s="41"/>
      <c r="B104" s="42"/>
      <c r="C104" s="257" t="s">
        <v>175</v>
      </c>
      <c r="D104" s="257" t="s">
        <v>249</v>
      </c>
      <c r="E104" s="258" t="s">
        <v>1395</v>
      </c>
      <c r="F104" s="259" t="s">
        <v>1396</v>
      </c>
      <c r="G104" s="260" t="s">
        <v>1041</v>
      </c>
      <c r="H104" s="261">
        <v>1</v>
      </c>
      <c r="I104" s="262"/>
      <c r="J104" s="263">
        <f>ROUND(I104*H104,2)</f>
        <v>0</v>
      </c>
      <c r="K104" s="259" t="s">
        <v>157</v>
      </c>
      <c r="L104" s="264"/>
      <c r="M104" s="265" t="s">
        <v>19</v>
      </c>
      <c r="N104" s="266" t="s">
        <v>40</v>
      </c>
      <c r="O104" s="87"/>
      <c r="P104" s="224">
        <f>O104*H104</f>
        <v>0</v>
      </c>
      <c r="Q104" s="224">
        <v>0.012</v>
      </c>
      <c r="R104" s="224">
        <f>Q104*H104</f>
        <v>0.012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175</v>
      </c>
      <c r="AT104" s="226" t="s">
        <v>249</v>
      </c>
      <c r="AU104" s="226" t="s">
        <v>79</v>
      </c>
      <c r="AY104" s="20" t="s">
        <v>151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158</v>
      </c>
      <c r="BM104" s="226" t="s">
        <v>198</v>
      </c>
    </row>
    <row r="105" s="2" customFormat="1" ht="21.75" customHeight="1">
      <c r="A105" s="41"/>
      <c r="B105" s="42"/>
      <c r="C105" s="215" t="s">
        <v>203</v>
      </c>
      <c r="D105" s="215" t="s">
        <v>153</v>
      </c>
      <c r="E105" s="216" t="s">
        <v>1397</v>
      </c>
      <c r="F105" s="217" t="s">
        <v>1398</v>
      </c>
      <c r="G105" s="218" t="s">
        <v>363</v>
      </c>
      <c r="H105" s="219">
        <v>1</v>
      </c>
      <c r="I105" s="220"/>
      <c r="J105" s="221">
        <f>ROUND(I105*H105,2)</f>
        <v>0</v>
      </c>
      <c r="K105" s="217" t="s">
        <v>157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158</v>
      </c>
      <c r="AT105" s="226" t="s">
        <v>153</v>
      </c>
      <c r="AU105" s="226" t="s">
        <v>79</v>
      </c>
      <c r="AY105" s="20" t="s">
        <v>151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158</v>
      </c>
      <c r="BM105" s="226" t="s">
        <v>206</v>
      </c>
    </row>
    <row r="106" s="2" customFormat="1">
      <c r="A106" s="41"/>
      <c r="B106" s="42"/>
      <c r="C106" s="43"/>
      <c r="D106" s="228" t="s">
        <v>159</v>
      </c>
      <c r="E106" s="43"/>
      <c r="F106" s="229" t="s">
        <v>1399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159</v>
      </c>
      <c r="AU106" s="20" t="s">
        <v>79</v>
      </c>
    </row>
    <row r="107" s="2" customFormat="1">
      <c r="A107" s="41"/>
      <c r="B107" s="42"/>
      <c r="C107" s="43"/>
      <c r="D107" s="235" t="s">
        <v>238</v>
      </c>
      <c r="E107" s="43"/>
      <c r="F107" s="256" t="s">
        <v>1400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238</v>
      </c>
      <c r="AU107" s="20" t="s">
        <v>79</v>
      </c>
    </row>
    <row r="108" s="2" customFormat="1" ht="24.15" customHeight="1">
      <c r="A108" s="41"/>
      <c r="B108" s="42"/>
      <c r="C108" s="215" t="s">
        <v>181</v>
      </c>
      <c r="D108" s="215" t="s">
        <v>153</v>
      </c>
      <c r="E108" s="216" t="s">
        <v>1401</v>
      </c>
      <c r="F108" s="217" t="s">
        <v>1402</v>
      </c>
      <c r="G108" s="218" t="s">
        <v>363</v>
      </c>
      <c r="H108" s="219">
        <v>1</v>
      </c>
      <c r="I108" s="220"/>
      <c r="J108" s="221">
        <f>ROUND(I108*H108,2)</f>
        <v>0</v>
      </c>
      <c r="K108" s="217" t="s">
        <v>157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158</v>
      </c>
      <c r="AT108" s="226" t="s">
        <v>153</v>
      </c>
      <c r="AU108" s="226" t="s">
        <v>79</v>
      </c>
      <c r="AY108" s="20" t="s">
        <v>151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158</v>
      </c>
      <c r="BM108" s="226" t="s">
        <v>214</v>
      </c>
    </row>
    <row r="109" s="2" customFormat="1">
      <c r="A109" s="41"/>
      <c r="B109" s="42"/>
      <c r="C109" s="43"/>
      <c r="D109" s="228" t="s">
        <v>159</v>
      </c>
      <c r="E109" s="43"/>
      <c r="F109" s="229" t="s">
        <v>1403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159</v>
      </c>
      <c r="AU109" s="20" t="s">
        <v>79</v>
      </c>
    </row>
    <row r="110" s="12" customFormat="1" ht="22.8" customHeight="1">
      <c r="A110" s="12"/>
      <c r="B110" s="199"/>
      <c r="C110" s="200"/>
      <c r="D110" s="201" t="s">
        <v>68</v>
      </c>
      <c r="E110" s="213" t="s">
        <v>488</v>
      </c>
      <c r="F110" s="213" t="s">
        <v>489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SUM(P111:P112)</f>
        <v>0</v>
      </c>
      <c r="Q110" s="207"/>
      <c r="R110" s="208">
        <f>SUM(R111:R112)</f>
        <v>0</v>
      </c>
      <c r="S110" s="207"/>
      <c r="T110" s="209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77</v>
      </c>
      <c r="AT110" s="211" t="s">
        <v>68</v>
      </c>
      <c r="AU110" s="211" t="s">
        <v>77</v>
      </c>
      <c r="AY110" s="210" t="s">
        <v>151</v>
      </c>
      <c r="BK110" s="212">
        <f>SUM(BK111:BK112)</f>
        <v>0</v>
      </c>
    </row>
    <row r="111" s="2" customFormat="1" ht="21.75" customHeight="1">
      <c r="A111" s="41"/>
      <c r="B111" s="42"/>
      <c r="C111" s="215" t="s">
        <v>217</v>
      </c>
      <c r="D111" s="215" t="s">
        <v>153</v>
      </c>
      <c r="E111" s="216" t="s">
        <v>1404</v>
      </c>
      <c r="F111" s="217" t="s">
        <v>1405</v>
      </c>
      <c r="G111" s="218" t="s">
        <v>230</v>
      </c>
      <c r="H111" s="219">
        <v>0.152</v>
      </c>
      <c r="I111" s="220"/>
      <c r="J111" s="221">
        <f>ROUND(I111*H111,2)</f>
        <v>0</v>
      </c>
      <c r="K111" s="217" t="s">
        <v>157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158</v>
      </c>
      <c r="AT111" s="226" t="s">
        <v>153</v>
      </c>
      <c r="AU111" s="226" t="s">
        <v>79</v>
      </c>
      <c r="AY111" s="20" t="s">
        <v>151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158</v>
      </c>
      <c r="BM111" s="226" t="s">
        <v>278</v>
      </c>
    </row>
    <row r="112" s="2" customFormat="1">
      <c r="A112" s="41"/>
      <c r="B112" s="42"/>
      <c r="C112" s="43"/>
      <c r="D112" s="228" t="s">
        <v>159</v>
      </c>
      <c r="E112" s="43"/>
      <c r="F112" s="229" t="s">
        <v>1406</v>
      </c>
      <c r="G112" s="43"/>
      <c r="H112" s="43"/>
      <c r="I112" s="230"/>
      <c r="J112" s="43"/>
      <c r="K112" s="43"/>
      <c r="L112" s="47"/>
      <c r="M112" s="270"/>
      <c r="N112" s="271"/>
      <c r="O112" s="272"/>
      <c r="P112" s="272"/>
      <c r="Q112" s="272"/>
      <c r="R112" s="272"/>
      <c r="S112" s="272"/>
      <c r="T112" s="273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159</v>
      </c>
      <c r="AU112" s="20" t="s">
        <v>79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KV6z/Q++J7p9RHm7hvb0OE8reuLpYWc0ZG4jNo3qg5Rj0SnJMO8mhc9Ay6eCLlDNzc3087KV54IlXYDVOLY9yg==" hashValue="vy5ZiPjI86p0Hczl0sHPTC5KLrtIwCIdhY83qqeeZGC5BHc4wOal9IB0TZWkBg4qc/xopcRWQNjN9PU/5bFYZQ==" algorithmName="SHA-512" password="88A1"/>
  <autoFilter ref="C81:K11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122211101"/>
    <hyperlink ref="F89" r:id="rId2" display="https://podminky.urs.cz/item/CS_URS_2024_01/162751117"/>
    <hyperlink ref="F93" r:id="rId3" display="https://podminky.urs.cz/item/CS_URS_2024_01/167111101"/>
    <hyperlink ref="F95" r:id="rId4" display="https://podminky.urs.cz/item/CS_URS_2024_01/171201221"/>
    <hyperlink ref="F98" r:id="rId5" display="https://podminky.urs.cz/item/CS_URS_2024_01/184215411"/>
    <hyperlink ref="F103" r:id="rId6" display="https://podminky.urs.cz/item/CS_URS_2024_01/184818312"/>
    <hyperlink ref="F106" r:id="rId7" display="https://podminky.urs.cz/item/CS_URS_2024_01/184851512"/>
    <hyperlink ref="F109" r:id="rId8" display="https://podminky.urs.cz/item/CS_URS_2024_01/184852444"/>
    <hyperlink ref="F112" r:id="rId9" display="https://podminky.urs.cz/item/CS_URS_2024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1" customFormat="1" ht="12" customHeight="1">
      <c r="B8" s="23"/>
      <c r="D8" s="145" t="s">
        <v>121</v>
      </c>
      <c r="L8" s="23"/>
    </row>
    <row r="9" s="2" customFormat="1" ht="16.5" customHeight="1">
      <c r="A9" s="41"/>
      <c r="B9" s="47"/>
      <c r="C9" s="41"/>
      <c r="D9" s="41"/>
      <c r="E9" s="146" t="s">
        <v>1407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1408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1409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29. 1. 2024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ROUND((SUM(BE92:BE401)),  2)</f>
        <v>0</v>
      </c>
      <c r="G35" s="41"/>
      <c r="H35" s="41"/>
      <c r="I35" s="160">
        <v>0.20999999999999999</v>
      </c>
      <c r="J35" s="159">
        <f>ROUND(((SUM(BE92:BE401))*I35),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ROUND((SUM(BF92:BF401)),  2)</f>
        <v>0</v>
      </c>
      <c r="G36" s="41"/>
      <c r="H36" s="41"/>
      <c r="I36" s="160">
        <v>0.12</v>
      </c>
      <c r="J36" s="159">
        <f>ROUND(((SUM(BF92:BF401))*I36),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ROUND((SUM(BG92:BG401)),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ROUND((SUM(BH92:BH401)),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ROUND((SUM(BI92:BI401)),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123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19-2023-1 - Revitalizace veřejného prostranství v Líbeznicích u bytových domů, k.ú. Líbeznice - I.etapa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1407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1408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Výsadba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29. 1. 2024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124</v>
      </c>
      <c r="D61" s="174"/>
      <c r="E61" s="174"/>
      <c r="F61" s="174"/>
      <c r="G61" s="174"/>
      <c r="H61" s="174"/>
      <c r="I61" s="174"/>
      <c r="J61" s="175" t="s">
        <v>125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126</v>
      </c>
    </row>
    <row r="64" s="9" customFormat="1" ht="24.96" customHeight="1">
      <c r="A64" s="9"/>
      <c r="B64" s="177"/>
      <c r="C64" s="178"/>
      <c r="D64" s="179" t="s">
        <v>127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128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J372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686</v>
      </c>
      <c r="E67" s="185"/>
      <c r="F67" s="185"/>
      <c r="G67" s="185"/>
      <c r="H67" s="185"/>
      <c r="I67" s="185"/>
      <c r="J67" s="186">
        <f>J380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133</v>
      </c>
      <c r="E68" s="185"/>
      <c r="F68" s="185"/>
      <c r="G68" s="185"/>
      <c r="H68" s="185"/>
      <c r="I68" s="185"/>
      <c r="J68" s="186">
        <f>J386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687</v>
      </c>
      <c r="E69" s="180"/>
      <c r="F69" s="180"/>
      <c r="G69" s="180"/>
      <c r="H69" s="180"/>
      <c r="I69" s="180"/>
      <c r="J69" s="181">
        <f>J389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1410</v>
      </c>
      <c r="E70" s="185"/>
      <c r="F70" s="185"/>
      <c r="G70" s="185"/>
      <c r="H70" s="185"/>
      <c r="I70" s="185"/>
      <c r="J70" s="186">
        <f>J390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19-2023-1 - Revitalizace veřejného prostranství v Líbeznicích u bytových domů, k.ú. Líbeznice - I.etapa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121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1407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1408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01 - Výsadba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29. 1. 2024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30</v>
      </c>
      <c r="J88" s="39" t="str">
        <f>E23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IF(E20="","",E20)</f>
        <v>Vyplň údaj</v>
      </c>
      <c r="G89" s="43"/>
      <c r="H89" s="43"/>
      <c r="I89" s="35" t="s">
        <v>32</v>
      </c>
      <c r="J89" s="39" t="str">
        <f>E26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137</v>
      </c>
      <c r="D91" s="191" t="s">
        <v>54</v>
      </c>
      <c r="E91" s="191" t="s">
        <v>50</v>
      </c>
      <c r="F91" s="191" t="s">
        <v>51</v>
      </c>
      <c r="G91" s="191" t="s">
        <v>138</v>
      </c>
      <c r="H91" s="191" t="s">
        <v>139</v>
      </c>
      <c r="I91" s="191" t="s">
        <v>140</v>
      </c>
      <c r="J91" s="191" t="s">
        <v>125</v>
      </c>
      <c r="K91" s="192" t="s">
        <v>141</v>
      </c>
      <c r="L91" s="193"/>
      <c r="M91" s="95" t="s">
        <v>19</v>
      </c>
      <c r="N91" s="96" t="s">
        <v>39</v>
      </c>
      <c r="O91" s="96" t="s">
        <v>142</v>
      </c>
      <c r="P91" s="96" t="s">
        <v>143</v>
      </c>
      <c r="Q91" s="96" t="s">
        <v>144</v>
      </c>
      <c r="R91" s="96" t="s">
        <v>145</v>
      </c>
      <c r="S91" s="96" t="s">
        <v>146</v>
      </c>
      <c r="T91" s="97" t="s">
        <v>147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148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P93+P389</f>
        <v>0</v>
      </c>
      <c r="Q92" s="99"/>
      <c r="R92" s="196">
        <f>R93+R389</f>
        <v>72.85188001600001</v>
      </c>
      <c r="S92" s="99"/>
      <c r="T92" s="197">
        <f>T93+T389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126</v>
      </c>
      <c r="BK92" s="198">
        <f>BK93+BK389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149</v>
      </c>
      <c r="F93" s="202" t="s">
        <v>150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P94+P372+P380+P386</f>
        <v>0</v>
      </c>
      <c r="Q93" s="207"/>
      <c r="R93" s="208">
        <f>R94+R372+R380+R386</f>
        <v>72.457880016000004</v>
      </c>
      <c r="S93" s="207"/>
      <c r="T93" s="209">
        <f>T94+T372+T380+T386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69</v>
      </c>
      <c r="AY93" s="210" t="s">
        <v>151</v>
      </c>
      <c r="BK93" s="212">
        <f>BK94+BK372+BK380+BK386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77</v>
      </c>
      <c r="F94" s="213" t="s">
        <v>152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SUM(P95:P371)</f>
        <v>0</v>
      </c>
      <c r="Q94" s="207"/>
      <c r="R94" s="208">
        <f>SUM(R95:R371)</f>
        <v>67.935549399999999</v>
      </c>
      <c r="S94" s="207"/>
      <c r="T94" s="209">
        <f>SUM(T95:T371)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77</v>
      </c>
      <c r="AY94" s="210" t="s">
        <v>151</v>
      </c>
      <c r="BK94" s="212">
        <f>SUM(BK95:BK371)</f>
        <v>0</v>
      </c>
    </row>
    <row r="95" s="2" customFormat="1" ht="24.15" customHeight="1">
      <c r="A95" s="41"/>
      <c r="B95" s="42"/>
      <c r="C95" s="215" t="s">
        <v>77</v>
      </c>
      <c r="D95" s="215" t="s">
        <v>153</v>
      </c>
      <c r="E95" s="216" t="s">
        <v>1411</v>
      </c>
      <c r="F95" s="217" t="s">
        <v>1412</v>
      </c>
      <c r="G95" s="218" t="s">
        <v>156</v>
      </c>
      <c r="H95" s="219">
        <v>230</v>
      </c>
      <c r="I95" s="220"/>
      <c r="J95" s="221">
        <f>ROUND(I95*H95,2)</f>
        <v>0</v>
      </c>
      <c r="K95" s="217" t="s">
        <v>157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158</v>
      </c>
      <c r="AT95" s="226" t="s">
        <v>153</v>
      </c>
      <c r="AU95" s="226" t="s">
        <v>79</v>
      </c>
      <c r="AY95" s="20" t="s">
        <v>151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158</v>
      </c>
      <c r="BM95" s="226" t="s">
        <v>1413</v>
      </c>
    </row>
    <row r="96" s="2" customFormat="1">
      <c r="A96" s="41"/>
      <c r="B96" s="42"/>
      <c r="C96" s="43"/>
      <c r="D96" s="228" t="s">
        <v>159</v>
      </c>
      <c r="E96" s="43"/>
      <c r="F96" s="229" t="s">
        <v>1414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159</v>
      </c>
      <c r="AU96" s="20" t="s">
        <v>79</v>
      </c>
    </row>
    <row r="97" s="2" customFormat="1" ht="16.5" customHeight="1">
      <c r="A97" s="41"/>
      <c r="B97" s="42"/>
      <c r="C97" s="215" t="s">
        <v>79</v>
      </c>
      <c r="D97" s="215" t="s">
        <v>153</v>
      </c>
      <c r="E97" s="216" t="s">
        <v>1415</v>
      </c>
      <c r="F97" s="217" t="s">
        <v>1416</v>
      </c>
      <c r="G97" s="218" t="s">
        <v>363</v>
      </c>
      <c r="H97" s="219">
        <v>7</v>
      </c>
      <c r="I97" s="220"/>
      <c r="J97" s="221">
        <f>ROUND(I97*H97,2)</f>
        <v>0</v>
      </c>
      <c r="K97" s="217" t="s">
        <v>157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158</v>
      </c>
      <c r="AT97" s="226" t="s">
        <v>153</v>
      </c>
      <c r="AU97" s="226" t="s">
        <v>79</v>
      </c>
      <c r="AY97" s="20" t="s">
        <v>151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158</v>
      </c>
      <c r="BM97" s="226" t="s">
        <v>1417</v>
      </c>
    </row>
    <row r="98" s="2" customFormat="1">
      <c r="A98" s="41"/>
      <c r="B98" s="42"/>
      <c r="C98" s="43"/>
      <c r="D98" s="228" t="s">
        <v>159</v>
      </c>
      <c r="E98" s="43"/>
      <c r="F98" s="229" t="s">
        <v>1418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159</v>
      </c>
      <c r="AU98" s="20" t="s">
        <v>79</v>
      </c>
    </row>
    <row r="99" s="2" customFormat="1" ht="24.15" customHeight="1">
      <c r="A99" s="41"/>
      <c r="B99" s="42"/>
      <c r="C99" s="215" t="s">
        <v>167</v>
      </c>
      <c r="D99" s="215" t="s">
        <v>153</v>
      </c>
      <c r="E99" s="216" t="s">
        <v>1419</v>
      </c>
      <c r="F99" s="217" t="s">
        <v>1420</v>
      </c>
      <c r="G99" s="218" t="s">
        <v>156</v>
      </c>
      <c r="H99" s="219">
        <v>531</v>
      </c>
      <c r="I99" s="220"/>
      <c r="J99" s="221">
        <f>ROUND(I99*H99,2)</f>
        <v>0</v>
      </c>
      <c r="K99" s="217" t="s">
        <v>157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158</v>
      </c>
      <c r="AT99" s="226" t="s">
        <v>153</v>
      </c>
      <c r="AU99" s="226" t="s">
        <v>79</v>
      </c>
      <c r="AY99" s="20" t="s">
        <v>151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158</v>
      </c>
      <c r="BM99" s="226" t="s">
        <v>1421</v>
      </c>
    </row>
    <row r="100" s="2" customFormat="1">
      <c r="A100" s="41"/>
      <c r="B100" s="42"/>
      <c r="C100" s="43"/>
      <c r="D100" s="228" t="s">
        <v>159</v>
      </c>
      <c r="E100" s="43"/>
      <c r="F100" s="229" t="s">
        <v>1422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159</v>
      </c>
      <c r="AU100" s="20" t="s">
        <v>79</v>
      </c>
    </row>
    <row r="101" s="13" customFormat="1">
      <c r="A101" s="13"/>
      <c r="B101" s="233"/>
      <c r="C101" s="234"/>
      <c r="D101" s="235" t="s">
        <v>161</v>
      </c>
      <c r="E101" s="236" t="s">
        <v>19</v>
      </c>
      <c r="F101" s="237" t="s">
        <v>342</v>
      </c>
      <c r="G101" s="234"/>
      <c r="H101" s="238">
        <v>305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161</v>
      </c>
      <c r="AU101" s="244" t="s">
        <v>79</v>
      </c>
      <c r="AV101" s="13" t="s">
        <v>79</v>
      </c>
      <c r="AW101" s="13" t="s">
        <v>31</v>
      </c>
      <c r="AX101" s="13" t="s">
        <v>69</v>
      </c>
      <c r="AY101" s="244" t="s">
        <v>151</v>
      </c>
    </row>
    <row r="102" s="13" customFormat="1">
      <c r="A102" s="13"/>
      <c r="B102" s="233"/>
      <c r="C102" s="234"/>
      <c r="D102" s="235" t="s">
        <v>161</v>
      </c>
      <c r="E102" s="236" t="s">
        <v>19</v>
      </c>
      <c r="F102" s="237" t="s">
        <v>343</v>
      </c>
      <c r="G102" s="234"/>
      <c r="H102" s="238">
        <v>226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161</v>
      </c>
      <c r="AU102" s="244" t="s">
        <v>79</v>
      </c>
      <c r="AV102" s="13" t="s">
        <v>79</v>
      </c>
      <c r="AW102" s="13" t="s">
        <v>31</v>
      </c>
      <c r="AX102" s="13" t="s">
        <v>69</v>
      </c>
      <c r="AY102" s="244" t="s">
        <v>151</v>
      </c>
    </row>
    <row r="103" s="14" customFormat="1">
      <c r="A103" s="14"/>
      <c r="B103" s="245"/>
      <c r="C103" s="246"/>
      <c r="D103" s="235" t="s">
        <v>161</v>
      </c>
      <c r="E103" s="247" t="s">
        <v>19</v>
      </c>
      <c r="F103" s="248" t="s">
        <v>202</v>
      </c>
      <c r="G103" s="246"/>
      <c r="H103" s="249">
        <v>531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161</v>
      </c>
      <c r="AU103" s="255" t="s">
        <v>79</v>
      </c>
      <c r="AV103" s="14" t="s">
        <v>158</v>
      </c>
      <c r="AW103" s="14" t="s">
        <v>31</v>
      </c>
      <c r="AX103" s="14" t="s">
        <v>77</v>
      </c>
      <c r="AY103" s="255" t="s">
        <v>151</v>
      </c>
    </row>
    <row r="104" s="2" customFormat="1" ht="16.5" customHeight="1">
      <c r="A104" s="41"/>
      <c r="B104" s="42"/>
      <c r="C104" s="257" t="s">
        <v>158</v>
      </c>
      <c r="D104" s="257" t="s">
        <v>249</v>
      </c>
      <c r="E104" s="258" t="s">
        <v>1423</v>
      </c>
      <c r="F104" s="259" t="s">
        <v>1424</v>
      </c>
      <c r="G104" s="260" t="s">
        <v>1256</v>
      </c>
      <c r="H104" s="261">
        <v>10.619999999999999</v>
      </c>
      <c r="I104" s="262"/>
      <c r="J104" s="263">
        <f>ROUND(I104*H104,2)</f>
        <v>0</v>
      </c>
      <c r="K104" s="259" t="s">
        <v>157</v>
      </c>
      <c r="L104" s="264"/>
      <c r="M104" s="265" t="s">
        <v>19</v>
      </c>
      <c r="N104" s="266" t="s">
        <v>40</v>
      </c>
      <c r="O104" s="87"/>
      <c r="P104" s="224">
        <f>O104*H104</f>
        <v>0</v>
      </c>
      <c r="Q104" s="224">
        <v>0.001</v>
      </c>
      <c r="R104" s="224">
        <f>Q104*H104</f>
        <v>0.010619999999999999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175</v>
      </c>
      <c r="AT104" s="226" t="s">
        <v>249</v>
      </c>
      <c r="AU104" s="226" t="s">
        <v>79</v>
      </c>
      <c r="AY104" s="20" t="s">
        <v>151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158</v>
      </c>
      <c r="BM104" s="226" t="s">
        <v>1425</v>
      </c>
    </row>
    <row r="105" s="2" customFormat="1">
      <c r="A105" s="41"/>
      <c r="B105" s="42"/>
      <c r="C105" s="43"/>
      <c r="D105" s="235" t="s">
        <v>238</v>
      </c>
      <c r="E105" s="43"/>
      <c r="F105" s="256" t="s">
        <v>1426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238</v>
      </c>
      <c r="AU105" s="20" t="s">
        <v>79</v>
      </c>
    </row>
    <row r="106" s="13" customFormat="1">
      <c r="A106" s="13"/>
      <c r="B106" s="233"/>
      <c r="C106" s="234"/>
      <c r="D106" s="235" t="s">
        <v>161</v>
      </c>
      <c r="E106" s="234"/>
      <c r="F106" s="237" t="s">
        <v>1427</v>
      </c>
      <c r="G106" s="234"/>
      <c r="H106" s="238">
        <v>10.619999999999999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161</v>
      </c>
      <c r="AU106" s="244" t="s">
        <v>79</v>
      </c>
      <c r="AV106" s="13" t="s">
        <v>79</v>
      </c>
      <c r="AW106" s="13" t="s">
        <v>4</v>
      </c>
      <c r="AX106" s="13" t="s">
        <v>77</v>
      </c>
      <c r="AY106" s="244" t="s">
        <v>151</v>
      </c>
    </row>
    <row r="107" s="2" customFormat="1" ht="16.5" customHeight="1">
      <c r="A107" s="41"/>
      <c r="B107" s="42"/>
      <c r="C107" s="257" t="s">
        <v>178</v>
      </c>
      <c r="D107" s="257" t="s">
        <v>249</v>
      </c>
      <c r="E107" s="258" t="s">
        <v>1428</v>
      </c>
      <c r="F107" s="259" t="s">
        <v>1429</v>
      </c>
      <c r="G107" s="260" t="s">
        <v>197</v>
      </c>
      <c r="H107" s="261">
        <v>1.0620000000000001</v>
      </c>
      <c r="I107" s="262"/>
      <c r="J107" s="263">
        <f>ROUND(I107*H107,2)</f>
        <v>0</v>
      </c>
      <c r="K107" s="259" t="s">
        <v>157</v>
      </c>
      <c r="L107" s="264"/>
      <c r="M107" s="265" t="s">
        <v>19</v>
      </c>
      <c r="N107" s="266" t="s">
        <v>40</v>
      </c>
      <c r="O107" s="87"/>
      <c r="P107" s="224">
        <f>O107*H107</f>
        <v>0</v>
      </c>
      <c r="Q107" s="224">
        <v>0.20999999999999999</v>
      </c>
      <c r="R107" s="224">
        <f>Q107*H107</f>
        <v>0.22302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175</v>
      </c>
      <c r="AT107" s="226" t="s">
        <v>249</v>
      </c>
      <c r="AU107" s="226" t="s">
        <v>79</v>
      </c>
      <c r="AY107" s="20" t="s">
        <v>151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158</v>
      </c>
      <c r="BM107" s="226" t="s">
        <v>1430</v>
      </c>
    </row>
    <row r="108" s="13" customFormat="1">
      <c r="A108" s="13"/>
      <c r="B108" s="233"/>
      <c r="C108" s="234"/>
      <c r="D108" s="235" t="s">
        <v>161</v>
      </c>
      <c r="E108" s="234"/>
      <c r="F108" s="237" t="s">
        <v>1431</v>
      </c>
      <c r="G108" s="234"/>
      <c r="H108" s="238">
        <v>1.0620000000000001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161</v>
      </c>
      <c r="AU108" s="244" t="s">
        <v>79</v>
      </c>
      <c r="AV108" s="13" t="s">
        <v>79</v>
      </c>
      <c r="AW108" s="13" t="s">
        <v>4</v>
      </c>
      <c r="AX108" s="13" t="s">
        <v>77</v>
      </c>
      <c r="AY108" s="244" t="s">
        <v>151</v>
      </c>
    </row>
    <row r="109" s="2" customFormat="1" ht="24.15" customHeight="1">
      <c r="A109" s="41"/>
      <c r="B109" s="42"/>
      <c r="C109" s="215" t="s">
        <v>170</v>
      </c>
      <c r="D109" s="215" t="s">
        <v>153</v>
      </c>
      <c r="E109" s="216" t="s">
        <v>1432</v>
      </c>
      <c r="F109" s="217" t="s">
        <v>1433</v>
      </c>
      <c r="G109" s="218" t="s">
        <v>156</v>
      </c>
      <c r="H109" s="219">
        <v>3.3999999999999999</v>
      </c>
      <c r="I109" s="220"/>
      <c r="J109" s="221">
        <f>ROUND(I109*H109,2)</f>
        <v>0</v>
      </c>
      <c r="K109" s="217" t="s">
        <v>157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158</v>
      </c>
      <c r="AT109" s="226" t="s">
        <v>153</v>
      </c>
      <c r="AU109" s="226" t="s">
        <v>79</v>
      </c>
      <c r="AY109" s="20" t="s">
        <v>151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158</v>
      </c>
      <c r="BM109" s="226" t="s">
        <v>1434</v>
      </c>
    </row>
    <row r="110" s="2" customFormat="1">
      <c r="A110" s="41"/>
      <c r="B110" s="42"/>
      <c r="C110" s="43"/>
      <c r="D110" s="228" t="s">
        <v>159</v>
      </c>
      <c r="E110" s="43"/>
      <c r="F110" s="229" t="s">
        <v>1435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159</v>
      </c>
      <c r="AU110" s="20" t="s">
        <v>79</v>
      </c>
    </row>
    <row r="111" s="2" customFormat="1">
      <c r="A111" s="41"/>
      <c r="B111" s="42"/>
      <c r="C111" s="43"/>
      <c r="D111" s="235" t="s">
        <v>238</v>
      </c>
      <c r="E111" s="43"/>
      <c r="F111" s="256" t="s">
        <v>1436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238</v>
      </c>
      <c r="AU111" s="20" t="s">
        <v>79</v>
      </c>
    </row>
    <row r="112" s="13" customFormat="1">
      <c r="A112" s="13"/>
      <c r="B112" s="233"/>
      <c r="C112" s="234"/>
      <c r="D112" s="235" t="s">
        <v>161</v>
      </c>
      <c r="E112" s="236" t="s">
        <v>19</v>
      </c>
      <c r="F112" s="237" t="s">
        <v>1437</v>
      </c>
      <c r="G112" s="234"/>
      <c r="H112" s="238">
        <v>3.3999999999999999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161</v>
      </c>
      <c r="AU112" s="244" t="s">
        <v>79</v>
      </c>
      <c r="AV112" s="13" t="s">
        <v>79</v>
      </c>
      <c r="AW112" s="13" t="s">
        <v>31</v>
      </c>
      <c r="AX112" s="13" t="s">
        <v>77</v>
      </c>
      <c r="AY112" s="244" t="s">
        <v>151</v>
      </c>
    </row>
    <row r="113" s="2" customFormat="1" ht="16.5" customHeight="1">
      <c r="A113" s="41"/>
      <c r="B113" s="42"/>
      <c r="C113" s="257" t="s">
        <v>188</v>
      </c>
      <c r="D113" s="257" t="s">
        <v>249</v>
      </c>
      <c r="E113" s="258" t="s">
        <v>1438</v>
      </c>
      <c r="F113" s="259" t="s">
        <v>1439</v>
      </c>
      <c r="G113" s="260" t="s">
        <v>197</v>
      </c>
      <c r="H113" s="261">
        <v>0.153</v>
      </c>
      <c r="I113" s="262"/>
      <c r="J113" s="263">
        <f>ROUND(I113*H113,2)</f>
        <v>0</v>
      </c>
      <c r="K113" s="259" t="s">
        <v>19</v>
      </c>
      <c r="L113" s="264"/>
      <c r="M113" s="265" t="s">
        <v>19</v>
      </c>
      <c r="N113" s="266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175</v>
      </c>
      <c r="AT113" s="226" t="s">
        <v>249</v>
      </c>
      <c r="AU113" s="226" t="s">
        <v>79</v>
      </c>
      <c r="AY113" s="20" t="s">
        <v>151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158</v>
      </c>
      <c r="BM113" s="226" t="s">
        <v>1440</v>
      </c>
    </row>
    <row r="114" s="13" customFormat="1">
      <c r="A114" s="13"/>
      <c r="B114" s="233"/>
      <c r="C114" s="234"/>
      <c r="D114" s="235" t="s">
        <v>161</v>
      </c>
      <c r="E114" s="236" t="s">
        <v>19</v>
      </c>
      <c r="F114" s="237" t="s">
        <v>1441</v>
      </c>
      <c r="G114" s="234"/>
      <c r="H114" s="238">
        <v>0.153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161</v>
      </c>
      <c r="AU114" s="244" t="s">
        <v>79</v>
      </c>
      <c r="AV114" s="13" t="s">
        <v>79</v>
      </c>
      <c r="AW114" s="13" t="s">
        <v>31</v>
      </c>
      <c r="AX114" s="13" t="s">
        <v>77</v>
      </c>
      <c r="AY114" s="244" t="s">
        <v>151</v>
      </c>
    </row>
    <row r="115" s="2" customFormat="1" ht="16.5" customHeight="1">
      <c r="A115" s="41"/>
      <c r="B115" s="42"/>
      <c r="C115" s="257" t="s">
        <v>175</v>
      </c>
      <c r="D115" s="257" t="s">
        <v>249</v>
      </c>
      <c r="E115" s="258" t="s">
        <v>1442</v>
      </c>
      <c r="F115" s="259" t="s">
        <v>1443</v>
      </c>
      <c r="G115" s="260" t="s">
        <v>230</v>
      </c>
      <c r="H115" s="261">
        <v>0.184</v>
      </c>
      <c r="I115" s="262"/>
      <c r="J115" s="263">
        <f>ROUND(I115*H115,2)</f>
        <v>0</v>
      </c>
      <c r="K115" s="259" t="s">
        <v>157</v>
      </c>
      <c r="L115" s="264"/>
      <c r="M115" s="265" t="s">
        <v>19</v>
      </c>
      <c r="N115" s="266" t="s">
        <v>40</v>
      </c>
      <c r="O115" s="87"/>
      <c r="P115" s="224">
        <f>O115*H115</f>
        <v>0</v>
      </c>
      <c r="Q115" s="224">
        <v>1</v>
      </c>
      <c r="R115" s="224">
        <f>Q115*H115</f>
        <v>0.184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175</v>
      </c>
      <c r="AT115" s="226" t="s">
        <v>249</v>
      </c>
      <c r="AU115" s="226" t="s">
        <v>79</v>
      </c>
      <c r="AY115" s="20" t="s">
        <v>151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158</v>
      </c>
      <c r="BM115" s="226" t="s">
        <v>1444</v>
      </c>
    </row>
    <row r="116" s="13" customFormat="1">
      <c r="A116" s="13"/>
      <c r="B116" s="233"/>
      <c r="C116" s="234"/>
      <c r="D116" s="235" t="s">
        <v>161</v>
      </c>
      <c r="E116" s="236" t="s">
        <v>19</v>
      </c>
      <c r="F116" s="237" t="s">
        <v>1445</v>
      </c>
      <c r="G116" s="234"/>
      <c r="H116" s="238">
        <v>0.10199999999999999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161</v>
      </c>
      <c r="AU116" s="244" t="s">
        <v>79</v>
      </c>
      <c r="AV116" s="13" t="s">
        <v>79</v>
      </c>
      <c r="AW116" s="13" t="s">
        <v>31</v>
      </c>
      <c r="AX116" s="13" t="s">
        <v>77</v>
      </c>
      <c r="AY116" s="244" t="s">
        <v>151</v>
      </c>
    </row>
    <row r="117" s="13" customFormat="1">
      <c r="A117" s="13"/>
      <c r="B117" s="233"/>
      <c r="C117" s="234"/>
      <c r="D117" s="235" t="s">
        <v>161</v>
      </c>
      <c r="E117" s="234"/>
      <c r="F117" s="237" t="s">
        <v>1446</v>
      </c>
      <c r="G117" s="234"/>
      <c r="H117" s="238">
        <v>0.184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161</v>
      </c>
      <c r="AU117" s="244" t="s">
        <v>79</v>
      </c>
      <c r="AV117" s="13" t="s">
        <v>79</v>
      </c>
      <c r="AW117" s="13" t="s">
        <v>4</v>
      </c>
      <c r="AX117" s="13" t="s">
        <v>77</v>
      </c>
      <c r="AY117" s="244" t="s">
        <v>151</v>
      </c>
    </row>
    <row r="118" s="2" customFormat="1" ht="24.15" customHeight="1">
      <c r="A118" s="41"/>
      <c r="B118" s="42"/>
      <c r="C118" s="215" t="s">
        <v>203</v>
      </c>
      <c r="D118" s="215" t="s">
        <v>153</v>
      </c>
      <c r="E118" s="216" t="s">
        <v>1447</v>
      </c>
      <c r="F118" s="217" t="s">
        <v>1448</v>
      </c>
      <c r="G118" s="218" t="s">
        <v>156</v>
      </c>
      <c r="H118" s="219">
        <v>57.100000000000001</v>
      </c>
      <c r="I118" s="220"/>
      <c r="J118" s="221">
        <f>ROUND(I118*H118,2)</f>
        <v>0</v>
      </c>
      <c r="K118" s="217" t="s">
        <v>157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158</v>
      </c>
      <c r="AT118" s="226" t="s">
        <v>153</v>
      </c>
      <c r="AU118" s="226" t="s">
        <v>79</v>
      </c>
      <c r="AY118" s="20" t="s">
        <v>151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158</v>
      </c>
      <c r="BM118" s="226" t="s">
        <v>1449</v>
      </c>
    </row>
    <row r="119" s="2" customFormat="1">
      <c r="A119" s="41"/>
      <c r="B119" s="42"/>
      <c r="C119" s="43"/>
      <c r="D119" s="228" t="s">
        <v>159</v>
      </c>
      <c r="E119" s="43"/>
      <c r="F119" s="229" t="s">
        <v>1450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159</v>
      </c>
      <c r="AU119" s="20" t="s">
        <v>79</v>
      </c>
    </row>
    <row r="120" s="2" customFormat="1">
      <c r="A120" s="41"/>
      <c r="B120" s="42"/>
      <c r="C120" s="43"/>
      <c r="D120" s="235" t="s">
        <v>238</v>
      </c>
      <c r="E120" s="43"/>
      <c r="F120" s="256" t="s">
        <v>1451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238</v>
      </c>
      <c r="AU120" s="20" t="s">
        <v>79</v>
      </c>
    </row>
    <row r="121" s="13" customFormat="1">
      <c r="A121" s="13"/>
      <c r="B121" s="233"/>
      <c r="C121" s="234"/>
      <c r="D121" s="235" t="s">
        <v>161</v>
      </c>
      <c r="E121" s="236" t="s">
        <v>19</v>
      </c>
      <c r="F121" s="237" t="s">
        <v>1452</v>
      </c>
      <c r="G121" s="234"/>
      <c r="H121" s="238">
        <v>57.100000000000001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161</v>
      </c>
      <c r="AU121" s="244" t="s">
        <v>79</v>
      </c>
      <c r="AV121" s="13" t="s">
        <v>79</v>
      </c>
      <c r="AW121" s="13" t="s">
        <v>31</v>
      </c>
      <c r="AX121" s="13" t="s">
        <v>77</v>
      </c>
      <c r="AY121" s="244" t="s">
        <v>151</v>
      </c>
    </row>
    <row r="122" s="2" customFormat="1" ht="16.5" customHeight="1">
      <c r="A122" s="41"/>
      <c r="B122" s="42"/>
      <c r="C122" s="257" t="s">
        <v>181</v>
      </c>
      <c r="D122" s="257" t="s">
        <v>249</v>
      </c>
      <c r="E122" s="258" t="s">
        <v>1438</v>
      </c>
      <c r="F122" s="259" t="s">
        <v>1439</v>
      </c>
      <c r="G122" s="260" t="s">
        <v>197</v>
      </c>
      <c r="H122" s="261">
        <v>5.1390000000000002</v>
      </c>
      <c r="I122" s="262"/>
      <c r="J122" s="263">
        <f>ROUND(I122*H122,2)</f>
        <v>0</v>
      </c>
      <c r="K122" s="259" t="s">
        <v>19</v>
      </c>
      <c r="L122" s="264"/>
      <c r="M122" s="265" t="s">
        <v>19</v>
      </c>
      <c r="N122" s="266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175</v>
      </c>
      <c r="AT122" s="226" t="s">
        <v>249</v>
      </c>
      <c r="AU122" s="226" t="s">
        <v>79</v>
      </c>
      <c r="AY122" s="20" t="s">
        <v>151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158</v>
      </c>
      <c r="BM122" s="226" t="s">
        <v>1453</v>
      </c>
    </row>
    <row r="123" s="13" customFormat="1">
      <c r="A123" s="13"/>
      <c r="B123" s="233"/>
      <c r="C123" s="234"/>
      <c r="D123" s="235" t="s">
        <v>161</v>
      </c>
      <c r="E123" s="236" t="s">
        <v>19</v>
      </c>
      <c r="F123" s="237" t="s">
        <v>1454</v>
      </c>
      <c r="G123" s="234"/>
      <c r="H123" s="238">
        <v>5.1390000000000002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161</v>
      </c>
      <c r="AU123" s="244" t="s">
        <v>79</v>
      </c>
      <c r="AV123" s="13" t="s">
        <v>79</v>
      </c>
      <c r="AW123" s="13" t="s">
        <v>31</v>
      </c>
      <c r="AX123" s="13" t="s">
        <v>77</v>
      </c>
      <c r="AY123" s="244" t="s">
        <v>151</v>
      </c>
    </row>
    <row r="124" s="2" customFormat="1" ht="16.5" customHeight="1">
      <c r="A124" s="41"/>
      <c r="B124" s="42"/>
      <c r="C124" s="257" t="s">
        <v>217</v>
      </c>
      <c r="D124" s="257" t="s">
        <v>249</v>
      </c>
      <c r="E124" s="258" t="s">
        <v>1455</v>
      </c>
      <c r="F124" s="259" t="s">
        <v>1456</v>
      </c>
      <c r="G124" s="260" t="s">
        <v>230</v>
      </c>
      <c r="H124" s="261">
        <v>15.417</v>
      </c>
      <c r="I124" s="262"/>
      <c r="J124" s="263">
        <f>ROUND(I124*H124,2)</f>
        <v>0</v>
      </c>
      <c r="K124" s="259" t="s">
        <v>157</v>
      </c>
      <c r="L124" s="264"/>
      <c r="M124" s="265" t="s">
        <v>19</v>
      </c>
      <c r="N124" s="266" t="s">
        <v>40</v>
      </c>
      <c r="O124" s="87"/>
      <c r="P124" s="224">
        <f>O124*H124</f>
        <v>0</v>
      </c>
      <c r="Q124" s="224">
        <v>1</v>
      </c>
      <c r="R124" s="224">
        <f>Q124*H124</f>
        <v>15.417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175</v>
      </c>
      <c r="AT124" s="226" t="s">
        <v>249</v>
      </c>
      <c r="AU124" s="226" t="s">
        <v>79</v>
      </c>
      <c r="AY124" s="20" t="s">
        <v>151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158</v>
      </c>
      <c r="BM124" s="226" t="s">
        <v>1457</v>
      </c>
    </row>
    <row r="125" s="13" customFormat="1">
      <c r="A125" s="13"/>
      <c r="B125" s="233"/>
      <c r="C125" s="234"/>
      <c r="D125" s="235" t="s">
        <v>161</v>
      </c>
      <c r="E125" s="236" t="s">
        <v>19</v>
      </c>
      <c r="F125" s="237" t="s">
        <v>1458</v>
      </c>
      <c r="G125" s="234"/>
      <c r="H125" s="238">
        <v>8.5649999999999995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161</v>
      </c>
      <c r="AU125" s="244" t="s">
        <v>79</v>
      </c>
      <c r="AV125" s="13" t="s">
        <v>79</v>
      </c>
      <c r="AW125" s="13" t="s">
        <v>31</v>
      </c>
      <c r="AX125" s="13" t="s">
        <v>77</v>
      </c>
      <c r="AY125" s="244" t="s">
        <v>151</v>
      </c>
    </row>
    <row r="126" s="13" customFormat="1">
      <c r="A126" s="13"/>
      <c r="B126" s="233"/>
      <c r="C126" s="234"/>
      <c r="D126" s="235" t="s">
        <v>161</v>
      </c>
      <c r="E126" s="234"/>
      <c r="F126" s="237" t="s">
        <v>1459</v>
      </c>
      <c r="G126" s="234"/>
      <c r="H126" s="238">
        <v>15.417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161</v>
      </c>
      <c r="AU126" s="244" t="s">
        <v>79</v>
      </c>
      <c r="AV126" s="13" t="s">
        <v>79</v>
      </c>
      <c r="AW126" s="13" t="s">
        <v>4</v>
      </c>
      <c r="AX126" s="13" t="s">
        <v>77</v>
      </c>
      <c r="AY126" s="244" t="s">
        <v>151</v>
      </c>
    </row>
    <row r="127" s="2" customFormat="1" ht="24.15" customHeight="1">
      <c r="A127" s="41"/>
      <c r="B127" s="42"/>
      <c r="C127" s="215" t="s">
        <v>8</v>
      </c>
      <c r="D127" s="215" t="s">
        <v>153</v>
      </c>
      <c r="E127" s="216" t="s">
        <v>1460</v>
      </c>
      <c r="F127" s="217" t="s">
        <v>1461</v>
      </c>
      <c r="G127" s="218" t="s">
        <v>156</v>
      </c>
      <c r="H127" s="219">
        <v>806.89999999999998</v>
      </c>
      <c r="I127" s="220"/>
      <c r="J127" s="221">
        <f>ROUND(I127*H127,2)</f>
        <v>0</v>
      </c>
      <c r="K127" s="217" t="s">
        <v>157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158</v>
      </c>
      <c r="AT127" s="226" t="s">
        <v>153</v>
      </c>
      <c r="AU127" s="226" t="s">
        <v>79</v>
      </c>
      <c r="AY127" s="20" t="s">
        <v>151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158</v>
      </c>
      <c r="BM127" s="226" t="s">
        <v>1462</v>
      </c>
    </row>
    <row r="128" s="2" customFormat="1">
      <c r="A128" s="41"/>
      <c r="B128" s="42"/>
      <c r="C128" s="43"/>
      <c r="D128" s="228" t="s">
        <v>159</v>
      </c>
      <c r="E128" s="43"/>
      <c r="F128" s="229" t="s">
        <v>1463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159</v>
      </c>
      <c r="AU128" s="20" t="s">
        <v>79</v>
      </c>
    </row>
    <row r="129" s="2" customFormat="1">
      <c r="A129" s="41"/>
      <c r="B129" s="42"/>
      <c r="C129" s="43"/>
      <c r="D129" s="235" t="s">
        <v>238</v>
      </c>
      <c r="E129" s="43"/>
      <c r="F129" s="256" t="s">
        <v>1464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238</v>
      </c>
      <c r="AU129" s="20" t="s">
        <v>79</v>
      </c>
    </row>
    <row r="130" s="13" customFormat="1">
      <c r="A130" s="13"/>
      <c r="B130" s="233"/>
      <c r="C130" s="234"/>
      <c r="D130" s="235" t="s">
        <v>161</v>
      </c>
      <c r="E130" s="236" t="s">
        <v>19</v>
      </c>
      <c r="F130" s="237" t="s">
        <v>1465</v>
      </c>
      <c r="G130" s="234"/>
      <c r="H130" s="238">
        <v>160.90000000000001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161</v>
      </c>
      <c r="AU130" s="244" t="s">
        <v>79</v>
      </c>
      <c r="AV130" s="13" t="s">
        <v>79</v>
      </c>
      <c r="AW130" s="13" t="s">
        <v>31</v>
      </c>
      <c r="AX130" s="13" t="s">
        <v>69</v>
      </c>
      <c r="AY130" s="244" t="s">
        <v>151</v>
      </c>
    </row>
    <row r="131" s="13" customFormat="1">
      <c r="A131" s="13"/>
      <c r="B131" s="233"/>
      <c r="C131" s="234"/>
      <c r="D131" s="235" t="s">
        <v>161</v>
      </c>
      <c r="E131" s="236" t="s">
        <v>19</v>
      </c>
      <c r="F131" s="237" t="s">
        <v>1466</v>
      </c>
      <c r="G131" s="234"/>
      <c r="H131" s="238">
        <v>86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161</v>
      </c>
      <c r="AU131" s="244" t="s">
        <v>79</v>
      </c>
      <c r="AV131" s="13" t="s">
        <v>79</v>
      </c>
      <c r="AW131" s="13" t="s">
        <v>31</v>
      </c>
      <c r="AX131" s="13" t="s">
        <v>69</v>
      </c>
      <c r="AY131" s="244" t="s">
        <v>151</v>
      </c>
    </row>
    <row r="132" s="13" customFormat="1">
      <c r="A132" s="13"/>
      <c r="B132" s="233"/>
      <c r="C132" s="234"/>
      <c r="D132" s="235" t="s">
        <v>161</v>
      </c>
      <c r="E132" s="236" t="s">
        <v>19</v>
      </c>
      <c r="F132" s="237" t="s">
        <v>1467</v>
      </c>
      <c r="G132" s="234"/>
      <c r="H132" s="238">
        <v>560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161</v>
      </c>
      <c r="AU132" s="244" t="s">
        <v>79</v>
      </c>
      <c r="AV132" s="13" t="s">
        <v>79</v>
      </c>
      <c r="AW132" s="13" t="s">
        <v>31</v>
      </c>
      <c r="AX132" s="13" t="s">
        <v>69</v>
      </c>
      <c r="AY132" s="244" t="s">
        <v>151</v>
      </c>
    </row>
    <row r="133" s="14" customFormat="1">
      <c r="A133" s="14"/>
      <c r="B133" s="245"/>
      <c r="C133" s="246"/>
      <c r="D133" s="235" t="s">
        <v>161</v>
      </c>
      <c r="E133" s="247" t="s">
        <v>19</v>
      </c>
      <c r="F133" s="248" t="s">
        <v>202</v>
      </c>
      <c r="G133" s="246"/>
      <c r="H133" s="249">
        <v>806.89999999999998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161</v>
      </c>
      <c r="AU133" s="255" t="s">
        <v>79</v>
      </c>
      <c r="AV133" s="14" t="s">
        <v>158</v>
      </c>
      <c r="AW133" s="14" t="s">
        <v>31</v>
      </c>
      <c r="AX133" s="14" t="s">
        <v>77</v>
      </c>
      <c r="AY133" s="255" t="s">
        <v>151</v>
      </c>
    </row>
    <row r="134" s="2" customFormat="1" ht="16.5" customHeight="1">
      <c r="A134" s="41"/>
      <c r="B134" s="42"/>
      <c r="C134" s="257" t="s">
        <v>227</v>
      </c>
      <c r="D134" s="257" t="s">
        <v>249</v>
      </c>
      <c r="E134" s="258" t="s">
        <v>1438</v>
      </c>
      <c r="F134" s="259" t="s">
        <v>1439</v>
      </c>
      <c r="G134" s="260" t="s">
        <v>197</v>
      </c>
      <c r="H134" s="261">
        <v>12.068</v>
      </c>
      <c r="I134" s="262"/>
      <c r="J134" s="263">
        <f>ROUND(I134*H134,2)</f>
        <v>0</v>
      </c>
      <c r="K134" s="259" t="s">
        <v>19</v>
      </c>
      <c r="L134" s="264"/>
      <c r="M134" s="265" t="s">
        <v>19</v>
      </c>
      <c r="N134" s="266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175</v>
      </c>
      <c r="AT134" s="226" t="s">
        <v>249</v>
      </c>
      <c r="AU134" s="226" t="s">
        <v>79</v>
      </c>
      <c r="AY134" s="20" t="s">
        <v>151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158</v>
      </c>
      <c r="BM134" s="226" t="s">
        <v>1468</v>
      </c>
    </row>
    <row r="135" s="13" customFormat="1">
      <c r="A135" s="13"/>
      <c r="B135" s="233"/>
      <c r="C135" s="234"/>
      <c r="D135" s="235" t="s">
        <v>161</v>
      </c>
      <c r="E135" s="236" t="s">
        <v>19</v>
      </c>
      <c r="F135" s="237" t="s">
        <v>1469</v>
      </c>
      <c r="G135" s="234"/>
      <c r="H135" s="238">
        <v>12.068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161</v>
      </c>
      <c r="AU135" s="244" t="s">
        <v>79</v>
      </c>
      <c r="AV135" s="13" t="s">
        <v>79</v>
      </c>
      <c r="AW135" s="13" t="s">
        <v>31</v>
      </c>
      <c r="AX135" s="13" t="s">
        <v>77</v>
      </c>
      <c r="AY135" s="244" t="s">
        <v>151</v>
      </c>
    </row>
    <row r="136" s="2" customFormat="1" ht="16.5" customHeight="1">
      <c r="A136" s="41"/>
      <c r="B136" s="42"/>
      <c r="C136" s="257" t="s">
        <v>192</v>
      </c>
      <c r="D136" s="257" t="s">
        <v>249</v>
      </c>
      <c r="E136" s="258" t="s">
        <v>1442</v>
      </c>
      <c r="F136" s="259" t="s">
        <v>1443</v>
      </c>
      <c r="G136" s="260" t="s">
        <v>230</v>
      </c>
      <c r="H136" s="261">
        <v>14.481</v>
      </c>
      <c r="I136" s="262"/>
      <c r="J136" s="263">
        <f>ROUND(I136*H136,2)</f>
        <v>0</v>
      </c>
      <c r="K136" s="259" t="s">
        <v>157</v>
      </c>
      <c r="L136" s="264"/>
      <c r="M136" s="265" t="s">
        <v>19</v>
      </c>
      <c r="N136" s="266" t="s">
        <v>40</v>
      </c>
      <c r="O136" s="87"/>
      <c r="P136" s="224">
        <f>O136*H136</f>
        <v>0</v>
      </c>
      <c r="Q136" s="224">
        <v>1</v>
      </c>
      <c r="R136" s="224">
        <f>Q136*H136</f>
        <v>14.481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175</v>
      </c>
      <c r="AT136" s="226" t="s">
        <v>249</v>
      </c>
      <c r="AU136" s="226" t="s">
        <v>79</v>
      </c>
      <c r="AY136" s="20" t="s">
        <v>151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158</v>
      </c>
      <c r="BM136" s="226" t="s">
        <v>1470</v>
      </c>
    </row>
    <row r="137" s="13" customFormat="1">
      <c r="A137" s="13"/>
      <c r="B137" s="233"/>
      <c r="C137" s="234"/>
      <c r="D137" s="235" t="s">
        <v>161</v>
      </c>
      <c r="E137" s="236" t="s">
        <v>19</v>
      </c>
      <c r="F137" s="237" t="s">
        <v>1471</v>
      </c>
      <c r="G137" s="234"/>
      <c r="H137" s="238">
        <v>8.0449999999999999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161</v>
      </c>
      <c r="AU137" s="244" t="s">
        <v>79</v>
      </c>
      <c r="AV137" s="13" t="s">
        <v>79</v>
      </c>
      <c r="AW137" s="13" t="s">
        <v>31</v>
      </c>
      <c r="AX137" s="13" t="s">
        <v>77</v>
      </c>
      <c r="AY137" s="244" t="s">
        <v>151</v>
      </c>
    </row>
    <row r="138" s="13" customFormat="1">
      <c r="A138" s="13"/>
      <c r="B138" s="233"/>
      <c r="C138" s="234"/>
      <c r="D138" s="235" t="s">
        <v>161</v>
      </c>
      <c r="E138" s="234"/>
      <c r="F138" s="237" t="s">
        <v>1472</v>
      </c>
      <c r="G138" s="234"/>
      <c r="H138" s="238">
        <v>14.481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161</v>
      </c>
      <c r="AU138" s="244" t="s">
        <v>79</v>
      </c>
      <c r="AV138" s="13" t="s">
        <v>79</v>
      </c>
      <c r="AW138" s="13" t="s">
        <v>4</v>
      </c>
      <c r="AX138" s="13" t="s">
        <v>77</v>
      </c>
      <c r="AY138" s="244" t="s">
        <v>151</v>
      </c>
    </row>
    <row r="139" s="2" customFormat="1" ht="16.5" customHeight="1">
      <c r="A139" s="41"/>
      <c r="B139" s="42"/>
      <c r="C139" s="257" t="s">
        <v>243</v>
      </c>
      <c r="D139" s="257" t="s">
        <v>249</v>
      </c>
      <c r="E139" s="258" t="s">
        <v>1473</v>
      </c>
      <c r="F139" s="259" t="s">
        <v>1474</v>
      </c>
      <c r="G139" s="260" t="s">
        <v>230</v>
      </c>
      <c r="H139" s="261">
        <v>24.768000000000001</v>
      </c>
      <c r="I139" s="262"/>
      <c r="J139" s="263">
        <f>ROUND(I139*H139,2)</f>
        <v>0</v>
      </c>
      <c r="K139" s="259" t="s">
        <v>157</v>
      </c>
      <c r="L139" s="264"/>
      <c r="M139" s="265" t="s">
        <v>19</v>
      </c>
      <c r="N139" s="266" t="s">
        <v>40</v>
      </c>
      <c r="O139" s="87"/>
      <c r="P139" s="224">
        <f>O139*H139</f>
        <v>0</v>
      </c>
      <c r="Q139" s="224">
        <v>1</v>
      </c>
      <c r="R139" s="224">
        <f>Q139*H139</f>
        <v>24.768000000000001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175</v>
      </c>
      <c r="AT139" s="226" t="s">
        <v>249</v>
      </c>
      <c r="AU139" s="226" t="s">
        <v>79</v>
      </c>
      <c r="AY139" s="20" t="s">
        <v>151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158</v>
      </c>
      <c r="BM139" s="226" t="s">
        <v>1475</v>
      </c>
    </row>
    <row r="140" s="13" customFormat="1">
      <c r="A140" s="13"/>
      <c r="B140" s="233"/>
      <c r="C140" s="234"/>
      <c r="D140" s="235" t="s">
        <v>161</v>
      </c>
      <c r="E140" s="236" t="s">
        <v>19</v>
      </c>
      <c r="F140" s="237" t="s">
        <v>1476</v>
      </c>
      <c r="G140" s="234"/>
      <c r="H140" s="238">
        <v>13.76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161</v>
      </c>
      <c r="AU140" s="244" t="s">
        <v>79</v>
      </c>
      <c r="AV140" s="13" t="s">
        <v>79</v>
      </c>
      <c r="AW140" s="13" t="s">
        <v>31</v>
      </c>
      <c r="AX140" s="13" t="s">
        <v>77</v>
      </c>
      <c r="AY140" s="244" t="s">
        <v>151</v>
      </c>
    </row>
    <row r="141" s="13" customFormat="1">
      <c r="A141" s="13"/>
      <c r="B141" s="233"/>
      <c r="C141" s="234"/>
      <c r="D141" s="235" t="s">
        <v>161</v>
      </c>
      <c r="E141" s="234"/>
      <c r="F141" s="237" t="s">
        <v>1477</v>
      </c>
      <c r="G141" s="234"/>
      <c r="H141" s="238">
        <v>24.768000000000001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161</v>
      </c>
      <c r="AU141" s="244" t="s">
        <v>79</v>
      </c>
      <c r="AV141" s="13" t="s">
        <v>79</v>
      </c>
      <c r="AW141" s="13" t="s">
        <v>4</v>
      </c>
      <c r="AX141" s="13" t="s">
        <v>77</v>
      </c>
      <c r="AY141" s="244" t="s">
        <v>151</v>
      </c>
    </row>
    <row r="142" s="2" customFormat="1" ht="24.15" customHeight="1">
      <c r="A142" s="41"/>
      <c r="B142" s="42"/>
      <c r="C142" s="215" t="s">
        <v>198</v>
      </c>
      <c r="D142" s="215" t="s">
        <v>153</v>
      </c>
      <c r="E142" s="216" t="s">
        <v>1478</v>
      </c>
      <c r="F142" s="217" t="s">
        <v>1479</v>
      </c>
      <c r="G142" s="218" t="s">
        <v>156</v>
      </c>
      <c r="H142" s="219">
        <v>560</v>
      </c>
      <c r="I142" s="220"/>
      <c r="J142" s="221">
        <f>ROUND(I142*H142,2)</f>
        <v>0</v>
      </c>
      <c r="K142" s="217" t="s">
        <v>157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158</v>
      </c>
      <c r="AT142" s="226" t="s">
        <v>153</v>
      </c>
      <c r="AU142" s="226" t="s">
        <v>79</v>
      </c>
      <c r="AY142" s="20" t="s">
        <v>151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158</v>
      </c>
      <c r="BM142" s="226" t="s">
        <v>1480</v>
      </c>
    </row>
    <row r="143" s="2" customFormat="1">
      <c r="A143" s="41"/>
      <c r="B143" s="42"/>
      <c r="C143" s="43"/>
      <c r="D143" s="228" t="s">
        <v>159</v>
      </c>
      <c r="E143" s="43"/>
      <c r="F143" s="229" t="s">
        <v>1481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159</v>
      </c>
      <c r="AU143" s="20" t="s">
        <v>79</v>
      </c>
    </row>
    <row r="144" s="13" customFormat="1">
      <c r="A144" s="13"/>
      <c r="B144" s="233"/>
      <c r="C144" s="234"/>
      <c r="D144" s="235" t="s">
        <v>161</v>
      </c>
      <c r="E144" s="236" t="s">
        <v>19</v>
      </c>
      <c r="F144" s="237" t="s">
        <v>1467</v>
      </c>
      <c r="G144" s="234"/>
      <c r="H144" s="238">
        <v>560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161</v>
      </c>
      <c r="AU144" s="244" t="s">
        <v>79</v>
      </c>
      <c r="AV144" s="13" t="s">
        <v>79</v>
      </c>
      <c r="AW144" s="13" t="s">
        <v>31</v>
      </c>
      <c r="AX144" s="13" t="s">
        <v>77</v>
      </c>
      <c r="AY144" s="244" t="s">
        <v>151</v>
      </c>
    </row>
    <row r="145" s="2" customFormat="1" ht="16.5" customHeight="1">
      <c r="A145" s="41"/>
      <c r="B145" s="42"/>
      <c r="C145" s="257" t="s">
        <v>254</v>
      </c>
      <c r="D145" s="257" t="s">
        <v>249</v>
      </c>
      <c r="E145" s="258" t="s">
        <v>1423</v>
      </c>
      <c r="F145" s="259" t="s">
        <v>1424</v>
      </c>
      <c r="G145" s="260" t="s">
        <v>1256</v>
      </c>
      <c r="H145" s="261">
        <v>11.199999999999999</v>
      </c>
      <c r="I145" s="262"/>
      <c r="J145" s="263">
        <f>ROUND(I145*H145,2)</f>
        <v>0</v>
      </c>
      <c r="K145" s="259" t="s">
        <v>157</v>
      </c>
      <c r="L145" s="264"/>
      <c r="M145" s="265" t="s">
        <v>19</v>
      </c>
      <c r="N145" s="266" t="s">
        <v>40</v>
      </c>
      <c r="O145" s="87"/>
      <c r="P145" s="224">
        <f>O145*H145</f>
        <v>0</v>
      </c>
      <c r="Q145" s="224">
        <v>0.001</v>
      </c>
      <c r="R145" s="224">
        <f>Q145*H145</f>
        <v>0.0112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175</v>
      </c>
      <c r="AT145" s="226" t="s">
        <v>249</v>
      </c>
      <c r="AU145" s="226" t="s">
        <v>79</v>
      </c>
      <c r="AY145" s="20" t="s">
        <v>151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158</v>
      </c>
      <c r="BM145" s="226" t="s">
        <v>1482</v>
      </c>
    </row>
    <row r="146" s="2" customFormat="1">
      <c r="A146" s="41"/>
      <c r="B146" s="42"/>
      <c r="C146" s="43"/>
      <c r="D146" s="235" t="s">
        <v>238</v>
      </c>
      <c r="E146" s="43"/>
      <c r="F146" s="256" t="s">
        <v>1483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238</v>
      </c>
      <c r="AU146" s="20" t="s">
        <v>79</v>
      </c>
    </row>
    <row r="147" s="13" customFormat="1">
      <c r="A147" s="13"/>
      <c r="B147" s="233"/>
      <c r="C147" s="234"/>
      <c r="D147" s="235" t="s">
        <v>161</v>
      </c>
      <c r="E147" s="234"/>
      <c r="F147" s="237" t="s">
        <v>1484</v>
      </c>
      <c r="G147" s="234"/>
      <c r="H147" s="238">
        <v>11.199999999999999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161</v>
      </c>
      <c r="AU147" s="244" t="s">
        <v>79</v>
      </c>
      <c r="AV147" s="13" t="s">
        <v>79</v>
      </c>
      <c r="AW147" s="13" t="s">
        <v>4</v>
      </c>
      <c r="AX147" s="13" t="s">
        <v>77</v>
      </c>
      <c r="AY147" s="244" t="s">
        <v>151</v>
      </c>
    </row>
    <row r="148" s="2" customFormat="1" ht="24.15" customHeight="1">
      <c r="A148" s="41"/>
      <c r="B148" s="42"/>
      <c r="C148" s="215" t="s">
        <v>206</v>
      </c>
      <c r="D148" s="215" t="s">
        <v>153</v>
      </c>
      <c r="E148" s="216" t="s">
        <v>1485</v>
      </c>
      <c r="F148" s="217" t="s">
        <v>1486</v>
      </c>
      <c r="G148" s="218" t="s">
        <v>156</v>
      </c>
      <c r="H148" s="219">
        <v>86</v>
      </c>
      <c r="I148" s="220"/>
      <c r="J148" s="221">
        <f>ROUND(I148*H148,2)</f>
        <v>0</v>
      </c>
      <c r="K148" s="217" t="s">
        <v>157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158</v>
      </c>
      <c r="AT148" s="226" t="s">
        <v>153</v>
      </c>
      <c r="AU148" s="226" t="s">
        <v>79</v>
      </c>
      <c r="AY148" s="20" t="s">
        <v>151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158</v>
      </c>
      <c r="BM148" s="226" t="s">
        <v>1487</v>
      </c>
    </row>
    <row r="149" s="2" customFormat="1">
      <c r="A149" s="41"/>
      <c r="B149" s="42"/>
      <c r="C149" s="43"/>
      <c r="D149" s="228" t="s">
        <v>159</v>
      </c>
      <c r="E149" s="43"/>
      <c r="F149" s="229" t="s">
        <v>1488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159</v>
      </c>
      <c r="AU149" s="20" t="s">
        <v>79</v>
      </c>
    </row>
    <row r="150" s="13" customFormat="1">
      <c r="A150" s="13"/>
      <c r="B150" s="233"/>
      <c r="C150" s="234"/>
      <c r="D150" s="235" t="s">
        <v>161</v>
      </c>
      <c r="E150" s="236" t="s">
        <v>19</v>
      </c>
      <c r="F150" s="237" t="s">
        <v>1466</v>
      </c>
      <c r="G150" s="234"/>
      <c r="H150" s="238">
        <v>86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161</v>
      </c>
      <c r="AU150" s="244" t="s">
        <v>79</v>
      </c>
      <c r="AV150" s="13" t="s">
        <v>79</v>
      </c>
      <c r="AW150" s="13" t="s">
        <v>31</v>
      </c>
      <c r="AX150" s="13" t="s">
        <v>77</v>
      </c>
      <c r="AY150" s="244" t="s">
        <v>151</v>
      </c>
    </row>
    <row r="151" s="2" customFormat="1" ht="16.5" customHeight="1">
      <c r="A151" s="41"/>
      <c r="B151" s="42"/>
      <c r="C151" s="257" t="s">
        <v>266</v>
      </c>
      <c r="D151" s="257" t="s">
        <v>249</v>
      </c>
      <c r="E151" s="258" t="s">
        <v>1423</v>
      </c>
      <c r="F151" s="259" t="s">
        <v>1424</v>
      </c>
      <c r="G151" s="260" t="s">
        <v>1256</v>
      </c>
      <c r="H151" s="261">
        <v>1.72</v>
      </c>
      <c r="I151" s="262"/>
      <c r="J151" s="263">
        <f>ROUND(I151*H151,2)</f>
        <v>0</v>
      </c>
      <c r="K151" s="259" t="s">
        <v>157</v>
      </c>
      <c r="L151" s="264"/>
      <c r="M151" s="265" t="s">
        <v>19</v>
      </c>
      <c r="N151" s="266" t="s">
        <v>40</v>
      </c>
      <c r="O151" s="87"/>
      <c r="P151" s="224">
        <f>O151*H151</f>
        <v>0</v>
      </c>
      <c r="Q151" s="224">
        <v>0.001</v>
      </c>
      <c r="R151" s="224">
        <f>Q151*H151</f>
        <v>0.00172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175</v>
      </c>
      <c r="AT151" s="226" t="s">
        <v>249</v>
      </c>
      <c r="AU151" s="226" t="s">
        <v>79</v>
      </c>
      <c r="AY151" s="20" t="s">
        <v>151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158</v>
      </c>
      <c r="BM151" s="226" t="s">
        <v>1489</v>
      </c>
    </row>
    <row r="152" s="2" customFormat="1">
      <c r="A152" s="41"/>
      <c r="B152" s="42"/>
      <c r="C152" s="43"/>
      <c r="D152" s="235" t="s">
        <v>238</v>
      </c>
      <c r="E152" s="43"/>
      <c r="F152" s="256" t="s">
        <v>1490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238</v>
      </c>
      <c r="AU152" s="20" t="s">
        <v>79</v>
      </c>
    </row>
    <row r="153" s="13" customFormat="1">
      <c r="A153" s="13"/>
      <c r="B153" s="233"/>
      <c r="C153" s="234"/>
      <c r="D153" s="235" t="s">
        <v>161</v>
      </c>
      <c r="E153" s="234"/>
      <c r="F153" s="237" t="s">
        <v>1491</v>
      </c>
      <c r="G153" s="234"/>
      <c r="H153" s="238">
        <v>1.72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161</v>
      </c>
      <c r="AU153" s="244" t="s">
        <v>79</v>
      </c>
      <c r="AV153" s="13" t="s">
        <v>79</v>
      </c>
      <c r="AW153" s="13" t="s">
        <v>4</v>
      </c>
      <c r="AX153" s="13" t="s">
        <v>77</v>
      </c>
      <c r="AY153" s="244" t="s">
        <v>151</v>
      </c>
    </row>
    <row r="154" s="2" customFormat="1" ht="24.15" customHeight="1">
      <c r="A154" s="41"/>
      <c r="B154" s="42"/>
      <c r="C154" s="215" t="s">
        <v>214</v>
      </c>
      <c r="D154" s="215" t="s">
        <v>153</v>
      </c>
      <c r="E154" s="216" t="s">
        <v>1485</v>
      </c>
      <c r="F154" s="217" t="s">
        <v>1486</v>
      </c>
      <c r="G154" s="218" t="s">
        <v>156</v>
      </c>
      <c r="H154" s="219">
        <v>161</v>
      </c>
      <c r="I154" s="220"/>
      <c r="J154" s="221">
        <f>ROUND(I154*H154,2)</f>
        <v>0</v>
      </c>
      <c r="K154" s="217" t="s">
        <v>157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158</v>
      </c>
      <c r="AT154" s="226" t="s">
        <v>153</v>
      </c>
      <c r="AU154" s="226" t="s">
        <v>79</v>
      </c>
      <c r="AY154" s="20" t="s">
        <v>151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158</v>
      </c>
      <c r="BM154" s="226" t="s">
        <v>1492</v>
      </c>
    </row>
    <row r="155" s="2" customFormat="1">
      <c r="A155" s="41"/>
      <c r="B155" s="42"/>
      <c r="C155" s="43"/>
      <c r="D155" s="228" t="s">
        <v>159</v>
      </c>
      <c r="E155" s="43"/>
      <c r="F155" s="229" t="s">
        <v>1488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159</v>
      </c>
      <c r="AU155" s="20" t="s">
        <v>79</v>
      </c>
    </row>
    <row r="156" s="2" customFormat="1" ht="16.5" customHeight="1">
      <c r="A156" s="41"/>
      <c r="B156" s="42"/>
      <c r="C156" s="257" t="s">
        <v>7</v>
      </c>
      <c r="D156" s="257" t="s">
        <v>249</v>
      </c>
      <c r="E156" s="258" t="s">
        <v>1493</v>
      </c>
      <c r="F156" s="259" t="s">
        <v>1494</v>
      </c>
      <c r="G156" s="260" t="s">
        <v>1256</v>
      </c>
      <c r="H156" s="261">
        <v>1.127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40</v>
      </c>
      <c r="O156" s="87"/>
      <c r="P156" s="224">
        <f>O156*H156</f>
        <v>0</v>
      </c>
      <c r="Q156" s="224">
        <v>0.001</v>
      </c>
      <c r="R156" s="224">
        <f>Q156*H156</f>
        <v>0.001127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175</v>
      </c>
      <c r="AT156" s="226" t="s">
        <v>249</v>
      </c>
      <c r="AU156" s="226" t="s">
        <v>79</v>
      </c>
      <c r="AY156" s="20" t="s">
        <v>151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158</v>
      </c>
      <c r="BM156" s="226" t="s">
        <v>1495</v>
      </c>
    </row>
    <row r="157" s="13" customFormat="1">
      <c r="A157" s="13"/>
      <c r="B157" s="233"/>
      <c r="C157" s="234"/>
      <c r="D157" s="235" t="s">
        <v>161</v>
      </c>
      <c r="E157" s="234"/>
      <c r="F157" s="237" t="s">
        <v>1496</v>
      </c>
      <c r="G157" s="234"/>
      <c r="H157" s="238">
        <v>1.127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161</v>
      </c>
      <c r="AU157" s="244" t="s">
        <v>79</v>
      </c>
      <c r="AV157" s="13" t="s">
        <v>79</v>
      </c>
      <c r="AW157" s="13" t="s">
        <v>4</v>
      </c>
      <c r="AX157" s="13" t="s">
        <v>77</v>
      </c>
      <c r="AY157" s="244" t="s">
        <v>151</v>
      </c>
    </row>
    <row r="158" s="2" customFormat="1" ht="24.15" customHeight="1">
      <c r="A158" s="41"/>
      <c r="B158" s="42"/>
      <c r="C158" s="215" t="s">
        <v>278</v>
      </c>
      <c r="D158" s="215" t="s">
        <v>153</v>
      </c>
      <c r="E158" s="216" t="s">
        <v>1497</v>
      </c>
      <c r="F158" s="217" t="s">
        <v>1498</v>
      </c>
      <c r="G158" s="218" t="s">
        <v>363</v>
      </c>
      <c r="H158" s="219">
        <v>18</v>
      </c>
      <c r="I158" s="220"/>
      <c r="J158" s="221">
        <f>ROUND(I158*H158,2)</f>
        <v>0</v>
      </c>
      <c r="K158" s="217" t="s">
        <v>157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158</v>
      </c>
      <c r="AT158" s="226" t="s">
        <v>153</v>
      </c>
      <c r="AU158" s="226" t="s">
        <v>79</v>
      </c>
      <c r="AY158" s="20" t="s">
        <v>151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158</v>
      </c>
      <c r="BM158" s="226" t="s">
        <v>1499</v>
      </c>
    </row>
    <row r="159" s="2" customFormat="1">
      <c r="A159" s="41"/>
      <c r="B159" s="42"/>
      <c r="C159" s="43"/>
      <c r="D159" s="228" t="s">
        <v>159</v>
      </c>
      <c r="E159" s="43"/>
      <c r="F159" s="229" t="s">
        <v>1500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159</v>
      </c>
      <c r="AU159" s="20" t="s">
        <v>79</v>
      </c>
    </row>
    <row r="160" s="2" customFormat="1">
      <c r="A160" s="41"/>
      <c r="B160" s="42"/>
      <c r="C160" s="43"/>
      <c r="D160" s="235" t="s">
        <v>238</v>
      </c>
      <c r="E160" s="43"/>
      <c r="F160" s="256" t="s">
        <v>1501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238</v>
      </c>
      <c r="AU160" s="20" t="s">
        <v>79</v>
      </c>
    </row>
    <row r="161" s="2" customFormat="1" ht="16.5" customHeight="1">
      <c r="A161" s="41"/>
      <c r="B161" s="42"/>
      <c r="C161" s="257" t="s">
        <v>284</v>
      </c>
      <c r="D161" s="257" t="s">
        <v>249</v>
      </c>
      <c r="E161" s="258" t="s">
        <v>1502</v>
      </c>
      <c r="F161" s="259" t="s">
        <v>1503</v>
      </c>
      <c r="G161" s="260" t="s">
        <v>197</v>
      </c>
      <c r="H161" s="261">
        <v>0.22500000000000001</v>
      </c>
      <c r="I161" s="262"/>
      <c r="J161" s="263">
        <f>ROUND(I161*H161,2)</f>
        <v>0</v>
      </c>
      <c r="K161" s="259" t="s">
        <v>157</v>
      </c>
      <c r="L161" s="264"/>
      <c r="M161" s="265" t="s">
        <v>19</v>
      </c>
      <c r="N161" s="266" t="s">
        <v>40</v>
      </c>
      <c r="O161" s="87"/>
      <c r="P161" s="224">
        <f>O161*H161</f>
        <v>0</v>
      </c>
      <c r="Q161" s="224">
        <v>0.22</v>
      </c>
      <c r="R161" s="224">
        <f>Q161*H161</f>
        <v>0.049500000000000002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175</v>
      </c>
      <c r="AT161" s="226" t="s">
        <v>249</v>
      </c>
      <c r="AU161" s="226" t="s">
        <v>79</v>
      </c>
      <c r="AY161" s="20" t="s">
        <v>151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158</v>
      </c>
      <c r="BM161" s="226" t="s">
        <v>1504</v>
      </c>
    </row>
    <row r="162" s="13" customFormat="1">
      <c r="A162" s="13"/>
      <c r="B162" s="233"/>
      <c r="C162" s="234"/>
      <c r="D162" s="235" t="s">
        <v>161</v>
      </c>
      <c r="E162" s="236" t="s">
        <v>19</v>
      </c>
      <c r="F162" s="237" t="s">
        <v>1505</v>
      </c>
      <c r="G162" s="234"/>
      <c r="H162" s="238">
        <v>0.22500000000000001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161</v>
      </c>
      <c r="AU162" s="244" t="s">
        <v>79</v>
      </c>
      <c r="AV162" s="13" t="s">
        <v>79</v>
      </c>
      <c r="AW162" s="13" t="s">
        <v>31</v>
      </c>
      <c r="AX162" s="13" t="s">
        <v>77</v>
      </c>
      <c r="AY162" s="244" t="s">
        <v>151</v>
      </c>
    </row>
    <row r="163" s="2" customFormat="1" ht="16.5" customHeight="1">
      <c r="A163" s="41"/>
      <c r="B163" s="42"/>
      <c r="C163" s="257" t="s">
        <v>291</v>
      </c>
      <c r="D163" s="257" t="s">
        <v>249</v>
      </c>
      <c r="E163" s="258" t="s">
        <v>1442</v>
      </c>
      <c r="F163" s="259" t="s">
        <v>1443</v>
      </c>
      <c r="G163" s="260" t="s">
        <v>230</v>
      </c>
      <c r="H163" s="261">
        <v>0.81000000000000005</v>
      </c>
      <c r="I163" s="262"/>
      <c r="J163" s="263">
        <f>ROUND(I163*H163,2)</f>
        <v>0</v>
      </c>
      <c r="K163" s="259" t="s">
        <v>157</v>
      </c>
      <c r="L163" s="264"/>
      <c r="M163" s="265" t="s">
        <v>19</v>
      </c>
      <c r="N163" s="266" t="s">
        <v>40</v>
      </c>
      <c r="O163" s="87"/>
      <c r="P163" s="224">
        <f>O163*H163</f>
        <v>0</v>
      </c>
      <c r="Q163" s="224">
        <v>1</v>
      </c>
      <c r="R163" s="224">
        <f>Q163*H163</f>
        <v>0.81000000000000005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175</v>
      </c>
      <c r="AT163" s="226" t="s">
        <v>249</v>
      </c>
      <c r="AU163" s="226" t="s">
        <v>79</v>
      </c>
      <c r="AY163" s="20" t="s">
        <v>151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158</v>
      </c>
      <c r="BM163" s="226" t="s">
        <v>1506</v>
      </c>
    </row>
    <row r="164" s="13" customFormat="1">
      <c r="A164" s="13"/>
      <c r="B164" s="233"/>
      <c r="C164" s="234"/>
      <c r="D164" s="235" t="s">
        <v>161</v>
      </c>
      <c r="E164" s="236" t="s">
        <v>19</v>
      </c>
      <c r="F164" s="237" t="s">
        <v>1507</v>
      </c>
      <c r="G164" s="234"/>
      <c r="H164" s="238">
        <v>0.45000000000000001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161</v>
      </c>
      <c r="AU164" s="244" t="s">
        <v>79</v>
      </c>
      <c r="AV164" s="13" t="s">
        <v>79</v>
      </c>
      <c r="AW164" s="13" t="s">
        <v>31</v>
      </c>
      <c r="AX164" s="13" t="s">
        <v>77</v>
      </c>
      <c r="AY164" s="244" t="s">
        <v>151</v>
      </c>
    </row>
    <row r="165" s="13" customFormat="1">
      <c r="A165" s="13"/>
      <c r="B165" s="233"/>
      <c r="C165" s="234"/>
      <c r="D165" s="235" t="s">
        <v>161</v>
      </c>
      <c r="E165" s="234"/>
      <c r="F165" s="237" t="s">
        <v>1508</v>
      </c>
      <c r="G165" s="234"/>
      <c r="H165" s="238">
        <v>0.81000000000000005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161</v>
      </c>
      <c r="AU165" s="244" t="s">
        <v>79</v>
      </c>
      <c r="AV165" s="13" t="s">
        <v>79</v>
      </c>
      <c r="AW165" s="13" t="s">
        <v>4</v>
      </c>
      <c r="AX165" s="13" t="s">
        <v>77</v>
      </c>
      <c r="AY165" s="244" t="s">
        <v>151</v>
      </c>
    </row>
    <row r="166" s="2" customFormat="1" ht="16.5" customHeight="1">
      <c r="A166" s="41"/>
      <c r="B166" s="42"/>
      <c r="C166" s="257" t="s">
        <v>299</v>
      </c>
      <c r="D166" s="257" t="s">
        <v>249</v>
      </c>
      <c r="E166" s="258" t="s">
        <v>1509</v>
      </c>
      <c r="F166" s="259" t="s">
        <v>1510</v>
      </c>
      <c r="G166" s="260" t="s">
        <v>1256</v>
      </c>
      <c r="H166" s="261">
        <v>0.90000000000000002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175</v>
      </c>
      <c r="AT166" s="226" t="s">
        <v>249</v>
      </c>
      <c r="AU166" s="226" t="s">
        <v>79</v>
      </c>
      <c r="AY166" s="20" t="s">
        <v>151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158</v>
      </c>
      <c r="BM166" s="226" t="s">
        <v>1511</v>
      </c>
    </row>
    <row r="167" s="13" customFormat="1">
      <c r="A167" s="13"/>
      <c r="B167" s="233"/>
      <c r="C167" s="234"/>
      <c r="D167" s="235" t="s">
        <v>161</v>
      </c>
      <c r="E167" s="236" t="s">
        <v>19</v>
      </c>
      <c r="F167" s="237" t="s">
        <v>1512</v>
      </c>
      <c r="G167" s="234"/>
      <c r="H167" s="238">
        <v>0.90000000000000002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161</v>
      </c>
      <c r="AU167" s="244" t="s">
        <v>79</v>
      </c>
      <c r="AV167" s="13" t="s">
        <v>79</v>
      </c>
      <c r="AW167" s="13" t="s">
        <v>31</v>
      </c>
      <c r="AX167" s="13" t="s">
        <v>69</v>
      </c>
      <c r="AY167" s="244" t="s">
        <v>151</v>
      </c>
    </row>
    <row r="168" s="14" customFormat="1">
      <c r="A168" s="14"/>
      <c r="B168" s="245"/>
      <c r="C168" s="246"/>
      <c r="D168" s="235" t="s">
        <v>161</v>
      </c>
      <c r="E168" s="247" t="s">
        <v>19</v>
      </c>
      <c r="F168" s="248" t="s">
        <v>202</v>
      </c>
      <c r="G168" s="246"/>
      <c r="H168" s="249">
        <v>0.90000000000000002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161</v>
      </c>
      <c r="AU168" s="255" t="s">
        <v>79</v>
      </c>
      <c r="AV168" s="14" t="s">
        <v>158</v>
      </c>
      <c r="AW168" s="14" t="s">
        <v>31</v>
      </c>
      <c r="AX168" s="14" t="s">
        <v>77</v>
      </c>
      <c r="AY168" s="255" t="s">
        <v>151</v>
      </c>
    </row>
    <row r="169" s="2" customFormat="1" ht="24.15" customHeight="1">
      <c r="A169" s="41"/>
      <c r="B169" s="42"/>
      <c r="C169" s="215" t="s">
        <v>225</v>
      </c>
      <c r="D169" s="215" t="s">
        <v>153</v>
      </c>
      <c r="E169" s="216" t="s">
        <v>1513</v>
      </c>
      <c r="F169" s="217" t="s">
        <v>1514</v>
      </c>
      <c r="G169" s="218" t="s">
        <v>363</v>
      </c>
      <c r="H169" s="219">
        <v>5</v>
      </c>
      <c r="I169" s="220"/>
      <c r="J169" s="221">
        <f>ROUND(I169*H169,2)</f>
        <v>0</v>
      </c>
      <c r="K169" s="217" t="s">
        <v>157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158</v>
      </c>
      <c r="AT169" s="226" t="s">
        <v>153</v>
      </c>
      <c r="AU169" s="226" t="s">
        <v>79</v>
      </c>
      <c r="AY169" s="20" t="s">
        <v>151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158</v>
      </c>
      <c r="BM169" s="226" t="s">
        <v>1515</v>
      </c>
    </row>
    <row r="170" s="2" customFormat="1">
      <c r="A170" s="41"/>
      <c r="B170" s="42"/>
      <c r="C170" s="43"/>
      <c r="D170" s="228" t="s">
        <v>159</v>
      </c>
      <c r="E170" s="43"/>
      <c r="F170" s="229" t="s">
        <v>1516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159</v>
      </c>
      <c r="AU170" s="20" t="s">
        <v>79</v>
      </c>
    </row>
    <row r="171" s="2" customFormat="1">
      <c r="A171" s="41"/>
      <c r="B171" s="42"/>
      <c r="C171" s="43"/>
      <c r="D171" s="235" t="s">
        <v>238</v>
      </c>
      <c r="E171" s="43"/>
      <c r="F171" s="256" t="s">
        <v>1517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238</v>
      </c>
      <c r="AU171" s="20" t="s">
        <v>79</v>
      </c>
    </row>
    <row r="172" s="2" customFormat="1" ht="16.5" customHeight="1">
      <c r="A172" s="41"/>
      <c r="B172" s="42"/>
      <c r="C172" s="257" t="s">
        <v>313</v>
      </c>
      <c r="D172" s="257" t="s">
        <v>249</v>
      </c>
      <c r="E172" s="258" t="s">
        <v>1518</v>
      </c>
      <c r="F172" s="259" t="s">
        <v>1519</v>
      </c>
      <c r="G172" s="260" t="s">
        <v>230</v>
      </c>
      <c r="H172" s="261">
        <v>2.25</v>
      </c>
      <c r="I172" s="262"/>
      <c r="J172" s="263">
        <f>ROUND(I172*H172,2)</f>
        <v>0</v>
      </c>
      <c r="K172" s="259" t="s">
        <v>157</v>
      </c>
      <c r="L172" s="264"/>
      <c r="M172" s="265" t="s">
        <v>19</v>
      </c>
      <c r="N172" s="266" t="s">
        <v>40</v>
      </c>
      <c r="O172" s="87"/>
      <c r="P172" s="224">
        <f>O172*H172</f>
        <v>0</v>
      </c>
      <c r="Q172" s="224">
        <v>1</v>
      </c>
      <c r="R172" s="224">
        <f>Q172*H172</f>
        <v>2.25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175</v>
      </c>
      <c r="AT172" s="226" t="s">
        <v>249</v>
      </c>
      <c r="AU172" s="226" t="s">
        <v>79</v>
      </c>
      <c r="AY172" s="20" t="s">
        <v>151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158</v>
      </c>
      <c r="BM172" s="226" t="s">
        <v>1520</v>
      </c>
    </row>
    <row r="173" s="13" customFormat="1">
      <c r="A173" s="13"/>
      <c r="B173" s="233"/>
      <c r="C173" s="234"/>
      <c r="D173" s="235" t="s">
        <v>161</v>
      </c>
      <c r="E173" s="236" t="s">
        <v>19</v>
      </c>
      <c r="F173" s="237" t="s">
        <v>1521</v>
      </c>
      <c r="G173" s="234"/>
      <c r="H173" s="238">
        <v>1.25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161</v>
      </c>
      <c r="AU173" s="244" t="s">
        <v>79</v>
      </c>
      <c r="AV173" s="13" t="s">
        <v>79</v>
      </c>
      <c r="AW173" s="13" t="s">
        <v>31</v>
      </c>
      <c r="AX173" s="13" t="s">
        <v>77</v>
      </c>
      <c r="AY173" s="244" t="s">
        <v>151</v>
      </c>
    </row>
    <row r="174" s="13" customFormat="1">
      <c r="A174" s="13"/>
      <c r="B174" s="233"/>
      <c r="C174" s="234"/>
      <c r="D174" s="235" t="s">
        <v>161</v>
      </c>
      <c r="E174" s="234"/>
      <c r="F174" s="237" t="s">
        <v>1522</v>
      </c>
      <c r="G174" s="234"/>
      <c r="H174" s="238">
        <v>2.25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161</v>
      </c>
      <c r="AU174" s="244" t="s">
        <v>79</v>
      </c>
      <c r="AV174" s="13" t="s">
        <v>79</v>
      </c>
      <c r="AW174" s="13" t="s">
        <v>4</v>
      </c>
      <c r="AX174" s="13" t="s">
        <v>77</v>
      </c>
      <c r="AY174" s="244" t="s">
        <v>151</v>
      </c>
    </row>
    <row r="175" s="2" customFormat="1" ht="16.5" customHeight="1">
      <c r="A175" s="41"/>
      <c r="B175" s="42"/>
      <c r="C175" s="257" t="s">
        <v>320</v>
      </c>
      <c r="D175" s="257" t="s">
        <v>249</v>
      </c>
      <c r="E175" s="258" t="s">
        <v>1509</v>
      </c>
      <c r="F175" s="259" t="s">
        <v>1510</v>
      </c>
      <c r="G175" s="260" t="s">
        <v>1256</v>
      </c>
      <c r="H175" s="261">
        <v>2.5</v>
      </c>
      <c r="I175" s="262"/>
      <c r="J175" s="263">
        <f>ROUND(I175*H175,2)</f>
        <v>0</v>
      </c>
      <c r="K175" s="259" t="s">
        <v>19</v>
      </c>
      <c r="L175" s="264"/>
      <c r="M175" s="265" t="s">
        <v>19</v>
      </c>
      <c r="N175" s="266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175</v>
      </c>
      <c r="AT175" s="226" t="s">
        <v>249</v>
      </c>
      <c r="AU175" s="226" t="s">
        <v>79</v>
      </c>
      <c r="AY175" s="20" t="s">
        <v>151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158</v>
      </c>
      <c r="BM175" s="226" t="s">
        <v>1523</v>
      </c>
    </row>
    <row r="176" s="13" customFormat="1">
      <c r="A176" s="13"/>
      <c r="B176" s="233"/>
      <c r="C176" s="234"/>
      <c r="D176" s="235" t="s">
        <v>161</v>
      </c>
      <c r="E176" s="236" t="s">
        <v>19</v>
      </c>
      <c r="F176" s="237" t="s">
        <v>1524</v>
      </c>
      <c r="G176" s="234"/>
      <c r="H176" s="238">
        <v>2.5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161</v>
      </c>
      <c r="AU176" s="244" t="s">
        <v>79</v>
      </c>
      <c r="AV176" s="13" t="s">
        <v>79</v>
      </c>
      <c r="AW176" s="13" t="s">
        <v>31</v>
      </c>
      <c r="AX176" s="13" t="s">
        <v>69</v>
      </c>
      <c r="AY176" s="244" t="s">
        <v>151</v>
      </c>
    </row>
    <row r="177" s="14" customFormat="1">
      <c r="A177" s="14"/>
      <c r="B177" s="245"/>
      <c r="C177" s="246"/>
      <c r="D177" s="235" t="s">
        <v>161</v>
      </c>
      <c r="E177" s="247" t="s">
        <v>19</v>
      </c>
      <c r="F177" s="248" t="s">
        <v>202</v>
      </c>
      <c r="G177" s="246"/>
      <c r="H177" s="249">
        <v>2.5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161</v>
      </c>
      <c r="AU177" s="255" t="s">
        <v>79</v>
      </c>
      <c r="AV177" s="14" t="s">
        <v>158</v>
      </c>
      <c r="AW177" s="14" t="s">
        <v>31</v>
      </c>
      <c r="AX177" s="14" t="s">
        <v>77</v>
      </c>
      <c r="AY177" s="255" t="s">
        <v>151</v>
      </c>
    </row>
    <row r="178" s="2" customFormat="1" ht="21.75" customHeight="1">
      <c r="A178" s="41"/>
      <c r="B178" s="42"/>
      <c r="C178" s="215" t="s">
        <v>326</v>
      </c>
      <c r="D178" s="215" t="s">
        <v>153</v>
      </c>
      <c r="E178" s="216" t="s">
        <v>1525</v>
      </c>
      <c r="F178" s="217" t="s">
        <v>1526</v>
      </c>
      <c r="G178" s="218" t="s">
        <v>363</v>
      </c>
      <c r="H178" s="219">
        <v>2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158</v>
      </c>
      <c r="AT178" s="226" t="s">
        <v>153</v>
      </c>
      <c r="AU178" s="226" t="s">
        <v>79</v>
      </c>
      <c r="AY178" s="20" t="s">
        <v>151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158</v>
      </c>
      <c r="BM178" s="226" t="s">
        <v>1527</v>
      </c>
    </row>
    <row r="179" s="2" customFormat="1">
      <c r="A179" s="41"/>
      <c r="B179" s="42"/>
      <c r="C179" s="43"/>
      <c r="D179" s="235" t="s">
        <v>238</v>
      </c>
      <c r="E179" s="43"/>
      <c r="F179" s="256" t="s">
        <v>1528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238</v>
      </c>
      <c r="AU179" s="20" t="s">
        <v>79</v>
      </c>
    </row>
    <row r="180" s="2" customFormat="1" ht="16.5" customHeight="1">
      <c r="A180" s="41"/>
      <c r="B180" s="42"/>
      <c r="C180" s="257" t="s">
        <v>331</v>
      </c>
      <c r="D180" s="257" t="s">
        <v>249</v>
      </c>
      <c r="E180" s="258" t="s">
        <v>1518</v>
      </c>
      <c r="F180" s="259" t="s">
        <v>1519</v>
      </c>
      <c r="G180" s="260" t="s">
        <v>230</v>
      </c>
      <c r="H180" s="261">
        <v>1.26</v>
      </c>
      <c r="I180" s="262"/>
      <c r="J180" s="263">
        <f>ROUND(I180*H180,2)</f>
        <v>0</v>
      </c>
      <c r="K180" s="259" t="s">
        <v>157</v>
      </c>
      <c r="L180" s="264"/>
      <c r="M180" s="265" t="s">
        <v>19</v>
      </c>
      <c r="N180" s="266" t="s">
        <v>40</v>
      </c>
      <c r="O180" s="87"/>
      <c r="P180" s="224">
        <f>O180*H180</f>
        <v>0</v>
      </c>
      <c r="Q180" s="224">
        <v>1</v>
      </c>
      <c r="R180" s="224">
        <f>Q180*H180</f>
        <v>1.26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175</v>
      </c>
      <c r="AT180" s="226" t="s">
        <v>249</v>
      </c>
      <c r="AU180" s="226" t="s">
        <v>79</v>
      </c>
      <c r="AY180" s="20" t="s">
        <v>151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158</v>
      </c>
      <c r="BM180" s="226" t="s">
        <v>1529</v>
      </c>
    </row>
    <row r="181" s="13" customFormat="1">
      <c r="A181" s="13"/>
      <c r="B181" s="233"/>
      <c r="C181" s="234"/>
      <c r="D181" s="235" t="s">
        <v>161</v>
      </c>
      <c r="E181" s="236" t="s">
        <v>19</v>
      </c>
      <c r="F181" s="237" t="s">
        <v>1530</v>
      </c>
      <c r="G181" s="234"/>
      <c r="H181" s="238">
        <v>0.69999999999999996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161</v>
      </c>
      <c r="AU181" s="244" t="s">
        <v>79</v>
      </c>
      <c r="AV181" s="13" t="s">
        <v>79</v>
      </c>
      <c r="AW181" s="13" t="s">
        <v>31</v>
      </c>
      <c r="AX181" s="13" t="s">
        <v>77</v>
      </c>
      <c r="AY181" s="244" t="s">
        <v>151</v>
      </c>
    </row>
    <row r="182" s="13" customFormat="1">
      <c r="A182" s="13"/>
      <c r="B182" s="233"/>
      <c r="C182" s="234"/>
      <c r="D182" s="235" t="s">
        <v>161</v>
      </c>
      <c r="E182" s="234"/>
      <c r="F182" s="237" t="s">
        <v>1531</v>
      </c>
      <c r="G182" s="234"/>
      <c r="H182" s="238">
        <v>1.26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161</v>
      </c>
      <c r="AU182" s="244" t="s">
        <v>79</v>
      </c>
      <c r="AV182" s="13" t="s">
        <v>79</v>
      </c>
      <c r="AW182" s="13" t="s">
        <v>4</v>
      </c>
      <c r="AX182" s="13" t="s">
        <v>77</v>
      </c>
      <c r="AY182" s="244" t="s">
        <v>151</v>
      </c>
    </row>
    <row r="183" s="2" customFormat="1" ht="16.5" customHeight="1">
      <c r="A183" s="41"/>
      <c r="B183" s="42"/>
      <c r="C183" s="257" t="s">
        <v>333</v>
      </c>
      <c r="D183" s="257" t="s">
        <v>249</v>
      </c>
      <c r="E183" s="258" t="s">
        <v>1509</v>
      </c>
      <c r="F183" s="259" t="s">
        <v>1510</v>
      </c>
      <c r="G183" s="260" t="s">
        <v>1256</v>
      </c>
      <c r="H183" s="261">
        <v>1</v>
      </c>
      <c r="I183" s="262"/>
      <c r="J183" s="263">
        <f>ROUND(I183*H183,2)</f>
        <v>0</v>
      </c>
      <c r="K183" s="259" t="s">
        <v>19</v>
      </c>
      <c r="L183" s="264"/>
      <c r="M183" s="265" t="s">
        <v>19</v>
      </c>
      <c r="N183" s="266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175</v>
      </c>
      <c r="AT183" s="226" t="s">
        <v>249</v>
      </c>
      <c r="AU183" s="226" t="s">
        <v>79</v>
      </c>
      <c r="AY183" s="20" t="s">
        <v>151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158</v>
      </c>
      <c r="BM183" s="226" t="s">
        <v>1532</v>
      </c>
    </row>
    <row r="184" s="13" customFormat="1">
      <c r="A184" s="13"/>
      <c r="B184" s="233"/>
      <c r="C184" s="234"/>
      <c r="D184" s="235" t="s">
        <v>161</v>
      </c>
      <c r="E184" s="236" t="s">
        <v>19</v>
      </c>
      <c r="F184" s="237" t="s">
        <v>1533</v>
      </c>
      <c r="G184" s="234"/>
      <c r="H184" s="238">
        <v>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161</v>
      </c>
      <c r="AU184" s="244" t="s">
        <v>79</v>
      </c>
      <c r="AV184" s="13" t="s">
        <v>79</v>
      </c>
      <c r="AW184" s="13" t="s">
        <v>31</v>
      </c>
      <c r="AX184" s="13" t="s">
        <v>69</v>
      </c>
      <c r="AY184" s="244" t="s">
        <v>151</v>
      </c>
    </row>
    <row r="185" s="14" customFormat="1">
      <c r="A185" s="14"/>
      <c r="B185" s="245"/>
      <c r="C185" s="246"/>
      <c r="D185" s="235" t="s">
        <v>161</v>
      </c>
      <c r="E185" s="247" t="s">
        <v>19</v>
      </c>
      <c r="F185" s="248" t="s">
        <v>202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161</v>
      </c>
      <c r="AU185" s="255" t="s">
        <v>79</v>
      </c>
      <c r="AV185" s="14" t="s">
        <v>158</v>
      </c>
      <c r="AW185" s="14" t="s">
        <v>31</v>
      </c>
      <c r="AX185" s="14" t="s">
        <v>77</v>
      </c>
      <c r="AY185" s="255" t="s">
        <v>151</v>
      </c>
    </row>
    <row r="186" s="2" customFormat="1" ht="24.15" customHeight="1">
      <c r="A186" s="41"/>
      <c r="B186" s="42"/>
      <c r="C186" s="215" t="s">
        <v>236</v>
      </c>
      <c r="D186" s="215" t="s">
        <v>153</v>
      </c>
      <c r="E186" s="216" t="s">
        <v>1534</v>
      </c>
      <c r="F186" s="217" t="s">
        <v>1535</v>
      </c>
      <c r="G186" s="218" t="s">
        <v>363</v>
      </c>
      <c r="H186" s="219">
        <v>112</v>
      </c>
      <c r="I186" s="220"/>
      <c r="J186" s="221">
        <f>ROUND(I186*H186,2)</f>
        <v>0</v>
      </c>
      <c r="K186" s="217" t="s">
        <v>157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158</v>
      </c>
      <c r="AT186" s="226" t="s">
        <v>153</v>
      </c>
      <c r="AU186" s="226" t="s">
        <v>79</v>
      </c>
      <c r="AY186" s="20" t="s">
        <v>151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158</v>
      </c>
      <c r="BM186" s="226" t="s">
        <v>1536</v>
      </c>
    </row>
    <row r="187" s="2" customFormat="1">
      <c r="A187" s="41"/>
      <c r="B187" s="42"/>
      <c r="C187" s="43"/>
      <c r="D187" s="228" t="s">
        <v>159</v>
      </c>
      <c r="E187" s="43"/>
      <c r="F187" s="229" t="s">
        <v>1537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159</v>
      </c>
      <c r="AU187" s="20" t="s">
        <v>79</v>
      </c>
    </row>
    <row r="188" s="2" customFormat="1">
      <c r="A188" s="41"/>
      <c r="B188" s="42"/>
      <c r="C188" s="43"/>
      <c r="D188" s="235" t="s">
        <v>238</v>
      </c>
      <c r="E188" s="43"/>
      <c r="F188" s="256" t="s">
        <v>1538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238</v>
      </c>
      <c r="AU188" s="20" t="s">
        <v>79</v>
      </c>
    </row>
    <row r="189" s="2" customFormat="1" ht="16.5" customHeight="1">
      <c r="A189" s="41"/>
      <c r="B189" s="42"/>
      <c r="C189" s="257" t="s">
        <v>344</v>
      </c>
      <c r="D189" s="257" t="s">
        <v>249</v>
      </c>
      <c r="E189" s="258" t="s">
        <v>1442</v>
      </c>
      <c r="F189" s="259" t="s">
        <v>1443</v>
      </c>
      <c r="G189" s="260" t="s">
        <v>230</v>
      </c>
      <c r="H189" s="261">
        <v>1.008</v>
      </c>
      <c r="I189" s="262"/>
      <c r="J189" s="263">
        <f>ROUND(I189*H189,2)</f>
        <v>0</v>
      </c>
      <c r="K189" s="259" t="s">
        <v>157</v>
      </c>
      <c r="L189" s="264"/>
      <c r="M189" s="265" t="s">
        <v>19</v>
      </c>
      <c r="N189" s="266" t="s">
        <v>40</v>
      </c>
      <c r="O189" s="87"/>
      <c r="P189" s="224">
        <f>O189*H189</f>
        <v>0</v>
      </c>
      <c r="Q189" s="224">
        <v>1</v>
      </c>
      <c r="R189" s="224">
        <f>Q189*H189</f>
        <v>1.008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175</v>
      </c>
      <c r="AT189" s="226" t="s">
        <v>249</v>
      </c>
      <c r="AU189" s="226" t="s">
        <v>79</v>
      </c>
      <c r="AY189" s="20" t="s">
        <v>151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158</v>
      </c>
      <c r="BM189" s="226" t="s">
        <v>1539</v>
      </c>
    </row>
    <row r="190" s="13" customFormat="1">
      <c r="A190" s="13"/>
      <c r="B190" s="233"/>
      <c r="C190" s="234"/>
      <c r="D190" s="235" t="s">
        <v>161</v>
      </c>
      <c r="E190" s="236" t="s">
        <v>19</v>
      </c>
      <c r="F190" s="237" t="s">
        <v>1540</v>
      </c>
      <c r="G190" s="234"/>
      <c r="H190" s="238">
        <v>0.56000000000000005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161</v>
      </c>
      <c r="AU190" s="244" t="s">
        <v>79</v>
      </c>
      <c r="AV190" s="13" t="s">
        <v>79</v>
      </c>
      <c r="AW190" s="13" t="s">
        <v>31</v>
      </c>
      <c r="AX190" s="13" t="s">
        <v>77</v>
      </c>
      <c r="AY190" s="244" t="s">
        <v>151</v>
      </c>
    </row>
    <row r="191" s="13" customFormat="1">
      <c r="A191" s="13"/>
      <c r="B191" s="233"/>
      <c r="C191" s="234"/>
      <c r="D191" s="235" t="s">
        <v>161</v>
      </c>
      <c r="E191" s="234"/>
      <c r="F191" s="237" t="s">
        <v>1541</v>
      </c>
      <c r="G191" s="234"/>
      <c r="H191" s="238">
        <v>1.008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161</v>
      </c>
      <c r="AU191" s="244" t="s">
        <v>79</v>
      </c>
      <c r="AV191" s="13" t="s">
        <v>79</v>
      </c>
      <c r="AW191" s="13" t="s">
        <v>4</v>
      </c>
      <c r="AX191" s="13" t="s">
        <v>77</v>
      </c>
      <c r="AY191" s="244" t="s">
        <v>151</v>
      </c>
    </row>
    <row r="192" s="2" customFormat="1" ht="16.5" customHeight="1">
      <c r="A192" s="41"/>
      <c r="B192" s="42"/>
      <c r="C192" s="257" t="s">
        <v>246</v>
      </c>
      <c r="D192" s="257" t="s">
        <v>249</v>
      </c>
      <c r="E192" s="258" t="s">
        <v>1509</v>
      </c>
      <c r="F192" s="259" t="s">
        <v>1510</v>
      </c>
      <c r="G192" s="260" t="s">
        <v>1256</v>
      </c>
      <c r="H192" s="261">
        <v>1.1200000000000001</v>
      </c>
      <c r="I192" s="262"/>
      <c r="J192" s="263">
        <f>ROUND(I192*H192,2)</f>
        <v>0</v>
      </c>
      <c r="K192" s="259" t="s">
        <v>19</v>
      </c>
      <c r="L192" s="264"/>
      <c r="M192" s="265" t="s">
        <v>19</v>
      </c>
      <c r="N192" s="266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175</v>
      </c>
      <c r="AT192" s="226" t="s">
        <v>249</v>
      </c>
      <c r="AU192" s="226" t="s">
        <v>79</v>
      </c>
      <c r="AY192" s="20" t="s">
        <v>151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158</v>
      </c>
      <c r="BM192" s="226" t="s">
        <v>1542</v>
      </c>
    </row>
    <row r="193" s="13" customFormat="1">
      <c r="A193" s="13"/>
      <c r="B193" s="233"/>
      <c r="C193" s="234"/>
      <c r="D193" s="235" t="s">
        <v>161</v>
      </c>
      <c r="E193" s="236" t="s">
        <v>19</v>
      </c>
      <c r="F193" s="237" t="s">
        <v>1543</v>
      </c>
      <c r="G193" s="234"/>
      <c r="H193" s="238">
        <v>1.1200000000000001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161</v>
      </c>
      <c r="AU193" s="244" t="s">
        <v>79</v>
      </c>
      <c r="AV193" s="13" t="s">
        <v>79</v>
      </c>
      <c r="AW193" s="13" t="s">
        <v>31</v>
      </c>
      <c r="AX193" s="13" t="s">
        <v>69</v>
      </c>
      <c r="AY193" s="244" t="s">
        <v>151</v>
      </c>
    </row>
    <row r="194" s="14" customFormat="1">
      <c r="A194" s="14"/>
      <c r="B194" s="245"/>
      <c r="C194" s="246"/>
      <c r="D194" s="235" t="s">
        <v>161</v>
      </c>
      <c r="E194" s="247" t="s">
        <v>19</v>
      </c>
      <c r="F194" s="248" t="s">
        <v>202</v>
      </c>
      <c r="G194" s="246"/>
      <c r="H194" s="249">
        <v>1.1200000000000001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161</v>
      </c>
      <c r="AU194" s="255" t="s">
        <v>79</v>
      </c>
      <c r="AV194" s="14" t="s">
        <v>158</v>
      </c>
      <c r="AW194" s="14" t="s">
        <v>31</v>
      </c>
      <c r="AX194" s="14" t="s">
        <v>77</v>
      </c>
      <c r="AY194" s="255" t="s">
        <v>151</v>
      </c>
    </row>
    <row r="195" s="2" customFormat="1" ht="16.5" customHeight="1">
      <c r="A195" s="41"/>
      <c r="B195" s="42"/>
      <c r="C195" s="215" t="s">
        <v>354</v>
      </c>
      <c r="D195" s="215" t="s">
        <v>153</v>
      </c>
      <c r="E195" s="216" t="s">
        <v>1544</v>
      </c>
      <c r="F195" s="217" t="s">
        <v>1545</v>
      </c>
      <c r="G195" s="218" t="s">
        <v>363</v>
      </c>
      <c r="H195" s="219">
        <v>1538</v>
      </c>
      <c r="I195" s="220"/>
      <c r="J195" s="221">
        <f>ROUND(I195*H195,2)</f>
        <v>0</v>
      </c>
      <c r="K195" s="217" t="s">
        <v>157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158</v>
      </c>
      <c r="AT195" s="226" t="s">
        <v>153</v>
      </c>
      <c r="AU195" s="226" t="s">
        <v>79</v>
      </c>
      <c r="AY195" s="20" t="s">
        <v>151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158</v>
      </c>
      <c r="BM195" s="226" t="s">
        <v>1546</v>
      </c>
    </row>
    <row r="196" s="2" customFormat="1">
      <c r="A196" s="41"/>
      <c r="B196" s="42"/>
      <c r="C196" s="43"/>
      <c r="D196" s="228" t="s">
        <v>159</v>
      </c>
      <c r="E196" s="43"/>
      <c r="F196" s="229" t="s">
        <v>1547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159</v>
      </c>
      <c r="AU196" s="20" t="s">
        <v>79</v>
      </c>
    </row>
    <row r="197" s="13" customFormat="1">
      <c r="A197" s="13"/>
      <c r="B197" s="233"/>
      <c r="C197" s="234"/>
      <c r="D197" s="235" t="s">
        <v>161</v>
      </c>
      <c r="E197" s="236" t="s">
        <v>19</v>
      </c>
      <c r="F197" s="237" t="s">
        <v>1548</v>
      </c>
      <c r="G197" s="234"/>
      <c r="H197" s="238">
        <v>560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161</v>
      </c>
      <c r="AU197" s="244" t="s">
        <v>79</v>
      </c>
      <c r="AV197" s="13" t="s">
        <v>79</v>
      </c>
      <c r="AW197" s="13" t="s">
        <v>31</v>
      </c>
      <c r="AX197" s="13" t="s">
        <v>69</v>
      </c>
      <c r="AY197" s="244" t="s">
        <v>151</v>
      </c>
    </row>
    <row r="198" s="13" customFormat="1">
      <c r="A198" s="13"/>
      <c r="B198" s="233"/>
      <c r="C198" s="234"/>
      <c r="D198" s="235" t="s">
        <v>161</v>
      </c>
      <c r="E198" s="236" t="s">
        <v>19</v>
      </c>
      <c r="F198" s="237" t="s">
        <v>1549</v>
      </c>
      <c r="G198" s="234"/>
      <c r="H198" s="238">
        <v>495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161</v>
      </c>
      <c r="AU198" s="244" t="s">
        <v>79</v>
      </c>
      <c r="AV198" s="13" t="s">
        <v>79</v>
      </c>
      <c r="AW198" s="13" t="s">
        <v>31</v>
      </c>
      <c r="AX198" s="13" t="s">
        <v>69</v>
      </c>
      <c r="AY198" s="244" t="s">
        <v>151</v>
      </c>
    </row>
    <row r="199" s="13" customFormat="1">
      <c r="A199" s="13"/>
      <c r="B199" s="233"/>
      <c r="C199" s="234"/>
      <c r="D199" s="235" t="s">
        <v>161</v>
      </c>
      <c r="E199" s="236" t="s">
        <v>19</v>
      </c>
      <c r="F199" s="237" t="s">
        <v>1550</v>
      </c>
      <c r="G199" s="234"/>
      <c r="H199" s="238">
        <v>483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161</v>
      </c>
      <c r="AU199" s="244" t="s">
        <v>79</v>
      </c>
      <c r="AV199" s="13" t="s">
        <v>79</v>
      </c>
      <c r="AW199" s="13" t="s">
        <v>31</v>
      </c>
      <c r="AX199" s="13" t="s">
        <v>69</v>
      </c>
      <c r="AY199" s="244" t="s">
        <v>151</v>
      </c>
    </row>
    <row r="200" s="14" customFormat="1">
      <c r="A200" s="14"/>
      <c r="B200" s="245"/>
      <c r="C200" s="246"/>
      <c r="D200" s="235" t="s">
        <v>161</v>
      </c>
      <c r="E200" s="247" t="s">
        <v>19</v>
      </c>
      <c r="F200" s="248" t="s">
        <v>202</v>
      </c>
      <c r="G200" s="246"/>
      <c r="H200" s="249">
        <v>1538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161</v>
      </c>
      <c r="AU200" s="255" t="s">
        <v>79</v>
      </c>
      <c r="AV200" s="14" t="s">
        <v>158</v>
      </c>
      <c r="AW200" s="14" t="s">
        <v>31</v>
      </c>
      <c r="AX200" s="14" t="s">
        <v>77</v>
      </c>
      <c r="AY200" s="255" t="s">
        <v>151</v>
      </c>
    </row>
    <row r="201" s="2" customFormat="1" ht="16.5" customHeight="1">
      <c r="A201" s="41"/>
      <c r="B201" s="42"/>
      <c r="C201" s="257" t="s">
        <v>252</v>
      </c>
      <c r="D201" s="257" t="s">
        <v>249</v>
      </c>
      <c r="E201" s="258" t="s">
        <v>1551</v>
      </c>
      <c r="F201" s="259" t="s">
        <v>1552</v>
      </c>
      <c r="G201" s="260" t="s">
        <v>363</v>
      </c>
      <c r="H201" s="261">
        <v>663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175</v>
      </c>
      <c r="AT201" s="226" t="s">
        <v>249</v>
      </c>
      <c r="AU201" s="226" t="s">
        <v>79</v>
      </c>
      <c r="AY201" s="20" t="s">
        <v>151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158</v>
      </c>
      <c r="BM201" s="226" t="s">
        <v>1553</v>
      </c>
    </row>
    <row r="202" s="2" customFormat="1" ht="16.5" customHeight="1">
      <c r="A202" s="41"/>
      <c r="B202" s="42"/>
      <c r="C202" s="257" t="s">
        <v>366</v>
      </c>
      <c r="D202" s="257" t="s">
        <v>249</v>
      </c>
      <c r="E202" s="258" t="s">
        <v>1554</v>
      </c>
      <c r="F202" s="259" t="s">
        <v>1555</v>
      </c>
      <c r="G202" s="260" t="s">
        <v>363</v>
      </c>
      <c r="H202" s="261">
        <v>693</v>
      </c>
      <c r="I202" s="262"/>
      <c r="J202" s="263">
        <f>ROUND(I202*H202,2)</f>
        <v>0</v>
      </c>
      <c r="K202" s="259" t="s">
        <v>19</v>
      </c>
      <c r="L202" s="264"/>
      <c r="M202" s="265" t="s">
        <v>19</v>
      </c>
      <c r="N202" s="266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175</v>
      </c>
      <c r="AT202" s="226" t="s">
        <v>249</v>
      </c>
      <c r="AU202" s="226" t="s">
        <v>79</v>
      </c>
      <c r="AY202" s="20" t="s">
        <v>151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158</v>
      </c>
      <c r="BM202" s="226" t="s">
        <v>1556</v>
      </c>
    </row>
    <row r="203" s="2" customFormat="1" ht="16.5" customHeight="1">
      <c r="A203" s="41"/>
      <c r="B203" s="42"/>
      <c r="C203" s="257" t="s">
        <v>257</v>
      </c>
      <c r="D203" s="257" t="s">
        <v>249</v>
      </c>
      <c r="E203" s="258" t="s">
        <v>1557</v>
      </c>
      <c r="F203" s="259" t="s">
        <v>1558</v>
      </c>
      <c r="G203" s="260" t="s">
        <v>363</v>
      </c>
      <c r="H203" s="261">
        <v>63</v>
      </c>
      <c r="I203" s="262"/>
      <c r="J203" s="263">
        <f>ROUND(I203*H203,2)</f>
        <v>0</v>
      </c>
      <c r="K203" s="259" t="s">
        <v>19</v>
      </c>
      <c r="L203" s="264"/>
      <c r="M203" s="265" t="s">
        <v>19</v>
      </c>
      <c r="N203" s="266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175</v>
      </c>
      <c r="AT203" s="226" t="s">
        <v>249</v>
      </c>
      <c r="AU203" s="226" t="s">
        <v>79</v>
      </c>
      <c r="AY203" s="20" t="s">
        <v>151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158</v>
      </c>
      <c r="BM203" s="226" t="s">
        <v>1559</v>
      </c>
    </row>
    <row r="204" s="2" customFormat="1" ht="16.5" customHeight="1">
      <c r="A204" s="41"/>
      <c r="B204" s="42"/>
      <c r="C204" s="257" t="s">
        <v>376</v>
      </c>
      <c r="D204" s="257" t="s">
        <v>249</v>
      </c>
      <c r="E204" s="258" t="s">
        <v>1560</v>
      </c>
      <c r="F204" s="259" t="s">
        <v>1561</v>
      </c>
      <c r="G204" s="260" t="s">
        <v>363</v>
      </c>
      <c r="H204" s="261">
        <v>119</v>
      </c>
      <c r="I204" s="262"/>
      <c r="J204" s="263">
        <f>ROUND(I204*H204,2)</f>
        <v>0</v>
      </c>
      <c r="K204" s="259" t="s">
        <v>19</v>
      </c>
      <c r="L204" s="264"/>
      <c r="M204" s="265" t="s">
        <v>19</v>
      </c>
      <c r="N204" s="266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175</v>
      </c>
      <c r="AT204" s="226" t="s">
        <v>249</v>
      </c>
      <c r="AU204" s="226" t="s">
        <v>79</v>
      </c>
      <c r="AY204" s="20" t="s">
        <v>151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158</v>
      </c>
      <c r="BM204" s="226" t="s">
        <v>1562</v>
      </c>
    </row>
    <row r="205" s="2" customFormat="1" ht="24.15" customHeight="1">
      <c r="A205" s="41"/>
      <c r="B205" s="42"/>
      <c r="C205" s="215" t="s">
        <v>381</v>
      </c>
      <c r="D205" s="215" t="s">
        <v>153</v>
      </c>
      <c r="E205" s="216" t="s">
        <v>1563</v>
      </c>
      <c r="F205" s="217" t="s">
        <v>1564</v>
      </c>
      <c r="G205" s="218" t="s">
        <v>363</v>
      </c>
      <c r="H205" s="219">
        <v>889</v>
      </c>
      <c r="I205" s="220"/>
      <c r="J205" s="221">
        <f>ROUND(I205*H205,2)</f>
        <v>0</v>
      </c>
      <c r="K205" s="217" t="s">
        <v>157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158</v>
      </c>
      <c r="AT205" s="226" t="s">
        <v>153</v>
      </c>
      <c r="AU205" s="226" t="s">
        <v>79</v>
      </c>
      <c r="AY205" s="20" t="s">
        <v>151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158</v>
      </c>
      <c r="BM205" s="226" t="s">
        <v>1565</v>
      </c>
    </row>
    <row r="206" s="2" customFormat="1">
      <c r="A206" s="41"/>
      <c r="B206" s="42"/>
      <c r="C206" s="43"/>
      <c r="D206" s="228" t="s">
        <v>159</v>
      </c>
      <c r="E206" s="43"/>
      <c r="F206" s="229" t="s">
        <v>1566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159</v>
      </c>
      <c r="AU206" s="20" t="s">
        <v>79</v>
      </c>
    </row>
    <row r="207" s="13" customFormat="1">
      <c r="A207" s="13"/>
      <c r="B207" s="233"/>
      <c r="C207" s="234"/>
      <c r="D207" s="235" t="s">
        <v>161</v>
      </c>
      <c r="E207" s="236" t="s">
        <v>19</v>
      </c>
      <c r="F207" s="237" t="s">
        <v>1567</v>
      </c>
      <c r="G207" s="234"/>
      <c r="H207" s="238">
        <v>15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161</v>
      </c>
      <c r="AU207" s="244" t="s">
        <v>79</v>
      </c>
      <c r="AV207" s="13" t="s">
        <v>79</v>
      </c>
      <c r="AW207" s="13" t="s">
        <v>31</v>
      </c>
      <c r="AX207" s="13" t="s">
        <v>69</v>
      </c>
      <c r="AY207" s="244" t="s">
        <v>151</v>
      </c>
    </row>
    <row r="208" s="13" customFormat="1">
      <c r="A208" s="13"/>
      <c r="B208" s="233"/>
      <c r="C208" s="234"/>
      <c r="D208" s="235" t="s">
        <v>161</v>
      </c>
      <c r="E208" s="236" t="s">
        <v>19</v>
      </c>
      <c r="F208" s="237" t="s">
        <v>1568</v>
      </c>
      <c r="G208" s="234"/>
      <c r="H208" s="238">
        <v>15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161</v>
      </c>
      <c r="AU208" s="244" t="s">
        <v>79</v>
      </c>
      <c r="AV208" s="13" t="s">
        <v>79</v>
      </c>
      <c r="AW208" s="13" t="s">
        <v>31</v>
      </c>
      <c r="AX208" s="13" t="s">
        <v>69</v>
      </c>
      <c r="AY208" s="244" t="s">
        <v>151</v>
      </c>
    </row>
    <row r="209" s="13" customFormat="1">
      <c r="A209" s="13"/>
      <c r="B209" s="233"/>
      <c r="C209" s="234"/>
      <c r="D209" s="235" t="s">
        <v>161</v>
      </c>
      <c r="E209" s="236" t="s">
        <v>19</v>
      </c>
      <c r="F209" s="237" t="s">
        <v>1569</v>
      </c>
      <c r="G209" s="234"/>
      <c r="H209" s="238">
        <v>341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161</v>
      </c>
      <c r="AU209" s="244" t="s">
        <v>79</v>
      </c>
      <c r="AV209" s="13" t="s">
        <v>79</v>
      </c>
      <c r="AW209" s="13" t="s">
        <v>31</v>
      </c>
      <c r="AX209" s="13" t="s">
        <v>69</v>
      </c>
      <c r="AY209" s="244" t="s">
        <v>151</v>
      </c>
    </row>
    <row r="210" s="13" customFormat="1">
      <c r="A210" s="13"/>
      <c r="B210" s="233"/>
      <c r="C210" s="234"/>
      <c r="D210" s="235" t="s">
        <v>161</v>
      </c>
      <c r="E210" s="236" t="s">
        <v>19</v>
      </c>
      <c r="F210" s="237" t="s">
        <v>1570</v>
      </c>
      <c r="G210" s="234"/>
      <c r="H210" s="238">
        <v>220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161</v>
      </c>
      <c r="AU210" s="244" t="s">
        <v>79</v>
      </c>
      <c r="AV210" s="13" t="s">
        <v>79</v>
      </c>
      <c r="AW210" s="13" t="s">
        <v>31</v>
      </c>
      <c r="AX210" s="13" t="s">
        <v>69</v>
      </c>
      <c r="AY210" s="244" t="s">
        <v>151</v>
      </c>
    </row>
    <row r="211" s="13" customFormat="1">
      <c r="A211" s="13"/>
      <c r="B211" s="233"/>
      <c r="C211" s="234"/>
      <c r="D211" s="235" t="s">
        <v>161</v>
      </c>
      <c r="E211" s="236" t="s">
        <v>19</v>
      </c>
      <c r="F211" s="237" t="s">
        <v>1571</v>
      </c>
      <c r="G211" s="234"/>
      <c r="H211" s="238">
        <v>298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161</v>
      </c>
      <c r="AU211" s="244" t="s">
        <v>79</v>
      </c>
      <c r="AV211" s="13" t="s">
        <v>79</v>
      </c>
      <c r="AW211" s="13" t="s">
        <v>31</v>
      </c>
      <c r="AX211" s="13" t="s">
        <v>69</v>
      </c>
      <c r="AY211" s="244" t="s">
        <v>151</v>
      </c>
    </row>
    <row r="212" s="14" customFormat="1">
      <c r="A212" s="14"/>
      <c r="B212" s="245"/>
      <c r="C212" s="246"/>
      <c r="D212" s="235" t="s">
        <v>161</v>
      </c>
      <c r="E212" s="247" t="s">
        <v>19</v>
      </c>
      <c r="F212" s="248" t="s">
        <v>202</v>
      </c>
      <c r="G212" s="246"/>
      <c r="H212" s="249">
        <v>889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161</v>
      </c>
      <c r="AU212" s="255" t="s">
        <v>79</v>
      </c>
      <c r="AV212" s="14" t="s">
        <v>158</v>
      </c>
      <c r="AW212" s="14" t="s">
        <v>31</v>
      </c>
      <c r="AX212" s="14" t="s">
        <v>77</v>
      </c>
      <c r="AY212" s="255" t="s">
        <v>151</v>
      </c>
    </row>
    <row r="213" s="2" customFormat="1" ht="16.5" customHeight="1">
      <c r="A213" s="41"/>
      <c r="B213" s="42"/>
      <c r="C213" s="257" t="s">
        <v>386</v>
      </c>
      <c r="D213" s="257" t="s">
        <v>249</v>
      </c>
      <c r="E213" s="258" t="s">
        <v>1572</v>
      </c>
      <c r="F213" s="259" t="s">
        <v>1573</v>
      </c>
      <c r="G213" s="260" t="s">
        <v>363</v>
      </c>
      <c r="H213" s="261">
        <v>30</v>
      </c>
      <c r="I213" s="262"/>
      <c r="J213" s="263">
        <f>ROUND(I213*H213,2)</f>
        <v>0</v>
      </c>
      <c r="K213" s="259" t="s">
        <v>19</v>
      </c>
      <c r="L213" s="264"/>
      <c r="M213" s="265" t="s">
        <v>19</v>
      </c>
      <c r="N213" s="266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175</v>
      </c>
      <c r="AT213" s="226" t="s">
        <v>249</v>
      </c>
      <c r="AU213" s="226" t="s">
        <v>79</v>
      </c>
      <c r="AY213" s="20" t="s">
        <v>151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158</v>
      </c>
      <c r="BM213" s="226" t="s">
        <v>1574</v>
      </c>
    </row>
    <row r="214" s="2" customFormat="1" ht="16.5" customHeight="1">
      <c r="A214" s="41"/>
      <c r="B214" s="42"/>
      <c r="C214" s="257" t="s">
        <v>390</v>
      </c>
      <c r="D214" s="257" t="s">
        <v>249</v>
      </c>
      <c r="E214" s="258" t="s">
        <v>1575</v>
      </c>
      <c r="F214" s="259" t="s">
        <v>1576</v>
      </c>
      <c r="G214" s="260" t="s">
        <v>363</v>
      </c>
      <c r="H214" s="261">
        <v>21</v>
      </c>
      <c r="I214" s="262"/>
      <c r="J214" s="263">
        <f>ROUND(I214*H214,2)</f>
        <v>0</v>
      </c>
      <c r="K214" s="259" t="s">
        <v>19</v>
      </c>
      <c r="L214" s="264"/>
      <c r="M214" s="265" t="s">
        <v>19</v>
      </c>
      <c r="N214" s="266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175</v>
      </c>
      <c r="AT214" s="226" t="s">
        <v>249</v>
      </c>
      <c r="AU214" s="226" t="s">
        <v>79</v>
      </c>
      <c r="AY214" s="20" t="s">
        <v>151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158</v>
      </c>
      <c r="BM214" s="226" t="s">
        <v>1577</v>
      </c>
    </row>
    <row r="215" s="2" customFormat="1" ht="16.5" customHeight="1">
      <c r="A215" s="41"/>
      <c r="B215" s="42"/>
      <c r="C215" s="257" t="s">
        <v>396</v>
      </c>
      <c r="D215" s="257" t="s">
        <v>249</v>
      </c>
      <c r="E215" s="258" t="s">
        <v>1578</v>
      </c>
      <c r="F215" s="259" t="s">
        <v>1579</v>
      </c>
      <c r="G215" s="260" t="s">
        <v>363</v>
      </c>
      <c r="H215" s="261">
        <v>19</v>
      </c>
      <c r="I215" s="262"/>
      <c r="J215" s="263">
        <f>ROUND(I215*H215,2)</f>
        <v>0</v>
      </c>
      <c r="K215" s="259" t="s">
        <v>19</v>
      </c>
      <c r="L215" s="264"/>
      <c r="M215" s="265" t="s">
        <v>19</v>
      </c>
      <c r="N215" s="266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175</v>
      </c>
      <c r="AT215" s="226" t="s">
        <v>249</v>
      </c>
      <c r="AU215" s="226" t="s">
        <v>79</v>
      </c>
      <c r="AY215" s="20" t="s">
        <v>151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158</v>
      </c>
      <c r="BM215" s="226" t="s">
        <v>1580</v>
      </c>
    </row>
    <row r="216" s="2" customFormat="1" ht="16.5" customHeight="1">
      <c r="A216" s="41"/>
      <c r="B216" s="42"/>
      <c r="C216" s="257" t="s">
        <v>401</v>
      </c>
      <c r="D216" s="257" t="s">
        <v>249</v>
      </c>
      <c r="E216" s="258" t="s">
        <v>1581</v>
      </c>
      <c r="F216" s="259" t="s">
        <v>1582</v>
      </c>
      <c r="G216" s="260" t="s">
        <v>363</v>
      </c>
      <c r="H216" s="261">
        <v>16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175</v>
      </c>
      <c r="AT216" s="226" t="s">
        <v>249</v>
      </c>
      <c r="AU216" s="226" t="s">
        <v>79</v>
      </c>
      <c r="AY216" s="20" t="s">
        <v>151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158</v>
      </c>
      <c r="BM216" s="226" t="s">
        <v>1583</v>
      </c>
    </row>
    <row r="217" s="2" customFormat="1" ht="16.5" customHeight="1">
      <c r="A217" s="41"/>
      <c r="B217" s="42"/>
      <c r="C217" s="257" t="s">
        <v>408</v>
      </c>
      <c r="D217" s="257" t="s">
        <v>249</v>
      </c>
      <c r="E217" s="258" t="s">
        <v>1584</v>
      </c>
      <c r="F217" s="259" t="s">
        <v>1585</v>
      </c>
      <c r="G217" s="260" t="s">
        <v>363</v>
      </c>
      <c r="H217" s="261">
        <v>36</v>
      </c>
      <c r="I217" s="262"/>
      <c r="J217" s="263">
        <f>ROUND(I217*H217,2)</f>
        <v>0</v>
      </c>
      <c r="K217" s="259" t="s">
        <v>19</v>
      </c>
      <c r="L217" s="264"/>
      <c r="M217" s="265" t="s">
        <v>19</v>
      </c>
      <c r="N217" s="266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175</v>
      </c>
      <c r="AT217" s="226" t="s">
        <v>249</v>
      </c>
      <c r="AU217" s="226" t="s">
        <v>79</v>
      </c>
      <c r="AY217" s="20" t="s">
        <v>151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158</v>
      </c>
      <c r="BM217" s="226" t="s">
        <v>1586</v>
      </c>
    </row>
    <row r="218" s="2" customFormat="1" ht="16.5" customHeight="1">
      <c r="A218" s="41"/>
      <c r="B218" s="42"/>
      <c r="C218" s="257" t="s">
        <v>416</v>
      </c>
      <c r="D218" s="257" t="s">
        <v>249</v>
      </c>
      <c r="E218" s="258" t="s">
        <v>1587</v>
      </c>
      <c r="F218" s="259" t="s">
        <v>1588</v>
      </c>
      <c r="G218" s="260" t="s">
        <v>363</v>
      </c>
      <c r="H218" s="261">
        <v>62</v>
      </c>
      <c r="I218" s="262"/>
      <c r="J218" s="263">
        <f>ROUND(I218*H218,2)</f>
        <v>0</v>
      </c>
      <c r="K218" s="259" t="s">
        <v>19</v>
      </c>
      <c r="L218" s="264"/>
      <c r="M218" s="265" t="s">
        <v>19</v>
      </c>
      <c r="N218" s="266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175</v>
      </c>
      <c r="AT218" s="226" t="s">
        <v>249</v>
      </c>
      <c r="AU218" s="226" t="s">
        <v>79</v>
      </c>
      <c r="AY218" s="20" t="s">
        <v>151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158</v>
      </c>
      <c r="BM218" s="226" t="s">
        <v>1589</v>
      </c>
    </row>
    <row r="219" s="2" customFormat="1" ht="16.5" customHeight="1">
      <c r="A219" s="41"/>
      <c r="B219" s="42"/>
      <c r="C219" s="257" t="s">
        <v>424</v>
      </c>
      <c r="D219" s="257" t="s">
        <v>249</v>
      </c>
      <c r="E219" s="258" t="s">
        <v>1590</v>
      </c>
      <c r="F219" s="259" t="s">
        <v>1591</v>
      </c>
      <c r="G219" s="260" t="s">
        <v>363</v>
      </c>
      <c r="H219" s="261">
        <v>18</v>
      </c>
      <c r="I219" s="262"/>
      <c r="J219" s="263">
        <f>ROUND(I219*H219,2)</f>
        <v>0</v>
      </c>
      <c r="K219" s="259" t="s">
        <v>19</v>
      </c>
      <c r="L219" s="264"/>
      <c r="M219" s="265" t="s">
        <v>19</v>
      </c>
      <c r="N219" s="266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175</v>
      </c>
      <c r="AT219" s="226" t="s">
        <v>249</v>
      </c>
      <c r="AU219" s="226" t="s">
        <v>79</v>
      </c>
      <c r="AY219" s="20" t="s">
        <v>151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158</v>
      </c>
      <c r="BM219" s="226" t="s">
        <v>1592</v>
      </c>
    </row>
    <row r="220" s="2" customFormat="1" ht="16.5" customHeight="1">
      <c r="A220" s="41"/>
      <c r="B220" s="42"/>
      <c r="C220" s="257" t="s">
        <v>287</v>
      </c>
      <c r="D220" s="257" t="s">
        <v>249</v>
      </c>
      <c r="E220" s="258" t="s">
        <v>1593</v>
      </c>
      <c r="F220" s="259" t="s">
        <v>1594</v>
      </c>
      <c r="G220" s="260" t="s">
        <v>363</v>
      </c>
      <c r="H220" s="261">
        <v>58</v>
      </c>
      <c r="I220" s="262"/>
      <c r="J220" s="263">
        <f>ROUND(I220*H220,2)</f>
        <v>0</v>
      </c>
      <c r="K220" s="259" t="s">
        <v>19</v>
      </c>
      <c r="L220" s="264"/>
      <c r="M220" s="265" t="s">
        <v>19</v>
      </c>
      <c r="N220" s="266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175</v>
      </c>
      <c r="AT220" s="226" t="s">
        <v>249</v>
      </c>
      <c r="AU220" s="226" t="s">
        <v>79</v>
      </c>
      <c r="AY220" s="20" t="s">
        <v>151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158</v>
      </c>
      <c r="BM220" s="226" t="s">
        <v>1595</v>
      </c>
    </row>
    <row r="221" s="2" customFormat="1" ht="16.5" customHeight="1">
      <c r="A221" s="41"/>
      <c r="B221" s="42"/>
      <c r="C221" s="257" t="s">
        <v>435</v>
      </c>
      <c r="D221" s="257" t="s">
        <v>249</v>
      </c>
      <c r="E221" s="258" t="s">
        <v>1596</v>
      </c>
      <c r="F221" s="259" t="s">
        <v>1597</v>
      </c>
      <c r="G221" s="260" t="s">
        <v>363</v>
      </c>
      <c r="H221" s="261">
        <v>39</v>
      </c>
      <c r="I221" s="262"/>
      <c r="J221" s="263">
        <f>ROUND(I221*H221,2)</f>
        <v>0</v>
      </c>
      <c r="K221" s="259" t="s">
        <v>19</v>
      </c>
      <c r="L221" s="264"/>
      <c r="M221" s="265" t="s">
        <v>19</v>
      </c>
      <c r="N221" s="266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175</v>
      </c>
      <c r="AT221" s="226" t="s">
        <v>249</v>
      </c>
      <c r="AU221" s="226" t="s">
        <v>79</v>
      </c>
      <c r="AY221" s="20" t="s">
        <v>151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158</v>
      </c>
      <c r="BM221" s="226" t="s">
        <v>1598</v>
      </c>
    </row>
    <row r="222" s="2" customFormat="1" ht="16.5" customHeight="1">
      <c r="A222" s="41"/>
      <c r="B222" s="42"/>
      <c r="C222" s="257" t="s">
        <v>294</v>
      </c>
      <c r="D222" s="257" t="s">
        <v>249</v>
      </c>
      <c r="E222" s="258" t="s">
        <v>1599</v>
      </c>
      <c r="F222" s="259" t="s">
        <v>1600</v>
      </c>
      <c r="G222" s="260" t="s">
        <v>363</v>
      </c>
      <c r="H222" s="261">
        <v>15</v>
      </c>
      <c r="I222" s="262"/>
      <c r="J222" s="263">
        <f>ROUND(I222*H222,2)</f>
        <v>0</v>
      </c>
      <c r="K222" s="259" t="s">
        <v>19</v>
      </c>
      <c r="L222" s="264"/>
      <c r="M222" s="265" t="s">
        <v>19</v>
      </c>
      <c r="N222" s="266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175</v>
      </c>
      <c r="AT222" s="226" t="s">
        <v>249</v>
      </c>
      <c r="AU222" s="226" t="s">
        <v>79</v>
      </c>
      <c r="AY222" s="20" t="s">
        <v>151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158</v>
      </c>
      <c r="BM222" s="226" t="s">
        <v>1601</v>
      </c>
    </row>
    <row r="223" s="2" customFormat="1" ht="16.5" customHeight="1">
      <c r="A223" s="41"/>
      <c r="B223" s="42"/>
      <c r="C223" s="257" t="s">
        <v>444</v>
      </c>
      <c r="D223" s="257" t="s">
        <v>249</v>
      </c>
      <c r="E223" s="258" t="s">
        <v>1602</v>
      </c>
      <c r="F223" s="259" t="s">
        <v>1603</v>
      </c>
      <c r="G223" s="260" t="s">
        <v>363</v>
      </c>
      <c r="H223" s="261">
        <v>35</v>
      </c>
      <c r="I223" s="262"/>
      <c r="J223" s="263">
        <f>ROUND(I223*H223,2)</f>
        <v>0</v>
      </c>
      <c r="K223" s="259" t="s">
        <v>19</v>
      </c>
      <c r="L223" s="264"/>
      <c r="M223" s="265" t="s">
        <v>19</v>
      </c>
      <c r="N223" s="266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175</v>
      </c>
      <c r="AT223" s="226" t="s">
        <v>249</v>
      </c>
      <c r="AU223" s="226" t="s">
        <v>79</v>
      </c>
      <c r="AY223" s="20" t="s">
        <v>151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158</v>
      </c>
      <c r="BM223" s="226" t="s">
        <v>1604</v>
      </c>
    </row>
    <row r="224" s="2" customFormat="1" ht="16.5" customHeight="1">
      <c r="A224" s="41"/>
      <c r="B224" s="42"/>
      <c r="C224" s="257" t="s">
        <v>302</v>
      </c>
      <c r="D224" s="257" t="s">
        <v>249</v>
      </c>
      <c r="E224" s="258" t="s">
        <v>1605</v>
      </c>
      <c r="F224" s="259" t="s">
        <v>1606</v>
      </c>
      <c r="G224" s="260" t="s">
        <v>363</v>
      </c>
      <c r="H224" s="261">
        <v>276</v>
      </c>
      <c r="I224" s="262"/>
      <c r="J224" s="263">
        <f>ROUND(I224*H224,2)</f>
        <v>0</v>
      </c>
      <c r="K224" s="259" t="s">
        <v>19</v>
      </c>
      <c r="L224" s="264"/>
      <c r="M224" s="265" t="s">
        <v>19</v>
      </c>
      <c r="N224" s="266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175</v>
      </c>
      <c r="AT224" s="226" t="s">
        <v>249</v>
      </c>
      <c r="AU224" s="226" t="s">
        <v>79</v>
      </c>
      <c r="AY224" s="20" t="s">
        <v>151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158</v>
      </c>
      <c r="BM224" s="226" t="s">
        <v>1607</v>
      </c>
    </row>
    <row r="225" s="2" customFormat="1" ht="16.5" customHeight="1">
      <c r="A225" s="41"/>
      <c r="B225" s="42"/>
      <c r="C225" s="257" t="s">
        <v>456</v>
      </c>
      <c r="D225" s="257" t="s">
        <v>249</v>
      </c>
      <c r="E225" s="258" t="s">
        <v>1608</v>
      </c>
      <c r="F225" s="259" t="s">
        <v>1609</v>
      </c>
      <c r="G225" s="260" t="s">
        <v>363</v>
      </c>
      <c r="H225" s="261">
        <v>30</v>
      </c>
      <c r="I225" s="262"/>
      <c r="J225" s="263">
        <f>ROUND(I225*H225,2)</f>
        <v>0</v>
      </c>
      <c r="K225" s="259" t="s">
        <v>19</v>
      </c>
      <c r="L225" s="264"/>
      <c r="M225" s="265" t="s">
        <v>19</v>
      </c>
      <c r="N225" s="266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175</v>
      </c>
      <c r="AT225" s="226" t="s">
        <v>249</v>
      </c>
      <c r="AU225" s="226" t="s">
        <v>79</v>
      </c>
      <c r="AY225" s="20" t="s">
        <v>151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158</v>
      </c>
      <c r="BM225" s="226" t="s">
        <v>1610</v>
      </c>
    </row>
    <row r="226" s="2" customFormat="1" ht="16.5" customHeight="1">
      <c r="A226" s="41"/>
      <c r="B226" s="42"/>
      <c r="C226" s="257" t="s">
        <v>464</v>
      </c>
      <c r="D226" s="257" t="s">
        <v>249</v>
      </c>
      <c r="E226" s="258" t="s">
        <v>1611</v>
      </c>
      <c r="F226" s="259" t="s">
        <v>1612</v>
      </c>
      <c r="G226" s="260" t="s">
        <v>363</v>
      </c>
      <c r="H226" s="261">
        <v>32</v>
      </c>
      <c r="I226" s="262"/>
      <c r="J226" s="263">
        <f>ROUND(I226*H226,2)</f>
        <v>0</v>
      </c>
      <c r="K226" s="259" t="s">
        <v>19</v>
      </c>
      <c r="L226" s="264"/>
      <c r="M226" s="265" t="s">
        <v>19</v>
      </c>
      <c r="N226" s="266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175</v>
      </c>
      <c r="AT226" s="226" t="s">
        <v>249</v>
      </c>
      <c r="AU226" s="226" t="s">
        <v>79</v>
      </c>
      <c r="AY226" s="20" t="s">
        <v>151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158</v>
      </c>
      <c r="BM226" s="226" t="s">
        <v>1613</v>
      </c>
    </row>
    <row r="227" s="2" customFormat="1" ht="16.5" customHeight="1">
      <c r="A227" s="41"/>
      <c r="B227" s="42"/>
      <c r="C227" s="257" t="s">
        <v>471</v>
      </c>
      <c r="D227" s="257" t="s">
        <v>249</v>
      </c>
      <c r="E227" s="258" t="s">
        <v>1614</v>
      </c>
      <c r="F227" s="259" t="s">
        <v>1615</v>
      </c>
      <c r="G227" s="260" t="s">
        <v>363</v>
      </c>
      <c r="H227" s="261">
        <v>28</v>
      </c>
      <c r="I227" s="262"/>
      <c r="J227" s="263">
        <f>ROUND(I227*H227,2)</f>
        <v>0</v>
      </c>
      <c r="K227" s="259" t="s">
        <v>19</v>
      </c>
      <c r="L227" s="264"/>
      <c r="M227" s="265" t="s">
        <v>19</v>
      </c>
      <c r="N227" s="266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175</v>
      </c>
      <c r="AT227" s="226" t="s">
        <v>249</v>
      </c>
      <c r="AU227" s="226" t="s">
        <v>79</v>
      </c>
      <c r="AY227" s="20" t="s">
        <v>151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158</v>
      </c>
      <c r="BM227" s="226" t="s">
        <v>1616</v>
      </c>
    </row>
    <row r="228" s="2" customFormat="1" ht="16.5" customHeight="1">
      <c r="A228" s="41"/>
      <c r="B228" s="42"/>
      <c r="C228" s="257" t="s">
        <v>477</v>
      </c>
      <c r="D228" s="257" t="s">
        <v>249</v>
      </c>
      <c r="E228" s="258" t="s">
        <v>1617</v>
      </c>
      <c r="F228" s="259" t="s">
        <v>1618</v>
      </c>
      <c r="G228" s="260" t="s">
        <v>363</v>
      </c>
      <c r="H228" s="261">
        <v>24</v>
      </c>
      <c r="I228" s="262"/>
      <c r="J228" s="263">
        <f>ROUND(I228*H228,2)</f>
        <v>0</v>
      </c>
      <c r="K228" s="259" t="s">
        <v>19</v>
      </c>
      <c r="L228" s="264"/>
      <c r="M228" s="265" t="s">
        <v>19</v>
      </c>
      <c r="N228" s="266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175</v>
      </c>
      <c r="AT228" s="226" t="s">
        <v>249</v>
      </c>
      <c r="AU228" s="226" t="s">
        <v>79</v>
      </c>
      <c r="AY228" s="20" t="s">
        <v>151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158</v>
      </c>
      <c r="BM228" s="226" t="s">
        <v>1619</v>
      </c>
    </row>
    <row r="229" s="2" customFormat="1" ht="16.5" customHeight="1">
      <c r="A229" s="41"/>
      <c r="B229" s="42"/>
      <c r="C229" s="257" t="s">
        <v>482</v>
      </c>
      <c r="D229" s="257" t="s">
        <v>249</v>
      </c>
      <c r="E229" s="258" t="s">
        <v>1620</v>
      </c>
      <c r="F229" s="259" t="s">
        <v>1621</v>
      </c>
      <c r="G229" s="260" t="s">
        <v>363</v>
      </c>
      <c r="H229" s="261">
        <v>30</v>
      </c>
      <c r="I229" s="262"/>
      <c r="J229" s="263">
        <f>ROUND(I229*H229,2)</f>
        <v>0</v>
      </c>
      <c r="K229" s="259" t="s">
        <v>19</v>
      </c>
      <c r="L229" s="264"/>
      <c r="M229" s="265" t="s">
        <v>19</v>
      </c>
      <c r="N229" s="266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175</v>
      </c>
      <c r="AT229" s="226" t="s">
        <v>249</v>
      </c>
      <c r="AU229" s="226" t="s">
        <v>79</v>
      </c>
      <c r="AY229" s="20" t="s">
        <v>151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158</v>
      </c>
      <c r="BM229" s="226" t="s">
        <v>1622</v>
      </c>
    </row>
    <row r="230" s="2" customFormat="1" ht="16.5" customHeight="1">
      <c r="A230" s="41"/>
      <c r="B230" s="42"/>
      <c r="C230" s="257" t="s">
        <v>310</v>
      </c>
      <c r="D230" s="257" t="s">
        <v>249</v>
      </c>
      <c r="E230" s="258" t="s">
        <v>1623</v>
      </c>
      <c r="F230" s="259" t="s">
        <v>1624</v>
      </c>
      <c r="G230" s="260" t="s">
        <v>363</v>
      </c>
      <c r="H230" s="261">
        <v>11</v>
      </c>
      <c r="I230" s="262"/>
      <c r="J230" s="263">
        <f>ROUND(I230*H230,2)</f>
        <v>0</v>
      </c>
      <c r="K230" s="259" t="s">
        <v>19</v>
      </c>
      <c r="L230" s="264"/>
      <c r="M230" s="265" t="s">
        <v>19</v>
      </c>
      <c r="N230" s="266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175</v>
      </c>
      <c r="AT230" s="226" t="s">
        <v>249</v>
      </c>
      <c r="AU230" s="226" t="s">
        <v>79</v>
      </c>
      <c r="AY230" s="20" t="s">
        <v>151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158</v>
      </c>
      <c r="BM230" s="226" t="s">
        <v>1625</v>
      </c>
    </row>
    <row r="231" s="2" customFormat="1" ht="16.5" customHeight="1">
      <c r="A231" s="41"/>
      <c r="B231" s="42"/>
      <c r="C231" s="257" t="s">
        <v>497</v>
      </c>
      <c r="D231" s="257" t="s">
        <v>249</v>
      </c>
      <c r="E231" s="258" t="s">
        <v>1626</v>
      </c>
      <c r="F231" s="259" t="s">
        <v>1627</v>
      </c>
      <c r="G231" s="260" t="s">
        <v>363</v>
      </c>
      <c r="H231" s="261">
        <v>29</v>
      </c>
      <c r="I231" s="262"/>
      <c r="J231" s="263">
        <f>ROUND(I231*H231,2)</f>
        <v>0</v>
      </c>
      <c r="K231" s="259" t="s">
        <v>19</v>
      </c>
      <c r="L231" s="264"/>
      <c r="M231" s="265" t="s">
        <v>19</v>
      </c>
      <c r="N231" s="266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175</v>
      </c>
      <c r="AT231" s="226" t="s">
        <v>249</v>
      </c>
      <c r="AU231" s="226" t="s">
        <v>79</v>
      </c>
      <c r="AY231" s="20" t="s">
        <v>151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158</v>
      </c>
      <c r="BM231" s="226" t="s">
        <v>1628</v>
      </c>
    </row>
    <row r="232" s="2" customFormat="1" ht="16.5" customHeight="1">
      <c r="A232" s="41"/>
      <c r="B232" s="42"/>
      <c r="C232" s="257" t="s">
        <v>316</v>
      </c>
      <c r="D232" s="257" t="s">
        <v>249</v>
      </c>
      <c r="E232" s="258" t="s">
        <v>1629</v>
      </c>
      <c r="F232" s="259" t="s">
        <v>1630</v>
      </c>
      <c r="G232" s="260" t="s">
        <v>363</v>
      </c>
      <c r="H232" s="261">
        <v>14</v>
      </c>
      <c r="I232" s="262"/>
      <c r="J232" s="263">
        <f>ROUND(I232*H232,2)</f>
        <v>0</v>
      </c>
      <c r="K232" s="259" t="s">
        <v>19</v>
      </c>
      <c r="L232" s="264"/>
      <c r="M232" s="265" t="s">
        <v>19</v>
      </c>
      <c r="N232" s="266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175</v>
      </c>
      <c r="AT232" s="226" t="s">
        <v>249</v>
      </c>
      <c r="AU232" s="226" t="s">
        <v>79</v>
      </c>
      <c r="AY232" s="20" t="s">
        <v>151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158</v>
      </c>
      <c r="BM232" s="226" t="s">
        <v>1631</v>
      </c>
    </row>
    <row r="233" s="2" customFormat="1" ht="16.5" customHeight="1">
      <c r="A233" s="41"/>
      <c r="B233" s="42"/>
      <c r="C233" s="257" t="s">
        <v>890</v>
      </c>
      <c r="D233" s="257" t="s">
        <v>249</v>
      </c>
      <c r="E233" s="258" t="s">
        <v>1632</v>
      </c>
      <c r="F233" s="259" t="s">
        <v>1633</v>
      </c>
      <c r="G233" s="260" t="s">
        <v>363</v>
      </c>
      <c r="H233" s="261">
        <v>20</v>
      </c>
      <c r="I233" s="262"/>
      <c r="J233" s="263">
        <f>ROUND(I233*H233,2)</f>
        <v>0</v>
      </c>
      <c r="K233" s="259" t="s">
        <v>19</v>
      </c>
      <c r="L233" s="264"/>
      <c r="M233" s="265" t="s">
        <v>19</v>
      </c>
      <c r="N233" s="266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175</v>
      </c>
      <c r="AT233" s="226" t="s">
        <v>249</v>
      </c>
      <c r="AU233" s="226" t="s">
        <v>79</v>
      </c>
      <c r="AY233" s="20" t="s">
        <v>151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158</v>
      </c>
      <c r="BM233" s="226" t="s">
        <v>1634</v>
      </c>
    </row>
    <row r="234" s="2" customFormat="1" ht="16.5" customHeight="1">
      <c r="A234" s="41"/>
      <c r="B234" s="42"/>
      <c r="C234" s="257" t="s">
        <v>634</v>
      </c>
      <c r="D234" s="257" t="s">
        <v>249</v>
      </c>
      <c r="E234" s="258" t="s">
        <v>1635</v>
      </c>
      <c r="F234" s="259" t="s">
        <v>1636</v>
      </c>
      <c r="G234" s="260" t="s">
        <v>363</v>
      </c>
      <c r="H234" s="261">
        <v>34</v>
      </c>
      <c r="I234" s="262"/>
      <c r="J234" s="263">
        <f>ROUND(I234*H234,2)</f>
        <v>0</v>
      </c>
      <c r="K234" s="259" t="s">
        <v>19</v>
      </c>
      <c r="L234" s="264"/>
      <c r="M234" s="265" t="s">
        <v>19</v>
      </c>
      <c r="N234" s="266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175</v>
      </c>
      <c r="AT234" s="226" t="s">
        <v>249</v>
      </c>
      <c r="AU234" s="226" t="s">
        <v>79</v>
      </c>
      <c r="AY234" s="20" t="s">
        <v>151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158</v>
      </c>
      <c r="BM234" s="226" t="s">
        <v>1637</v>
      </c>
    </row>
    <row r="235" s="2" customFormat="1" ht="16.5" customHeight="1">
      <c r="A235" s="41"/>
      <c r="B235" s="42"/>
      <c r="C235" s="257" t="s">
        <v>896</v>
      </c>
      <c r="D235" s="257" t="s">
        <v>249</v>
      </c>
      <c r="E235" s="258" t="s">
        <v>1638</v>
      </c>
      <c r="F235" s="259" t="s">
        <v>1639</v>
      </c>
      <c r="G235" s="260" t="s">
        <v>363</v>
      </c>
      <c r="H235" s="261">
        <v>12</v>
      </c>
      <c r="I235" s="262"/>
      <c r="J235" s="263">
        <f>ROUND(I235*H235,2)</f>
        <v>0</v>
      </c>
      <c r="K235" s="259" t="s">
        <v>19</v>
      </c>
      <c r="L235" s="264"/>
      <c r="M235" s="265" t="s">
        <v>19</v>
      </c>
      <c r="N235" s="266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175</v>
      </c>
      <c r="AT235" s="226" t="s">
        <v>249</v>
      </c>
      <c r="AU235" s="226" t="s">
        <v>79</v>
      </c>
      <c r="AY235" s="20" t="s">
        <v>151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158</v>
      </c>
      <c r="BM235" s="226" t="s">
        <v>1640</v>
      </c>
    </row>
    <row r="236" s="2" customFormat="1" ht="16.5" customHeight="1">
      <c r="A236" s="41"/>
      <c r="B236" s="42"/>
      <c r="C236" s="215" t="s">
        <v>500</v>
      </c>
      <c r="D236" s="215" t="s">
        <v>153</v>
      </c>
      <c r="E236" s="216" t="s">
        <v>1641</v>
      </c>
      <c r="F236" s="217" t="s">
        <v>1642</v>
      </c>
      <c r="G236" s="218" t="s">
        <v>156</v>
      </c>
      <c r="H236" s="219">
        <v>867.5</v>
      </c>
      <c r="I236" s="220"/>
      <c r="J236" s="221">
        <f>ROUND(I236*H236,2)</f>
        <v>0</v>
      </c>
      <c r="K236" s="217" t="s">
        <v>157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158</v>
      </c>
      <c r="AT236" s="226" t="s">
        <v>153</v>
      </c>
      <c r="AU236" s="226" t="s">
        <v>79</v>
      </c>
      <c r="AY236" s="20" t="s">
        <v>151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158</v>
      </c>
      <c r="BM236" s="226" t="s">
        <v>1643</v>
      </c>
    </row>
    <row r="237" s="2" customFormat="1">
      <c r="A237" s="41"/>
      <c r="B237" s="42"/>
      <c r="C237" s="43"/>
      <c r="D237" s="228" t="s">
        <v>159</v>
      </c>
      <c r="E237" s="43"/>
      <c r="F237" s="229" t="s">
        <v>1644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159</v>
      </c>
      <c r="AU237" s="20" t="s">
        <v>79</v>
      </c>
    </row>
    <row r="238" s="13" customFormat="1">
      <c r="A238" s="13"/>
      <c r="B238" s="233"/>
      <c r="C238" s="234"/>
      <c r="D238" s="235" t="s">
        <v>161</v>
      </c>
      <c r="E238" s="236" t="s">
        <v>19</v>
      </c>
      <c r="F238" s="237" t="s">
        <v>1437</v>
      </c>
      <c r="G238" s="234"/>
      <c r="H238" s="238">
        <v>3.3999999999999999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161</v>
      </c>
      <c r="AU238" s="244" t="s">
        <v>79</v>
      </c>
      <c r="AV238" s="13" t="s">
        <v>79</v>
      </c>
      <c r="AW238" s="13" t="s">
        <v>31</v>
      </c>
      <c r="AX238" s="13" t="s">
        <v>69</v>
      </c>
      <c r="AY238" s="244" t="s">
        <v>151</v>
      </c>
    </row>
    <row r="239" s="13" customFormat="1">
      <c r="A239" s="13"/>
      <c r="B239" s="233"/>
      <c r="C239" s="234"/>
      <c r="D239" s="235" t="s">
        <v>161</v>
      </c>
      <c r="E239" s="236" t="s">
        <v>19</v>
      </c>
      <c r="F239" s="237" t="s">
        <v>1645</v>
      </c>
      <c r="G239" s="234"/>
      <c r="H239" s="238">
        <v>57.100000000000001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161</v>
      </c>
      <c r="AU239" s="244" t="s">
        <v>79</v>
      </c>
      <c r="AV239" s="13" t="s">
        <v>79</v>
      </c>
      <c r="AW239" s="13" t="s">
        <v>31</v>
      </c>
      <c r="AX239" s="13" t="s">
        <v>69</v>
      </c>
      <c r="AY239" s="244" t="s">
        <v>151</v>
      </c>
    </row>
    <row r="240" s="13" customFormat="1">
      <c r="A240" s="13"/>
      <c r="B240" s="233"/>
      <c r="C240" s="234"/>
      <c r="D240" s="235" t="s">
        <v>161</v>
      </c>
      <c r="E240" s="236" t="s">
        <v>19</v>
      </c>
      <c r="F240" s="237" t="s">
        <v>1646</v>
      </c>
      <c r="G240" s="234"/>
      <c r="H240" s="238">
        <v>161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161</v>
      </c>
      <c r="AU240" s="244" t="s">
        <v>79</v>
      </c>
      <c r="AV240" s="13" t="s">
        <v>79</v>
      </c>
      <c r="AW240" s="13" t="s">
        <v>31</v>
      </c>
      <c r="AX240" s="13" t="s">
        <v>69</v>
      </c>
      <c r="AY240" s="244" t="s">
        <v>151</v>
      </c>
    </row>
    <row r="241" s="13" customFormat="1">
      <c r="A241" s="13"/>
      <c r="B241" s="233"/>
      <c r="C241" s="234"/>
      <c r="D241" s="235" t="s">
        <v>161</v>
      </c>
      <c r="E241" s="236" t="s">
        <v>19</v>
      </c>
      <c r="F241" s="237" t="s">
        <v>1466</v>
      </c>
      <c r="G241" s="234"/>
      <c r="H241" s="238">
        <v>86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161</v>
      </c>
      <c r="AU241" s="244" t="s">
        <v>79</v>
      </c>
      <c r="AV241" s="13" t="s">
        <v>79</v>
      </c>
      <c r="AW241" s="13" t="s">
        <v>31</v>
      </c>
      <c r="AX241" s="13" t="s">
        <v>69</v>
      </c>
      <c r="AY241" s="244" t="s">
        <v>151</v>
      </c>
    </row>
    <row r="242" s="13" customFormat="1">
      <c r="A242" s="13"/>
      <c r="B242" s="233"/>
      <c r="C242" s="234"/>
      <c r="D242" s="235" t="s">
        <v>161</v>
      </c>
      <c r="E242" s="236" t="s">
        <v>19</v>
      </c>
      <c r="F242" s="237" t="s">
        <v>1467</v>
      </c>
      <c r="G242" s="234"/>
      <c r="H242" s="238">
        <v>560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161</v>
      </c>
      <c r="AU242" s="244" t="s">
        <v>79</v>
      </c>
      <c r="AV242" s="13" t="s">
        <v>79</v>
      </c>
      <c r="AW242" s="13" t="s">
        <v>31</v>
      </c>
      <c r="AX242" s="13" t="s">
        <v>69</v>
      </c>
      <c r="AY242" s="244" t="s">
        <v>151</v>
      </c>
    </row>
    <row r="243" s="14" customFormat="1">
      <c r="A243" s="14"/>
      <c r="B243" s="245"/>
      <c r="C243" s="246"/>
      <c r="D243" s="235" t="s">
        <v>161</v>
      </c>
      <c r="E243" s="247" t="s">
        <v>19</v>
      </c>
      <c r="F243" s="248" t="s">
        <v>202</v>
      </c>
      <c r="G243" s="246"/>
      <c r="H243" s="249">
        <v>867.5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161</v>
      </c>
      <c r="AU243" s="255" t="s">
        <v>79</v>
      </c>
      <c r="AV243" s="14" t="s">
        <v>158</v>
      </c>
      <c r="AW243" s="14" t="s">
        <v>31</v>
      </c>
      <c r="AX243" s="14" t="s">
        <v>77</v>
      </c>
      <c r="AY243" s="255" t="s">
        <v>151</v>
      </c>
    </row>
    <row r="244" s="2" customFormat="1" ht="16.5" customHeight="1">
      <c r="A244" s="41"/>
      <c r="B244" s="42"/>
      <c r="C244" s="215" t="s">
        <v>904</v>
      </c>
      <c r="D244" s="215" t="s">
        <v>153</v>
      </c>
      <c r="E244" s="216" t="s">
        <v>1647</v>
      </c>
      <c r="F244" s="217" t="s">
        <v>1648</v>
      </c>
      <c r="G244" s="218" t="s">
        <v>156</v>
      </c>
      <c r="H244" s="219">
        <v>86</v>
      </c>
      <c r="I244" s="220"/>
      <c r="J244" s="221">
        <f>ROUND(I244*H244,2)</f>
        <v>0</v>
      </c>
      <c r="K244" s="217" t="s">
        <v>157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158</v>
      </c>
      <c r="AT244" s="226" t="s">
        <v>153</v>
      </c>
      <c r="AU244" s="226" t="s">
        <v>79</v>
      </c>
      <c r="AY244" s="20" t="s">
        <v>151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158</v>
      </c>
      <c r="BM244" s="226" t="s">
        <v>1649</v>
      </c>
    </row>
    <row r="245" s="2" customFormat="1">
      <c r="A245" s="41"/>
      <c r="B245" s="42"/>
      <c r="C245" s="43"/>
      <c r="D245" s="228" t="s">
        <v>159</v>
      </c>
      <c r="E245" s="43"/>
      <c r="F245" s="229" t="s">
        <v>1650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159</v>
      </c>
      <c r="AU245" s="20" t="s">
        <v>79</v>
      </c>
    </row>
    <row r="246" s="13" customFormat="1">
      <c r="A246" s="13"/>
      <c r="B246" s="233"/>
      <c r="C246" s="234"/>
      <c r="D246" s="235" t="s">
        <v>161</v>
      </c>
      <c r="E246" s="236" t="s">
        <v>19</v>
      </c>
      <c r="F246" s="237" t="s">
        <v>1466</v>
      </c>
      <c r="G246" s="234"/>
      <c r="H246" s="238">
        <v>86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161</v>
      </c>
      <c r="AU246" s="244" t="s">
        <v>79</v>
      </c>
      <c r="AV246" s="13" t="s">
        <v>79</v>
      </c>
      <c r="AW246" s="13" t="s">
        <v>31</v>
      </c>
      <c r="AX246" s="13" t="s">
        <v>77</v>
      </c>
      <c r="AY246" s="244" t="s">
        <v>151</v>
      </c>
    </row>
    <row r="247" s="2" customFormat="1" ht="16.5" customHeight="1">
      <c r="A247" s="41"/>
      <c r="B247" s="42"/>
      <c r="C247" s="215" t="s">
        <v>323</v>
      </c>
      <c r="D247" s="215" t="s">
        <v>153</v>
      </c>
      <c r="E247" s="216" t="s">
        <v>1651</v>
      </c>
      <c r="F247" s="217" t="s">
        <v>1652</v>
      </c>
      <c r="G247" s="218" t="s">
        <v>156</v>
      </c>
      <c r="H247" s="219">
        <v>86</v>
      </c>
      <c r="I247" s="220"/>
      <c r="J247" s="221">
        <f>ROUND(I247*H247,2)</f>
        <v>0</v>
      </c>
      <c r="K247" s="217" t="s">
        <v>157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158</v>
      </c>
      <c r="AT247" s="226" t="s">
        <v>153</v>
      </c>
      <c r="AU247" s="226" t="s">
        <v>79</v>
      </c>
      <c r="AY247" s="20" t="s">
        <v>151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158</v>
      </c>
      <c r="BM247" s="226" t="s">
        <v>1653</v>
      </c>
    </row>
    <row r="248" s="2" customFormat="1">
      <c r="A248" s="41"/>
      <c r="B248" s="42"/>
      <c r="C248" s="43"/>
      <c r="D248" s="228" t="s">
        <v>159</v>
      </c>
      <c r="E248" s="43"/>
      <c r="F248" s="229" t="s">
        <v>1654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159</v>
      </c>
      <c r="AU248" s="20" t="s">
        <v>79</v>
      </c>
    </row>
    <row r="249" s="13" customFormat="1">
      <c r="A249" s="13"/>
      <c r="B249" s="233"/>
      <c r="C249" s="234"/>
      <c r="D249" s="235" t="s">
        <v>161</v>
      </c>
      <c r="E249" s="236" t="s">
        <v>19</v>
      </c>
      <c r="F249" s="237" t="s">
        <v>1466</v>
      </c>
      <c r="G249" s="234"/>
      <c r="H249" s="238">
        <v>86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161</v>
      </c>
      <c r="AU249" s="244" t="s">
        <v>79</v>
      </c>
      <c r="AV249" s="13" t="s">
        <v>79</v>
      </c>
      <c r="AW249" s="13" t="s">
        <v>31</v>
      </c>
      <c r="AX249" s="13" t="s">
        <v>77</v>
      </c>
      <c r="AY249" s="244" t="s">
        <v>151</v>
      </c>
    </row>
    <row r="250" s="2" customFormat="1" ht="24.15" customHeight="1">
      <c r="A250" s="41"/>
      <c r="B250" s="42"/>
      <c r="C250" s="215" t="s">
        <v>912</v>
      </c>
      <c r="D250" s="215" t="s">
        <v>153</v>
      </c>
      <c r="E250" s="216" t="s">
        <v>1655</v>
      </c>
      <c r="F250" s="217" t="s">
        <v>1656</v>
      </c>
      <c r="G250" s="218" t="s">
        <v>363</v>
      </c>
      <c r="H250" s="219">
        <v>7</v>
      </c>
      <c r="I250" s="220"/>
      <c r="J250" s="221">
        <f>ROUND(I250*H250,2)</f>
        <v>0</v>
      </c>
      <c r="K250" s="217" t="s">
        <v>157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158</v>
      </c>
      <c r="AT250" s="226" t="s">
        <v>153</v>
      </c>
      <c r="AU250" s="226" t="s">
        <v>79</v>
      </c>
      <c r="AY250" s="20" t="s">
        <v>151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158</v>
      </c>
      <c r="BM250" s="226" t="s">
        <v>1657</v>
      </c>
    </row>
    <row r="251" s="2" customFormat="1">
      <c r="A251" s="41"/>
      <c r="B251" s="42"/>
      <c r="C251" s="43"/>
      <c r="D251" s="228" t="s">
        <v>159</v>
      </c>
      <c r="E251" s="43"/>
      <c r="F251" s="229" t="s">
        <v>1658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159</v>
      </c>
      <c r="AU251" s="20" t="s">
        <v>79</v>
      </c>
    </row>
    <row r="252" s="2" customFormat="1" ht="16.5" customHeight="1">
      <c r="A252" s="41"/>
      <c r="B252" s="42"/>
      <c r="C252" s="257" t="s">
        <v>647</v>
      </c>
      <c r="D252" s="257" t="s">
        <v>249</v>
      </c>
      <c r="E252" s="258" t="s">
        <v>1659</v>
      </c>
      <c r="F252" s="259" t="s">
        <v>1660</v>
      </c>
      <c r="G252" s="260" t="s">
        <v>363</v>
      </c>
      <c r="H252" s="261">
        <v>1</v>
      </c>
      <c r="I252" s="262"/>
      <c r="J252" s="263">
        <f>ROUND(I252*H252,2)</f>
        <v>0</v>
      </c>
      <c r="K252" s="259" t="s">
        <v>19</v>
      </c>
      <c r="L252" s="264"/>
      <c r="M252" s="265" t="s">
        <v>19</v>
      </c>
      <c r="N252" s="266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175</v>
      </c>
      <c r="AT252" s="226" t="s">
        <v>249</v>
      </c>
      <c r="AU252" s="226" t="s">
        <v>79</v>
      </c>
      <c r="AY252" s="20" t="s">
        <v>151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158</v>
      </c>
      <c r="BM252" s="226" t="s">
        <v>1661</v>
      </c>
    </row>
    <row r="253" s="2" customFormat="1">
      <c r="A253" s="41"/>
      <c r="B253" s="42"/>
      <c r="C253" s="43"/>
      <c r="D253" s="235" t="s">
        <v>238</v>
      </c>
      <c r="E253" s="43"/>
      <c r="F253" s="256" t="s">
        <v>1662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238</v>
      </c>
      <c r="AU253" s="20" t="s">
        <v>79</v>
      </c>
    </row>
    <row r="254" s="2" customFormat="1" ht="16.5" customHeight="1">
      <c r="A254" s="41"/>
      <c r="B254" s="42"/>
      <c r="C254" s="257" t="s">
        <v>920</v>
      </c>
      <c r="D254" s="257" t="s">
        <v>249</v>
      </c>
      <c r="E254" s="258" t="s">
        <v>1663</v>
      </c>
      <c r="F254" s="259" t="s">
        <v>1664</v>
      </c>
      <c r="G254" s="260" t="s">
        <v>363</v>
      </c>
      <c r="H254" s="261">
        <v>1</v>
      </c>
      <c r="I254" s="262"/>
      <c r="J254" s="263">
        <f>ROUND(I254*H254,2)</f>
        <v>0</v>
      </c>
      <c r="K254" s="259" t="s">
        <v>19</v>
      </c>
      <c r="L254" s="264"/>
      <c r="M254" s="265" t="s">
        <v>19</v>
      </c>
      <c r="N254" s="266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175</v>
      </c>
      <c r="AT254" s="226" t="s">
        <v>249</v>
      </c>
      <c r="AU254" s="226" t="s">
        <v>79</v>
      </c>
      <c r="AY254" s="20" t="s">
        <v>151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158</v>
      </c>
      <c r="BM254" s="226" t="s">
        <v>1665</v>
      </c>
    </row>
    <row r="255" s="2" customFormat="1">
      <c r="A255" s="41"/>
      <c r="B255" s="42"/>
      <c r="C255" s="43"/>
      <c r="D255" s="235" t="s">
        <v>238</v>
      </c>
      <c r="E255" s="43"/>
      <c r="F255" s="256" t="s">
        <v>1666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238</v>
      </c>
      <c r="AU255" s="20" t="s">
        <v>79</v>
      </c>
    </row>
    <row r="256" s="2" customFormat="1" ht="16.5" customHeight="1">
      <c r="A256" s="41"/>
      <c r="B256" s="42"/>
      <c r="C256" s="257" t="s">
        <v>340</v>
      </c>
      <c r="D256" s="257" t="s">
        <v>249</v>
      </c>
      <c r="E256" s="258" t="s">
        <v>1667</v>
      </c>
      <c r="F256" s="259" t="s">
        <v>1668</v>
      </c>
      <c r="G256" s="260" t="s">
        <v>363</v>
      </c>
      <c r="H256" s="261">
        <v>2</v>
      </c>
      <c r="I256" s="262"/>
      <c r="J256" s="263">
        <f>ROUND(I256*H256,2)</f>
        <v>0</v>
      </c>
      <c r="K256" s="259" t="s">
        <v>19</v>
      </c>
      <c r="L256" s="264"/>
      <c r="M256" s="265" t="s">
        <v>19</v>
      </c>
      <c r="N256" s="266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175</v>
      </c>
      <c r="AT256" s="226" t="s">
        <v>249</v>
      </c>
      <c r="AU256" s="226" t="s">
        <v>79</v>
      </c>
      <c r="AY256" s="20" t="s">
        <v>151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158</v>
      </c>
      <c r="BM256" s="226" t="s">
        <v>1669</v>
      </c>
    </row>
    <row r="257" s="2" customFormat="1">
      <c r="A257" s="41"/>
      <c r="B257" s="42"/>
      <c r="C257" s="43"/>
      <c r="D257" s="235" t="s">
        <v>238</v>
      </c>
      <c r="E257" s="43"/>
      <c r="F257" s="256" t="s">
        <v>1662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238</v>
      </c>
      <c r="AU257" s="20" t="s">
        <v>79</v>
      </c>
    </row>
    <row r="258" s="2" customFormat="1" ht="16.5" customHeight="1">
      <c r="A258" s="41"/>
      <c r="B258" s="42"/>
      <c r="C258" s="257" t="s">
        <v>928</v>
      </c>
      <c r="D258" s="257" t="s">
        <v>249</v>
      </c>
      <c r="E258" s="258" t="s">
        <v>1670</v>
      </c>
      <c r="F258" s="259" t="s">
        <v>1671</v>
      </c>
      <c r="G258" s="260" t="s">
        <v>363</v>
      </c>
      <c r="H258" s="261">
        <v>1</v>
      </c>
      <c r="I258" s="262"/>
      <c r="J258" s="263">
        <f>ROUND(I258*H258,2)</f>
        <v>0</v>
      </c>
      <c r="K258" s="259" t="s">
        <v>19</v>
      </c>
      <c r="L258" s="264"/>
      <c r="M258" s="265" t="s">
        <v>19</v>
      </c>
      <c r="N258" s="266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175</v>
      </c>
      <c r="AT258" s="226" t="s">
        <v>249</v>
      </c>
      <c r="AU258" s="226" t="s">
        <v>79</v>
      </c>
      <c r="AY258" s="20" t="s">
        <v>151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158</v>
      </c>
      <c r="BM258" s="226" t="s">
        <v>1672</v>
      </c>
    </row>
    <row r="259" s="2" customFormat="1">
      <c r="A259" s="41"/>
      <c r="B259" s="42"/>
      <c r="C259" s="43"/>
      <c r="D259" s="235" t="s">
        <v>238</v>
      </c>
      <c r="E259" s="43"/>
      <c r="F259" s="256" t="s">
        <v>1666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238</v>
      </c>
      <c r="AU259" s="20" t="s">
        <v>79</v>
      </c>
    </row>
    <row r="260" s="2" customFormat="1" ht="16.5" customHeight="1">
      <c r="A260" s="41"/>
      <c r="B260" s="42"/>
      <c r="C260" s="257" t="s">
        <v>347</v>
      </c>
      <c r="D260" s="257" t="s">
        <v>249</v>
      </c>
      <c r="E260" s="258" t="s">
        <v>1673</v>
      </c>
      <c r="F260" s="259" t="s">
        <v>1674</v>
      </c>
      <c r="G260" s="260" t="s">
        <v>363</v>
      </c>
      <c r="H260" s="261">
        <v>1</v>
      </c>
      <c r="I260" s="262"/>
      <c r="J260" s="263">
        <f>ROUND(I260*H260,2)</f>
        <v>0</v>
      </c>
      <c r="K260" s="259" t="s">
        <v>19</v>
      </c>
      <c r="L260" s="264"/>
      <c r="M260" s="265" t="s">
        <v>19</v>
      </c>
      <c r="N260" s="266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175</v>
      </c>
      <c r="AT260" s="226" t="s">
        <v>249</v>
      </c>
      <c r="AU260" s="226" t="s">
        <v>79</v>
      </c>
      <c r="AY260" s="20" t="s">
        <v>151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158</v>
      </c>
      <c r="BM260" s="226" t="s">
        <v>1675</v>
      </c>
    </row>
    <row r="261" s="2" customFormat="1">
      <c r="A261" s="41"/>
      <c r="B261" s="42"/>
      <c r="C261" s="43"/>
      <c r="D261" s="235" t="s">
        <v>238</v>
      </c>
      <c r="E261" s="43"/>
      <c r="F261" s="256" t="s">
        <v>1666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238</v>
      </c>
      <c r="AU261" s="20" t="s">
        <v>79</v>
      </c>
    </row>
    <row r="262" s="2" customFormat="1" ht="16.5" customHeight="1">
      <c r="A262" s="41"/>
      <c r="B262" s="42"/>
      <c r="C262" s="257" t="s">
        <v>936</v>
      </c>
      <c r="D262" s="257" t="s">
        <v>249</v>
      </c>
      <c r="E262" s="258" t="s">
        <v>1676</v>
      </c>
      <c r="F262" s="259" t="s">
        <v>1677</v>
      </c>
      <c r="G262" s="260" t="s">
        <v>363</v>
      </c>
      <c r="H262" s="261">
        <v>1</v>
      </c>
      <c r="I262" s="262"/>
      <c r="J262" s="263">
        <f>ROUND(I262*H262,2)</f>
        <v>0</v>
      </c>
      <c r="K262" s="259" t="s">
        <v>19</v>
      </c>
      <c r="L262" s="264"/>
      <c r="M262" s="265" t="s">
        <v>19</v>
      </c>
      <c r="N262" s="266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175</v>
      </c>
      <c r="AT262" s="226" t="s">
        <v>249</v>
      </c>
      <c r="AU262" s="226" t="s">
        <v>79</v>
      </c>
      <c r="AY262" s="20" t="s">
        <v>151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158</v>
      </c>
      <c r="BM262" s="226" t="s">
        <v>1678</v>
      </c>
    </row>
    <row r="263" s="2" customFormat="1">
      <c r="A263" s="41"/>
      <c r="B263" s="42"/>
      <c r="C263" s="43"/>
      <c r="D263" s="235" t="s">
        <v>238</v>
      </c>
      <c r="E263" s="43"/>
      <c r="F263" s="256" t="s">
        <v>1666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238</v>
      </c>
      <c r="AU263" s="20" t="s">
        <v>79</v>
      </c>
    </row>
    <row r="264" s="2" customFormat="1" ht="24.15" customHeight="1">
      <c r="A264" s="41"/>
      <c r="B264" s="42"/>
      <c r="C264" s="215" t="s">
        <v>351</v>
      </c>
      <c r="D264" s="215" t="s">
        <v>153</v>
      </c>
      <c r="E264" s="216" t="s">
        <v>1679</v>
      </c>
      <c r="F264" s="217" t="s">
        <v>1680</v>
      </c>
      <c r="G264" s="218" t="s">
        <v>363</v>
      </c>
      <c r="H264" s="219">
        <v>112</v>
      </c>
      <c r="I264" s="220"/>
      <c r="J264" s="221">
        <f>ROUND(I264*H264,2)</f>
        <v>0</v>
      </c>
      <c r="K264" s="217" t="s">
        <v>157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158</v>
      </c>
      <c r="AT264" s="226" t="s">
        <v>153</v>
      </c>
      <c r="AU264" s="226" t="s">
        <v>79</v>
      </c>
      <c r="AY264" s="20" t="s">
        <v>151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158</v>
      </c>
      <c r="BM264" s="226" t="s">
        <v>1681</v>
      </c>
    </row>
    <row r="265" s="2" customFormat="1">
      <c r="A265" s="41"/>
      <c r="B265" s="42"/>
      <c r="C265" s="43"/>
      <c r="D265" s="228" t="s">
        <v>159</v>
      </c>
      <c r="E265" s="43"/>
      <c r="F265" s="229" t="s">
        <v>1682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159</v>
      </c>
      <c r="AU265" s="20" t="s">
        <v>79</v>
      </c>
    </row>
    <row r="266" s="13" customFormat="1">
      <c r="A266" s="13"/>
      <c r="B266" s="233"/>
      <c r="C266" s="234"/>
      <c r="D266" s="235" t="s">
        <v>161</v>
      </c>
      <c r="E266" s="236" t="s">
        <v>19</v>
      </c>
      <c r="F266" s="237" t="s">
        <v>1683</v>
      </c>
      <c r="G266" s="234"/>
      <c r="H266" s="238">
        <v>32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161</v>
      </c>
      <c r="AU266" s="244" t="s">
        <v>79</v>
      </c>
      <c r="AV266" s="13" t="s">
        <v>79</v>
      </c>
      <c r="AW266" s="13" t="s">
        <v>31</v>
      </c>
      <c r="AX266" s="13" t="s">
        <v>69</v>
      </c>
      <c r="AY266" s="244" t="s">
        <v>151</v>
      </c>
    </row>
    <row r="267" s="13" customFormat="1">
      <c r="A267" s="13"/>
      <c r="B267" s="233"/>
      <c r="C267" s="234"/>
      <c r="D267" s="235" t="s">
        <v>161</v>
      </c>
      <c r="E267" s="236" t="s">
        <v>19</v>
      </c>
      <c r="F267" s="237" t="s">
        <v>1684</v>
      </c>
      <c r="G267" s="234"/>
      <c r="H267" s="238">
        <v>16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161</v>
      </c>
      <c r="AU267" s="244" t="s">
        <v>79</v>
      </c>
      <c r="AV267" s="13" t="s">
        <v>79</v>
      </c>
      <c r="AW267" s="13" t="s">
        <v>31</v>
      </c>
      <c r="AX267" s="13" t="s">
        <v>69</v>
      </c>
      <c r="AY267" s="244" t="s">
        <v>151</v>
      </c>
    </row>
    <row r="268" s="13" customFormat="1">
      <c r="A268" s="13"/>
      <c r="B268" s="233"/>
      <c r="C268" s="234"/>
      <c r="D268" s="235" t="s">
        <v>161</v>
      </c>
      <c r="E268" s="236" t="s">
        <v>19</v>
      </c>
      <c r="F268" s="237" t="s">
        <v>1685</v>
      </c>
      <c r="G268" s="234"/>
      <c r="H268" s="238">
        <v>64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161</v>
      </c>
      <c r="AU268" s="244" t="s">
        <v>79</v>
      </c>
      <c r="AV268" s="13" t="s">
        <v>79</v>
      </c>
      <c r="AW268" s="13" t="s">
        <v>31</v>
      </c>
      <c r="AX268" s="13" t="s">
        <v>69</v>
      </c>
      <c r="AY268" s="244" t="s">
        <v>151</v>
      </c>
    </row>
    <row r="269" s="14" customFormat="1">
      <c r="A269" s="14"/>
      <c r="B269" s="245"/>
      <c r="C269" s="246"/>
      <c r="D269" s="235" t="s">
        <v>161</v>
      </c>
      <c r="E269" s="247" t="s">
        <v>19</v>
      </c>
      <c r="F269" s="248" t="s">
        <v>202</v>
      </c>
      <c r="G269" s="246"/>
      <c r="H269" s="249">
        <v>112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161</v>
      </c>
      <c r="AU269" s="255" t="s">
        <v>79</v>
      </c>
      <c r="AV269" s="14" t="s">
        <v>158</v>
      </c>
      <c r="AW269" s="14" t="s">
        <v>31</v>
      </c>
      <c r="AX269" s="14" t="s">
        <v>77</v>
      </c>
      <c r="AY269" s="255" t="s">
        <v>151</v>
      </c>
    </row>
    <row r="270" s="2" customFormat="1" ht="16.5" customHeight="1">
      <c r="A270" s="41"/>
      <c r="B270" s="42"/>
      <c r="C270" s="257" t="s">
        <v>945</v>
      </c>
      <c r="D270" s="257" t="s">
        <v>249</v>
      </c>
      <c r="E270" s="258" t="s">
        <v>1686</v>
      </c>
      <c r="F270" s="259" t="s">
        <v>1687</v>
      </c>
      <c r="G270" s="260" t="s">
        <v>363</v>
      </c>
      <c r="H270" s="261">
        <v>7</v>
      </c>
      <c r="I270" s="262"/>
      <c r="J270" s="263">
        <f>ROUND(I270*H270,2)</f>
        <v>0</v>
      </c>
      <c r="K270" s="259" t="s">
        <v>19</v>
      </c>
      <c r="L270" s="264"/>
      <c r="M270" s="265" t="s">
        <v>19</v>
      </c>
      <c r="N270" s="266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175</v>
      </c>
      <c r="AT270" s="226" t="s">
        <v>249</v>
      </c>
      <c r="AU270" s="226" t="s">
        <v>79</v>
      </c>
      <c r="AY270" s="20" t="s">
        <v>151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158</v>
      </c>
      <c r="BM270" s="226" t="s">
        <v>1688</v>
      </c>
    </row>
    <row r="271" s="2" customFormat="1" ht="16.5" customHeight="1">
      <c r="A271" s="41"/>
      <c r="B271" s="42"/>
      <c r="C271" s="257" t="s">
        <v>660</v>
      </c>
      <c r="D271" s="257" t="s">
        <v>249</v>
      </c>
      <c r="E271" s="258" t="s">
        <v>1689</v>
      </c>
      <c r="F271" s="259" t="s">
        <v>1690</v>
      </c>
      <c r="G271" s="260" t="s">
        <v>363</v>
      </c>
      <c r="H271" s="261">
        <v>12</v>
      </c>
      <c r="I271" s="262"/>
      <c r="J271" s="263">
        <f>ROUND(I271*H271,2)</f>
        <v>0</v>
      </c>
      <c r="K271" s="259" t="s">
        <v>19</v>
      </c>
      <c r="L271" s="264"/>
      <c r="M271" s="265" t="s">
        <v>19</v>
      </c>
      <c r="N271" s="266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175</v>
      </c>
      <c r="AT271" s="226" t="s">
        <v>249</v>
      </c>
      <c r="AU271" s="226" t="s">
        <v>79</v>
      </c>
      <c r="AY271" s="20" t="s">
        <v>151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158</v>
      </c>
      <c r="BM271" s="226" t="s">
        <v>1691</v>
      </c>
    </row>
    <row r="272" s="2" customFormat="1" ht="16.5" customHeight="1">
      <c r="A272" s="41"/>
      <c r="B272" s="42"/>
      <c r="C272" s="257" t="s">
        <v>953</v>
      </c>
      <c r="D272" s="257" t="s">
        <v>249</v>
      </c>
      <c r="E272" s="258" t="s">
        <v>1692</v>
      </c>
      <c r="F272" s="259" t="s">
        <v>1693</v>
      </c>
      <c r="G272" s="260" t="s">
        <v>363</v>
      </c>
      <c r="H272" s="261">
        <v>13</v>
      </c>
      <c r="I272" s="262"/>
      <c r="J272" s="263">
        <f>ROUND(I272*H272,2)</f>
        <v>0</v>
      </c>
      <c r="K272" s="259" t="s">
        <v>19</v>
      </c>
      <c r="L272" s="264"/>
      <c r="M272" s="265" t="s">
        <v>19</v>
      </c>
      <c r="N272" s="266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175</v>
      </c>
      <c r="AT272" s="226" t="s">
        <v>249</v>
      </c>
      <c r="AU272" s="226" t="s">
        <v>79</v>
      </c>
      <c r="AY272" s="20" t="s">
        <v>151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158</v>
      </c>
      <c r="BM272" s="226" t="s">
        <v>1694</v>
      </c>
    </row>
    <row r="273" s="2" customFormat="1" ht="16.5" customHeight="1">
      <c r="A273" s="41"/>
      <c r="B273" s="42"/>
      <c r="C273" s="257" t="s">
        <v>364</v>
      </c>
      <c r="D273" s="257" t="s">
        <v>249</v>
      </c>
      <c r="E273" s="258" t="s">
        <v>1695</v>
      </c>
      <c r="F273" s="259" t="s">
        <v>1696</v>
      </c>
      <c r="G273" s="260" t="s">
        <v>363</v>
      </c>
      <c r="H273" s="261">
        <v>4</v>
      </c>
      <c r="I273" s="262"/>
      <c r="J273" s="263">
        <f>ROUND(I273*H273,2)</f>
        <v>0</v>
      </c>
      <c r="K273" s="259" t="s">
        <v>19</v>
      </c>
      <c r="L273" s="264"/>
      <c r="M273" s="265" t="s">
        <v>19</v>
      </c>
      <c r="N273" s="266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175</v>
      </c>
      <c r="AT273" s="226" t="s">
        <v>249</v>
      </c>
      <c r="AU273" s="226" t="s">
        <v>79</v>
      </c>
      <c r="AY273" s="20" t="s">
        <v>151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158</v>
      </c>
      <c r="BM273" s="226" t="s">
        <v>1697</v>
      </c>
    </row>
    <row r="274" s="2" customFormat="1" ht="16.5" customHeight="1">
      <c r="A274" s="41"/>
      <c r="B274" s="42"/>
      <c r="C274" s="257" t="s">
        <v>961</v>
      </c>
      <c r="D274" s="257" t="s">
        <v>249</v>
      </c>
      <c r="E274" s="258" t="s">
        <v>1698</v>
      </c>
      <c r="F274" s="259" t="s">
        <v>1699</v>
      </c>
      <c r="G274" s="260" t="s">
        <v>363</v>
      </c>
      <c r="H274" s="261">
        <v>1</v>
      </c>
      <c r="I274" s="262"/>
      <c r="J274" s="263">
        <f>ROUND(I274*H274,2)</f>
        <v>0</v>
      </c>
      <c r="K274" s="259" t="s">
        <v>19</v>
      </c>
      <c r="L274" s="264"/>
      <c r="M274" s="265" t="s">
        <v>19</v>
      </c>
      <c r="N274" s="266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175</v>
      </c>
      <c r="AT274" s="226" t="s">
        <v>249</v>
      </c>
      <c r="AU274" s="226" t="s">
        <v>79</v>
      </c>
      <c r="AY274" s="20" t="s">
        <v>151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158</v>
      </c>
      <c r="BM274" s="226" t="s">
        <v>1700</v>
      </c>
    </row>
    <row r="275" s="2" customFormat="1" ht="16.5" customHeight="1">
      <c r="A275" s="41"/>
      <c r="B275" s="42"/>
      <c r="C275" s="257" t="s">
        <v>369</v>
      </c>
      <c r="D275" s="257" t="s">
        <v>249</v>
      </c>
      <c r="E275" s="258" t="s">
        <v>1701</v>
      </c>
      <c r="F275" s="259" t="s">
        <v>1702</v>
      </c>
      <c r="G275" s="260" t="s">
        <v>363</v>
      </c>
      <c r="H275" s="261">
        <v>19</v>
      </c>
      <c r="I275" s="262"/>
      <c r="J275" s="263">
        <f>ROUND(I275*H275,2)</f>
        <v>0</v>
      </c>
      <c r="K275" s="259" t="s">
        <v>19</v>
      </c>
      <c r="L275" s="264"/>
      <c r="M275" s="265" t="s">
        <v>19</v>
      </c>
      <c r="N275" s="266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175</v>
      </c>
      <c r="AT275" s="226" t="s">
        <v>249</v>
      </c>
      <c r="AU275" s="226" t="s">
        <v>79</v>
      </c>
      <c r="AY275" s="20" t="s">
        <v>151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158</v>
      </c>
      <c r="BM275" s="226" t="s">
        <v>1703</v>
      </c>
    </row>
    <row r="276" s="2" customFormat="1" ht="16.5" customHeight="1">
      <c r="A276" s="41"/>
      <c r="B276" s="42"/>
      <c r="C276" s="257" t="s">
        <v>970</v>
      </c>
      <c r="D276" s="257" t="s">
        <v>249</v>
      </c>
      <c r="E276" s="258" t="s">
        <v>1704</v>
      </c>
      <c r="F276" s="259" t="s">
        <v>1705</v>
      </c>
      <c r="G276" s="260" t="s">
        <v>363</v>
      </c>
      <c r="H276" s="261">
        <v>8</v>
      </c>
      <c r="I276" s="262"/>
      <c r="J276" s="263">
        <f>ROUND(I276*H276,2)</f>
        <v>0</v>
      </c>
      <c r="K276" s="259" t="s">
        <v>19</v>
      </c>
      <c r="L276" s="264"/>
      <c r="M276" s="265" t="s">
        <v>19</v>
      </c>
      <c r="N276" s="266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175</v>
      </c>
      <c r="AT276" s="226" t="s">
        <v>249</v>
      </c>
      <c r="AU276" s="226" t="s">
        <v>79</v>
      </c>
      <c r="AY276" s="20" t="s">
        <v>151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158</v>
      </c>
      <c r="BM276" s="226" t="s">
        <v>1706</v>
      </c>
    </row>
    <row r="277" s="2" customFormat="1" ht="16.5" customHeight="1">
      <c r="A277" s="41"/>
      <c r="B277" s="42"/>
      <c r="C277" s="257" t="s">
        <v>374</v>
      </c>
      <c r="D277" s="257" t="s">
        <v>249</v>
      </c>
      <c r="E277" s="258" t="s">
        <v>1707</v>
      </c>
      <c r="F277" s="259" t="s">
        <v>1708</v>
      </c>
      <c r="G277" s="260" t="s">
        <v>363</v>
      </c>
      <c r="H277" s="261">
        <v>12</v>
      </c>
      <c r="I277" s="262"/>
      <c r="J277" s="263">
        <f>ROUND(I277*H277,2)</f>
        <v>0</v>
      </c>
      <c r="K277" s="259" t="s">
        <v>19</v>
      </c>
      <c r="L277" s="264"/>
      <c r="M277" s="265" t="s">
        <v>19</v>
      </c>
      <c r="N277" s="266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175</v>
      </c>
      <c r="AT277" s="226" t="s">
        <v>249</v>
      </c>
      <c r="AU277" s="226" t="s">
        <v>79</v>
      </c>
      <c r="AY277" s="20" t="s">
        <v>151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158</v>
      </c>
      <c r="BM277" s="226" t="s">
        <v>1709</v>
      </c>
    </row>
    <row r="278" s="2" customFormat="1" ht="16.5" customHeight="1">
      <c r="A278" s="41"/>
      <c r="B278" s="42"/>
      <c r="C278" s="257" t="s">
        <v>981</v>
      </c>
      <c r="D278" s="257" t="s">
        <v>249</v>
      </c>
      <c r="E278" s="258" t="s">
        <v>1710</v>
      </c>
      <c r="F278" s="259" t="s">
        <v>1711</v>
      </c>
      <c r="G278" s="260" t="s">
        <v>363</v>
      </c>
      <c r="H278" s="261">
        <v>36</v>
      </c>
      <c r="I278" s="262"/>
      <c r="J278" s="263">
        <f>ROUND(I278*H278,2)</f>
        <v>0</v>
      </c>
      <c r="K278" s="259" t="s">
        <v>19</v>
      </c>
      <c r="L278" s="264"/>
      <c r="M278" s="265" t="s">
        <v>19</v>
      </c>
      <c r="N278" s="266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175</v>
      </c>
      <c r="AT278" s="226" t="s">
        <v>249</v>
      </c>
      <c r="AU278" s="226" t="s">
        <v>79</v>
      </c>
      <c r="AY278" s="20" t="s">
        <v>151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158</v>
      </c>
      <c r="BM278" s="226" t="s">
        <v>1712</v>
      </c>
    </row>
    <row r="279" s="2" customFormat="1" ht="24.15" customHeight="1">
      <c r="A279" s="41"/>
      <c r="B279" s="42"/>
      <c r="C279" s="215" t="s">
        <v>379</v>
      </c>
      <c r="D279" s="215" t="s">
        <v>153</v>
      </c>
      <c r="E279" s="216" t="s">
        <v>1713</v>
      </c>
      <c r="F279" s="217" t="s">
        <v>1714</v>
      </c>
      <c r="G279" s="218" t="s">
        <v>363</v>
      </c>
      <c r="H279" s="219">
        <v>18</v>
      </c>
      <c r="I279" s="220"/>
      <c r="J279" s="221">
        <f>ROUND(I279*H279,2)</f>
        <v>0</v>
      </c>
      <c r="K279" s="217" t="s">
        <v>157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158</v>
      </c>
      <c r="AT279" s="226" t="s">
        <v>153</v>
      </c>
      <c r="AU279" s="226" t="s">
        <v>79</v>
      </c>
      <c r="AY279" s="20" t="s">
        <v>151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158</v>
      </c>
      <c r="BM279" s="226" t="s">
        <v>1715</v>
      </c>
    </row>
    <row r="280" s="2" customFormat="1">
      <c r="A280" s="41"/>
      <c r="B280" s="42"/>
      <c r="C280" s="43"/>
      <c r="D280" s="228" t="s">
        <v>159</v>
      </c>
      <c r="E280" s="43"/>
      <c r="F280" s="229" t="s">
        <v>1716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159</v>
      </c>
      <c r="AU280" s="20" t="s">
        <v>79</v>
      </c>
    </row>
    <row r="281" s="13" customFormat="1">
      <c r="A281" s="13"/>
      <c r="B281" s="233"/>
      <c r="C281" s="234"/>
      <c r="D281" s="235" t="s">
        <v>161</v>
      </c>
      <c r="E281" s="236" t="s">
        <v>19</v>
      </c>
      <c r="F281" s="237" t="s">
        <v>1717</v>
      </c>
      <c r="G281" s="234"/>
      <c r="H281" s="238">
        <v>11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161</v>
      </c>
      <c r="AU281" s="244" t="s">
        <v>79</v>
      </c>
      <c r="AV281" s="13" t="s">
        <v>79</v>
      </c>
      <c r="AW281" s="13" t="s">
        <v>31</v>
      </c>
      <c r="AX281" s="13" t="s">
        <v>69</v>
      </c>
      <c r="AY281" s="244" t="s">
        <v>151</v>
      </c>
    </row>
    <row r="282" s="13" customFormat="1">
      <c r="A282" s="13"/>
      <c r="B282" s="233"/>
      <c r="C282" s="234"/>
      <c r="D282" s="235" t="s">
        <v>161</v>
      </c>
      <c r="E282" s="236" t="s">
        <v>19</v>
      </c>
      <c r="F282" s="237" t="s">
        <v>1718</v>
      </c>
      <c r="G282" s="234"/>
      <c r="H282" s="238">
        <v>7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161</v>
      </c>
      <c r="AU282" s="244" t="s">
        <v>79</v>
      </c>
      <c r="AV282" s="13" t="s">
        <v>79</v>
      </c>
      <c r="AW282" s="13" t="s">
        <v>31</v>
      </c>
      <c r="AX282" s="13" t="s">
        <v>69</v>
      </c>
      <c r="AY282" s="244" t="s">
        <v>151</v>
      </c>
    </row>
    <row r="283" s="14" customFormat="1">
      <c r="A283" s="14"/>
      <c r="B283" s="245"/>
      <c r="C283" s="246"/>
      <c r="D283" s="235" t="s">
        <v>161</v>
      </c>
      <c r="E283" s="247" t="s">
        <v>19</v>
      </c>
      <c r="F283" s="248" t="s">
        <v>202</v>
      </c>
      <c r="G283" s="246"/>
      <c r="H283" s="249">
        <v>18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161</v>
      </c>
      <c r="AU283" s="255" t="s">
        <v>79</v>
      </c>
      <c r="AV283" s="14" t="s">
        <v>158</v>
      </c>
      <c r="AW283" s="14" t="s">
        <v>31</v>
      </c>
      <c r="AX283" s="14" t="s">
        <v>77</v>
      </c>
      <c r="AY283" s="255" t="s">
        <v>151</v>
      </c>
    </row>
    <row r="284" s="2" customFormat="1" ht="16.5" customHeight="1">
      <c r="A284" s="41"/>
      <c r="B284" s="42"/>
      <c r="C284" s="257" t="s">
        <v>989</v>
      </c>
      <c r="D284" s="257" t="s">
        <v>249</v>
      </c>
      <c r="E284" s="258" t="s">
        <v>1719</v>
      </c>
      <c r="F284" s="259" t="s">
        <v>1720</v>
      </c>
      <c r="G284" s="260" t="s">
        <v>363</v>
      </c>
      <c r="H284" s="261">
        <v>18</v>
      </c>
      <c r="I284" s="262"/>
      <c r="J284" s="263">
        <f>ROUND(I284*H284,2)</f>
        <v>0</v>
      </c>
      <c r="K284" s="259" t="s">
        <v>19</v>
      </c>
      <c r="L284" s="264"/>
      <c r="M284" s="265" t="s">
        <v>19</v>
      </c>
      <c r="N284" s="266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175</v>
      </c>
      <c r="AT284" s="226" t="s">
        <v>249</v>
      </c>
      <c r="AU284" s="226" t="s">
        <v>79</v>
      </c>
      <c r="AY284" s="20" t="s">
        <v>151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158</v>
      </c>
      <c r="BM284" s="226" t="s">
        <v>1721</v>
      </c>
    </row>
    <row r="285" s="2" customFormat="1" ht="16.5" customHeight="1">
      <c r="A285" s="41"/>
      <c r="B285" s="42"/>
      <c r="C285" s="215" t="s">
        <v>384</v>
      </c>
      <c r="D285" s="215" t="s">
        <v>153</v>
      </c>
      <c r="E285" s="216" t="s">
        <v>1722</v>
      </c>
      <c r="F285" s="217" t="s">
        <v>1723</v>
      </c>
      <c r="G285" s="218" t="s">
        <v>363</v>
      </c>
      <c r="H285" s="219">
        <v>7</v>
      </c>
      <c r="I285" s="220"/>
      <c r="J285" s="221">
        <f>ROUND(I285*H285,2)</f>
        <v>0</v>
      </c>
      <c r="K285" s="217" t="s">
        <v>157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5.8E-05</v>
      </c>
      <c r="R285" s="224">
        <f>Q285*H285</f>
        <v>0.000406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158</v>
      </c>
      <c r="AT285" s="226" t="s">
        <v>153</v>
      </c>
      <c r="AU285" s="226" t="s">
        <v>79</v>
      </c>
      <c r="AY285" s="20" t="s">
        <v>151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158</v>
      </c>
      <c r="BM285" s="226" t="s">
        <v>1724</v>
      </c>
    </row>
    <row r="286" s="2" customFormat="1">
      <c r="A286" s="41"/>
      <c r="B286" s="42"/>
      <c r="C286" s="43"/>
      <c r="D286" s="228" t="s">
        <v>159</v>
      </c>
      <c r="E286" s="43"/>
      <c r="F286" s="229" t="s">
        <v>1725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159</v>
      </c>
      <c r="AU286" s="20" t="s">
        <v>79</v>
      </c>
    </row>
    <row r="287" s="2" customFormat="1" ht="16.5" customHeight="1">
      <c r="A287" s="41"/>
      <c r="B287" s="42"/>
      <c r="C287" s="257" t="s">
        <v>996</v>
      </c>
      <c r="D287" s="257" t="s">
        <v>249</v>
      </c>
      <c r="E287" s="258" t="s">
        <v>1726</v>
      </c>
      <c r="F287" s="259" t="s">
        <v>1727</v>
      </c>
      <c r="G287" s="260" t="s">
        <v>363</v>
      </c>
      <c r="H287" s="261">
        <v>21</v>
      </c>
      <c r="I287" s="262"/>
      <c r="J287" s="263">
        <f>ROUND(I287*H287,2)</f>
        <v>0</v>
      </c>
      <c r="K287" s="259" t="s">
        <v>157</v>
      </c>
      <c r="L287" s="264"/>
      <c r="M287" s="265" t="s">
        <v>19</v>
      </c>
      <c r="N287" s="266" t="s">
        <v>40</v>
      </c>
      <c r="O287" s="87"/>
      <c r="P287" s="224">
        <f>O287*H287</f>
        <v>0</v>
      </c>
      <c r="Q287" s="224">
        <v>0.0058999999999999999</v>
      </c>
      <c r="R287" s="224">
        <f>Q287*H287</f>
        <v>0.1239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175</v>
      </c>
      <c r="AT287" s="226" t="s">
        <v>249</v>
      </c>
      <c r="AU287" s="226" t="s">
        <v>79</v>
      </c>
      <c r="AY287" s="20" t="s">
        <v>151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158</v>
      </c>
      <c r="BM287" s="226" t="s">
        <v>1728</v>
      </c>
    </row>
    <row r="288" s="13" customFormat="1">
      <c r="A288" s="13"/>
      <c r="B288" s="233"/>
      <c r="C288" s="234"/>
      <c r="D288" s="235" t="s">
        <v>161</v>
      </c>
      <c r="E288" s="236" t="s">
        <v>19</v>
      </c>
      <c r="F288" s="237" t="s">
        <v>1729</v>
      </c>
      <c r="G288" s="234"/>
      <c r="H288" s="238">
        <v>21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161</v>
      </c>
      <c r="AU288" s="244" t="s">
        <v>79</v>
      </c>
      <c r="AV288" s="13" t="s">
        <v>79</v>
      </c>
      <c r="AW288" s="13" t="s">
        <v>31</v>
      </c>
      <c r="AX288" s="13" t="s">
        <v>69</v>
      </c>
      <c r="AY288" s="244" t="s">
        <v>151</v>
      </c>
    </row>
    <row r="289" s="14" customFormat="1">
      <c r="A289" s="14"/>
      <c r="B289" s="245"/>
      <c r="C289" s="246"/>
      <c r="D289" s="235" t="s">
        <v>161</v>
      </c>
      <c r="E289" s="247" t="s">
        <v>19</v>
      </c>
      <c r="F289" s="248" t="s">
        <v>202</v>
      </c>
      <c r="G289" s="246"/>
      <c r="H289" s="249">
        <v>21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161</v>
      </c>
      <c r="AU289" s="255" t="s">
        <v>79</v>
      </c>
      <c r="AV289" s="14" t="s">
        <v>158</v>
      </c>
      <c r="AW289" s="14" t="s">
        <v>31</v>
      </c>
      <c r="AX289" s="14" t="s">
        <v>77</v>
      </c>
      <c r="AY289" s="255" t="s">
        <v>151</v>
      </c>
    </row>
    <row r="290" s="2" customFormat="1" ht="21.75" customHeight="1">
      <c r="A290" s="41"/>
      <c r="B290" s="42"/>
      <c r="C290" s="215" t="s">
        <v>389</v>
      </c>
      <c r="D290" s="215" t="s">
        <v>153</v>
      </c>
      <c r="E290" s="216" t="s">
        <v>1730</v>
      </c>
      <c r="F290" s="217" t="s">
        <v>1731</v>
      </c>
      <c r="G290" s="218" t="s">
        <v>363</v>
      </c>
      <c r="H290" s="219">
        <v>7</v>
      </c>
      <c r="I290" s="220"/>
      <c r="J290" s="221">
        <f>ROUND(I290*H290,2)</f>
        <v>0</v>
      </c>
      <c r="K290" s="217" t="s">
        <v>157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158</v>
      </c>
      <c r="AT290" s="226" t="s">
        <v>153</v>
      </c>
      <c r="AU290" s="226" t="s">
        <v>79</v>
      </c>
      <c r="AY290" s="20" t="s">
        <v>151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158</v>
      </c>
      <c r="BM290" s="226" t="s">
        <v>1732</v>
      </c>
    </row>
    <row r="291" s="2" customFormat="1">
      <c r="A291" s="41"/>
      <c r="B291" s="42"/>
      <c r="C291" s="43"/>
      <c r="D291" s="228" t="s">
        <v>159</v>
      </c>
      <c r="E291" s="43"/>
      <c r="F291" s="229" t="s">
        <v>1733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159</v>
      </c>
      <c r="AU291" s="20" t="s">
        <v>79</v>
      </c>
    </row>
    <row r="292" s="13" customFormat="1">
      <c r="A292" s="13"/>
      <c r="B292" s="233"/>
      <c r="C292" s="234"/>
      <c r="D292" s="235" t="s">
        <v>161</v>
      </c>
      <c r="E292" s="236" t="s">
        <v>19</v>
      </c>
      <c r="F292" s="237" t="s">
        <v>1734</v>
      </c>
      <c r="G292" s="234"/>
      <c r="H292" s="238">
        <v>7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161</v>
      </c>
      <c r="AU292" s="244" t="s">
        <v>79</v>
      </c>
      <c r="AV292" s="13" t="s">
        <v>79</v>
      </c>
      <c r="AW292" s="13" t="s">
        <v>31</v>
      </c>
      <c r="AX292" s="13" t="s">
        <v>69</v>
      </c>
      <c r="AY292" s="244" t="s">
        <v>151</v>
      </c>
    </row>
    <row r="293" s="14" customFormat="1">
      <c r="A293" s="14"/>
      <c r="B293" s="245"/>
      <c r="C293" s="246"/>
      <c r="D293" s="235" t="s">
        <v>161</v>
      </c>
      <c r="E293" s="247" t="s">
        <v>19</v>
      </c>
      <c r="F293" s="248" t="s">
        <v>202</v>
      </c>
      <c r="G293" s="246"/>
      <c r="H293" s="249">
        <v>7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161</v>
      </c>
      <c r="AU293" s="255" t="s">
        <v>79</v>
      </c>
      <c r="AV293" s="14" t="s">
        <v>158</v>
      </c>
      <c r="AW293" s="14" t="s">
        <v>31</v>
      </c>
      <c r="AX293" s="14" t="s">
        <v>77</v>
      </c>
      <c r="AY293" s="255" t="s">
        <v>151</v>
      </c>
    </row>
    <row r="294" s="2" customFormat="1" ht="16.5" customHeight="1">
      <c r="A294" s="41"/>
      <c r="B294" s="42"/>
      <c r="C294" s="257" t="s">
        <v>1004</v>
      </c>
      <c r="D294" s="257" t="s">
        <v>249</v>
      </c>
      <c r="E294" s="258" t="s">
        <v>1735</v>
      </c>
      <c r="F294" s="259" t="s">
        <v>1736</v>
      </c>
      <c r="G294" s="260" t="s">
        <v>197</v>
      </c>
      <c r="H294" s="261">
        <v>0.61099999999999999</v>
      </c>
      <c r="I294" s="262"/>
      <c r="J294" s="263">
        <f>ROUND(I294*H294,2)</f>
        <v>0</v>
      </c>
      <c r="K294" s="259" t="s">
        <v>157</v>
      </c>
      <c r="L294" s="264"/>
      <c r="M294" s="265" t="s">
        <v>19</v>
      </c>
      <c r="N294" s="266" t="s">
        <v>40</v>
      </c>
      <c r="O294" s="87"/>
      <c r="P294" s="224">
        <f>O294*H294</f>
        <v>0</v>
      </c>
      <c r="Q294" s="224">
        <v>0.20000000000000001</v>
      </c>
      <c r="R294" s="224">
        <f>Q294*H294</f>
        <v>0.1222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175</v>
      </c>
      <c r="AT294" s="226" t="s">
        <v>249</v>
      </c>
      <c r="AU294" s="226" t="s">
        <v>79</v>
      </c>
      <c r="AY294" s="20" t="s">
        <v>151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158</v>
      </c>
      <c r="BM294" s="226" t="s">
        <v>1737</v>
      </c>
    </row>
    <row r="295" s="13" customFormat="1">
      <c r="A295" s="13"/>
      <c r="B295" s="233"/>
      <c r="C295" s="234"/>
      <c r="D295" s="235" t="s">
        <v>161</v>
      </c>
      <c r="E295" s="236" t="s">
        <v>19</v>
      </c>
      <c r="F295" s="237" t="s">
        <v>1738</v>
      </c>
      <c r="G295" s="234"/>
      <c r="H295" s="238">
        <v>0.61099999999999999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161</v>
      </c>
      <c r="AU295" s="244" t="s">
        <v>79</v>
      </c>
      <c r="AV295" s="13" t="s">
        <v>79</v>
      </c>
      <c r="AW295" s="13" t="s">
        <v>31</v>
      </c>
      <c r="AX295" s="13" t="s">
        <v>69</v>
      </c>
      <c r="AY295" s="244" t="s">
        <v>151</v>
      </c>
    </row>
    <row r="296" s="14" customFormat="1">
      <c r="A296" s="14"/>
      <c r="B296" s="245"/>
      <c r="C296" s="246"/>
      <c r="D296" s="235" t="s">
        <v>161</v>
      </c>
      <c r="E296" s="247" t="s">
        <v>19</v>
      </c>
      <c r="F296" s="248" t="s">
        <v>202</v>
      </c>
      <c r="G296" s="246"/>
      <c r="H296" s="249">
        <v>0.61099999999999999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161</v>
      </c>
      <c r="AU296" s="255" t="s">
        <v>79</v>
      </c>
      <c r="AV296" s="14" t="s">
        <v>158</v>
      </c>
      <c r="AW296" s="14" t="s">
        <v>31</v>
      </c>
      <c r="AX296" s="14" t="s">
        <v>77</v>
      </c>
      <c r="AY296" s="255" t="s">
        <v>151</v>
      </c>
    </row>
    <row r="297" s="2" customFormat="1" ht="16.5" customHeight="1">
      <c r="A297" s="41"/>
      <c r="B297" s="42"/>
      <c r="C297" s="215" t="s">
        <v>393</v>
      </c>
      <c r="D297" s="215" t="s">
        <v>153</v>
      </c>
      <c r="E297" s="216" t="s">
        <v>1739</v>
      </c>
      <c r="F297" s="217" t="s">
        <v>1740</v>
      </c>
      <c r="G297" s="218" t="s">
        <v>363</v>
      </c>
      <c r="H297" s="219">
        <v>7</v>
      </c>
      <c r="I297" s="220"/>
      <c r="J297" s="221">
        <f>ROUND(I297*H297,2)</f>
        <v>0</v>
      </c>
      <c r="K297" s="217" t="s">
        <v>157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158</v>
      </c>
      <c r="AT297" s="226" t="s">
        <v>153</v>
      </c>
      <c r="AU297" s="226" t="s">
        <v>79</v>
      </c>
      <c r="AY297" s="20" t="s">
        <v>151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158</v>
      </c>
      <c r="BM297" s="226" t="s">
        <v>1741</v>
      </c>
    </row>
    <row r="298" s="2" customFormat="1">
      <c r="A298" s="41"/>
      <c r="B298" s="42"/>
      <c r="C298" s="43"/>
      <c r="D298" s="228" t="s">
        <v>159</v>
      </c>
      <c r="E298" s="43"/>
      <c r="F298" s="229" t="s">
        <v>1742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159</v>
      </c>
      <c r="AU298" s="20" t="s">
        <v>79</v>
      </c>
    </row>
    <row r="299" s="2" customFormat="1" ht="16.5" customHeight="1">
      <c r="A299" s="41"/>
      <c r="B299" s="42"/>
      <c r="C299" s="257" t="s">
        <v>359</v>
      </c>
      <c r="D299" s="257" t="s">
        <v>249</v>
      </c>
      <c r="E299" s="258" t="s">
        <v>1743</v>
      </c>
      <c r="F299" s="259" t="s">
        <v>1744</v>
      </c>
      <c r="G299" s="260" t="s">
        <v>1256</v>
      </c>
      <c r="H299" s="261">
        <v>1.6100000000000001</v>
      </c>
      <c r="I299" s="262"/>
      <c r="J299" s="263">
        <f>ROUND(I299*H299,2)</f>
        <v>0</v>
      </c>
      <c r="K299" s="259" t="s">
        <v>19</v>
      </c>
      <c r="L299" s="264"/>
      <c r="M299" s="265" t="s">
        <v>19</v>
      </c>
      <c r="N299" s="266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175</v>
      </c>
      <c r="AT299" s="226" t="s">
        <v>249</v>
      </c>
      <c r="AU299" s="226" t="s">
        <v>79</v>
      </c>
      <c r="AY299" s="20" t="s">
        <v>151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77</v>
      </c>
      <c r="BK299" s="227">
        <f>ROUND(I299*H299,2)</f>
        <v>0</v>
      </c>
      <c r="BL299" s="20" t="s">
        <v>158</v>
      </c>
      <c r="BM299" s="226" t="s">
        <v>1745</v>
      </c>
    </row>
    <row r="300" s="2" customFormat="1">
      <c r="A300" s="41"/>
      <c r="B300" s="42"/>
      <c r="C300" s="43"/>
      <c r="D300" s="235" t="s">
        <v>238</v>
      </c>
      <c r="E300" s="43"/>
      <c r="F300" s="256" t="s">
        <v>1746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238</v>
      </c>
      <c r="AU300" s="20" t="s">
        <v>79</v>
      </c>
    </row>
    <row r="301" s="13" customFormat="1">
      <c r="A301" s="13"/>
      <c r="B301" s="233"/>
      <c r="C301" s="234"/>
      <c r="D301" s="235" t="s">
        <v>161</v>
      </c>
      <c r="E301" s="234"/>
      <c r="F301" s="237" t="s">
        <v>1747</v>
      </c>
      <c r="G301" s="234"/>
      <c r="H301" s="238">
        <v>1.6100000000000001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161</v>
      </c>
      <c r="AU301" s="244" t="s">
        <v>79</v>
      </c>
      <c r="AV301" s="13" t="s">
        <v>79</v>
      </c>
      <c r="AW301" s="13" t="s">
        <v>4</v>
      </c>
      <c r="AX301" s="13" t="s">
        <v>77</v>
      </c>
      <c r="AY301" s="244" t="s">
        <v>151</v>
      </c>
    </row>
    <row r="302" s="2" customFormat="1" ht="24.15" customHeight="1">
      <c r="A302" s="41"/>
      <c r="B302" s="42"/>
      <c r="C302" s="215" t="s">
        <v>399</v>
      </c>
      <c r="D302" s="215" t="s">
        <v>153</v>
      </c>
      <c r="E302" s="216" t="s">
        <v>1748</v>
      </c>
      <c r="F302" s="217" t="s">
        <v>1749</v>
      </c>
      <c r="G302" s="218" t="s">
        <v>156</v>
      </c>
      <c r="H302" s="219">
        <v>798</v>
      </c>
      <c r="I302" s="220"/>
      <c r="J302" s="221">
        <f>ROUND(I302*H302,2)</f>
        <v>0</v>
      </c>
      <c r="K302" s="217" t="s">
        <v>157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3.3000000000000002E-06</v>
      </c>
      <c r="R302" s="224">
        <f>Q302*H302</f>
        <v>0.0026334000000000002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158</v>
      </c>
      <c r="AT302" s="226" t="s">
        <v>153</v>
      </c>
      <c r="AU302" s="226" t="s">
        <v>79</v>
      </c>
      <c r="AY302" s="20" t="s">
        <v>151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158</v>
      </c>
      <c r="BM302" s="226" t="s">
        <v>1750</v>
      </c>
    </row>
    <row r="303" s="2" customFormat="1">
      <c r="A303" s="41"/>
      <c r="B303" s="42"/>
      <c r="C303" s="43"/>
      <c r="D303" s="228" t="s">
        <v>159</v>
      </c>
      <c r="E303" s="43"/>
      <c r="F303" s="229" t="s">
        <v>1751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159</v>
      </c>
      <c r="AU303" s="20" t="s">
        <v>79</v>
      </c>
    </row>
    <row r="304" s="13" customFormat="1">
      <c r="A304" s="13"/>
      <c r="B304" s="233"/>
      <c r="C304" s="234"/>
      <c r="D304" s="235" t="s">
        <v>161</v>
      </c>
      <c r="E304" s="236" t="s">
        <v>19</v>
      </c>
      <c r="F304" s="237" t="s">
        <v>1752</v>
      </c>
      <c r="G304" s="234"/>
      <c r="H304" s="238">
        <v>16.5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161</v>
      </c>
      <c r="AU304" s="244" t="s">
        <v>79</v>
      </c>
      <c r="AV304" s="13" t="s">
        <v>79</v>
      </c>
      <c r="AW304" s="13" t="s">
        <v>31</v>
      </c>
      <c r="AX304" s="13" t="s">
        <v>69</v>
      </c>
      <c r="AY304" s="244" t="s">
        <v>151</v>
      </c>
    </row>
    <row r="305" s="13" customFormat="1">
      <c r="A305" s="13"/>
      <c r="B305" s="233"/>
      <c r="C305" s="234"/>
      <c r="D305" s="235" t="s">
        <v>161</v>
      </c>
      <c r="E305" s="236" t="s">
        <v>19</v>
      </c>
      <c r="F305" s="237" t="s">
        <v>1646</v>
      </c>
      <c r="G305" s="234"/>
      <c r="H305" s="238">
        <v>161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161</v>
      </c>
      <c r="AU305" s="244" t="s">
        <v>79</v>
      </c>
      <c r="AV305" s="13" t="s">
        <v>79</v>
      </c>
      <c r="AW305" s="13" t="s">
        <v>31</v>
      </c>
      <c r="AX305" s="13" t="s">
        <v>69</v>
      </c>
      <c r="AY305" s="244" t="s">
        <v>151</v>
      </c>
    </row>
    <row r="306" s="13" customFormat="1">
      <c r="A306" s="13"/>
      <c r="B306" s="233"/>
      <c r="C306" s="234"/>
      <c r="D306" s="235" t="s">
        <v>161</v>
      </c>
      <c r="E306" s="236" t="s">
        <v>19</v>
      </c>
      <c r="F306" s="237" t="s">
        <v>1645</v>
      </c>
      <c r="G306" s="234"/>
      <c r="H306" s="238">
        <v>57.100000000000001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161</v>
      </c>
      <c r="AU306" s="244" t="s">
        <v>79</v>
      </c>
      <c r="AV306" s="13" t="s">
        <v>79</v>
      </c>
      <c r="AW306" s="13" t="s">
        <v>31</v>
      </c>
      <c r="AX306" s="13" t="s">
        <v>69</v>
      </c>
      <c r="AY306" s="244" t="s">
        <v>151</v>
      </c>
    </row>
    <row r="307" s="13" customFormat="1">
      <c r="A307" s="13"/>
      <c r="B307" s="233"/>
      <c r="C307" s="234"/>
      <c r="D307" s="235" t="s">
        <v>161</v>
      </c>
      <c r="E307" s="236" t="s">
        <v>19</v>
      </c>
      <c r="F307" s="237" t="s">
        <v>1437</v>
      </c>
      <c r="G307" s="234"/>
      <c r="H307" s="238">
        <v>3.3999999999999999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161</v>
      </c>
      <c r="AU307" s="244" t="s">
        <v>79</v>
      </c>
      <c r="AV307" s="13" t="s">
        <v>79</v>
      </c>
      <c r="AW307" s="13" t="s">
        <v>31</v>
      </c>
      <c r="AX307" s="13" t="s">
        <v>69</v>
      </c>
      <c r="AY307" s="244" t="s">
        <v>151</v>
      </c>
    </row>
    <row r="308" s="13" customFormat="1">
      <c r="A308" s="13"/>
      <c r="B308" s="233"/>
      <c r="C308" s="234"/>
      <c r="D308" s="235" t="s">
        <v>161</v>
      </c>
      <c r="E308" s="236" t="s">
        <v>19</v>
      </c>
      <c r="F308" s="237" t="s">
        <v>1467</v>
      </c>
      <c r="G308" s="234"/>
      <c r="H308" s="238">
        <v>560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161</v>
      </c>
      <c r="AU308" s="244" t="s">
        <v>79</v>
      </c>
      <c r="AV308" s="13" t="s">
        <v>79</v>
      </c>
      <c r="AW308" s="13" t="s">
        <v>31</v>
      </c>
      <c r="AX308" s="13" t="s">
        <v>69</v>
      </c>
      <c r="AY308" s="244" t="s">
        <v>151</v>
      </c>
    </row>
    <row r="309" s="14" customFormat="1">
      <c r="A309" s="14"/>
      <c r="B309" s="245"/>
      <c r="C309" s="246"/>
      <c r="D309" s="235" t="s">
        <v>161</v>
      </c>
      <c r="E309" s="247" t="s">
        <v>19</v>
      </c>
      <c r="F309" s="248" t="s">
        <v>202</v>
      </c>
      <c r="G309" s="246"/>
      <c r="H309" s="249">
        <v>798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161</v>
      </c>
      <c r="AU309" s="255" t="s">
        <v>79</v>
      </c>
      <c r="AV309" s="14" t="s">
        <v>158</v>
      </c>
      <c r="AW309" s="14" t="s">
        <v>31</v>
      </c>
      <c r="AX309" s="14" t="s">
        <v>77</v>
      </c>
      <c r="AY309" s="255" t="s">
        <v>151</v>
      </c>
    </row>
    <row r="310" s="2" customFormat="1" ht="16.5" customHeight="1">
      <c r="A310" s="41"/>
      <c r="B310" s="42"/>
      <c r="C310" s="215" t="s">
        <v>1014</v>
      </c>
      <c r="D310" s="215" t="s">
        <v>153</v>
      </c>
      <c r="E310" s="216" t="s">
        <v>1753</v>
      </c>
      <c r="F310" s="217" t="s">
        <v>1754</v>
      </c>
      <c r="G310" s="218" t="s">
        <v>363</v>
      </c>
      <c r="H310" s="219">
        <v>130</v>
      </c>
      <c r="I310" s="220"/>
      <c r="J310" s="221">
        <f>ROUND(I310*H310,2)</f>
        <v>0</v>
      </c>
      <c r="K310" s="217" t="s">
        <v>157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158</v>
      </c>
      <c r="AT310" s="226" t="s">
        <v>153</v>
      </c>
      <c r="AU310" s="226" t="s">
        <v>79</v>
      </c>
      <c r="AY310" s="20" t="s">
        <v>151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158</v>
      </c>
      <c r="BM310" s="226" t="s">
        <v>1755</v>
      </c>
    </row>
    <row r="311" s="2" customFormat="1">
      <c r="A311" s="41"/>
      <c r="B311" s="42"/>
      <c r="C311" s="43"/>
      <c r="D311" s="228" t="s">
        <v>159</v>
      </c>
      <c r="E311" s="43"/>
      <c r="F311" s="229" t="s">
        <v>1756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159</v>
      </c>
      <c r="AU311" s="20" t="s">
        <v>79</v>
      </c>
    </row>
    <row r="312" s="2" customFormat="1" ht="21.75" customHeight="1">
      <c r="A312" s="41"/>
      <c r="B312" s="42"/>
      <c r="C312" s="215" t="s">
        <v>404</v>
      </c>
      <c r="D312" s="215" t="s">
        <v>153</v>
      </c>
      <c r="E312" s="216" t="s">
        <v>1757</v>
      </c>
      <c r="F312" s="217" t="s">
        <v>1758</v>
      </c>
      <c r="G312" s="218" t="s">
        <v>363</v>
      </c>
      <c r="H312" s="219">
        <v>7</v>
      </c>
      <c r="I312" s="220"/>
      <c r="J312" s="221">
        <f>ROUND(I312*H312,2)</f>
        <v>0</v>
      </c>
      <c r="K312" s="217" t="s">
        <v>157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158</v>
      </c>
      <c r="AT312" s="226" t="s">
        <v>153</v>
      </c>
      <c r="AU312" s="226" t="s">
        <v>79</v>
      </c>
      <c r="AY312" s="20" t="s">
        <v>151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158</v>
      </c>
      <c r="BM312" s="226" t="s">
        <v>1759</v>
      </c>
    </row>
    <row r="313" s="2" customFormat="1">
      <c r="A313" s="41"/>
      <c r="B313" s="42"/>
      <c r="C313" s="43"/>
      <c r="D313" s="228" t="s">
        <v>159</v>
      </c>
      <c r="E313" s="43"/>
      <c r="F313" s="229" t="s">
        <v>1760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159</v>
      </c>
      <c r="AU313" s="20" t="s">
        <v>79</v>
      </c>
    </row>
    <row r="314" s="2" customFormat="1" ht="24.15" customHeight="1">
      <c r="A314" s="41"/>
      <c r="B314" s="42"/>
      <c r="C314" s="215" t="s">
        <v>1024</v>
      </c>
      <c r="D314" s="215" t="s">
        <v>153</v>
      </c>
      <c r="E314" s="216" t="s">
        <v>1761</v>
      </c>
      <c r="F314" s="217" t="s">
        <v>1762</v>
      </c>
      <c r="G314" s="218" t="s">
        <v>156</v>
      </c>
      <c r="H314" s="219">
        <v>57.100000000000001</v>
      </c>
      <c r="I314" s="220"/>
      <c r="J314" s="221">
        <f>ROUND(I314*H314,2)</f>
        <v>0</v>
      </c>
      <c r="K314" s="217" t="s">
        <v>157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158</v>
      </c>
      <c r="AT314" s="226" t="s">
        <v>153</v>
      </c>
      <c r="AU314" s="226" t="s">
        <v>79</v>
      </c>
      <c r="AY314" s="20" t="s">
        <v>151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158</v>
      </c>
      <c r="BM314" s="226" t="s">
        <v>1763</v>
      </c>
    </row>
    <row r="315" s="2" customFormat="1">
      <c r="A315" s="41"/>
      <c r="B315" s="42"/>
      <c r="C315" s="43"/>
      <c r="D315" s="228" t="s">
        <v>159</v>
      </c>
      <c r="E315" s="43"/>
      <c r="F315" s="229" t="s">
        <v>1764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159</v>
      </c>
      <c r="AU315" s="20" t="s">
        <v>79</v>
      </c>
    </row>
    <row r="316" s="2" customFormat="1">
      <c r="A316" s="41"/>
      <c r="B316" s="42"/>
      <c r="C316" s="43"/>
      <c r="D316" s="235" t="s">
        <v>238</v>
      </c>
      <c r="E316" s="43"/>
      <c r="F316" s="256" t="s">
        <v>1765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238</v>
      </c>
      <c r="AU316" s="20" t="s">
        <v>79</v>
      </c>
    </row>
    <row r="317" s="13" customFormat="1">
      <c r="A317" s="13"/>
      <c r="B317" s="233"/>
      <c r="C317" s="234"/>
      <c r="D317" s="235" t="s">
        <v>161</v>
      </c>
      <c r="E317" s="236" t="s">
        <v>19</v>
      </c>
      <c r="F317" s="237" t="s">
        <v>1645</v>
      </c>
      <c r="G317" s="234"/>
      <c r="H317" s="238">
        <v>57.100000000000001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161</v>
      </c>
      <c r="AU317" s="244" t="s">
        <v>79</v>
      </c>
      <c r="AV317" s="13" t="s">
        <v>79</v>
      </c>
      <c r="AW317" s="13" t="s">
        <v>31</v>
      </c>
      <c r="AX317" s="13" t="s">
        <v>77</v>
      </c>
      <c r="AY317" s="244" t="s">
        <v>151</v>
      </c>
    </row>
    <row r="318" s="2" customFormat="1" ht="16.5" customHeight="1">
      <c r="A318" s="41"/>
      <c r="B318" s="42"/>
      <c r="C318" s="257" t="s">
        <v>411</v>
      </c>
      <c r="D318" s="257" t="s">
        <v>249</v>
      </c>
      <c r="E318" s="258" t="s">
        <v>1766</v>
      </c>
      <c r="F318" s="259" t="s">
        <v>1767</v>
      </c>
      <c r="G318" s="260" t="s">
        <v>230</v>
      </c>
      <c r="H318" s="261">
        <v>3.5979999999999999</v>
      </c>
      <c r="I318" s="262"/>
      <c r="J318" s="263">
        <f>ROUND(I318*H318,2)</f>
        <v>0</v>
      </c>
      <c r="K318" s="259" t="s">
        <v>157</v>
      </c>
      <c r="L318" s="264"/>
      <c r="M318" s="265" t="s">
        <v>19</v>
      </c>
      <c r="N318" s="266" t="s">
        <v>40</v>
      </c>
      <c r="O318" s="87"/>
      <c r="P318" s="224">
        <f>O318*H318</f>
        <v>0</v>
      </c>
      <c r="Q318" s="224">
        <v>1</v>
      </c>
      <c r="R318" s="224">
        <f>Q318*H318</f>
        <v>3.5979999999999999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175</v>
      </c>
      <c r="AT318" s="226" t="s">
        <v>249</v>
      </c>
      <c r="AU318" s="226" t="s">
        <v>79</v>
      </c>
      <c r="AY318" s="20" t="s">
        <v>151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158</v>
      </c>
      <c r="BM318" s="226" t="s">
        <v>1768</v>
      </c>
    </row>
    <row r="319" s="13" customFormat="1">
      <c r="A319" s="13"/>
      <c r="B319" s="233"/>
      <c r="C319" s="234"/>
      <c r="D319" s="235" t="s">
        <v>161</v>
      </c>
      <c r="E319" s="236" t="s">
        <v>19</v>
      </c>
      <c r="F319" s="237" t="s">
        <v>1769</v>
      </c>
      <c r="G319" s="234"/>
      <c r="H319" s="238">
        <v>1.9990000000000001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161</v>
      </c>
      <c r="AU319" s="244" t="s">
        <v>79</v>
      </c>
      <c r="AV319" s="13" t="s">
        <v>79</v>
      </c>
      <c r="AW319" s="13" t="s">
        <v>31</v>
      </c>
      <c r="AX319" s="13" t="s">
        <v>77</v>
      </c>
      <c r="AY319" s="244" t="s">
        <v>151</v>
      </c>
    </row>
    <row r="320" s="13" customFormat="1">
      <c r="A320" s="13"/>
      <c r="B320" s="233"/>
      <c r="C320" s="234"/>
      <c r="D320" s="235" t="s">
        <v>161</v>
      </c>
      <c r="E320" s="234"/>
      <c r="F320" s="237" t="s">
        <v>1770</v>
      </c>
      <c r="G320" s="234"/>
      <c r="H320" s="238">
        <v>3.5979999999999999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161</v>
      </c>
      <c r="AU320" s="244" t="s">
        <v>79</v>
      </c>
      <c r="AV320" s="13" t="s">
        <v>79</v>
      </c>
      <c r="AW320" s="13" t="s">
        <v>4</v>
      </c>
      <c r="AX320" s="13" t="s">
        <v>77</v>
      </c>
      <c r="AY320" s="244" t="s">
        <v>151</v>
      </c>
    </row>
    <row r="321" s="2" customFormat="1" ht="16.5" customHeight="1">
      <c r="A321" s="41"/>
      <c r="B321" s="42"/>
      <c r="C321" s="257" t="s">
        <v>1032</v>
      </c>
      <c r="D321" s="257" t="s">
        <v>249</v>
      </c>
      <c r="E321" s="258" t="s">
        <v>1771</v>
      </c>
      <c r="F321" s="259" t="s">
        <v>1772</v>
      </c>
      <c r="G321" s="260" t="s">
        <v>230</v>
      </c>
      <c r="H321" s="261">
        <v>1.028</v>
      </c>
      <c r="I321" s="262"/>
      <c r="J321" s="263">
        <f>ROUND(I321*H321,2)</f>
        <v>0</v>
      </c>
      <c r="K321" s="259" t="s">
        <v>157</v>
      </c>
      <c r="L321" s="264"/>
      <c r="M321" s="265" t="s">
        <v>19</v>
      </c>
      <c r="N321" s="266" t="s">
        <v>40</v>
      </c>
      <c r="O321" s="87"/>
      <c r="P321" s="224">
        <f>O321*H321</f>
        <v>0</v>
      </c>
      <c r="Q321" s="224">
        <v>1</v>
      </c>
      <c r="R321" s="224">
        <f>Q321*H321</f>
        <v>1.028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175</v>
      </c>
      <c r="AT321" s="226" t="s">
        <v>249</v>
      </c>
      <c r="AU321" s="226" t="s">
        <v>79</v>
      </c>
      <c r="AY321" s="20" t="s">
        <v>151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158</v>
      </c>
      <c r="BM321" s="226" t="s">
        <v>1773</v>
      </c>
    </row>
    <row r="322" s="13" customFormat="1">
      <c r="A322" s="13"/>
      <c r="B322" s="233"/>
      <c r="C322" s="234"/>
      <c r="D322" s="235" t="s">
        <v>161</v>
      </c>
      <c r="E322" s="236" t="s">
        <v>19</v>
      </c>
      <c r="F322" s="237" t="s">
        <v>1774</v>
      </c>
      <c r="G322" s="234"/>
      <c r="H322" s="238">
        <v>0.57099999999999995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161</v>
      </c>
      <c r="AU322" s="244" t="s">
        <v>79</v>
      </c>
      <c r="AV322" s="13" t="s">
        <v>79</v>
      </c>
      <c r="AW322" s="13" t="s">
        <v>31</v>
      </c>
      <c r="AX322" s="13" t="s">
        <v>77</v>
      </c>
      <c r="AY322" s="244" t="s">
        <v>151</v>
      </c>
    </row>
    <row r="323" s="13" customFormat="1">
      <c r="A323" s="13"/>
      <c r="B323" s="233"/>
      <c r="C323" s="234"/>
      <c r="D323" s="235" t="s">
        <v>161</v>
      </c>
      <c r="E323" s="234"/>
      <c r="F323" s="237" t="s">
        <v>1775</v>
      </c>
      <c r="G323" s="234"/>
      <c r="H323" s="238">
        <v>1.028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161</v>
      </c>
      <c r="AU323" s="244" t="s">
        <v>79</v>
      </c>
      <c r="AV323" s="13" t="s">
        <v>79</v>
      </c>
      <c r="AW323" s="13" t="s">
        <v>4</v>
      </c>
      <c r="AX323" s="13" t="s">
        <v>77</v>
      </c>
      <c r="AY323" s="244" t="s">
        <v>151</v>
      </c>
    </row>
    <row r="324" s="2" customFormat="1" ht="16.5" customHeight="1">
      <c r="A324" s="41"/>
      <c r="B324" s="42"/>
      <c r="C324" s="257" t="s">
        <v>419</v>
      </c>
      <c r="D324" s="257" t="s">
        <v>249</v>
      </c>
      <c r="E324" s="258" t="s">
        <v>1776</v>
      </c>
      <c r="F324" s="259" t="s">
        <v>1777</v>
      </c>
      <c r="G324" s="260" t="s">
        <v>230</v>
      </c>
      <c r="H324" s="261">
        <v>0.10299999999999999</v>
      </c>
      <c r="I324" s="262"/>
      <c r="J324" s="263">
        <f>ROUND(I324*H324,2)</f>
        <v>0</v>
      </c>
      <c r="K324" s="259" t="s">
        <v>19</v>
      </c>
      <c r="L324" s="264"/>
      <c r="M324" s="265" t="s">
        <v>19</v>
      </c>
      <c r="N324" s="266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175</v>
      </c>
      <c r="AT324" s="226" t="s">
        <v>249</v>
      </c>
      <c r="AU324" s="226" t="s">
        <v>79</v>
      </c>
      <c r="AY324" s="20" t="s">
        <v>151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158</v>
      </c>
      <c r="BM324" s="226" t="s">
        <v>1778</v>
      </c>
    </row>
    <row r="325" s="13" customFormat="1">
      <c r="A325" s="13"/>
      <c r="B325" s="233"/>
      <c r="C325" s="234"/>
      <c r="D325" s="235" t="s">
        <v>161</v>
      </c>
      <c r="E325" s="236" t="s">
        <v>19</v>
      </c>
      <c r="F325" s="237" t="s">
        <v>1779</v>
      </c>
      <c r="G325" s="234"/>
      <c r="H325" s="238">
        <v>0.057000000000000002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161</v>
      </c>
      <c r="AU325" s="244" t="s">
        <v>79</v>
      </c>
      <c r="AV325" s="13" t="s">
        <v>79</v>
      </c>
      <c r="AW325" s="13" t="s">
        <v>31</v>
      </c>
      <c r="AX325" s="13" t="s">
        <v>77</v>
      </c>
      <c r="AY325" s="244" t="s">
        <v>151</v>
      </c>
    </row>
    <row r="326" s="13" customFormat="1">
      <c r="A326" s="13"/>
      <c r="B326" s="233"/>
      <c r="C326" s="234"/>
      <c r="D326" s="235" t="s">
        <v>161</v>
      </c>
      <c r="E326" s="234"/>
      <c r="F326" s="237" t="s">
        <v>1780</v>
      </c>
      <c r="G326" s="234"/>
      <c r="H326" s="238">
        <v>0.10299999999999999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161</v>
      </c>
      <c r="AU326" s="244" t="s">
        <v>79</v>
      </c>
      <c r="AV326" s="13" t="s">
        <v>79</v>
      </c>
      <c r="AW326" s="13" t="s">
        <v>4</v>
      </c>
      <c r="AX326" s="13" t="s">
        <v>77</v>
      </c>
      <c r="AY326" s="244" t="s">
        <v>151</v>
      </c>
    </row>
    <row r="327" s="2" customFormat="1" ht="16.5" customHeight="1">
      <c r="A327" s="41"/>
      <c r="B327" s="42"/>
      <c r="C327" s="215" t="s">
        <v>1044</v>
      </c>
      <c r="D327" s="215" t="s">
        <v>153</v>
      </c>
      <c r="E327" s="216" t="s">
        <v>1781</v>
      </c>
      <c r="F327" s="217" t="s">
        <v>1782</v>
      </c>
      <c r="G327" s="218" t="s">
        <v>156</v>
      </c>
      <c r="H327" s="219">
        <v>177.5</v>
      </c>
      <c r="I327" s="220"/>
      <c r="J327" s="221">
        <f>ROUND(I327*H327,2)</f>
        <v>0</v>
      </c>
      <c r="K327" s="217" t="s">
        <v>157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158</v>
      </c>
      <c r="AT327" s="226" t="s">
        <v>153</v>
      </c>
      <c r="AU327" s="226" t="s">
        <v>79</v>
      </c>
      <c r="AY327" s="20" t="s">
        <v>151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158</v>
      </c>
      <c r="BM327" s="226" t="s">
        <v>1783</v>
      </c>
    </row>
    <row r="328" s="2" customFormat="1">
      <c r="A328" s="41"/>
      <c r="B328" s="42"/>
      <c r="C328" s="43"/>
      <c r="D328" s="228" t="s">
        <v>159</v>
      </c>
      <c r="E328" s="43"/>
      <c r="F328" s="229" t="s">
        <v>1784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159</v>
      </c>
      <c r="AU328" s="20" t="s">
        <v>79</v>
      </c>
    </row>
    <row r="329" s="13" customFormat="1">
      <c r="A329" s="13"/>
      <c r="B329" s="233"/>
      <c r="C329" s="234"/>
      <c r="D329" s="235" t="s">
        <v>161</v>
      </c>
      <c r="E329" s="236" t="s">
        <v>19</v>
      </c>
      <c r="F329" s="237" t="s">
        <v>1785</v>
      </c>
      <c r="G329" s="234"/>
      <c r="H329" s="238">
        <v>16.5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161</v>
      </c>
      <c r="AU329" s="244" t="s">
        <v>79</v>
      </c>
      <c r="AV329" s="13" t="s">
        <v>79</v>
      </c>
      <c r="AW329" s="13" t="s">
        <v>31</v>
      </c>
      <c r="AX329" s="13" t="s">
        <v>69</v>
      </c>
      <c r="AY329" s="244" t="s">
        <v>151</v>
      </c>
    </row>
    <row r="330" s="13" customFormat="1">
      <c r="A330" s="13"/>
      <c r="B330" s="233"/>
      <c r="C330" s="234"/>
      <c r="D330" s="235" t="s">
        <v>161</v>
      </c>
      <c r="E330" s="236" t="s">
        <v>19</v>
      </c>
      <c r="F330" s="237" t="s">
        <v>1646</v>
      </c>
      <c r="G330" s="234"/>
      <c r="H330" s="238">
        <v>161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161</v>
      </c>
      <c r="AU330" s="244" t="s">
        <v>79</v>
      </c>
      <c r="AV330" s="13" t="s">
        <v>79</v>
      </c>
      <c r="AW330" s="13" t="s">
        <v>31</v>
      </c>
      <c r="AX330" s="13" t="s">
        <v>69</v>
      </c>
      <c r="AY330" s="244" t="s">
        <v>151</v>
      </c>
    </row>
    <row r="331" s="14" customFormat="1">
      <c r="A331" s="14"/>
      <c r="B331" s="245"/>
      <c r="C331" s="246"/>
      <c r="D331" s="235" t="s">
        <v>161</v>
      </c>
      <c r="E331" s="247" t="s">
        <v>19</v>
      </c>
      <c r="F331" s="248" t="s">
        <v>202</v>
      </c>
      <c r="G331" s="246"/>
      <c r="H331" s="249">
        <v>177.5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161</v>
      </c>
      <c r="AU331" s="255" t="s">
        <v>79</v>
      </c>
      <c r="AV331" s="14" t="s">
        <v>158</v>
      </c>
      <c r="AW331" s="14" t="s">
        <v>31</v>
      </c>
      <c r="AX331" s="14" t="s">
        <v>77</v>
      </c>
      <c r="AY331" s="255" t="s">
        <v>151</v>
      </c>
    </row>
    <row r="332" s="2" customFormat="1" ht="16.5" customHeight="1">
      <c r="A332" s="41"/>
      <c r="B332" s="42"/>
      <c r="C332" s="257" t="s">
        <v>427</v>
      </c>
      <c r="D332" s="257" t="s">
        <v>249</v>
      </c>
      <c r="E332" s="258" t="s">
        <v>1735</v>
      </c>
      <c r="F332" s="259" t="s">
        <v>1736</v>
      </c>
      <c r="G332" s="260" t="s">
        <v>197</v>
      </c>
      <c r="H332" s="261">
        <v>12.417999999999999</v>
      </c>
      <c r="I332" s="262"/>
      <c r="J332" s="263">
        <f>ROUND(I332*H332,2)</f>
        <v>0</v>
      </c>
      <c r="K332" s="259" t="s">
        <v>157</v>
      </c>
      <c r="L332" s="264"/>
      <c r="M332" s="265" t="s">
        <v>19</v>
      </c>
      <c r="N332" s="266" t="s">
        <v>40</v>
      </c>
      <c r="O332" s="87"/>
      <c r="P332" s="224">
        <f>O332*H332</f>
        <v>0</v>
      </c>
      <c r="Q332" s="224">
        <v>0.20000000000000001</v>
      </c>
      <c r="R332" s="224">
        <f>Q332*H332</f>
        <v>2.4836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175</v>
      </c>
      <c r="AT332" s="226" t="s">
        <v>249</v>
      </c>
      <c r="AU332" s="226" t="s">
        <v>79</v>
      </c>
      <c r="AY332" s="20" t="s">
        <v>151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158</v>
      </c>
      <c r="BM332" s="226" t="s">
        <v>1786</v>
      </c>
    </row>
    <row r="333" s="13" customFormat="1">
      <c r="A333" s="13"/>
      <c r="B333" s="233"/>
      <c r="C333" s="234"/>
      <c r="D333" s="235" t="s">
        <v>161</v>
      </c>
      <c r="E333" s="236" t="s">
        <v>19</v>
      </c>
      <c r="F333" s="237" t="s">
        <v>1787</v>
      </c>
      <c r="G333" s="234"/>
      <c r="H333" s="238">
        <v>1.155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161</v>
      </c>
      <c r="AU333" s="244" t="s">
        <v>79</v>
      </c>
      <c r="AV333" s="13" t="s">
        <v>79</v>
      </c>
      <c r="AW333" s="13" t="s">
        <v>31</v>
      </c>
      <c r="AX333" s="13" t="s">
        <v>69</v>
      </c>
      <c r="AY333" s="244" t="s">
        <v>151</v>
      </c>
    </row>
    <row r="334" s="13" customFormat="1">
      <c r="A334" s="13"/>
      <c r="B334" s="233"/>
      <c r="C334" s="234"/>
      <c r="D334" s="235" t="s">
        <v>161</v>
      </c>
      <c r="E334" s="236" t="s">
        <v>19</v>
      </c>
      <c r="F334" s="237" t="s">
        <v>1788</v>
      </c>
      <c r="G334" s="234"/>
      <c r="H334" s="238">
        <v>11.263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161</v>
      </c>
      <c r="AU334" s="244" t="s">
        <v>79</v>
      </c>
      <c r="AV334" s="13" t="s">
        <v>79</v>
      </c>
      <c r="AW334" s="13" t="s">
        <v>31</v>
      </c>
      <c r="AX334" s="13" t="s">
        <v>69</v>
      </c>
      <c r="AY334" s="244" t="s">
        <v>151</v>
      </c>
    </row>
    <row r="335" s="14" customFormat="1">
      <c r="A335" s="14"/>
      <c r="B335" s="245"/>
      <c r="C335" s="246"/>
      <c r="D335" s="235" t="s">
        <v>161</v>
      </c>
      <c r="E335" s="247" t="s">
        <v>19</v>
      </c>
      <c r="F335" s="248" t="s">
        <v>202</v>
      </c>
      <c r="G335" s="246"/>
      <c r="H335" s="249">
        <v>12.417999999999999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161</v>
      </c>
      <c r="AU335" s="255" t="s">
        <v>79</v>
      </c>
      <c r="AV335" s="14" t="s">
        <v>158</v>
      </c>
      <c r="AW335" s="14" t="s">
        <v>31</v>
      </c>
      <c r="AX335" s="14" t="s">
        <v>77</v>
      </c>
      <c r="AY335" s="255" t="s">
        <v>151</v>
      </c>
    </row>
    <row r="336" s="2" customFormat="1" ht="16.5" customHeight="1">
      <c r="A336" s="41"/>
      <c r="B336" s="42"/>
      <c r="C336" s="215" t="s">
        <v>1053</v>
      </c>
      <c r="D336" s="215" t="s">
        <v>153</v>
      </c>
      <c r="E336" s="216" t="s">
        <v>1789</v>
      </c>
      <c r="F336" s="217" t="s">
        <v>1790</v>
      </c>
      <c r="G336" s="218" t="s">
        <v>230</v>
      </c>
      <c r="H336" s="219">
        <v>0.10199999999999999</v>
      </c>
      <c r="I336" s="220"/>
      <c r="J336" s="221">
        <f>ROUND(I336*H336,2)</f>
        <v>0</v>
      </c>
      <c r="K336" s="217" t="s">
        <v>157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158</v>
      </c>
      <c r="AT336" s="226" t="s">
        <v>153</v>
      </c>
      <c r="AU336" s="226" t="s">
        <v>79</v>
      </c>
      <c r="AY336" s="20" t="s">
        <v>151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77</v>
      </c>
      <c r="BK336" s="227">
        <f>ROUND(I336*H336,2)</f>
        <v>0</v>
      </c>
      <c r="BL336" s="20" t="s">
        <v>158</v>
      </c>
      <c r="BM336" s="226" t="s">
        <v>1791</v>
      </c>
    </row>
    <row r="337" s="2" customFormat="1">
      <c r="A337" s="41"/>
      <c r="B337" s="42"/>
      <c r="C337" s="43"/>
      <c r="D337" s="228" t="s">
        <v>159</v>
      </c>
      <c r="E337" s="43"/>
      <c r="F337" s="229" t="s">
        <v>1792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159</v>
      </c>
      <c r="AU337" s="20" t="s">
        <v>79</v>
      </c>
    </row>
    <row r="338" s="13" customFormat="1">
      <c r="A338" s="13"/>
      <c r="B338" s="233"/>
      <c r="C338" s="234"/>
      <c r="D338" s="235" t="s">
        <v>161</v>
      </c>
      <c r="E338" s="236" t="s">
        <v>19</v>
      </c>
      <c r="F338" s="237" t="s">
        <v>1793</v>
      </c>
      <c r="G338" s="234"/>
      <c r="H338" s="238">
        <v>1.2310000000000001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161</v>
      </c>
      <c r="AU338" s="244" t="s">
        <v>79</v>
      </c>
      <c r="AV338" s="13" t="s">
        <v>79</v>
      </c>
      <c r="AW338" s="13" t="s">
        <v>31</v>
      </c>
      <c r="AX338" s="13" t="s">
        <v>69</v>
      </c>
      <c r="AY338" s="244" t="s">
        <v>151</v>
      </c>
    </row>
    <row r="339" s="13" customFormat="1">
      <c r="A339" s="13"/>
      <c r="B339" s="233"/>
      <c r="C339" s="234"/>
      <c r="D339" s="235" t="s">
        <v>161</v>
      </c>
      <c r="E339" s="236" t="s">
        <v>19</v>
      </c>
      <c r="F339" s="237" t="s">
        <v>1794</v>
      </c>
      <c r="G339" s="234"/>
      <c r="H339" s="238">
        <v>0.26200000000000001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161</v>
      </c>
      <c r="AU339" s="244" t="s">
        <v>79</v>
      </c>
      <c r="AV339" s="13" t="s">
        <v>79</v>
      </c>
      <c r="AW339" s="13" t="s">
        <v>31</v>
      </c>
      <c r="AX339" s="13" t="s">
        <v>69</v>
      </c>
      <c r="AY339" s="244" t="s">
        <v>151</v>
      </c>
    </row>
    <row r="340" s="13" customFormat="1">
      <c r="A340" s="13"/>
      <c r="B340" s="233"/>
      <c r="C340" s="234"/>
      <c r="D340" s="235" t="s">
        <v>161</v>
      </c>
      <c r="E340" s="236" t="s">
        <v>19</v>
      </c>
      <c r="F340" s="237" t="s">
        <v>1795</v>
      </c>
      <c r="G340" s="234"/>
      <c r="H340" s="238">
        <v>13.33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161</v>
      </c>
      <c r="AU340" s="244" t="s">
        <v>79</v>
      </c>
      <c r="AV340" s="13" t="s">
        <v>79</v>
      </c>
      <c r="AW340" s="13" t="s">
        <v>31</v>
      </c>
      <c r="AX340" s="13" t="s">
        <v>69</v>
      </c>
      <c r="AY340" s="244" t="s">
        <v>151</v>
      </c>
    </row>
    <row r="341" s="13" customFormat="1">
      <c r="A341" s="13"/>
      <c r="B341" s="233"/>
      <c r="C341" s="234"/>
      <c r="D341" s="235" t="s">
        <v>161</v>
      </c>
      <c r="E341" s="236" t="s">
        <v>19</v>
      </c>
      <c r="F341" s="237" t="s">
        <v>1796</v>
      </c>
      <c r="G341" s="234"/>
      <c r="H341" s="238">
        <v>86.799999999999997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161</v>
      </c>
      <c r="AU341" s="244" t="s">
        <v>79</v>
      </c>
      <c r="AV341" s="13" t="s">
        <v>79</v>
      </c>
      <c r="AW341" s="13" t="s">
        <v>31</v>
      </c>
      <c r="AX341" s="13" t="s">
        <v>69</v>
      </c>
      <c r="AY341" s="244" t="s">
        <v>151</v>
      </c>
    </row>
    <row r="342" s="14" customFormat="1">
      <c r="A342" s="14"/>
      <c r="B342" s="245"/>
      <c r="C342" s="246"/>
      <c r="D342" s="235" t="s">
        <v>161</v>
      </c>
      <c r="E342" s="247" t="s">
        <v>19</v>
      </c>
      <c r="F342" s="248" t="s">
        <v>202</v>
      </c>
      <c r="G342" s="246"/>
      <c r="H342" s="249">
        <v>101.62300000000001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161</v>
      </c>
      <c r="AU342" s="255" t="s">
        <v>79</v>
      </c>
      <c r="AV342" s="14" t="s">
        <v>158</v>
      </c>
      <c r="AW342" s="14" t="s">
        <v>31</v>
      </c>
      <c r="AX342" s="14" t="s">
        <v>77</v>
      </c>
      <c r="AY342" s="255" t="s">
        <v>151</v>
      </c>
    </row>
    <row r="343" s="13" customFormat="1">
      <c r="A343" s="13"/>
      <c r="B343" s="233"/>
      <c r="C343" s="234"/>
      <c r="D343" s="235" t="s">
        <v>161</v>
      </c>
      <c r="E343" s="234"/>
      <c r="F343" s="237" t="s">
        <v>1797</v>
      </c>
      <c r="G343" s="234"/>
      <c r="H343" s="238">
        <v>0.10199999999999999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161</v>
      </c>
      <c r="AU343" s="244" t="s">
        <v>79</v>
      </c>
      <c r="AV343" s="13" t="s">
        <v>79</v>
      </c>
      <c r="AW343" s="13" t="s">
        <v>4</v>
      </c>
      <c r="AX343" s="13" t="s">
        <v>77</v>
      </c>
      <c r="AY343" s="244" t="s">
        <v>151</v>
      </c>
    </row>
    <row r="344" s="2" customFormat="1" ht="16.5" customHeight="1">
      <c r="A344" s="41"/>
      <c r="B344" s="42"/>
      <c r="C344" s="257" t="s">
        <v>430</v>
      </c>
      <c r="D344" s="257" t="s">
        <v>249</v>
      </c>
      <c r="E344" s="258" t="s">
        <v>1798</v>
      </c>
      <c r="F344" s="259" t="s">
        <v>1799</v>
      </c>
      <c r="G344" s="260" t="s">
        <v>1256</v>
      </c>
      <c r="H344" s="261">
        <v>101.62300000000001</v>
      </c>
      <c r="I344" s="262"/>
      <c r="J344" s="263">
        <f>ROUND(I344*H344,2)</f>
        <v>0</v>
      </c>
      <c r="K344" s="259" t="s">
        <v>157</v>
      </c>
      <c r="L344" s="264"/>
      <c r="M344" s="265" t="s">
        <v>19</v>
      </c>
      <c r="N344" s="266" t="s">
        <v>40</v>
      </c>
      <c r="O344" s="87"/>
      <c r="P344" s="224">
        <f>O344*H344</f>
        <v>0</v>
      </c>
      <c r="Q344" s="224">
        <v>0.001</v>
      </c>
      <c r="R344" s="224">
        <f>Q344*H344</f>
        <v>0.10162300000000001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175</v>
      </c>
      <c r="AT344" s="226" t="s">
        <v>249</v>
      </c>
      <c r="AU344" s="226" t="s">
        <v>79</v>
      </c>
      <c r="AY344" s="20" t="s">
        <v>151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158</v>
      </c>
      <c r="BM344" s="226" t="s">
        <v>1800</v>
      </c>
    </row>
    <row r="345" s="2" customFormat="1">
      <c r="A345" s="41"/>
      <c r="B345" s="42"/>
      <c r="C345" s="43"/>
      <c r="D345" s="235" t="s">
        <v>238</v>
      </c>
      <c r="E345" s="43"/>
      <c r="F345" s="256" t="s">
        <v>1801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238</v>
      </c>
      <c r="AU345" s="20" t="s">
        <v>79</v>
      </c>
    </row>
    <row r="346" s="2" customFormat="1" ht="24.15" customHeight="1">
      <c r="A346" s="41"/>
      <c r="B346" s="42"/>
      <c r="C346" s="215" t="s">
        <v>1062</v>
      </c>
      <c r="D346" s="215" t="s">
        <v>153</v>
      </c>
      <c r="E346" s="216" t="s">
        <v>1802</v>
      </c>
      <c r="F346" s="217" t="s">
        <v>1803</v>
      </c>
      <c r="G346" s="218" t="s">
        <v>230</v>
      </c>
      <c r="H346" s="219">
        <v>0.0050000000000000001</v>
      </c>
      <c r="I346" s="220"/>
      <c r="J346" s="221">
        <f>ROUND(I346*H346,2)</f>
        <v>0</v>
      </c>
      <c r="K346" s="217" t="s">
        <v>157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158</v>
      </c>
      <c r="AT346" s="226" t="s">
        <v>153</v>
      </c>
      <c r="AU346" s="226" t="s">
        <v>79</v>
      </c>
      <c r="AY346" s="20" t="s">
        <v>151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158</v>
      </c>
      <c r="BM346" s="226" t="s">
        <v>1804</v>
      </c>
    </row>
    <row r="347" s="2" customFormat="1">
      <c r="A347" s="41"/>
      <c r="B347" s="42"/>
      <c r="C347" s="43"/>
      <c r="D347" s="228" t="s">
        <v>159</v>
      </c>
      <c r="E347" s="43"/>
      <c r="F347" s="229" t="s">
        <v>1805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159</v>
      </c>
      <c r="AU347" s="20" t="s">
        <v>79</v>
      </c>
    </row>
    <row r="348" s="13" customFormat="1">
      <c r="A348" s="13"/>
      <c r="B348" s="233"/>
      <c r="C348" s="234"/>
      <c r="D348" s="235" t="s">
        <v>161</v>
      </c>
      <c r="E348" s="236" t="s">
        <v>19</v>
      </c>
      <c r="F348" s="237" t="s">
        <v>1806</v>
      </c>
      <c r="G348" s="234"/>
      <c r="H348" s="238">
        <v>0.28000000000000003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161</v>
      </c>
      <c r="AU348" s="244" t="s">
        <v>79</v>
      </c>
      <c r="AV348" s="13" t="s">
        <v>79</v>
      </c>
      <c r="AW348" s="13" t="s">
        <v>31</v>
      </c>
      <c r="AX348" s="13" t="s">
        <v>69</v>
      </c>
      <c r="AY348" s="244" t="s">
        <v>151</v>
      </c>
    </row>
    <row r="349" s="13" customFormat="1">
      <c r="A349" s="13"/>
      <c r="B349" s="233"/>
      <c r="C349" s="234"/>
      <c r="D349" s="235" t="s">
        <v>161</v>
      </c>
      <c r="E349" s="236" t="s">
        <v>19</v>
      </c>
      <c r="F349" s="237" t="s">
        <v>1807</v>
      </c>
      <c r="G349" s="234"/>
      <c r="H349" s="238">
        <v>5.2000000000000002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161</v>
      </c>
      <c r="AU349" s="244" t="s">
        <v>79</v>
      </c>
      <c r="AV349" s="13" t="s">
        <v>79</v>
      </c>
      <c r="AW349" s="13" t="s">
        <v>31</v>
      </c>
      <c r="AX349" s="13" t="s">
        <v>69</v>
      </c>
      <c r="AY349" s="244" t="s">
        <v>151</v>
      </c>
    </row>
    <row r="350" s="16" customFormat="1">
      <c r="A350" s="16"/>
      <c r="B350" s="284"/>
      <c r="C350" s="285"/>
      <c r="D350" s="235" t="s">
        <v>161</v>
      </c>
      <c r="E350" s="286" t="s">
        <v>19</v>
      </c>
      <c r="F350" s="287" t="s">
        <v>754</v>
      </c>
      <c r="G350" s="285"/>
      <c r="H350" s="288">
        <v>5.4800000000000004</v>
      </c>
      <c r="I350" s="289"/>
      <c r="J350" s="285"/>
      <c r="K350" s="285"/>
      <c r="L350" s="290"/>
      <c r="M350" s="291"/>
      <c r="N350" s="292"/>
      <c r="O350" s="292"/>
      <c r="P350" s="292"/>
      <c r="Q350" s="292"/>
      <c r="R350" s="292"/>
      <c r="S350" s="292"/>
      <c r="T350" s="293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94" t="s">
        <v>161</v>
      </c>
      <c r="AU350" s="294" t="s">
        <v>79</v>
      </c>
      <c r="AV350" s="16" t="s">
        <v>167</v>
      </c>
      <c r="AW350" s="16" t="s">
        <v>31</v>
      </c>
      <c r="AX350" s="16" t="s">
        <v>69</v>
      </c>
      <c r="AY350" s="294" t="s">
        <v>151</v>
      </c>
    </row>
    <row r="351" s="13" customFormat="1">
      <c r="A351" s="13"/>
      <c r="B351" s="233"/>
      <c r="C351" s="234"/>
      <c r="D351" s="235" t="s">
        <v>161</v>
      </c>
      <c r="E351" s="236" t="s">
        <v>19</v>
      </c>
      <c r="F351" s="237" t="s">
        <v>1808</v>
      </c>
      <c r="G351" s="234"/>
      <c r="H351" s="238">
        <v>0.0050000000000000001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161</v>
      </c>
      <c r="AU351" s="244" t="s">
        <v>79</v>
      </c>
      <c r="AV351" s="13" t="s">
        <v>79</v>
      </c>
      <c r="AW351" s="13" t="s">
        <v>31</v>
      </c>
      <c r="AX351" s="13" t="s">
        <v>77</v>
      </c>
      <c r="AY351" s="244" t="s">
        <v>151</v>
      </c>
    </row>
    <row r="352" s="2" customFormat="1" ht="16.5" customHeight="1">
      <c r="A352" s="41"/>
      <c r="B352" s="42"/>
      <c r="C352" s="257" t="s">
        <v>438</v>
      </c>
      <c r="D352" s="257" t="s">
        <v>249</v>
      </c>
      <c r="E352" s="258" t="s">
        <v>1809</v>
      </c>
      <c r="F352" s="259" t="s">
        <v>1810</v>
      </c>
      <c r="G352" s="260" t="s">
        <v>1256</v>
      </c>
      <c r="H352" s="261">
        <v>5.4800000000000004</v>
      </c>
      <c r="I352" s="262"/>
      <c r="J352" s="263">
        <f>ROUND(I352*H352,2)</f>
        <v>0</v>
      </c>
      <c r="K352" s="259" t="s">
        <v>19</v>
      </c>
      <c r="L352" s="264"/>
      <c r="M352" s="265" t="s">
        <v>19</v>
      </c>
      <c r="N352" s="266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175</v>
      </c>
      <c r="AT352" s="226" t="s">
        <v>249</v>
      </c>
      <c r="AU352" s="226" t="s">
        <v>79</v>
      </c>
      <c r="AY352" s="20" t="s">
        <v>151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77</v>
      </c>
      <c r="BK352" s="227">
        <f>ROUND(I352*H352,2)</f>
        <v>0</v>
      </c>
      <c r="BL352" s="20" t="s">
        <v>158</v>
      </c>
      <c r="BM352" s="226" t="s">
        <v>1811</v>
      </c>
    </row>
    <row r="353" s="2" customFormat="1">
      <c r="A353" s="41"/>
      <c r="B353" s="42"/>
      <c r="C353" s="43"/>
      <c r="D353" s="235" t="s">
        <v>238</v>
      </c>
      <c r="E353" s="43"/>
      <c r="F353" s="256" t="s">
        <v>1812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238</v>
      </c>
      <c r="AU353" s="20" t="s">
        <v>79</v>
      </c>
    </row>
    <row r="354" s="13" customFormat="1">
      <c r="A354" s="13"/>
      <c r="B354" s="233"/>
      <c r="C354" s="234"/>
      <c r="D354" s="235" t="s">
        <v>161</v>
      </c>
      <c r="E354" s="236" t="s">
        <v>19</v>
      </c>
      <c r="F354" s="237" t="s">
        <v>1806</v>
      </c>
      <c r="G354" s="234"/>
      <c r="H354" s="238">
        <v>0.28000000000000003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161</v>
      </c>
      <c r="AU354" s="244" t="s">
        <v>79</v>
      </c>
      <c r="AV354" s="13" t="s">
        <v>79</v>
      </c>
      <c r="AW354" s="13" t="s">
        <v>31</v>
      </c>
      <c r="AX354" s="13" t="s">
        <v>69</v>
      </c>
      <c r="AY354" s="244" t="s">
        <v>151</v>
      </c>
    </row>
    <row r="355" s="13" customFormat="1">
      <c r="A355" s="13"/>
      <c r="B355" s="233"/>
      <c r="C355" s="234"/>
      <c r="D355" s="235" t="s">
        <v>161</v>
      </c>
      <c r="E355" s="236" t="s">
        <v>19</v>
      </c>
      <c r="F355" s="237" t="s">
        <v>1807</v>
      </c>
      <c r="G355" s="234"/>
      <c r="H355" s="238">
        <v>5.2000000000000002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161</v>
      </c>
      <c r="AU355" s="244" t="s">
        <v>79</v>
      </c>
      <c r="AV355" s="13" t="s">
        <v>79</v>
      </c>
      <c r="AW355" s="13" t="s">
        <v>31</v>
      </c>
      <c r="AX355" s="13" t="s">
        <v>69</v>
      </c>
      <c r="AY355" s="244" t="s">
        <v>151</v>
      </c>
    </row>
    <row r="356" s="14" customFormat="1">
      <c r="A356" s="14"/>
      <c r="B356" s="245"/>
      <c r="C356" s="246"/>
      <c r="D356" s="235" t="s">
        <v>161</v>
      </c>
      <c r="E356" s="247" t="s">
        <v>19</v>
      </c>
      <c r="F356" s="248" t="s">
        <v>202</v>
      </c>
      <c r="G356" s="246"/>
      <c r="H356" s="249">
        <v>5.4800000000000004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161</v>
      </c>
      <c r="AU356" s="255" t="s">
        <v>79</v>
      </c>
      <c r="AV356" s="14" t="s">
        <v>158</v>
      </c>
      <c r="AW356" s="14" t="s">
        <v>31</v>
      </c>
      <c r="AX356" s="14" t="s">
        <v>77</v>
      </c>
      <c r="AY356" s="255" t="s">
        <v>151</v>
      </c>
    </row>
    <row r="357" s="2" customFormat="1" ht="16.5" customHeight="1">
      <c r="A357" s="41"/>
      <c r="B357" s="42"/>
      <c r="C357" s="257" t="s">
        <v>1813</v>
      </c>
      <c r="D357" s="257" t="s">
        <v>249</v>
      </c>
      <c r="E357" s="258" t="s">
        <v>1814</v>
      </c>
      <c r="F357" s="259" t="s">
        <v>1815</v>
      </c>
      <c r="G357" s="260" t="s">
        <v>1256</v>
      </c>
      <c r="H357" s="261">
        <v>2.492</v>
      </c>
      <c r="I357" s="262"/>
      <c r="J357" s="263">
        <f>ROUND(I357*H357,2)</f>
        <v>0</v>
      </c>
      <c r="K357" s="259" t="s">
        <v>19</v>
      </c>
      <c r="L357" s="264"/>
      <c r="M357" s="265" t="s">
        <v>19</v>
      </c>
      <c r="N357" s="266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175</v>
      </c>
      <c r="AT357" s="226" t="s">
        <v>249</v>
      </c>
      <c r="AU357" s="226" t="s">
        <v>79</v>
      </c>
      <c r="AY357" s="20" t="s">
        <v>151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158</v>
      </c>
      <c r="BM357" s="226" t="s">
        <v>1816</v>
      </c>
    </row>
    <row r="358" s="2" customFormat="1">
      <c r="A358" s="41"/>
      <c r="B358" s="42"/>
      <c r="C358" s="43"/>
      <c r="D358" s="235" t="s">
        <v>238</v>
      </c>
      <c r="E358" s="43"/>
      <c r="F358" s="256" t="s">
        <v>1812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238</v>
      </c>
      <c r="AU358" s="20" t="s">
        <v>79</v>
      </c>
    </row>
    <row r="359" s="13" customFormat="1">
      <c r="A359" s="13"/>
      <c r="B359" s="233"/>
      <c r="C359" s="234"/>
      <c r="D359" s="235" t="s">
        <v>161</v>
      </c>
      <c r="E359" s="236" t="s">
        <v>19</v>
      </c>
      <c r="F359" s="237" t="s">
        <v>1817</v>
      </c>
      <c r="G359" s="234"/>
      <c r="H359" s="238">
        <v>1.1579999999999999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161</v>
      </c>
      <c r="AU359" s="244" t="s">
        <v>79</v>
      </c>
      <c r="AV359" s="13" t="s">
        <v>79</v>
      </c>
      <c r="AW359" s="13" t="s">
        <v>31</v>
      </c>
      <c r="AX359" s="13" t="s">
        <v>69</v>
      </c>
      <c r="AY359" s="244" t="s">
        <v>151</v>
      </c>
    </row>
    <row r="360" s="13" customFormat="1">
      <c r="A360" s="13"/>
      <c r="B360" s="233"/>
      <c r="C360" s="234"/>
      <c r="D360" s="235" t="s">
        <v>161</v>
      </c>
      <c r="E360" s="236" t="s">
        <v>19</v>
      </c>
      <c r="F360" s="237" t="s">
        <v>1818</v>
      </c>
      <c r="G360" s="234"/>
      <c r="H360" s="238">
        <v>1.3340000000000001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161</v>
      </c>
      <c r="AU360" s="244" t="s">
        <v>79</v>
      </c>
      <c r="AV360" s="13" t="s">
        <v>79</v>
      </c>
      <c r="AW360" s="13" t="s">
        <v>31</v>
      </c>
      <c r="AX360" s="13" t="s">
        <v>69</v>
      </c>
      <c r="AY360" s="244" t="s">
        <v>151</v>
      </c>
    </row>
    <row r="361" s="14" customFormat="1">
      <c r="A361" s="14"/>
      <c r="B361" s="245"/>
      <c r="C361" s="246"/>
      <c r="D361" s="235" t="s">
        <v>161</v>
      </c>
      <c r="E361" s="247" t="s">
        <v>19</v>
      </c>
      <c r="F361" s="248" t="s">
        <v>202</v>
      </c>
      <c r="G361" s="246"/>
      <c r="H361" s="249">
        <v>2.492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161</v>
      </c>
      <c r="AU361" s="255" t="s">
        <v>79</v>
      </c>
      <c r="AV361" s="14" t="s">
        <v>158</v>
      </c>
      <c r="AW361" s="14" t="s">
        <v>31</v>
      </c>
      <c r="AX361" s="14" t="s">
        <v>77</v>
      </c>
      <c r="AY361" s="255" t="s">
        <v>151</v>
      </c>
    </row>
    <row r="362" s="2" customFormat="1" ht="16.5" customHeight="1">
      <c r="A362" s="41"/>
      <c r="B362" s="42"/>
      <c r="C362" s="215" t="s">
        <v>441</v>
      </c>
      <c r="D362" s="215" t="s">
        <v>153</v>
      </c>
      <c r="E362" s="216" t="s">
        <v>1819</v>
      </c>
      <c r="F362" s="217" t="s">
        <v>1820</v>
      </c>
      <c r="G362" s="218" t="s">
        <v>197</v>
      </c>
      <c r="H362" s="219">
        <v>44.173000000000002</v>
      </c>
      <c r="I362" s="220"/>
      <c r="J362" s="221">
        <f>ROUND(I362*H362,2)</f>
        <v>0</v>
      </c>
      <c r="K362" s="217" t="s">
        <v>157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158</v>
      </c>
      <c r="AT362" s="226" t="s">
        <v>153</v>
      </c>
      <c r="AU362" s="226" t="s">
        <v>79</v>
      </c>
      <c r="AY362" s="20" t="s">
        <v>151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158</v>
      </c>
      <c r="BM362" s="226" t="s">
        <v>1821</v>
      </c>
    </row>
    <row r="363" s="2" customFormat="1">
      <c r="A363" s="41"/>
      <c r="B363" s="42"/>
      <c r="C363" s="43"/>
      <c r="D363" s="228" t="s">
        <v>159</v>
      </c>
      <c r="E363" s="43"/>
      <c r="F363" s="229" t="s">
        <v>1822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159</v>
      </c>
      <c r="AU363" s="20" t="s">
        <v>79</v>
      </c>
    </row>
    <row r="364" s="13" customFormat="1">
      <c r="A364" s="13"/>
      <c r="B364" s="233"/>
      <c r="C364" s="234"/>
      <c r="D364" s="235" t="s">
        <v>161</v>
      </c>
      <c r="E364" s="236" t="s">
        <v>19</v>
      </c>
      <c r="F364" s="237" t="s">
        <v>1823</v>
      </c>
      <c r="G364" s="234"/>
      <c r="H364" s="238">
        <v>30.524999999999999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161</v>
      </c>
      <c r="AU364" s="244" t="s">
        <v>79</v>
      </c>
      <c r="AV364" s="13" t="s">
        <v>79</v>
      </c>
      <c r="AW364" s="13" t="s">
        <v>31</v>
      </c>
      <c r="AX364" s="13" t="s">
        <v>69</v>
      </c>
      <c r="AY364" s="244" t="s">
        <v>151</v>
      </c>
    </row>
    <row r="365" s="13" customFormat="1">
      <c r="A365" s="13"/>
      <c r="B365" s="233"/>
      <c r="C365" s="234"/>
      <c r="D365" s="235" t="s">
        <v>161</v>
      </c>
      <c r="E365" s="236" t="s">
        <v>19</v>
      </c>
      <c r="F365" s="237" t="s">
        <v>1824</v>
      </c>
      <c r="G365" s="234"/>
      <c r="H365" s="238">
        <v>2.6000000000000001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161</v>
      </c>
      <c r="AU365" s="244" t="s">
        <v>79</v>
      </c>
      <c r="AV365" s="13" t="s">
        <v>79</v>
      </c>
      <c r="AW365" s="13" t="s">
        <v>31</v>
      </c>
      <c r="AX365" s="13" t="s">
        <v>69</v>
      </c>
      <c r="AY365" s="244" t="s">
        <v>151</v>
      </c>
    </row>
    <row r="366" s="13" customFormat="1">
      <c r="A366" s="13"/>
      <c r="B366" s="233"/>
      <c r="C366" s="234"/>
      <c r="D366" s="235" t="s">
        <v>161</v>
      </c>
      <c r="E366" s="236" t="s">
        <v>19</v>
      </c>
      <c r="F366" s="237" t="s">
        <v>1825</v>
      </c>
      <c r="G366" s="234"/>
      <c r="H366" s="238">
        <v>4.3600000000000003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161</v>
      </c>
      <c r="AU366" s="244" t="s">
        <v>79</v>
      </c>
      <c r="AV366" s="13" t="s">
        <v>79</v>
      </c>
      <c r="AW366" s="13" t="s">
        <v>31</v>
      </c>
      <c r="AX366" s="13" t="s">
        <v>69</v>
      </c>
      <c r="AY366" s="244" t="s">
        <v>151</v>
      </c>
    </row>
    <row r="367" s="13" customFormat="1">
      <c r="A367" s="13"/>
      <c r="B367" s="233"/>
      <c r="C367" s="234"/>
      <c r="D367" s="235" t="s">
        <v>161</v>
      </c>
      <c r="E367" s="236" t="s">
        <v>19</v>
      </c>
      <c r="F367" s="237" t="s">
        <v>1826</v>
      </c>
      <c r="G367" s="234"/>
      <c r="H367" s="238">
        <v>0.16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161</v>
      </c>
      <c r="AU367" s="244" t="s">
        <v>79</v>
      </c>
      <c r="AV367" s="13" t="s">
        <v>79</v>
      </c>
      <c r="AW367" s="13" t="s">
        <v>31</v>
      </c>
      <c r="AX367" s="13" t="s">
        <v>69</v>
      </c>
      <c r="AY367" s="244" t="s">
        <v>151</v>
      </c>
    </row>
    <row r="368" s="13" customFormat="1">
      <c r="A368" s="13"/>
      <c r="B368" s="233"/>
      <c r="C368" s="234"/>
      <c r="D368" s="235" t="s">
        <v>161</v>
      </c>
      <c r="E368" s="236" t="s">
        <v>19</v>
      </c>
      <c r="F368" s="237" t="s">
        <v>1827</v>
      </c>
      <c r="G368" s="234"/>
      <c r="H368" s="238">
        <v>0.068000000000000005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161</v>
      </c>
      <c r="AU368" s="244" t="s">
        <v>79</v>
      </c>
      <c r="AV368" s="13" t="s">
        <v>79</v>
      </c>
      <c r="AW368" s="13" t="s">
        <v>31</v>
      </c>
      <c r="AX368" s="13" t="s">
        <v>69</v>
      </c>
      <c r="AY368" s="244" t="s">
        <v>151</v>
      </c>
    </row>
    <row r="369" s="13" customFormat="1">
      <c r="A369" s="13"/>
      <c r="B369" s="233"/>
      <c r="C369" s="234"/>
      <c r="D369" s="235" t="s">
        <v>161</v>
      </c>
      <c r="E369" s="236" t="s">
        <v>19</v>
      </c>
      <c r="F369" s="237" t="s">
        <v>1828</v>
      </c>
      <c r="G369" s="234"/>
      <c r="H369" s="238">
        <v>0.85999999999999999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161</v>
      </c>
      <c r="AU369" s="244" t="s">
        <v>79</v>
      </c>
      <c r="AV369" s="13" t="s">
        <v>79</v>
      </c>
      <c r="AW369" s="13" t="s">
        <v>31</v>
      </c>
      <c r="AX369" s="13" t="s">
        <v>69</v>
      </c>
      <c r="AY369" s="244" t="s">
        <v>151</v>
      </c>
    </row>
    <row r="370" s="13" customFormat="1">
      <c r="A370" s="13"/>
      <c r="B370" s="233"/>
      <c r="C370" s="234"/>
      <c r="D370" s="235" t="s">
        <v>161</v>
      </c>
      <c r="E370" s="236" t="s">
        <v>19</v>
      </c>
      <c r="F370" s="237" t="s">
        <v>1829</v>
      </c>
      <c r="G370" s="234"/>
      <c r="H370" s="238">
        <v>5.5999999999999996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161</v>
      </c>
      <c r="AU370" s="244" t="s">
        <v>79</v>
      </c>
      <c r="AV370" s="13" t="s">
        <v>79</v>
      </c>
      <c r="AW370" s="13" t="s">
        <v>31</v>
      </c>
      <c r="AX370" s="13" t="s">
        <v>69</v>
      </c>
      <c r="AY370" s="244" t="s">
        <v>151</v>
      </c>
    </row>
    <row r="371" s="14" customFormat="1">
      <c r="A371" s="14"/>
      <c r="B371" s="245"/>
      <c r="C371" s="246"/>
      <c r="D371" s="235" t="s">
        <v>161</v>
      </c>
      <c r="E371" s="247" t="s">
        <v>19</v>
      </c>
      <c r="F371" s="248" t="s">
        <v>202</v>
      </c>
      <c r="G371" s="246"/>
      <c r="H371" s="249">
        <v>44.173000000000002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161</v>
      </c>
      <c r="AU371" s="255" t="s">
        <v>79</v>
      </c>
      <c r="AV371" s="14" t="s">
        <v>158</v>
      </c>
      <c r="AW371" s="14" t="s">
        <v>31</v>
      </c>
      <c r="AX371" s="14" t="s">
        <v>77</v>
      </c>
      <c r="AY371" s="255" t="s">
        <v>151</v>
      </c>
    </row>
    <row r="372" s="12" customFormat="1" ht="22.8" customHeight="1">
      <c r="A372" s="12"/>
      <c r="B372" s="199"/>
      <c r="C372" s="200"/>
      <c r="D372" s="201" t="s">
        <v>68</v>
      </c>
      <c r="E372" s="213" t="s">
        <v>79</v>
      </c>
      <c r="F372" s="213" t="s">
        <v>242</v>
      </c>
      <c r="G372" s="200"/>
      <c r="H372" s="200"/>
      <c r="I372" s="203"/>
      <c r="J372" s="214">
        <f>BK372</f>
        <v>0</v>
      </c>
      <c r="K372" s="200"/>
      <c r="L372" s="205"/>
      <c r="M372" s="206"/>
      <c r="N372" s="207"/>
      <c r="O372" s="207"/>
      <c r="P372" s="208">
        <f>SUM(P373:P379)</f>
        <v>0</v>
      </c>
      <c r="Q372" s="207"/>
      <c r="R372" s="208">
        <f>SUM(R373:R379)</f>
        <v>4.5154914159999997</v>
      </c>
      <c r="S372" s="207"/>
      <c r="T372" s="209">
        <f>SUM(T373:T379)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0" t="s">
        <v>77</v>
      </c>
      <c r="AT372" s="211" t="s">
        <v>68</v>
      </c>
      <c r="AU372" s="211" t="s">
        <v>77</v>
      </c>
      <c r="AY372" s="210" t="s">
        <v>151</v>
      </c>
      <c r="BK372" s="212">
        <f>SUM(BK373:BK379)</f>
        <v>0</v>
      </c>
    </row>
    <row r="373" s="2" customFormat="1" ht="24.15" customHeight="1">
      <c r="A373" s="41"/>
      <c r="B373" s="42"/>
      <c r="C373" s="215" t="s">
        <v>1830</v>
      </c>
      <c r="D373" s="215" t="s">
        <v>153</v>
      </c>
      <c r="E373" s="216" t="s">
        <v>244</v>
      </c>
      <c r="F373" s="217" t="s">
        <v>245</v>
      </c>
      <c r="G373" s="218" t="s">
        <v>156</v>
      </c>
      <c r="H373" s="219">
        <v>26.399999999999999</v>
      </c>
      <c r="I373" s="220"/>
      <c r="J373" s="221">
        <f>ROUND(I373*H373,2)</f>
        <v>0</v>
      </c>
      <c r="K373" s="217" t="s">
        <v>157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0.00016694</v>
      </c>
      <c r="R373" s="224">
        <f>Q373*H373</f>
        <v>0.0044072159999999994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158</v>
      </c>
      <c r="AT373" s="226" t="s">
        <v>153</v>
      </c>
      <c r="AU373" s="226" t="s">
        <v>79</v>
      </c>
      <c r="AY373" s="20" t="s">
        <v>151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77</v>
      </c>
      <c r="BK373" s="227">
        <f>ROUND(I373*H373,2)</f>
        <v>0</v>
      </c>
      <c r="BL373" s="20" t="s">
        <v>158</v>
      </c>
      <c r="BM373" s="226" t="s">
        <v>1831</v>
      </c>
    </row>
    <row r="374" s="2" customFormat="1">
      <c r="A374" s="41"/>
      <c r="B374" s="42"/>
      <c r="C374" s="43"/>
      <c r="D374" s="228" t="s">
        <v>159</v>
      </c>
      <c r="E374" s="43"/>
      <c r="F374" s="229" t="s">
        <v>247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159</v>
      </c>
      <c r="AU374" s="20" t="s">
        <v>79</v>
      </c>
    </row>
    <row r="375" s="13" customFormat="1">
      <c r="A375" s="13"/>
      <c r="B375" s="233"/>
      <c r="C375" s="234"/>
      <c r="D375" s="235" t="s">
        <v>161</v>
      </c>
      <c r="E375" s="236" t="s">
        <v>19</v>
      </c>
      <c r="F375" s="237" t="s">
        <v>1832</v>
      </c>
      <c r="G375" s="234"/>
      <c r="H375" s="238">
        <v>26.399999999999999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161</v>
      </c>
      <c r="AU375" s="244" t="s">
        <v>79</v>
      </c>
      <c r="AV375" s="13" t="s">
        <v>79</v>
      </c>
      <c r="AW375" s="13" t="s">
        <v>31</v>
      </c>
      <c r="AX375" s="13" t="s">
        <v>77</v>
      </c>
      <c r="AY375" s="244" t="s">
        <v>151</v>
      </c>
    </row>
    <row r="376" s="2" customFormat="1" ht="16.5" customHeight="1">
      <c r="A376" s="41"/>
      <c r="B376" s="42"/>
      <c r="C376" s="257" t="s">
        <v>447</v>
      </c>
      <c r="D376" s="257" t="s">
        <v>249</v>
      </c>
      <c r="E376" s="258" t="s">
        <v>250</v>
      </c>
      <c r="F376" s="259" t="s">
        <v>251</v>
      </c>
      <c r="G376" s="260" t="s">
        <v>156</v>
      </c>
      <c r="H376" s="261">
        <v>31.271000000000001</v>
      </c>
      <c r="I376" s="262"/>
      <c r="J376" s="263">
        <f>ROUND(I376*H376,2)</f>
        <v>0</v>
      </c>
      <c r="K376" s="259" t="s">
        <v>157</v>
      </c>
      <c r="L376" s="264"/>
      <c r="M376" s="265" t="s">
        <v>19</v>
      </c>
      <c r="N376" s="266" t="s">
        <v>40</v>
      </c>
      <c r="O376" s="87"/>
      <c r="P376" s="224">
        <f>O376*H376</f>
        <v>0</v>
      </c>
      <c r="Q376" s="224">
        <v>0.00020000000000000001</v>
      </c>
      <c r="R376" s="224">
        <f>Q376*H376</f>
        <v>0.0062542000000000006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175</v>
      </c>
      <c r="AT376" s="226" t="s">
        <v>249</v>
      </c>
      <c r="AU376" s="226" t="s">
        <v>79</v>
      </c>
      <c r="AY376" s="20" t="s">
        <v>151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158</v>
      </c>
      <c r="BM376" s="226" t="s">
        <v>1833</v>
      </c>
    </row>
    <row r="377" s="13" customFormat="1">
      <c r="A377" s="13"/>
      <c r="B377" s="233"/>
      <c r="C377" s="234"/>
      <c r="D377" s="235" t="s">
        <v>161</v>
      </c>
      <c r="E377" s="234"/>
      <c r="F377" s="237" t="s">
        <v>1834</v>
      </c>
      <c r="G377" s="234"/>
      <c r="H377" s="238">
        <v>31.271000000000001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161</v>
      </c>
      <c r="AU377" s="244" t="s">
        <v>79</v>
      </c>
      <c r="AV377" s="13" t="s">
        <v>79</v>
      </c>
      <c r="AW377" s="13" t="s">
        <v>4</v>
      </c>
      <c r="AX377" s="13" t="s">
        <v>77</v>
      </c>
      <c r="AY377" s="244" t="s">
        <v>151</v>
      </c>
    </row>
    <row r="378" s="2" customFormat="1" ht="33" customHeight="1">
      <c r="A378" s="41"/>
      <c r="B378" s="42"/>
      <c r="C378" s="215" t="s">
        <v>1835</v>
      </c>
      <c r="D378" s="215" t="s">
        <v>153</v>
      </c>
      <c r="E378" s="216" t="s">
        <v>1836</v>
      </c>
      <c r="F378" s="217" t="s">
        <v>1837</v>
      </c>
      <c r="G378" s="218" t="s">
        <v>191</v>
      </c>
      <c r="H378" s="219">
        <v>22</v>
      </c>
      <c r="I378" s="220"/>
      <c r="J378" s="221">
        <f>ROUND(I378*H378,2)</f>
        <v>0</v>
      </c>
      <c r="K378" s="217" t="s">
        <v>157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0.204765</v>
      </c>
      <c r="R378" s="224">
        <f>Q378*H378</f>
        <v>4.5048300000000001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158</v>
      </c>
      <c r="AT378" s="226" t="s">
        <v>153</v>
      </c>
      <c r="AU378" s="226" t="s">
        <v>79</v>
      </c>
      <c r="AY378" s="20" t="s">
        <v>151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158</v>
      </c>
      <c r="BM378" s="226" t="s">
        <v>1838</v>
      </c>
    </row>
    <row r="379" s="2" customFormat="1">
      <c r="A379" s="41"/>
      <c r="B379" s="42"/>
      <c r="C379" s="43"/>
      <c r="D379" s="228" t="s">
        <v>159</v>
      </c>
      <c r="E379" s="43"/>
      <c r="F379" s="229" t="s">
        <v>1839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159</v>
      </c>
      <c r="AU379" s="20" t="s">
        <v>79</v>
      </c>
    </row>
    <row r="380" s="12" customFormat="1" ht="22.8" customHeight="1">
      <c r="A380" s="12"/>
      <c r="B380" s="199"/>
      <c r="C380" s="200"/>
      <c r="D380" s="201" t="s">
        <v>68</v>
      </c>
      <c r="E380" s="213" t="s">
        <v>175</v>
      </c>
      <c r="F380" s="213" t="s">
        <v>842</v>
      </c>
      <c r="G380" s="200"/>
      <c r="H380" s="200"/>
      <c r="I380" s="203"/>
      <c r="J380" s="214">
        <f>BK380</f>
        <v>0</v>
      </c>
      <c r="K380" s="200"/>
      <c r="L380" s="205"/>
      <c r="M380" s="206"/>
      <c r="N380" s="207"/>
      <c r="O380" s="207"/>
      <c r="P380" s="208">
        <f>SUM(P381:P385)</f>
        <v>0</v>
      </c>
      <c r="Q380" s="207"/>
      <c r="R380" s="208">
        <f>SUM(R381:R385)</f>
        <v>0.0068392000000000001</v>
      </c>
      <c r="S380" s="207"/>
      <c r="T380" s="209">
        <f>SUM(T381:T385)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0" t="s">
        <v>77</v>
      </c>
      <c r="AT380" s="211" t="s">
        <v>68</v>
      </c>
      <c r="AU380" s="211" t="s">
        <v>77</v>
      </c>
      <c r="AY380" s="210" t="s">
        <v>151</v>
      </c>
      <c r="BK380" s="212">
        <f>SUM(BK381:BK385)</f>
        <v>0</v>
      </c>
    </row>
    <row r="381" s="2" customFormat="1" ht="24.15" customHeight="1">
      <c r="A381" s="41"/>
      <c r="B381" s="42"/>
      <c r="C381" s="215" t="s">
        <v>451</v>
      </c>
      <c r="D381" s="215" t="s">
        <v>153</v>
      </c>
      <c r="E381" s="216" t="s">
        <v>1840</v>
      </c>
      <c r="F381" s="217" t="s">
        <v>1841</v>
      </c>
      <c r="G381" s="218" t="s">
        <v>363</v>
      </c>
      <c r="H381" s="219">
        <v>1</v>
      </c>
      <c r="I381" s="220"/>
      <c r="J381" s="221">
        <f>ROUND(I381*H381,2)</f>
        <v>0</v>
      </c>
      <c r="K381" s="217" t="s">
        <v>157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0.0019392000000000001</v>
      </c>
      <c r="R381" s="224">
        <f>Q381*H381</f>
        <v>0.0019392000000000001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158</v>
      </c>
      <c r="AT381" s="226" t="s">
        <v>153</v>
      </c>
      <c r="AU381" s="226" t="s">
        <v>79</v>
      </c>
      <c r="AY381" s="20" t="s">
        <v>151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77</v>
      </c>
      <c r="BK381" s="227">
        <f>ROUND(I381*H381,2)</f>
        <v>0</v>
      </c>
      <c r="BL381" s="20" t="s">
        <v>158</v>
      </c>
      <c r="BM381" s="226" t="s">
        <v>1842</v>
      </c>
    </row>
    <row r="382" s="2" customFormat="1">
      <c r="A382" s="41"/>
      <c r="B382" s="42"/>
      <c r="C382" s="43"/>
      <c r="D382" s="228" t="s">
        <v>159</v>
      </c>
      <c r="E382" s="43"/>
      <c r="F382" s="229" t="s">
        <v>1843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159</v>
      </c>
      <c r="AU382" s="20" t="s">
        <v>79</v>
      </c>
    </row>
    <row r="383" s="2" customFormat="1" ht="16.5" customHeight="1">
      <c r="A383" s="41"/>
      <c r="B383" s="42"/>
      <c r="C383" s="215" t="s">
        <v>1844</v>
      </c>
      <c r="D383" s="215" t="s">
        <v>153</v>
      </c>
      <c r="E383" s="216" t="s">
        <v>1845</v>
      </c>
      <c r="F383" s="217" t="s">
        <v>1846</v>
      </c>
      <c r="G383" s="218" t="s">
        <v>363</v>
      </c>
      <c r="H383" s="219">
        <v>7</v>
      </c>
      <c r="I383" s="220"/>
      <c r="J383" s="221">
        <f>ROUND(I383*H383,2)</f>
        <v>0</v>
      </c>
      <c r="K383" s="217" t="s">
        <v>157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158</v>
      </c>
      <c r="AT383" s="226" t="s">
        <v>153</v>
      </c>
      <c r="AU383" s="226" t="s">
        <v>79</v>
      </c>
      <c r="AY383" s="20" t="s">
        <v>151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77</v>
      </c>
      <c r="BK383" s="227">
        <f>ROUND(I383*H383,2)</f>
        <v>0</v>
      </c>
      <c r="BL383" s="20" t="s">
        <v>158</v>
      </c>
      <c r="BM383" s="226" t="s">
        <v>1847</v>
      </c>
    </row>
    <row r="384" s="2" customFormat="1">
      <c r="A384" s="41"/>
      <c r="B384" s="42"/>
      <c r="C384" s="43"/>
      <c r="D384" s="228" t="s">
        <v>159</v>
      </c>
      <c r="E384" s="43"/>
      <c r="F384" s="229" t="s">
        <v>1848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159</v>
      </c>
      <c r="AU384" s="20" t="s">
        <v>79</v>
      </c>
    </row>
    <row r="385" s="2" customFormat="1" ht="16.5" customHeight="1">
      <c r="A385" s="41"/>
      <c r="B385" s="42"/>
      <c r="C385" s="257" t="s">
        <v>459</v>
      </c>
      <c r="D385" s="257" t="s">
        <v>249</v>
      </c>
      <c r="E385" s="258" t="s">
        <v>1849</v>
      </c>
      <c r="F385" s="259" t="s">
        <v>1850</v>
      </c>
      <c r="G385" s="260" t="s">
        <v>363</v>
      </c>
      <c r="H385" s="261">
        <v>7</v>
      </c>
      <c r="I385" s="262"/>
      <c r="J385" s="263">
        <f>ROUND(I385*H385,2)</f>
        <v>0</v>
      </c>
      <c r="K385" s="259" t="s">
        <v>157</v>
      </c>
      <c r="L385" s="264"/>
      <c r="M385" s="265" t="s">
        <v>19</v>
      </c>
      <c r="N385" s="266" t="s">
        <v>40</v>
      </c>
      <c r="O385" s="87"/>
      <c r="P385" s="224">
        <f>O385*H385</f>
        <v>0</v>
      </c>
      <c r="Q385" s="224">
        <v>0.00069999999999999999</v>
      </c>
      <c r="R385" s="224">
        <f>Q385*H385</f>
        <v>0.0048999999999999998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175</v>
      </c>
      <c r="AT385" s="226" t="s">
        <v>249</v>
      </c>
      <c r="AU385" s="226" t="s">
        <v>79</v>
      </c>
      <c r="AY385" s="20" t="s">
        <v>151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158</v>
      </c>
      <c r="BM385" s="226" t="s">
        <v>1851</v>
      </c>
    </row>
    <row r="386" s="12" customFormat="1" ht="22.8" customHeight="1">
      <c r="A386" s="12"/>
      <c r="B386" s="199"/>
      <c r="C386" s="200"/>
      <c r="D386" s="201" t="s">
        <v>68</v>
      </c>
      <c r="E386" s="213" t="s">
        <v>488</v>
      </c>
      <c r="F386" s="213" t="s">
        <v>489</v>
      </c>
      <c r="G386" s="200"/>
      <c r="H386" s="200"/>
      <c r="I386" s="203"/>
      <c r="J386" s="214">
        <f>BK386</f>
        <v>0</v>
      </c>
      <c r="K386" s="200"/>
      <c r="L386" s="205"/>
      <c r="M386" s="206"/>
      <c r="N386" s="207"/>
      <c r="O386" s="207"/>
      <c r="P386" s="208">
        <f>SUM(P387:P388)</f>
        <v>0</v>
      </c>
      <c r="Q386" s="207"/>
      <c r="R386" s="208">
        <f>SUM(R387:R388)</f>
        <v>0</v>
      </c>
      <c r="S386" s="207"/>
      <c r="T386" s="209">
        <f>SUM(T387:T388)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77</v>
      </c>
      <c r="AT386" s="211" t="s">
        <v>68</v>
      </c>
      <c r="AU386" s="211" t="s">
        <v>77</v>
      </c>
      <c r="AY386" s="210" t="s">
        <v>151</v>
      </c>
      <c r="BK386" s="212">
        <f>SUM(BK387:BK388)</f>
        <v>0</v>
      </c>
    </row>
    <row r="387" s="2" customFormat="1" ht="21.75" customHeight="1">
      <c r="A387" s="41"/>
      <c r="B387" s="42"/>
      <c r="C387" s="215" t="s">
        <v>1852</v>
      </c>
      <c r="D387" s="215" t="s">
        <v>153</v>
      </c>
      <c r="E387" s="216" t="s">
        <v>1404</v>
      </c>
      <c r="F387" s="217" t="s">
        <v>1405</v>
      </c>
      <c r="G387" s="218" t="s">
        <v>230</v>
      </c>
      <c r="H387" s="219">
        <v>72.852000000000004</v>
      </c>
      <c r="I387" s="220"/>
      <c r="J387" s="221">
        <f>ROUND(I387*H387,2)</f>
        <v>0</v>
      </c>
      <c r="K387" s="217" t="s">
        <v>157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158</v>
      </c>
      <c r="AT387" s="226" t="s">
        <v>153</v>
      </c>
      <c r="AU387" s="226" t="s">
        <v>79</v>
      </c>
      <c r="AY387" s="20" t="s">
        <v>151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158</v>
      </c>
      <c r="BM387" s="226" t="s">
        <v>1853</v>
      </c>
    </row>
    <row r="388" s="2" customFormat="1">
      <c r="A388" s="41"/>
      <c r="B388" s="42"/>
      <c r="C388" s="43"/>
      <c r="D388" s="228" t="s">
        <v>159</v>
      </c>
      <c r="E388" s="43"/>
      <c r="F388" s="229" t="s">
        <v>1406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159</v>
      </c>
      <c r="AU388" s="20" t="s">
        <v>79</v>
      </c>
    </row>
    <row r="389" s="12" customFormat="1" ht="25.92" customHeight="1">
      <c r="A389" s="12"/>
      <c r="B389" s="199"/>
      <c r="C389" s="200"/>
      <c r="D389" s="201" t="s">
        <v>68</v>
      </c>
      <c r="E389" s="202" t="s">
        <v>1020</v>
      </c>
      <c r="F389" s="202" t="s">
        <v>1021</v>
      </c>
      <c r="G389" s="200"/>
      <c r="H389" s="200"/>
      <c r="I389" s="203"/>
      <c r="J389" s="204">
        <f>BK389</f>
        <v>0</v>
      </c>
      <c r="K389" s="200"/>
      <c r="L389" s="205"/>
      <c r="M389" s="206"/>
      <c r="N389" s="207"/>
      <c r="O389" s="207"/>
      <c r="P389" s="208">
        <f>P390</f>
        <v>0</v>
      </c>
      <c r="Q389" s="207"/>
      <c r="R389" s="208">
        <f>R390</f>
        <v>0.39400000000000002</v>
      </c>
      <c r="S389" s="207"/>
      <c r="T389" s="209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79</v>
      </c>
      <c r="AT389" s="211" t="s">
        <v>68</v>
      </c>
      <c r="AU389" s="211" t="s">
        <v>69</v>
      </c>
      <c r="AY389" s="210" t="s">
        <v>151</v>
      </c>
      <c r="BK389" s="212">
        <f>BK390</f>
        <v>0</v>
      </c>
    </row>
    <row r="390" s="12" customFormat="1" ht="22.8" customHeight="1">
      <c r="A390" s="12"/>
      <c r="B390" s="199"/>
      <c r="C390" s="200"/>
      <c r="D390" s="201" t="s">
        <v>68</v>
      </c>
      <c r="E390" s="213" t="s">
        <v>1854</v>
      </c>
      <c r="F390" s="213" t="s">
        <v>1855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SUM(P391:P401)</f>
        <v>0</v>
      </c>
      <c r="Q390" s="207"/>
      <c r="R390" s="208">
        <f>SUM(R391:R401)</f>
        <v>0.39400000000000002</v>
      </c>
      <c r="S390" s="207"/>
      <c r="T390" s="209">
        <f>SUM(T391:T401)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79</v>
      </c>
      <c r="AT390" s="211" t="s">
        <v>68</v>
      </c>
      <c r="AU390" s="211" t="s">
        <v>77</v>
      </c>
      <c r="AY390" s="210" t="s">
        <v>151</v>
      </c>
      <c r="BK390" s="212">
        <f>SUM(BK391:BK401)</f>
        <v>0</v>
      </c>
    </row>
    <row r="391" s="2" customFormat="1" ht="21.75" customHeight="1">
      <c r="A391" s="41"/>
      <c r="B391" s="42"/>
      <c r="C391" s="215" t="s">
        <v>467</v>
      </c>
      <c r="D391" s="215" t="s">
        <v>153</v>
      </c>
      <c r="E391" s="216" t="s">
        <v>1856</v>
      </c>
      <c r="F391" s="217" t="s">
        <v>1857</v>
      </c>
      <c r="G391" s="218" t="s">
        <v>191</v>
      </c>
      <c r="H391" s="219">
        <v>47.509999999999998</v>
      </c>
      <c r="I391" s="220"/>
      <c r="J391" s="221">
        <f>ROUND(I391*H391,2)</f>
        <v>0</v>
      </c>
      <c r="K391" s="217" t="s">
        <v>157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198</v>
      </c>
      <c r="AT391" s="226" t="s">
        <v>153</v>
      </c>
      <c r="AU391" s="226" t="s">
        <v>79</v>
      </c>
      <c r="AY391" s="20" t="s">
        <v>151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198</v>
      </c>
      <c r="BM391" s="226" t="s">
        <v>1858</v>
      </c>
    </row>
    <row r="392" s="2" customFormat="1">
      <c r="A392" s="41"/>
      <c r="B392" s="42"/>
      <c r="C392" s="43"/>
      <c r="D392" s="228" t="s">
        <v>159</v>
      </c>
      <c r="E392" s="43"/>
      <c r="F392" s="229" t="s">
        <v>1859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159</v>
      </c>
      <c r="AU392" s="20" t="s">
        <v>79</v>
      </c>
    </row>
    <row r="393" s="13" customFormat="1">
      <c r="A393" s="13"/>
      <c r="B393" s="233"/>
      <c r="C393" s="234"/>
      <c r="D393" s="235" t="s">
        <v>161</v>
      </c>
      <c r="E393" s="236" t="s">
        <v>19</v>
      </c>
      <c r="F393" s="237" t="s">
        <v>1860</v>
      </c>
      <c r="G393" s="234"/>
      <c r="H393" s="238">
        <v>47.509999999999998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161</v>
      </c>
      <c r="AU393" s="244" t="s">
        <v>79</v>
      </c>
      <c r="AV393" s="13" t="s">
        <v>79</v>
      </c>
      <c r="AW393" s="13" t="s">
        <v>31</v>
      </c>
      <c r="AX393" s="13" t="s">
        <v>69</v>
      </c>
      <c r="AY393" s="244" t="s">
        <v>151</v>
      </c>
    </row>
    <row r="394" s="14" customFormat="1">
      <c r="A394" s="14"/>
      <c r="B394" s="245"/>
      <c r="C394" s="246"/>
      <c r="D394" s="235" t="s">
        <v>161</v>
      </c>
      <c r="E394" s="247" t="s">
        <v>19</v>
      </c>
      <c r="F394" s="248" t="s">
        <v>202</v>
      </c>
      <c r="G394" s="246"/>
      <c r="H394" s="249">
        <v>47.509999999999998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161</v>
      </c>
      <c r="AU394" s="255" t="s">
        <v>79</v>
      </c>
      <c r="AV394" s="14" t="s">
        <v>158</v>
      </c>
      <c r="AW394" s="14" t="s">
        <v>31</v>
      </c>
      <c r="AX394" s="14" t="s">
        <v>77</v>
      </c>
      <c r="AY394" s="255" t="s">
        <v>151</v>
      </c>
    </row>
    <row r="395" s="2" customFormat="1" ht="16.5" customHeight="1">
      <c r="A395" s="41"/>
      <c r="B395" s="42"/>
      <c r="C395" s="257" t="s">
        <v>1861</v>
      </c>
      <c r="D395" s="257" t="s">
        <v>249</v>
      </c>
      <c r="E395" s="258" t="s">
        <v>1862</v>
      </c>
      <c r="F395" s="259" t="s">
        <v>1863</v>
      </c>
      <c r="G395" s="260" t="s">
        <v>230</v>
      </c>
      <c r="H395" s="261">
        <v>0.39400000000000002</v>
      </c>
      <c r="I395" s="262"/>
      <c r="J395" s="263">
        <f>ROUND(I395*H395,2)</f>
        <v>0</v>
      </c>
      <c r="K395" s="259" t="s">
        <v>19</v>
      </c>
      <c r="L395" s="264"/>
      <c r="M395" s="265" t="s">
        <v>19</v>
      </c>
      <c r="N395" s="266" t="s">
        <v>40</v>
      </c>
      <c r="O395" s="87"/>
      <c r="P395" s="224">
        <f>O395*H395</f>
        <v>0</v>
      </c>
      <c r="Q395" s="224">
        <v>1</v>
      </c>
      <c r="R395" s="224">
        <f>Q395*H395</f>
        <v>0.39400000000000002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236</v>
      </c>
      <c r="AT395" s="226" t="s">
        <v>249</v>
      </c>
      <c r="AU395" s="226" t="s">
        <v>79</v>
      </c>
      <c r="AY395" s="20" t="s">
        <v>151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198</v>
      </c>
      <c r="BM395" s="226" t="s">
        <v>1864</v>
      </c>
    </row>
    <row r="396" s="2" customFormat="1">
      <c r="A396" s="41"/>
      <c r="B396" s="42"/>
      <c r="C396" s="43"/>
      <c r="D396" s="235" t="s">
        <v>238</v>
      </c>
      <c r="E396" s="43"/>
      <c r="F396" s="256" t="s">
        <v>1865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238</v>
      </c>
      <c r="AU396" s="20" t="s">
        <v>79</v>
      </c>
    </row>
    <row r="397" s="13" customFormat="1">
      <c r="A397" s="13"/>
      <c r="B397" s="233"/>
      <c r="C397" s="234"/>
      <c r="D397" s="235" t="s">
        <v>161</v>
      </c>
      <c r="E397" s="236" t="s">
        <v>19</v>
      </c>
      <c r="F397" s="237" t="s">
        <v>1866</v>
      </c>
      <c r="G397" s="234"/>
      <c r="H397" s="238">
        <v>0.373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161</v>
      </c>
      <c r="AU397" s="244" t="s">
        <v>79</v>
      </c>
      <c r="AV397" s="13" t="s">
        <v>79</v>
      </c>
      <c r="AW397" s="13" t="s">
        <v>31</v>
      </c>
      <c r="AX397" s="13" t="s">
        <v>69</v>
      </c>
      <c r="AY397" s="244" t="s">
        <v>151</v>
      </c>
    </row>
    <row r="398" s="13" customFormat="1">
      <c r="A398" s="13"/>
      <c r="B398" s="233"/>
      <c r="C398" s="234"/>
      <c r="D398" s="235" t="s">
        <v>161</v>
      </c>
      <c r="E398" s="236" t="s">
        <v>19</v>
      </c>
      <c r="F398" s="237" t="s">
        <v>1867</v>
      </c>
      <c r="G398" s="234"/>
      <c r="H398" s="238">
        <v>0.021000000000000001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161</v>
      </c>
      <c r="AU398" s="244" t="s">
        <v>79</v>
      </c>
      <c r="AV398" s="13" t="s">
        <v>79</v>
      </c>
      <c r="AW398" s="13" t="s">
        <v>31</v>
      </c>
      <c r="AX398" s="13" t="s">
        <v>69</v>
      </c>
      <c r="AY398" s="244" t="s">
        <v>151</v>
      </c>
    </row>
    <row r="399" s="14" customFormat="1">
      <c r="A399" s="14"/>
      <c r="B399" s="245"/>
      <c r="C399" s="246"/>
      <c r="D399" s="235" t="s">
        <v>161</v>
      </c>
      <c r="E399" s="247" t="s">
        <v>19</v>
      </c>
      <c r="F399" s="248" t="s">
        <v>202</v>
      </c>
      <c r="G399" s="246"/>
      <c r="H399" s="249">
        <v>0.39400000000000002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161</v>
      </c>
      <c r="AU399" s="255" t="s">
        <v>79</v>
      </c>
      <c r="AV399" s="14" t="s">
        <v>158</v>
      </c>
      <c r="AW399" s="14" t="s">
        <v>31</v>
      </c>
      <c r="AX399" s="14" t="s">
        <v>77</v>
      </c>
      <c r="AY399" s="255" t="s">
        <v>151</v>
      </c>
    </row>
    <row r="400" s="2" customFormat="1" ht="24.15" customHeight="1">
      <c r="A400" s="41"/>
      <c r="B400" s="42"/>
      <c r="C400" s="215" t="s">
        <v>879</v>
      </c>
      <c r="D400" s="215" t="s">
        <v>153</v>
      </c>
      <c r="E400" s="216" t="s">
        <v>1868</v>
      </c>
      <c r="F400" s="217" t="s">
        <v>1869</v>
      </c>
      <c r="G400" s="218" t="s">
        <v>230</v>
      </c>
      <c r="H400" s="219">
        <v>0.39400000000000002</v>
      </c>
      <c r="I400" s="220"/>
      <c r="J400" s="221">
        <f>ROUND(I400*H400,2)</f>
        <v>0</v>
      </c>
      <c r="K400" s="217" t="s">
        <v>157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198</v>
      </c>
      <c r="AT400" s="226" t="s">
        <v>153</v>
      </c>
      <c r="AU400" s="226" t="s">
        <v>79</v>
      </c>
      <c r="AY400" s="20" t="s">
        <v>151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77</v>
      </c>
      <c r="BK400" s="227">
        <f>ROUND(I400*H400,2)</f>
        <v>0</v>
      </c>
      <c r="BL400" s="20" t="s">
        <v>198</v>
      </c>
      <c r="BM400" s="226" t="s">
        <v>1870</v>
      </c>
    </row>
    <row r="401" s="2" customFormat="1">
      <c r="A401" s="41"/>
      <c r="B401" s="42"/>
      <c r="C401" s="43"/>
      <c r="D401" s="228" t="s">
        <v>159</v>
      </c>
      <c r="E401" s="43"/>
      <c r="F401" s="229" t="s">
        <v>1871</v>
      </c>
      <c r="G401" s="43"/>
      <c r="H401" s="43"/>
      <c r="I401" s="230"/>
      <c r="J401" s="43"/>
      <c r="K401" s="43"/>
      <c r="L401" s="47"/>
      <c r="M401" s="270"/>
      <c r="N401" s="271"/>
      <c r="O401" s="272"/>
      <c r="P401" s="272"/>
      <c r="Q401" s="272"/>
      <c r="R401" s="272"/>
      <c r="S401" s="272"/>
      <c r="T401" s="273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159</v>
      </c>
      <c r="AU401" s="20" t="s">
        <v>79</v>
      </c>
    </row>
    <row r="402" s="2" customFormat="1" ht="6.96" customHeight="1">
      <c r="A402" s="41"/>
      <c r="B402" s="62"/>
      <c r="C402" s="63"/>
      <c r="D402" s="63"/>
      <c r="E402" s="63"/>
      <c r="F402" s="63"/>
      <c r="G402" s="63"/>
      <c r="H402" s="63"/>
      <c r="I402" s="63"/>
      <c r="J402" s="63"/>
      <c r="K402" s="63"/>
      <c r="L402" s="47"/>
      <c r="M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</sheetData>
  <sheetProtection sheet="1" autoFilter="0" formatColumns="0" formatRows="0" objects="1" scenarios="1" spinCount="100000" saltValue="0fUOMmM3DkhWnZB+X9a9G1odo+NLmK8pGxFzEkhMtNO+C6VJahQmlL/8zhzlMHP3oJC7I8Li9U3fYmYLCUiqpg==" hashValue="kV8TbrA4GnaoTK7v/w2d+2maquGzpCRofzzcOJrO3C9XWnPlRLgQpUZ65XC5Mr8c3jrydlSGuhRIrNhhPb1EyA==" algorithmName="SHA-512" password="88A1"/>
  <autoFilter ref="C91:K4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19005132"/>
    <hyperlink ref="F98" r:id="rId2" display="https://podminky.urs.cz/item/CS_URS_2024_01/119005151"/>
    <hyperlink ref="F100" r:id="rId3" display="https://podminky.urs.cz/item/CS_URS_2024_01/180405114"/>
    <hyperlink ref="F110" r:id="rId4" display="https://podminky.urs.cz/item/CS_URS_2024_01/181351003"/>
    <hyperlink ref="F119" r:id="rId5" display="https://podminky.urs.cz/item/CS_URS_2024_01/181351005"/>
    <hyperlink ref="F128" r:id="rId6" display="https://podminky.urs.cz/item/CS_URS_2024_01/181351104"/>
    <hyperlink ref="F143" r:id="rId7" display="https://podminky.urs.cz/item/CS_URS_2024_01/181411131"/>
    <hyperlink ref="F149" r:id="rId8" display="https://podminky.urs.cz/item/CS_URS_2024_01/181411141"/>
    <hyperlink ref="F155" r:id="rId9" display="https://podminky.urs.cz/item/CS_URS_2024_01/181411141"/>
    <hyperlink ref="F159" r:id="rId10" display="https://podminky.urs.cz/item/CS_URS_2024_01/183101213"/>
    <hyperlink ref="F170" r:id="rId11" display="https://podminky.urs.cz/item/CS_URS_2024_01/183101221"/>
    <hyperlink ref="F187" r:id="rId12" display="https://podminky.urs.cz/item/CS_URS_2024_01/183111213"/>
    <hyperlink ref="F196" r:id="rId13" display="https://podminky.urs.cz/item/CS_URS_2024_01/183211313"/>
    <hyperlink ref="F206" r:id="rId14" display="https://podminky.urs.cz/item/CS_URS_2024_01/183211322"/>
    <hyperlink ref="F237" r:id="rId15" display="https://podminky.urs.cz/item/CS_URS_2024_01/183403153"/>
    <hyperlink ref="F245" r:id="rId16" display="https://podminky.urs.cz/item/CS_URS_2024_01/183403161"/>
    <hyperlink ref="F248" r:id="rId17" display="https://podminky.urs.cz/item/CS_URS_2024_01/183403371"/>
    <hyperlink ref="F251" r:id="rId18" display="https://podminky.urs.cz/item/CS_URS_2024_01/184102111"/>
    <hyperlink ref="F265" r:id="rId19" display="https://podminky.urs.cz/item/CS_URS_2024_01/184102113"/>
    <hyperlink ref="F280" r:id="rId20" display="https://podminky.urs.cz/item/CS_URS_2024_01/184102118"/>
    <hyperlink ref="F286" r:id="rId21" display="https://podminky.urs.cz/item/CS_URS_2024_01/184215133"/>
    <hyperlink ref="F291" r:id="rId22" display="https://podminky.urs.cz/item/CS_URS_2024_01/184215412"/>
    <hyperlink ref="F298" r:id="rId23" display="https://podminky.urs.cz/item/CS_URS_2024_01/184813161"/>
    <hyperlink ref="F303" r:id="rId24" display="https://podminky.urs.cz/item/CS_URS_2024_01/184813511"/>
    <hyperlink ref="F311" r:id="rId25" display="https://podminky.urs.cz/item/CS_URS_2024_01/184851411"/>
    <hyperlink ref="F313" r:id="rId26" display="https://podminky.urs.cz/item/CS_URS_2024_01/184851511"/>
    <hyperlink ref="F315" r:id="rId27" display="https://podminky.urs.cz/item/CS_URS_2024_01/184911151"/>
    <hyperlink ref="F328" r:id="rId28" display="https://podminky.urs.cz/item/CS_URS_2024_01/184911421"/>
    <hyperlink ref="F337" r:id="rId29" display="https://podminky.urs.cz/item/CS_URS_2024_01/185802113"/>
    <hyperlink ref="F347" r:id="rId30" display="https://podminky.urs.cz/item/CS_URS_2024_01/185802114"/>
    <hyperlink ref="F363" r:id="rId31" display="https://podminky.urs.cz/item/CS_URS_2024_01/185851121"/>
    <hyperlink ref="F374" r:id="rId32" display="https://podminky.urs.cz/item/CS_URS_2024_01/211971110"/>
    <hyperlink ref="F379" r:id="rId33" display="https://podminky.urs.cz/item/CS_URS_2024_01/212752411"/>
    <hyperlink ref="F382" r:id="rId34" display="https://podminky.urs.cz/item/CS_URS_2024_01/894812051"/>
    <hyperlink ref="F384" r:id="rId35" display="https://podminky.urs.cz/item/CS_URS_2024_01/899922811"/>
    <hyperlink ref="F388" r:id="rId36" display="https://podminky.urs.cz/item/CS_URS_2024_01/998231411"/>
    <hyperlink ref="F392" r:id="rId37" display="https://podminky.urs.cz/item/CS_URS_2024_01/767991004"/>
    <hyperlink ref="F401" r:id="rId38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1" customFormat="1" ht="12" customHeight="1">
      <c r="B8" s="23"/>
      <c r="D8" s="145" t="s">
        <v>121</v>
      </c>
      <c r="L8" s="23"/>
    </row>
    <row r="9" s="2" customFormat="1" ht="16.5" customHeight="1">
      <c r="A9" s="41"/>
      <c r="B9" s="47"/>
      <c r="C9" s="41"/>
      <c r="D9" s="41"/>
      <c r="E9" s="146" t="s">
        <v>1407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1408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1872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29. 1. 2024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ROUND((SUM(BE91:BE146)),  2)</f>
        <v>0</v>
      </c>
      <c r="G35" s="41"/>
      <c r="H35" s="41"/>
      <c r="I35" s="160">
        <v>0.20999999999999999</v>
      </c>
      <c r="J35" s="159">
        <f>ROUND(((SUM(BE91:BE146))*I35),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ROUND((SUM(BF91:BF146)),  2)</f>
        <v>0</v>
      </c>
      <c r="G36" s="41"/>
      <c r="H36" s="41"/>
      <c r="I36" s="160">
        <v>0.12</v>
      </c>
      <c r="J36" s="159">
        <f>ROUND(((SUM(BF91:BF146))*I36),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ROUND((SUM(BG91:BG146)),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ROUND((SUM(BH91:BH146)),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ROUND((SUM(BI91:BI146)),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123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19-2023-1 - Revitalizace veřejného prostranství v Líbeznicích u bytových domů, k.ú. Líbeznice - I.etapa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1407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1408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Následná péče po dobu 4 let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29. 1. 2024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124</v>
      </c>
      <c r="D61" s="174"/>
      <c r="E61" s="174"/>
      <c r="F61" s="174"/>
      <c r="G61" s="174"/>
      <c r="H61" s="174"/>
      <c r="I61" s="174"/>
      <c r="J61" s="175" t="s">
        <v>125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126</v>
      </c>
    </row>
    <row r="64" s="9" customFormat="1" ht="24.96" customHeight="1">
      <c r="A64" s="9"/>
      <c r="B64" s="177"/>
      <c r="C64" s="178"/>
      <c r="D64" s="179" t="s">
        <v>127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128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1873</v>
      </c>
      <c r="E66" s="185"/>
      <c r="F66" s="185"/>
      <c r="G66" s="185"/>
      <c r="H66" s="185"/>
      <c r="I66" s="185"/>
      <c r="J66" s="186">
        <f>J94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1874</v>
      </c>
      <c r="E67" s="185"/>
      <c r="F67" s="185"/>
      <c r="G67" s="185"/>
      <c r="H67" s="185"/>
      <c r="I67" s="185"/>
      <c r="J67" s="186">
        <f>J117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1875</v>
      </c>
      <c r="E68" s="185"/>
      <c r="F68" s="185"/>
      <c r="G68" s="185"/>
      <c r="H68" s="185"/>
      <c r="I68" s="185"/>
      <c r="J68" s="186">
        <f>J140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133</v>
      </c>
      <c r="E69" s="185"/>
      <c r="F69" s="185"/>
      <c r="G69" s="185"/>
      <c r="H69" s="185"/>
      <c r="I69" s="185"/>
      <c r="J69" s="186">
        <f>J144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19-2023-1 - Revitalizace veřejného prostranství v Líbeznicích u bytových domů, k.ú. Líbeznice - I.etapa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121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1407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1408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02 - Následná péče po dobu 4 let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29. 1. 2024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137</v>
      </c>
      <c r="D90" s="191" t="s">
        <v>54</v>
      </c>
      <c r="E90" s="191" t="s">
        <v>50</v>
      </c>
      <c r="F90" s="191" t="s">
        <v>51</v>
      </c>
      <c r="G90" s="191" t="s">
        <v>138</v>
      </c>
      <c r="H90" s="191" t="s">
        <v>139</v>
      </c>
      <c r="I90" s="191" t="s">
        <v>140</v>
      </c>
      <c r="J90" s="191" t="s">
        <v>125</v>
      </c>
      <c r="K90" s="192" t="s">
        <v>141</v>
      </c>
      <c r="L90" s="193"/>
      <c r="M90" s="95" t="s">
        <v>19</v>
      </c>
      <c r="N90" s="96" t="s">
        <v>39</v>
      </c>
      <c r="O90" s="96" t="s">
        <v>142</v>
      </c>
      <c r="P90" s="96" t="s">
        <v>143</v>
      </c>
      <c r="Q90" s="96" t="s">
        <v>144</v>
      </c>
      <c r="R90" s="96" t="s">
        <v>145</v>
      </c>
      <c r="S90" s="96" t="s">
        <v>146</v>
      </c>
      <c r="T90" s="97" t="s">
        <v>147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148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6.4126795999999997</v>
      </c>
      <c r="S91" s="99"/>
      <c r="T91" s="197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126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149</v>
      </c>
      <c r="F92" s="202" t="s">
        <v>150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P93+P144</f>
        <v>0</v>
      </c>
      <c r="Q92" s="207"/>
      <c r="R92" s="208">
        <f>R93+R144</f>
        <v>6.4126795999999997</v>
      </c>
      <c r="S92" s="207"/>
      <c r="T92" s="209">
        <f>T93+T144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69</v>
      </c>
      <c r="AY92" s="210" t="s">
        <v>151</v>
      </c>
      <c r="BK92" s="212">
        <f>BK93+BK144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77</v>
      </c>
      <c r="F93" s="213" t="s">
        <v>152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P94+P117+P140</f>
        <v>0</v>
      </c>
      <c r="Q93" s="207"/>
      <c r="R93" s="208">
        <f>R94+R117+R140</f>
        <v>6.4126795999999997</v>
      </c>
      <c r="S93" s="207"/>
      <c r="T93" s="209">
        <f>T94+T117+T140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77</v>
      </c>
      <c r="AY93" s="210" t="s">
        <v>151</v>
      </c>
      <c r="BK93" s="212">
        <f>BK94+BK117+BK140</f>
        <v>0</v>
      </c>
    </row>
    <row r="94" s="12" customFormat="1" ht="20.88" customHeight="1">
      <c r="A94" s="12"/>
      <c r="B94" s="199"/>
      <c r="C94" s="200"/>
      <c r="D94" s="201" t="s">
        <v>68</v>
      </c>
      <c r="E94" s="213" t="s">
        <v>1876</v>
      </c>
      <c r="F94" s="213" t="s">
        <v>1877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SUM(P95:P116)</f>
        <v>0</v>
      </c>
      <c r="Q94" s="207"/>
      <c r="R94" s="208">
        <f>SUM(R95:R116)</f>
        <v>0.32303000000000004</v>
      </c>
      <c r="S94" s="207"/>
      <c r="T94" s="209">
        <f>SUM(T95:T116)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79</v>
      </c>
      <c r="AY94" s="210" t="s">
        <v>151</v>
      </c>
      <c r="BK94" s="212">
        <f>SUM(BK95:BK116)</f>
        <v>0</v>
      </c>
    </row>
    <row r="95" s="2" customFormat="1" ht="21.75" customHeight="1">
      <c r="A95" s="41"/>
      <c r="B95" s="42"/>
      <c r="C95" s="215" t="s">
        <v>77</v>
      </c>
      <c r="D95" s="215" t="s">
        <v>153</v>
      </c>
      <c r="E95" s="216" t="s">
        <v>1730</v>
      </c>
      <c r="F95" s="217" t="s">
        <v>1731</v>
      </c>
      <c r="G95" s="218" t="s">
        <v>363</v>
      </c>
      <c r="H95" s="219">
        <v>40</v>
      </c>
      <c r="I95" s="220"/>
      <c r="J95" s="221">
        <f>ROUND(I95*H95,2)</f>
        <v>0</v>
      </c>
      <c r="K95" s="217" t="s">
        <v>157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158</v>
      </c>
      <c r="AT95" s="226" t="s">
        <v>153</v>
      </c>
      <c r="AU95" s="226" t="s">
        <v>167</v>
      </c>
      <c r="AY95" s="20" t="s">
        <v>151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158</v>
      </c>
      <c r="BM95" s="226" t="s">
        <v>1878</v>
      </c>
    </row>
    <row r="96" s="2" customFormat="1">
      <c r="A96" s="41"/>
      <c r="B96" s="42"/>
      <c r="C96" s="43"/>
      <c r="D96" s="228" t="s">
        <v>159</v>
      </c>
      <c r="E96" s="43"/>
      <c r="F96" s="229" t="s">
        <v>1733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159</v>
      </c>
      <c r="AU96" s="20" t="s">
        <v>167</v>
      </c>
    </row>
    <row r="97" s="15" customFormat="1">
      <c r="A97" s="15"/>
      <c r="B97" s="274"/>
      <c r="C97" s="275"/>
      <c r="D97" s="235" t="s">
        <v>161</v>
      </c>
      <c r="E97" s="276" t="s">
        <v>19</v>
      </c>
      <c r="F97" s="277" t="s">
        <v>1879</v>
      </c>
      <c r="G97" s="275"/>
      <c r="H97" s="276" t="s">
        <v>19</v>
      </c>
      <c r="I97" s="278"/>
      <c r="J97" s="275"/>
      <c r="K97" s="275"/>
      <c r="L97" s="279"/>
      <c r="M97" s="280"/>
      <c r="N97" s="281"/>
      <c r="O97" s="281"/>
      <c r="P97" s="281"/>
      <c r="Q97" s="281"/>
      <c r="R97" s="281"/>
      <c r="S97" s="281"/>
      <c r="T97" s="282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83" t="s">
        <v>161</v>
      </c>
      <c r="AU97" s="283" t="s">
        <v>167</v>
      </c>
      <c r="AV97" s="15" t="s">
        <v>77</v>
      </c>
      <c r="AW97" s="15" t="s">
        <v>31</v>
      </c>
      <c r="AX97" s="15" t="s">
        <v>69</v>
      </c>
      <c r="AY97" s="283" t="s">
        <v>151</v>
      </c>
    </row>
    <row r="98" s="13" customFormat="1">
      <c r="A98" s="13"/>
      <c r="B98" s="233"/>
      <c r="C98" s="234"/>
      <c r="D98" s="235" t="s">
        <v>161</v>
      </c>
      <c r="E98" s="236" t="s">
        <v>19</v>
      </c>
      <c r="F98" s="237" t="s">
        <v>1880</v>
      </c>
      <c r="G98" s="234"/>
      <c r="H98" s="238">
        <v>40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161</v>
      </c>
      <c r="AU98" s="244" t="s">
        <v>167</v>
      </c>
      <c r="AV98" s="13" t="s">
        <v>79</v>
      </c>
      <c r="AW98" s="13" t="s">
        <v>31</v>
      </c>
      <c r="AX98" s="13" t="s">
        <v>77</v>
      </c>
      <c r="AY98" s="244" t="s">
        <v>151</v>
      </c>
    </row>
    <row r="99" s="2" customFormat="1" ht="16.5" customHeight="1">
      <c r="A99" s="41"/>
      <c r="B99" s="42"/>
      <c r="C99" s="257" t="s">
        <v>79</v>
      </c>
      <c r="D99" s="257" t="s">
        <v>249</v>
      </c>
      <c r="E99" s="258" t="s">
        <v>1735</v>
      </c>
      <c r="F99" s="259" t="s">
        <v>1736</v>
      </c>
      <c r="G99" s="260" t="s">
        <v>197</v>
      </c>
      <c r="H99" s="261">
        <v>1.6120000000000001</v>
      </c>
      <c r="I99" s="262"/>
      <c r="J99" s="263">
        <f>ROUND(I99*H99,2)</f>
        <v>0</v>
      </c>
      <c r="K99" s="259" t="s">
        <v>157</v>
      </c>
      <c r="L99" s="264"/>
      <c r="M99" s="265" t="s">
        <v>19</v>
      </c>
      <c r="N99" s="266" t="s">
        <v>40</v>
      </c>
      <c r="O99" s="87"/>
      <c r="P99" s="224">
        <f>O99*H99</f>
        <v>0</v>
      </c>
      <c r="Q99" s="224">
        <v>0.20000000000000001</v>
      </c>
      <c r="R99" s="224">
        <f>Q99*H99</f>
        <v>0.32240000000000002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175</v>
      </c>
      <c r="AT99" s="226" t="s">
        <v>249</v>
      </c>
      <c r="AU99" s="226" t="s">
        <v>167</v>
      </c>
      <c r="AY99" s="20" t="s">
        <v>151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158</v>
      </c>
      <c r="BM99" s="226" t="s">
        <v>1881</v>
      </c>
    </row>
    <row r="100" s="13" customFormat="1">
      <c r="A100" s="13"/>
      <c r="B100" s="233"/>
      <c r="C100" s="234"/>
      <c r="D100" s="235" t="s">
        <v>161</v>
      </c>
      <c r="E100" s="234"/>
      <c r="F100" s="237" t="s">
        <v>1882</v>
      </c>
      <c r="G100" s="234"/>
      <c r="H100" s="238">
        <v>1.6120000000000001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161</v>
      </c>
      <c r="AU100" s="244" t="s">
        <v>167</v>
      </c>
      <c r="AV100" s="13" t="s">
        <v>79</v>
      </c>
      <c r="AW100" s="13" t="s">
        <v>4</v>
      </c>
      <c r="AX100" s="13" t="s">
        <v>77</v>
      </c>
      <c r="AY100" s="244" t="s">
        <v>151</v>
      </c>
    </row>
    <row r="101" s="2" customFormat="1" ht="16.5" customHeight="1">
      <c r="A101" s="41"/>
      <c r="B101" s="42"/>
      <c r="C101" s="215" t="s">
        <v>167</v>
      </c>
      <c r="D101" s="215" t="s">
        <v>153</v>
      </c>
      <c r="E101" s="216" t="s">
        <v>1883</v>
      </c>
      <c r="F101" s="217" t="s">
        <v>1884</v>
      </c>
      <c r="G101" s="218" t="s">
        <v>363</v>
      </c>
      <c r="H101" s="219">
        <v>56</v>
      </c>
      <c r="I101" s="220"/>
      <c r="J101" s="221">
        <f>ROUND(I101*H101,2)</f>
        <v>0</v>
      </c>
      <c r="K101" s="217" t="s">
        <v>157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158</v>
      </c>
      <c r="AT101" s="226" t="s">
        <v>153</v>
      </c>
      <c r="AU101" s="226" t="s">
        <v>167</v>
      </c>
      <c r="AY101" s="20" t="s">
        <v>151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158</v>
      </c>
      <c r="BM101" s="226" t="s">
        <v>1885</v>
      </c>
    </row>
    <row r="102" s="2" customFormat="1">
      <c r="A102" s="41"/>
      <c r="B102" s="42"/>
      <c r="C102" s="43"/>
      <c r="D102" s="228" t="s">
        <v>159</v>
      </c>
      <c r="E102" s="43"/>
      <c r="F102" s="229" t="s">
        <v>1886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159</v>
      </c>
      <c r="AU102" s="20" t="s">
        <v>167</v>
      </c>
    </row>
    <row r="103" s="13" customFormat="1">
      <c r="A103" s="13"/>
      <c r="B103" s="233"/>
      <c r="C103" s="234"/>
      <c r="D103" s="235" t="s">
        <v>161</v>
      </c>
      <c r="E103" s="236" t="s">
        <v>19</v>
      </c>
      <c r="F103" s="237" t="s">
        <v>1887</v>
      </c>
      <c r="G103" s="234"/>
      <c r="H103" s="238">
        <v>56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161</v>
      </c>
      <c r="AU103" s="244" t="s">
        <v>167</v>
      </c>
      <c r="AV103" s="13" t="s">
        <v>79</v>
      </c>
      <c r="AW103" s="13" t="s">
        <v>31</v>
      </c>
      <c r="AX103" s="13" t="s">
        <v>77</v>
      </c>
      <c r="AY103" s="244" t="s">
        <v>151</v>
      </c>
    </row>
    <row r="104" s="2" customFormat="1" ht="16.5" customHeight="1">
      <c r="A104" s="41"/>
      <c r="B104" s="42"/>
      <c r="C104" s="215" t="s">
        <v>158</v>
      </c>
      <c r="D104" s="215" t="s">
        <v>153</v>
      </c>
      <c r="E104" s="216" t="s">
        <v>1888</v>
      </c>
      <c r="F104" s="217" t="s">
        <v>1889</v>
      </c>
      <c r="G104" s="218" t="s">
        <v>363</v>
      </c>
      <c r="H104" s="219">
        <v>35</v>
      </c>
      <c r="I104" s="220"/>
      <c r="J104" s="221">
        <f>ROUND(I104*H104,2)</f>
        <v>0</v>
      </c>
      <c r="K104" s="217" t="s">
        <v>157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1.8E-05</v>
      </c>
      <c r="R104" s="224">
        <f>Q104*H104</f>
        <v>0.00063000000000000003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158</v>
      </c>
      <c r="AT104" s="226" t="s">
        <v>153</v>
      </c>
      <c r="AU104" s="226" t="s">
        <v>167</v>
      </c>
      <c r="AY104" s="20" t="s">
        <v>151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158</v>
      </c>
      <c r="BM104" s="226" t="s">
        <v>1890</v>
      </c>
    </row>
    <row r="105" s="2" customFormat="1">
      <c r="A105" s="41"/>
      <c r="B105" s="42"/>
      <c r="C105" s="43"/>
      <c r="D105" s="228" t="s">
        <v>159</v>
      </c>
      <c r="E105" s="43"/>
      <c r="F105" s="229" t="s">
        <v>1891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159</v>
      </c>
      <c r="AU105" s="20" t="s">
        <v>167</v>
      </c>
    </row>
    <row r="106" s="13" customFormat="1">
      <c r="A106" s="13"/>
      <c r="B106" s="233"/>
      <c r="C106" s="234"/>
      <c r="D106" s="235" t="s">
        <v>161</v>
      </c>
      <c r="E106" s="236" t="s">
        <v>19</v>
      </c>
      <c r="F106" s="237" t="s">
        <v>1892</v>
      </c>
      <c r="G106" s="234"/>
      <c r="H106" s="238">
        <v>35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161</v>
      </c>
      <c r="AU106" s="244" t="s">
        <v>167</v>
      </c>
      <c r="AV106" s="13" t="s">
        <v>79</v>
      </c>
      <c r="AW106" s="13" t="s">
        <v>31</v>
      </c>
      <c r="AX106" s="13" t="s">
        <v>77</v>
      </c>
      <c r="AY106" s="244" t="s">
        <v>151</v>
      </c>
    </row>
    <row r="107" s="2" customFormat="1" ht="16.5" customHeight="1">
      <c r="A107" s="41"/>
      <c r="B107" s="42"/>
      <c r="C107" s="215" t="s">
        <v>178</v>
      </c>
      <c r="D107" s="215" t="s">
        <v>153</v>
      </c>
      <c r="E107" s="216" t="s">
        <v>1893</v>
      </c>
      <c r="F107" s="217" t="s">
        <v>1894</v>
      </c>
      <c r="G107" s="218" t="s">
        <v>156</v>
      </c>
      <c r="H107" s="219">
        <v>20</v>
      </c>
      <c r="I107" s="220"/>
      <c r="J107" s="221">
        <f>ROUND(I107*H107,2)</f>
        <v>0</v>
      </c>
      <c r="K107" s="217" t="s">
        <v>157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158</v>
      </c>
      <c r="AT107" s="226" t="s">
        <v>153</v>
      </c>
      <c r="AU107" s="226" t="s">
        <v>167</v>
      </c>
      <c r="AY107" s="20" t="s">
        <v>151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158</v>
      </c>
      <c r="BM107" s="226" t="s">
        <v>1895</v>
      </c>
    </row>
    <row r="108" s="2" customFormat="1">
      <c r="A108" s="41"/>
      <c r="B108" s="42"/>
      <c r="C108" s="43"/>
      <c r="D108" s="228" t="s">
        <v>159</v>
      </c>
      <c r="E108" s="43"/>
      <c r="F108" s="229" t="s">
        <v>1896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159</v>
      </c>
      <c r="AU108" s="20" t="s">
        <v>167</v>
      </c>
    </row>
    <row r="109" s="13" customFormat="1">
      <c r="A109" s="13"/>
      <c r="B109" s="233"/>
      <c r="C109" s="234"/>
      <c r="D109" s="235" t="s">
        <v>161</v>
      </c>
      <c r="E109" s="236" t="s">
        <v>19</v>
      </c>
      <c r="F109" s="237" t="s">
        <v>1897</v>
      </c>
      <c r="G109" s="234"/>
      <c r="H109" s="238">
        <v>20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161</v>
      </c>
      <c r="AU109" s="244" t="s">
        <v>167</v>
      </c>
      <c r="AV109" s="13" t="s">
        <v>79</v>
      </c>
      <c r="AW109" s="13" t="s">
        <v>31</v>
      </c>
      <c r="AX109" s="13" t="s">
        <v>77</v>
      </c>
      <c r="AY109" s="244" t="s">
        <v>151</v>
      </c>
    </row>
    <row r="110" s="2" customFormat="1" ht="16.5" customHeight="1">
      <c r="A110" s="41"/>
      <c r="B110" s="42"/>
      <c r="C110" s="215" t="s">
        <v>170</v>
      </c>
      <c r="D110" s="215" t="s">
        <v>153</v>
      </c>
      <c r="E110" s="216" t="s">
        <v>1898</v>
      </c>
      <c r="F110" s="217" t="s">
        <v>1899</v>
      </c>
      <c r="G110" s="218" t="s">
        <v>197</v>
      </c>
      <c r="H110" s="219">
        <v>42</v>
      </c>
      <c r="I110" s="220"/>
      <c r="J110" s="221">
        <f>ROUND(I110*H110,2)</f>
        <v>0</v>
      </c>
      <c r="K110" s="217" t="s">
        <v>157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158</v>
      </c>
      <c r="AT110" s="226" t="s">
        <v>153</v>
      </c>
      <c r="AU110" s="226" t="s">
        <v>167</v>
      </c>
      <c r="AY110" s="20" t="s">
        <v>151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158</v>
      </c>
      <c r="BM110" s="226" t="s">
        <v>1900</v>
      </c>
    </row>
    <row r="111" s="2" customFormat="1">
      <c r="A111" s="41"/>
      <c r="B111" s="42"/>
      <c r="C111" s="43"/>
      <c r="D111" s="228" t="s">
        <v>159</v>
      </c>
      <c r="E111" s="43"/>
      <c r="F111" s="229" t="s">
        <v>1901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159</v>
      </c>
      <c r="AU111" s="20" t="s">
        <v>167</v>
      </c>
    </row>
    <row r="112" s="13" customFormat="1">
      <c r="A112" s="13"/>
      <c r="B112" s="233"/>
      <c r="C112" s="234"/>
      <c r="D112" s="235" t="s">
        <v>161</v>
      </c>
      <c r="E112" s="236" t="s">
        <v>19</v>
      </c>
      <c r="F112" s="237" t="s">
        <v>1902</v>
      </c>
      <c r="G112" s="234"/>
      <c r="H112" s="238">
        <v>42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161</v>
      </c>
      <c r="AU112" s="244" t="s">
        <v>167</v>
      </c>
      <c r="AV112" s="13" t="s">
        <v>79</v>
      </c>
      <c r="AW112" s="13" t="s">
        <v>31</v>
      </c>
      <c r="AX112" s="13" t="s">
        <v>77</v>
      </c>
      <c r="AY112" s="244" t="s">
        <v>151</v>
      </c>
    </row>
    <row r="113" s="2" customFormat="1" ht="16.5" customHeight="1">
      <c r="A113" s="41"/>
      <c r="B113" s="42"/>
      <c r="C113" s="215" t="s">
        <v>188</v>
      </c>
      <c r="D113" s="215" t="s">
        <v>153</v>
      </c>
      <c r="E113" s="216" t="s">
        <v>1819</v>
      </c>
      <c r="F113" s="217" t="s">
        <v>1820</v>
      </c>
      <c r="G113" s="218" t="s">
        <v>197</v>
      </c>
      <c r="H113" s="219">
        <v>42</v>
      </c>
      <c r="I113" s="220"/>
      <c r="J113" s="221">
        <f>ROUND(I113*H113,2)</f>
        <v>0</v>
      </c>
      <c r="K113" s="217" t="s">
        <v>157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158</v>
      </c>
      <c r="AT113" s="226" t="s">
        <v>153</v>
      </c>
      <c r="AU113" s="226" t="s">
        <v>167</v>
      </c>
      <c r="AY113" s="20" t="s">
        <v>151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158</v>
      </c>
      <c r="BM113" s="226" t="s">
        <v>1903</v>
      </c>
    </row>
    <row r="114" s="2" customFormat="1">
      <c r="A114" s="41"/>
      <c r="B114" s="42"/>
      <c r="C114" s="43"/>
      <c r="D114" s="228" t="s">
        <v>159</v>
      </c>
      <c r="E114" s="43"/>
      <c r="F114" s="229" t="s">
        <v>1822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159</v>
      </c>
      <c r="AU114" s="20" t="s">
        <v>167</v>
      </c>
    </row>
    <row r="115" s="2" customFormat="1" ht="16.5" customHeight="1">
      <c r="A115" s="41"/>
      <c r="B115" s="42"/>
      <c r="C115" s="215" t="s">
        <v>175</v>
      </c>
      <c r="D115" s="215" t="s">
        <v>153</v>
      </c>
      <c r="E115" s="216" t="s">
        <v>1904</v>
      </c>
      <c r="F115" s="217" t="s">
        <v>1905</v>
      </c>
      <c r="G115" s="218" t="s">
        <v>197</v>
      </c>
      <c r="H115" s="219">
        <v>42</v>
      </c>
      <c r="I115" s="220"/>
      <c r="J115" s="221">
        <f>ROUND(I115*H115,2)</f>
        <v>0</v>
      </c>
      <c r="K115" s="217" t="s">
        <v>157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158</v>
      </c>
      <c r="AT115" s="226" t="s">
        <v>153</v>
      </c>
      <c r="AU115" s="226" t="s">
        <v>167</v>
      </c>
      <c r="AY115" s="20" t="s">
        <v>151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158</v>
      </c>
      <c r="BM115" s="226" t="s">
        <v>1906</v>
      </c>
    </row>
    <row r="116" s="2" customFormat="1">
      <c r="A116" s="41"/>
      <c r="B116" s="42"/>
      <c r="C116" s="43"/>
      <c r="D116" s="228" t="s">
        <v>159</v>
      </c>
      <c r="E116" s="43"/>
      <c r="F116" s="229" t="s">
        <v>1907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159</v>
      </c>
      <c r="AU116" s="20" t="s">
        <v>167</v>
      </c>
    </row>
    <row r="117" s="12" customFormat="1" ht="20.88" customHeight="1">
      <c r="A117" s="12"/>
      <c r="B117" s="199"/>
      <c r="C117" s="200"/>
      <c r="D117" s="201" t="s">
        <v>68</v>
      </c>
      <c r="E117" s="213" t="s">
        <v>1908</v>
      </c>
      <c r="F117" s="213" t="s">
        <v>1909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SUM(P118:P139)</f>
        <v>0</v>
      </c>
      <c r="Q117" s="207"/>
      <c r="R117" s="208">
        <f>SUM(R118:R139)</f>
        <v>6.0896495999999996</v>
      </c>
      <c r="S117" s="207"/>
      <c r="T117" s="209">
        <f>SUM(T118:T139)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77</v>
      </c>
      <c r="AT117" s="211" t="s">
        <v>68</v>
      </c>
      <c r="AU117" s="211" t="s">
        <v>79</v>
      </c>
      <c r="AY117" s="210" t="s">
        <v>151</v>
      </c>
      <c r="BK117" s="212">
        <f>SUM(BK118:BK139)</f>
        <v>0</v>
      </c>
    </row>
    <row r="118" s="2" customFormat="1" ht="16.5" customHeight="1">
      <c r="A118" s="41"/>
      <c r="B118" s="42"/>
      <c r="C118" s="215" t="s">
        <v>203</v>
      </c>
      <c r="D118" s="215" t="s">
        <v>153</v>
      </c>
      <c r="E118" s="216" t="s">
        <v>1910</v>
      </c>
      <c r="F118" s="217" t="s">
        <v>1911</v>
      </c>
      <c r="G118" s="218" t="s">
        <v>156</v>
      </c>
      <c r="H118" s="219">
        <v>708</v>
      </c>
      <c r="I118" s="220"/>
      <c r="J118" s="221">
        <f>ROUND(I118*H118,2)</f>
        <v>0</v>
      </c>
      <c r="K118" s="217" t="s">
        <v>157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158</v>
      </c>
      <c r="AT118" s="226" t="s">
        <v>153</v>
      </c>
      <c r="AU118" s="226" t="s">
        <v>167</v>
      </c>
      <c r="AY118" s="20" t="s">
        <v>151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158</v>
      </c>
      <c r="BM118" s="226" t="s">
        <v>1912</v>
      </c>
    </row>
    <row r="119" s="2" customFormat="1">
      <c r="A119" s="41"/>
      <c r="B119" s="42"/>
      <c r="C119" s="43"/>
      <c r="D119" s="228" t="s">
        <v>159</v>
      </c>
      <c r="E119" s="43"/>
      <c r="F119" s="229" t="s">
        <v>1913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159</v>
      </c>
      <c r="AU119" s="20" t="s">
        <v>167</v>
      </c>
    </row>
    <row r="120" s="13" customFormat="1">
      <c r="A120" s="13"/>
      <c r="B120" s="233"/>
      <c r="C120" s="234"/>
      <c r="D120" s="235" t="s">
        <v>161</v>
      </c>
      <c r="E120" s="236" t="s">
        <v>19</v>
      </c>
      <c r="F120" s="237" t="s">
        <v>1914</v>
      </c>
      <c r="G120" s="234"/>
      <c r="H120" s="238">
        <v>708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161</v>
      </c>
      <c r="AU120" s="244" t="s">
        <v>167</v>
      </c>
      <c r="AV120" s="13" t="s">
        <v>79</v>
      </c>
      <c r="AW120" s="13" t="s">
        <v>31</v>
      </c>
      <c r="AX120" s="13" t="s">
        <v>77</v>
      </c>
      <c r="AY120" s="244" t="s">
        <v>151</v>
      </c>
    </row>
    <row r="121" s="2" customFormat="1" ht="16.5" customHeight="1">
      <c r="A121" s="41"/>
      <c r="B121" s="42"/>
      <c r="C121" s="215" t="s">
        <v>181</v>
      </c>
      <c r="D121" s="215" t="s">
        <v>153</v>
      </c>
      <c r="E121" s="216" t="s">
        <v>1781</v>
      </c>
      <c r="F121" s="217" t="s">
        <v>1782</v>
      </c>
      <c r="G121" s="218" t="s">
        <v>156</v>
      </c>
      <c r="H121" s="219">
        <v>708</v>
      </c>
      <c r="I121" s="220"/>
      <c r="J121" s="221">
        <f>ROUND(I121*H121,2)</f>
        <v>0</v>
      </c>
      <c r="K121" s="217" t="s">
        <v>157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158</v>
      </c>
      <c r="AT121" s="226" t="s">
        <v>153</v>
      </c>
      <c r="AU121" s="226" t="s">
        <v>167</v>
      </c>
      <c r="AY121" s="20" t="s">
        <v>151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158</v>
      </c>
      <c r="BM121" s="226" t="s">
        <v>1915</v>
      </c>
    </row>
    <row r="122" s="2" customFormat="1">
      <c r="A122" s="41"/>
      <c r="B122" s="42"/>
      <c r="C122" s="43"/>
      <c r="D122" s="228" t="s">
        <v>159</v>
      </c>
      <c r="E122" s="43"/>
      <c r="F122" s="229" t="s">
        <v>1784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159</v>
      </c>
      <c r="AU122" s="20" t="s">
        <v>167</v>
      </c>
    </row>
    <row r="123" s="13" customFormat="1">
      <c r="A123" s="13"/>
      <c r="B123" s="233"/>
      <c r="C123" s="234"/>
      <c r="D123" s="235" t="s">
        <v>161</v>
      </c>
      <c r="E123" s="236" t="s">
        <v>19</v>
      </c>
      <c r="F123" s="237" t="s">
        <v>1916</v>
      </c>
      <c r="G123" s="234"/>
      <c r="H123" s="238">
        <v>708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161</v>
      </c>
      <c r="AU123" s="244" t="s">
        <v>167</v>
      </c>
      <c r="AV123" s="13" t="s">
        <v>79</v>
      </c>
      <c r="AW123" s="13" t="s">
        <v>31</v>
      </c>
      <c r="AX123" s="13" t="s">
        <v>77</v>
      </c>
      <c r="AY123" s="244" t="s">
        <v>151</v>
      </c>
    </row>
    <row r="124" s="2" customFormat="1" ht="16.5" customHeight="1">
      <c r="A124" s="41"/>
      <c r="B124" s="42"/>
      <c r="C124" s="257" t="s">
        <v>217</v>
      </c>
      <c r="D124" s="257" t="s">
        <v>249</v>
      </c>
      <c r="E124" s="258" t="s">
        <v>1735</v>
      </c>
      <c r="F124" s="259" t="s">
        <v>1736</v>
      </c>
      <c r="G124" s="260" t="s">
        <v>197</v>
      </c>
      <c r="H124" s="261">
        <v>30.443999999999999</v>
      </c>
      <c r="I124" s="262"/>
      <c r="J124" s="263">
        <f>ROUND(I124*H124,2)</f>
        <v>0</v>
      </c>
      <c r="K124" s="259" t="s">
        <v>157</v>
      </c>
      <c r="L124" s="264"/>
      <c r="M124" s="265" t="s">
        <v>19</v>
      </c>
      <c r="N124" s="266" t="s">
        <v>40</v>
      </c>
      <c r="O124" s="87"/>
      <c r="P124" s="224">
        <f>O124*H124</f>
        <v>0</v>
      </c>
      <c r="Q124" s="224">
        <v>0.20000000000000001</v>
      </c>
      <c r="R124" s="224">
        <f>Q124*H124</f>
        <v>6.0888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175</v>
      </c>
      <c r="AT124" s="226" t="s">
        <v>249</v>
      </c>
      <c r="AU124" s="226" t="s">
        <v>167</v>
      </c>
      <c r="AY124" s="20" t="s">
        <v>151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158</v>
      </c>
      <c r="BM124" s="226" t="s">
        <v>1917</v>
      </c>
    </row>
    <row r="125" s="13" customFormat="1">
      <c r="A125" s="13"/>
      <c r="B125" s="233"/>
      <c r="C125" s="234"/>
      <c r="D125" s="235" t="s">
        <v>161</v>
      </c>
      <c r="E125" s="234"/>
      <c r="F125" s="237" t="s">
        <v>1918</v>
      </c>
      <c r="G125" s="234"/>
      <c r="H125" s="238">
        <v>30.443999999999999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161</v>
      </c>
      <c r="AU125" s="244" t="s">
        <v>167</v>
      </c>
      <c r="AV125" s="13" t="s">
        <v>79</v>
      </c>
      <c r="AW125" s="13" t="s">
        <v>4</v>
      </c>
      <c r="AX125" s="13" t="s">
        <v>77</v>
      </c>
      <c r="AY125" s="244" t="s">
        <v>151</v>
      </c>
    </row>
    <row r="126" s="2" customFormat="1" ht="16.5" customHeight="1">
      <c r="A126" s="41"/>
      <c r="B126" s="42"/>
      <c r="C126" s="215" t="s">
        <v>8</v>
      </c>
      <c r="D126" s="215" t="s">
        <v>153</v>
      </c>
      <c r="E126" s="216" t="s">
        <v>1919</v>
      </c>
      <c r="F126" s="217" t="s">
        <v>1920</v>
      </c>
      <c r="G126" s="218" t="s">
        <v>197</v>
      </c>
      <c r="H126" s="219">
        <v>4.9560000000000004</v>
      </c>
      <c r="I126" s="220"/>
      <c r="J126" s="221">
        <f>ROUND(I126*H126,2)</f>
        <v>0</v>
      </c>
      <c r="K126" s="217" t="s">
        <v>157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158</v>
      </c>
      <c r="AT126" s="226" t="s">
        <v>153</v>
      </c>
      <c r="AU126" s="226" t="s">
        <v>167</v>
      </c>
      <c r="AY126" s="20" t="s">
        <v>151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158</v>
      </c>
      <c r="BM126" s="226" t="s">
        <v>1921</v>
      </c>
    </row>
    <row r="127" s="2" customFormat="1">
      <c r="A127" s="41"/>
      <c r="B127" s="42"/>
      <c r="C127" s="43"/>
      <c r="D127" s="228" t="s">
        <v>159</v>
      </c>
      <c r="E127" s="43"/>
      <c r="F127" s="229" t="s">
        <v>1922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159</v>
      </c>
      <c r="AU127" s="20" t="s">
        <v>167</v>
      </c>
    </row>
    <row r="128" s="15" customFormat="1">
      <c r="A128" s="15"/>
      <c r="B128" s="274"/>
      <c r="C128" s="275"/>
      <c r="D128" s="235" t="s">
        <v>161</v>
      </c>
      <c r="E128" s="276" t="s">
        <v>19</v>
      </c>
      <c r="F128" s="277" t="s">
        <v>1923</v>
      </c>
      <c r="G128" s="275"/>
      <c r="H128" s="276" t="s">
        <v>19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3" t="s">
        <v>161</v>
      </c>
      <c r="AU128" s="283" t="s">
        <v>167</v>
      </c>
      <c r="AV128" s="15" t="s">
        <v>77</v>
      </c>
      <c r="AW128" s="15" t="s">
        <v>31</v>
      </c>
      <c r="AX128" s="15" t="s">
        <v>69</v>
      </c>
      <c r="AY128" s="283" t="s">
        <v>151</v>
      </c>
    </row>
    <row r="129" s="13" customFormat="1">
      <c r="A129" s="13"/>
      <c r="B129" s="233"/>
      <c r="C129" s="234"/>
      <c r="D129" s="235" t="s">
        <v>161</v>
      </c>
      <c r="E129" s="236" t="s">
        <v>19</v>
      </c>
      <c r="F129" s="237" t="s">
        <v>1924</v>
      </c>
      <c r="G129" s="234"/>
      <c r="H129" s="238">
        <v>4.9560000000000004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161</v>
      </c>
      <c r="AU129" s="244" t="s">
        <v>167</v>
      </c>
      <c r="AV129" s="13" t="s">
        <v>79</v>
      </c>
      <c r="AW129" s="13" t="s">
        <v>31</v>
      </c>
      <c r="AX129" s="13" t="s">
        <v>77</v>
      </c>
      <c r="AY129" s="244" t="s">
        <v>151</v>
      </c>
    </row>
    <row r="130" s="2" customFormat="1" ht="16.5" customHeight="1">
      <c r="A130" s="41"/>
      <c r="B130" s="42"/>
      <c r="C130" s="215" t="s">
        <v>227</v>
      </c>
      <c r="D130" s="215" t="s">
        <v>153</v>
      </c>
      <c r="E130" s="216" t="s">
        <v>1925</v>
      </c>
      <c r="F130" s="217" t="s">
        <v>1926</v>
      </c>
      <c r="G130" s="218" t="s">
        <v>156</v>
      </c>
      <c r="H130" s="219">
        <v>2832</v>
      </c>
      <c r="I130" s="220"/>
      <c r="J130" s="221">
        <f>ROUND(I130*H130,2)</f>
        <v>0</v>
      </c>
      <c r="K130" s="217" t="s">
        <v>157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2.9999999999999999E-07</v>
      </c>
      <c r="R130" s="224">
        <f>Q130*H130</f>
        <v>0.00084959999999999994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158</v>
      </c>
      <c r="AT130" s="226" t="s">
        <v>153</v>
      </c>
      <c r="AU130" s="226" t="s">
        <v>167</v>
      </c>
      <c r="AY130" s="20" t="s">
        <v>151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158</v>
      </c>
      <c r="BM130" s="226" t="s">
        <v>1927</v>
      </c>
    </row>
    <row r="131" s="2" customFormat="1">
      <c r="A131" s="41"/>
      <c r="B131" s="42"/>
      <c r="C131" s="43"/>
      <c r="D131" s="228" t="s">
        <v>159</v>
      </c>
      <c r="E131" s="43"/>
      <c r="F131" s="229" t="s">
        <v>1928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159</v>
      </c>
      <c r="AU131" s="20" t="s">
        <v>167</v>
      </c>
    </row>
    <row r="132" s="13" customFormat="1">
      <c r="A132" s="13"/>
      <c r="B132" s="233"/>
      <c r="C132" s="234"/>
      <c r="D132" s="235" t="s">
        <v>161</v>
      </c>
      <c r="E132" s="236" t="s">
        <v>19</v>
      </c>
      <c r="F132" s="237" t="s">
        <v>1929</v>
      </c>
      <c r="G132" s="234"/>
      <c r="H132" s="238">
        <v>2832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161</v>
      </c>
      <c r="AU132" s="244" t="s">
        <v>167</v>
      </c>
      <c r="AV132" s="13" t="s">
        <v>79</v>
      </c>
      <c r="AW132" s="13" t="s">
        <v>31</v>
      </c>
      <c r="AX132" s="13" t="s">
        <v>77</v>
      </c>
      <c r="AY132" s="244" t="s">
        <v>151</v>
      </c>
    </row>
    <row r="133" s="2" customFormat="1" ht="16.5" customHeight="1">
      <c r="A133" s="41"/>
      <c r="B133" s="42"/>
      <c r="C133" s="215" t="s">
        <v>192</v>
      </c>
      <c r="D133" s="215" t="s">
        <v>153</v>
      </c>
      <c r="E133" s="216" t="s">
        <v>1819</v>
      </c>
      <c r="F133" s="217" t="s">
        <v>1820</v>
      </c>
      <c r="G133" s="218" t="s">
        <v>197</v>
      </c>
      <c r="H133" s="219">
        <v>4.9560000000000004</v>
      </c>
      <c r="I133" s="220"/>
      <c r="J133" s="221">
        <f>ROUND(I133*H133,2)</f>
        <v>0</v>
      </c>
      <c r="K133" s="217" t="s">
        <v>157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158</v>
      </c>
      <c r="AT133" s="226" t="s">
        <v>153</v>
      </c>
      <c r="AU133" s="226" t="s">
        <v>167</v>
      </c>
      <c r="AY133" s="20" t="s">
        <v>151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158</v>
      </c>
      <c r="BM133" s="226" t="s">
        <v>1930</v>
      </c>
    </row>
    <row r="134" s="2" customFormat="1">
      <c r="A134" s="41"/>
      <c r="B134" s="42"/>
      <c r="C134" s="43"/>
      <c r="D134" s="228" t="s">
        <v>159</v>
      </c>
      <c r="E134" s="43"/>
      <c r="F134" s="229" t="s">
        <v>1822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159</v>
      </c>
      <c r="AU134" s="20" t="s">
        <v>167</v>
      </c>
    </row>
    <row r="135" s="2" customFormat="1" ht="16.5" customHeight="1">
      <c r="A135" s="41"/>
      <c r="B135" s="42"/>
      <c r="C135" s="215" t="s">
        <v>243</v>
      </c>
      <c r="D135" s="215" t="s">
        <v>153</v>
      </c>
      <c r="E135" s="216" t="s">
        <v>1904</v>
      </c>
      <c r="F135" s="217" t="s">
        <v>1905</v>
      </c>
      <c r="G135" s="218" t="s">
        <v>197</v>
      </c>
      <c r="H135" s="219">
        <v>4.9560000000000004</v>
      </c>
      <c r="I135" s="220"/>
      <c r="J135" s="221">
        <f>ROUND(I135*H135,2)</f>
        <v>0</v>
      </c>
      <c r="K135" s="217" t="s">
        <v>157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158</v>
      </c>
      <c r="AT135" s="226" t="s">
        <v>153</v>
      </c>
      <c r="AU135" s="226" t="s">
        <v>167</v>
      </c>
      <c r="AY135" s="20" t="s">
        <v>151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158</v>
      </c>
      <c r="BM135" s="226" t="s">
        <v>1931</v>
      </c>
    </row>
    <row r="136" s="2" customFormat="1">
      <c r="A136" s="41"/>
      <c r="B136" s="42"/>
      <c r="C136" s="43"/>
      <c r="D136" s="228" t="s">
        <v>159</v>
      </c>
      <c r="E136" s="43"/>
      <c r="F136" s="229" t="s">
        <v>1907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159</v>
      </c>
      <c r="AU136" s="20" t="s">
        <v>167</v>
      </c>
    </row>
    <row r="137" s="2" customFormat="1" ht="16.5" customHeight="1">
      <c r="A137" s="41"/>
      <c r="B137" s="42"/>
      <c r="C137" s="215" t="s">
        <v>198</v>
      </c>
      <c r="D137" s="215" t="s">
        <v>153</v>
      </c>
      <c r="E137" s="216" t="s">
        <v>1932</v>
      </c>
      <c r="F137" s="217" t="s">
        <v>1933</v>
      </c>
      <c r="G137" s="218" t="s">
        <v>191</v>
      </c>
      <c r="H137" s="219">
        <v>144</v>
      </c>
      <c r="I137" s="220"/>
      <c r="J137" s="221">
        <f>ROUND(I137*H137,2)</f>
        <v>0</v>
      </c>
      <c r="K137" s="217" t="s">
        <v>157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158</v>
      </c>
      <c r="AT137" s="226" t="s">
        <v>153</v>
      </c>
      <c r="AU137" s="226" t="s">
        <v>167</v>
      </c>
      <c r="AY137" s="20" t="s">
        <v>151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158</v>
      </c>
      <c r="BM137" s="226" t="s">
        <v>1934</v>
      </c>
    </row>
    <row r="138" s="2" customFormat="1">
      <c r="A138" s="41"/>
      <c r="B138" s="42"/>
      <c r="C138" s="43"/>
      <c r="D138" s="228" t="s">
        <v>159</v>
      </c>
      <c r="E138" s="43"/>
      <c r="F138" s="229" t="s">
        <v>1935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159</v>
      </c>
      <c r="AU138" s="20" t="s">
        <v>167</v>
      </c>
    </row>
    <row r="139" s="13" customFormat="1">
      <c r="A139" s="13"/>
      <c r="B139" s="233"/>
      <c r="C139" s="234"/>
      <c r="D139" s="235" t="s">
        <v>161</v>
      </c>
      <c r="E139" s="236" t="s">
        <v>19</v>
      </c>
      <c r="F139" s="237" t="s">
        <v>1936</v>
      </c>
      <c r="G139" s="234"/>
      <c r="H139" s="238">
        <v>144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161</v>
      </c>
      <c r="AU139" s="244" t="s">
        <v>167</v>
      </c>
      <c r="AV139" s="13" t="s">
        <v>79</v>
      </c>
      <c r="AW139" s="13" t="s">
        <v>31</v>
      </c>
      <c r="AX139" s="13" t="s">
        <v>77</v>
      </c>
      <c r="AY139" s="244" t="s">
        <v>151</v>
      </c>
    </row>
    <row r="140" s="12" customFormat="1" ht="20.88" customHeight="1">
      <c r="A140" s="12"/>
      <c r="B140" s="199"/>
      <c r="C140" s="200"/>
      <c r="D140" s="201" t="s">
        <v>68</v>
      </c>
      <c r="E140" s="213" t="s">
        <v>1937</v>
      </c>
      <c r="F140" s="213" t="s">
        <v>1938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SUM(P141:P143)</f>
        <v>0</v>
      </c>
      <c r="Q140" s="207"/>
      <c r="R140" s="208">
        <f>SUM(R141:R143)</f>
        <v>0</v>
      </c>
      <c r="S140" s="207"/>
      <c r="T140" s="20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77</v>
      </c>
      <c r="AT140" s="211" t="s">
        <v>68</v>
      </c>
      <c r="AU140" s="211" t="s">
        <v>79</v>
      </c>
      <c r="AY140" s="210" t="s">
        <v>151</v>
      </c>
      <c r="BK140" s="212">
        <f>SUM(BK141:BK143)</f>
        <v>0</v>
      </c>
    </row>
    <row r="141" s="2" customFormat="1" ht="16.5" customHeight="1">
      <c r="A141" s="41"/>
      <c r="B141" s="42"/>
      <c r="C141" s="215" t="s">
        <v>254</v>
      </c>
      <c r="D141" s="215" t="s">
        <v>153</v>
      </c>
      <c r="E141" s="216" t="s">
        <v>1939</v>
      </c>
      <c r="F141" s="217" t="s">
        <v>1940</v>
      </c>
      <c r="G141" s="218" t="s">
        <v>156</v>
      </c>
      <c r="H141" s="219">
        <v>6456</v>
      </c>
      <c r="I141" s="220"/>
      <c r="J141" s="221">
        <f>ROUND(I141*H141,2)</f>
        <v>0</v>
      </c>
      <c r="K141" s="217" t="s">
        <v>157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158</v>
      </c>
      <c r="AT141" s="226" t="s">
        <v>153</v>
      </c>
      <c r="AU141" s="226" t="s">
        <v>167</v>
      </c>
      <c r="AY141" s="20" t="s">
        <v>151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158</v>
      </c>
      <c r="BM141" s="226" t="s">
        <v>1941</v>
      </c>
    </row>
    <row r="142" s="2" customFormat="1">
      <c r="A142" s="41"/>
      <c r="B142" s="42"/>
      <c r="C142" s="43"/>
      <c r="D142" s="228" t="s">
        <v>159</v>
      </c>
      <c r="E142" s="43"/>
      <c r="F142" s="229" t="s">
        <v>1942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159</v>
      </c>
      <c r="AU142" s="20" t="s">
        <v>167</v>
      </c>
    </row>
    <row r="143" s="13" customFormat="1">
      <c r="A143" s="13"/>
      <c r="B143" s="233"/>
      <c r="C143" s="234"/>
      <c r="D143" s="235" t="s">
        <v>161</v>
      </c>
      <c r="E143" s="236" t="s">
        <v>19</v>
      </c>
      <c r="F143" s="237" t="s">
        <v>1943</v>
      </c>
      <c r="G143" s="234"/>
      <c r="H143" s="238">
        <v>6456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161</v>
      </c>
      <c r="AU143" s="244" t="s">
        <v>167</v>
      </c>
      <c r="AV143" s="13" t="s">
        <v>79</v>
      </c>
      <c r="AW143" s="13" t="s">
        <v>31</v>
      </c>
      <c r="AX143" s="13" t="s">
        <v>77</v>
      </c>
      <c r="AY143" s="244" t="s">
        <v>151</v>
      </c>
    </row>
    <row r="144" s="12" customFormat="1" ht="22.8" customHeight="1">
      <c r="A144" s="12"/>
      <c r="B144" s="199"/>
      <c r="C144" s="200"/>
      <c r="D144" s="201" t="s">
        <v>68</v>
      </c>
      <c r="E144" s="213" t="s">
        <v>488</v>
      </c>
      <c r="F144" s="213" t="s">
        <v>489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SUM(P145:P146)</f>
        <v>0</v>
      </c>
      <c r="Q144" s="207"/>
      <c r="R144" s="208">
        <f>SUM(R145:R146)</f>
        <v>0</v>
      </c>
      <c r="S144" s="207"/>
      <c r="T144" s="20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77</v>
      </c>
      <c r="AT144" s="211" t="s">
        <v>68</v>
      </c>
      <c r="AU144" s="211" t="s">
        <v>77</v>
      </c>
      <c r="AY144" s="210" t="s">
        <v>151</v>
      </c>
      <c r="BK144" s="212">
        <f>SUM(BK145:BK146)</f>
        <v>0</v>
      </c>
    </row>
    <row r="145" s="2" customFormat="1" ht="21.75" customHeight="1">
      <c r="A145" s="41"/>
      <c r="B145" s="42"/>
      <c r="C145" s="215" t="s">
        <v>206</v>
      </c>
      <c r="D145" s="215" t="s">
        <v>153</v>
      </c>
      <c r="E145" s="216" t="s">
        <v>1404</v>
      </c>
      <c r="F145" s="217" t="s">
        <v>1405</v>
      </c>
      <c r="G145" s="218" t="s">
        <v>230</v>
      </c>
      <c r="H145" s="219">
        <v>6.4130000000000003</v>
      </c>
      <c r="I145" s="220"/>
      <c r="J145" s="221">
        <f>ROUND(I145*H145,2)</f>
        <v>0</v>
      </c>
      <c r="K145" s="217" t="s">
        <v>157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158</v>
      </c>
      <c r="AT145" s="226" t="s">
        <v>153</v>
      </c>
      <c r="AU145" s="226" t="s">
        <v>79</v>
      </c>
      <c r="AY145" s="20" t="s">
        <v>151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158</v>
      </c>
      <c r="BM145" s="226" t="s">
        <v>1944</v>
      </c>
    </row>
    <row r="146" s="2" customFormat="1">
      <c r="A146" s="41"/>
      <c r="B146" s="42"/>
      <c r="C146" s="43"/>
      <c r="D146" s="228" t="s">
        <v>159</v>
      </c>
      <c r="E146" s="43"/>
      <c r="F146" s="229" t="s">
        <v>1406</v>
      </c>
      <c r="G146" s="43"/>
      <c r="H146" s="43"/>
      <c r="I146" s="230"/>
      <c r="J146" s="43"/>
      <c r="K146" s="43"/>
      <c r="L146" s="47"/>
      <c r="M146" s="270"/>
      <c r="N146" s="271"/>
      <c r="O146" s="272"/>
      <c r="P146" s="272"/>
      <c r="Q146" s="272"/>
      <c r="R146" s="272"/>
      <c r="S146" s="272"/>
      <c r="T146" s="273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159</v>
      </c>
      <c r="AU146" s="20" t="s">
        <v>79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2bDyx/AXWnd8oR9TJFaZ8LKWCEOAeUQoBWlNjRXZVpIyC66Or9UB0C3++xHYVWY3UxS88S8L4IbwR1l54LhSkw==" hashValue="ktUZsvzNwCItBQHNq26tX1ul05lHDJSLdhefMG8xXDlL5SmriZVBRIdHi2G4iH37TKHSIclXKpENZRBoORPg7g==" algorithmName="SHA-512" password="88A1"/>
  <autoFilter ref="C90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4_01/184215412"/>
    <hyperlink ref="F102" r:id="rId2" display="https://podminky.urs.cz/item/CS_URS_2024_01/184852322"/>
    <hyperlink ref="F105" r:id="rId3" display="https://podminky.urs.cz/item/CS_URS_2024_01/184911111"/>
    <hyperlink ref="F108" r:id="rId4" display="https://podminky.urs.cz/item/CS_URS_2024_01/185804213"/>
    <hyperlink ref="F111" r:id="rId5" display="https://podminky.urs.cz/item/CS_URS_2024_01/185804311"/>
    <hyperlink ref="F114" r:id="rId6" display="https://podminky.urs.cz/item/CS_URS_2024_01/185851121"/>
    <hyperlink ref="F116" r:id="rId7" display="https://podminky.urs.cz/item/CS_URS_2024_01/185851129"/>
    <hyperlink ref="F119" r:id="rId8" display="https://podminky.urs.cz/item/CS_URS_2024_01/184817111"/>
    <hyperlink ref="F122" r:id="rId9" display="https://podminky.urs.cz/item/CS_URS_2024_01/184911421"/>
    <hyperlink ref="F127" r:id="rId10" display="https://podminky.urs.cz/item/CS_URS_2024_01/185804312"/>
    <hyperlink ref="F131" r:id="rId11" display="https://podminky.urs.cz/item/CS_URS_2024_01/185804511"/>
    <hyperlink ref="F134" r:id="rId12" display="https://podminky.urs.cz/item/CS_URS_2024_01/185851121"/>
    <hyperlink ref="F136" r:id="rId13" display="https://podminky.urs.cz/item/CS_URS_2024_01/185851129"/>
    <hyperlink ref="F138" r:id="rId14" display="https://podminky.urs.cz/item/CS_URS_2024_01/919851121"/>
    <hyperlink ref="F142" r:id="rId15" display="https://podminky.urs.cz/item/CS_URS_2024_01/111151131"/>
    <hyperlink ref="F146" r:id="rId16" display="https://podminky.urs.cz/item/CS_URS_2024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1945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ROUND((SUM(BE82:BE124)),  2)</f>
        <v>0</v>
      </c>
      <c r="G33" s="41"/>
      <c r="H33" s="41"/>
      <c r="I33" s="160">
        <v>0.20999999999999999</v>
      </c>
      <c r="J33" s="159">
        <f>ROUND(((SUM(BE82:BE124))*I33),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ROUND((SUM(BF82:BF124)),  2)</f>
        <v>0</v>
      </c>
      <c r="G34" s="41"/>
      <c r="H34" s="41"/>
      <c r="I34" s="160">
        <v>0.12</v>
      </c>
      <c r="J34" s="159">
        <f>ROUND(((SUM(BF82:BF124))*I34),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ROUND((SUM(BG82:BG124)),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ROUND((SUM(BH82:BH124)),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ROUND((SUM(BI82:BI124)),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803 - Terénní úpravy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128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133</v>
      </c>
      <c r="E62" s="185"/>
      <c r="F62" s="185"/>
      <c r="G62" s="185"/>
      <c r="H62" s="185"/>
      <c r="I62" s="185"/>
      <c r="J62" s="186">
        <f>J122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19-2023-1 - Revitalizace veřejného prostranství v Líbeznicích u bytových domů, k.ú. Líbeznice - I.etapa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803 - Terénní úpravy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29. 1. 2024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137</v>
      </c>
      <c r="D81" s="191" t="s">
        <v>54</v>
      </c>
      <c r="E81" s="191" t="s">
        <v>50</v>
      </c>
      <c r="F81" s="191" t="s">
        <v>51</v>
      </c>
      <c r="G81" s="191" t="s">
        <v>138</v>
      </c>
      <c r="H81" s="191" t="s">
        <v>139</v>
      </c>
      <c r="I81" s="191" t="s">
        <v>140</v>
      </c>
      <c r="J81" s="191" t="s">
        <v>125</v>
      </c>
      <c r="K81" s="192" t="s">
        <v>141</v>
      </c>
      <c r="L81" s="193"/>
      <c r="M81" s="95" t="s">
        <v>19</v>
      </c>
      <c r="N81" s="96" t="s">
        <v>39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126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68</v>
      </c>
      <c r="E83" s="202" t="s">
        <v>149</v>
      </c>
      <c r="F83" s="202" t="s">
        <v>150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P84+P122</f>
        <v>0</v>
      </c>
      <c r="Q83" s="207"/>
      <c r="R83" s="208">
        <f>R84+R122</f>
        <v>0</v>
      </c>
      <c r="S83" s="207"/>
      <c r="T83" s="209">
        <f>T84+T122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77</v>
      </c>
      <c r="AT83" s="211" t="s">
        <v>68</v>
      </c>
      <c r="AU83" s="211" t="s">
        <v>69</v>
      </c>
      <c r="AY83" s="210" t="s">
        <v>151</v>
      </c>
      <c r="BK83" s="212">
        <f>BK84+BK122</f>
        <v>0</v>
      </c>
    </row>
    <row r="84" s="12" customFormat="1" ht="22.8" customHeight="1">
      <c r="A84" s="12"/>
      <c r="B84" s="199"/>
      <c r="C84" s="200"/>
      <c r="D84" s="201" t="s">
        <v>68</v>
      </c>
      <c r="E84" s="213" t="s">
        <v>77</v>
      </c>
      <c r="F84" s="213" t="s">
        <v>152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SUM(P85:P121)</f>
        <v>0</v>
      </c>
      <c r="Q84" s="207"/>
      <c r="R84" s="208">
        <f>SUM(R85:R121)</f>
        <v>0</v>
      </c>
      <c r="S84" s="207"/>
      <c r="T84" s="209">
        <f>SUM(T85:T121)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77</v>
      </c>
      <c r="AT84" s="211" t="s">
        <v>68</v>
      </c>
      <c r="AU84" s="211" t="s">
        <v>77</v>
      </c>
      <c r="AY84" s="210" t="s">
        <v>151</v>
      </c>
      <c r="BK84" s="212">
        <f>SUM(BK85:BK121)</f>
        <v>0</v>
      </c>
    </row>
    <row r="85" s="2" customFormat="1" ht="16.5" customHeight="1">
      <c r="A85" s="41"/>
      <c r="B85" s="42"/>
      <c r="C85" s="215" t="s">
        <v>77</v>
      </c>
      <c r="D85" s="215" t="s">
        <v>153</v>
      </c>
      <c r="E85" s="216" t="s">
        <v>1946</v>
      </c>
      <c r="F85" s="217" t="s">
        <v>1947</v>
      </c>
      <c r="G85" s="218" t="s">
        <v>156</v>
      </c>
      <c r="H85" s="219">
        <v>272.18000000000001</v>
      </c>
      <c r="I85" s="220"/>
      <c r="J85" s="221">
        <f>ROUND(I85*H85,2)</f>
        <v>0</v>
      </c>
      <c r="K85" s="217" t="s">
        <v>157</v>
      </c>
      <c r="L85" s="47"/>
      <c r="M85" s="222" t="s">
        <v>19</v>
      </c>
      <c r="N85" s="223" t="s">
        <v>40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158</v>
      </c>
      <c r="AT85" s="226" t="s">
        <v>153</v>
      </c>
      <c r="AU85" s="226" t="s">
        <v>79</v>
      </c>
      <c r="AY85" s="20" t="s">
        <v>151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77</v>
      </c>
      <c r="BK85" s="227">
        <f>ROUND(I85*H85,2)</f>
        <v>0</v>
      </c>
      <c r="BL85" s="20" t="s">
        <v>158</v>
      </c>
      <c r="BM85" s="226" t="s">
        <v>79</v>
      </c>
    </row>
    <row r="86" s="2" customFormat="1">
      <c r="A86" s="41"/>
      <c r="B86" s="42"/>
      <c r="C86" s="43"/>
      <c r="D86" s="228" t="s">
        <v>159</v>
      </c>
      <c r="E86" s="43"/>
      <c r="F86" s="229" t="s">
        <v>1948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159</v>
      </c>
      <c r="AU86" s="20" t="s">
        <v>79</v>
      </c>
    </row>
    <row r="87" s="13" customFormat="1">
      <c r="A87" s="13"/>
      <c r="B87" s="233"/>
      <c r="C87" s="234"/>
      <c r="D87" s="235" t="s">
        <v>161</v>
      </c>
      <c r="E87" s="236" t="s">
        <v>19</v>
      </c>
      <c r="F87" s="237" t="s">
        <v>1949</v>
      </c>
      <c r="G87" s="234"/>
      <c r="H87" s="238">
        <v>272.18000000000001</v>
      </c>
      <c r="I87" s="239"/>
      <c r="J87" s="234"/>
      <c r="K87" s="234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161</v>
      </c>
      <c r="AU87" s="244" t="s">
        <v>79</v>
      </c>
      <c r="AV87" s="13" t="s">
        <v>79</v>
      </c>
      <c r="AW87" s="13" t="s">
        <v>31</v>
      </c>
      <c r="AX87" s="13" t="s">
        <v>77</v>
      </c>
      <c r="AY87" s="244" t="s">
        <v>151</v>
      </c>
    </row>
    <row r="88" s="2" customFormat="1" ht="16.5" customHeight="1">
      <c r="A88" s="41"/>
      <c r="B88" s="42"/>
      <c r="C88" s="215" t="s">
        <v>79</v>
      </c>
      <c r="D88" s="215" t="s">
        <v>153</v>
      </c>
      <c r="E88" s="216" t="s">
        <v>1950</v>
      </c>
      <c r="F88" s="217" t="s">
        <v>1951</v>
      </c>
      <c r="G88" s="218" t="s">
        <v>156</v>
      </c>
      <c r="H88" s="219">
        <v>164.5</v>
      </c>
      <c r="I88" s="220"/>
      <c r="J88" s="221">
        <f>ROUND(I88*H88,2)</f>
        <v>0</v>
      </c>
      <c r="K88" s="217" t="s">
        <v>157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158</v>
      </c>
      <c r="AT88" s="226" t="s">
        <v>153</v>
      </c>
      <c r="AU88" s="226" t="s">
        <v>79</v>
      </c>
      <c r="AY88" s="20" t="s">
        <v>151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158</v>
      </c>
      <c r="BM88" s="226" t="s">
        <v>158</v>
      </c>
    </row>
    <row r="89" s="2" customFormat="1">
      <c r="A89" s="41"/>
      <c r="B89" s="42"/>
      <c r="C89" s="43"/>
      <c r="D89" s="228" t="s">
        <v>159</v>
      </c>
      <c r="E89" s="43"/>
      <c r="F89" s="229" t="s">
        <v>1952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159</v>
      </c>
      <c r="AU89" s="20" t="s">
        <v>79</v>
      </c>
    </row>
    <row r="90" s="13" customFormat="1">
      <c r="A90" s="13"/>
      <c r="B90" s="233"/>
      <c r="C90" s="234"/>
      <c r="D90" s="235" t="s">
        <v>161</v>
      </c>
      <c r="E90" s="236" t="s">
        <v>19</v>
      </c>
      <c r="F90" s="237" t="s">
        <v>1953</v>
      </c>
      <c r="G90" s="234"/>
      <c r="H90" s="238">
        <v>164.5</v>
      </c>
      <c r="I90" s="239"/>
      <c r="J90" s="234"/>
      <c r="K90" s="234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161</v>
      </c>
      <c r="AU90" s="244" t="s">
        <v>79</v>
      </c>
      <c r="AV90" s="13" t="s">
        <v>79</v>
      </c>
      <c r="AW90" s="13" t="s">
        <v>31</v>
      </c>
      <c r="AX90" s="13" t="s">
        <v>77</v>
      </c>
      <c r="AY90" s="244" t="s">
        <v>151</v>
      </c>
    </row>
    <row r="91" s="2" customFormat="1" ht="21.75" customHeight="1">
      <c r="A91" s="41"/>
      <c r="B91" s="42"/>
      <c r="C91" s="215" t="s">
        <v>167</v>
      </c>
      <c r="D91" s="215" t="s">
        <v>153</v>
      </c>
      <c r="E91" s="216" t="s">
        <v>523</v>
      </c>
      <c r="F91" s="217" t="s">
        <v>524</v>
      </c>
      <c r="G91" s="218" t="s">
        <v>197</v>
      </c>
      <c r="H91" s="219">
        <v>68.012</v>
      </c>
      <c r="I91" s="220"/>
      <c r="J91" s="221">
        <f>ROUND(I91*H91,2)</f>
        <v>0</v>
      </c>
      <c r="K91" s="217" t="s">
        <v>157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158</v>
      </c>
      <c r="AT91" s="226" t="s">
        <v>153</v>
      </c>
      <c r="AU91" s="226" t="s">
        <v>79</v>
      </c>
      <c r="AY91" s="20" t="s">
        <v>151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158</v>
      </c>
      <c r="BM91" s="226" t="s">
        <v>170</v>
      </c>
    </row>
    <row r="92" s="2" customFormat="1">
      <c r="A92" s="41"/>
      <c r="B92" s="42"/>
      <c r="C92" s="43"/>
      <c r="D92" s="228" t="s">
        <v>159</v>
      </c>
      <c r="E92" s="43"/>
      <c r="F92" s="229" t="s">
        <v>525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159</v>
      </c>
      <c r="AU92" s="20" t="s">
        <v>79</v>
      </c>
    </row>
    <row r="93" s="13" customFormat="1">
      <c r="A93" s="13"/>
      <c r="B93" s="233"/>
      <c r="C93" s="234"/>
      <c r="D93" s="235" t="s">
        <v>161</v>
      </c>
      <c r="E93" s="236" t="s">
        <v>19</v>
      </c>
      <c r="F93" s="237" t="s">
        <v>1954</v>
      </c>
      <c r="G93" s="234"/>
      <c r="H93" s="238">
        <v>68.012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161</v>
      </c>
      <c r="AU93" s="244" t="s">
        <v>79</v>
      </c>
      <c r="AV93" s="13" t="s">
        <v>79</v>
      </c>
      <c r="AW93" s="13" t="s">
        <v>31</v>
      </c>
      <c r="AX93" s="13" t="s">
        <v>77</v>
      </c>
      <c r="AY93" s="244" t="s">
        <v>151</v>
      </c>
    </row>
    <row r="94" s="2" customFormat="1" ht="37.8" customHeight="1">
      <c r="A94" s="41"/>
      <c r="B94" s="42"/>
      <c r="C94" s="215" t="s">
        <v>158</v>
      </c>
      <c r="D94" s="215" t="s">
        <v>153</v>
      </c>
      <c r="E94" s="216" t="s">
        <v>733</v>
      </c>
      <c r="F94" s="217" t="s">
        <v>734</v>
      </c>
      <c r="G94" s="218" t="s">
        <v>197</v>
      </c>
      <c r="H94" s="219">
        <v>49.670000000000002</v>
      </c>
      <c r="I94" s="220"/>
      <c r="J94" s="221">
        <f>ROUND(I94*H94,2)</f>
        <v>0</v>
      </c>
      <c r="K94" s="217" t="s">
        <v>157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158</v>
      </c>
      <c r="AT94" s="226" t="s">
        <v>153</v>
      </c>
      <c r="AU94" s="226" t="s">
        <v>79</v>
      </c>
      <c r="AY94" s="20" t="s">
        <v>151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158</v>
      </c>
      <c r="BM94" s="226" t="s">
        <v>175</v>
      </c>
    </row>
    <row r="95" s="2" customFormat="1">
      <c r="A95" s="41"/>
      <c r="B95" s="42"/>
      <c r="C95" s="43"/>
      <c r="D95" s="228" t="s">
        <v>159</v>
      </c>
      <c r="E95" s="43"/>
      <c r="F95" s="229" t="s">
        <v>736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159</v>
      </c>
      <c r="AU95" s="20" t="s">
        <v>79</v>
      </c>
    </row>
    <row r="96" s="13" customFormat="1">
      <c r="A96" s="13"/>
      <c r="B96" s="233"/>
      <c r="C96" s="234"/>
      <c r="D96" s="235" t="s">
        <v>161</v>
      </c>
      <c r="E96" s="236" t="s">
        <v>19</v>
      </c>
      <c r="F96" s="237" t="s">
        <v>1955</v>
      </c>
      <c r="G96" s="234"/>
      <c r="H96" s="238">
        <v>49.670000000000002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161</v>
      </c>
      <c r="AU96" s="244" t="s">
        <v>79</v>
      </c>
      <c r="AV96" s="13" t="s">
        <v>79</v>
      </c>
      <c r="AW96" s="13" t="s">
        <v>31</v>
      </c>
      <c r="AX96" s="13" t="s">
        <v>77</v>
      </c>
      <c r="AY96" s="244" t="s">
        <v>151</v>
      </c>
    </row>
    <row r="97" s="2" customFormat="1" ht="24.15" customHeight="1">
      <c r="A97" s="41"/>
      <c r="B97" s="42"/>
      <c r="C97" s="215" t="s">
        <v>178</v>
      </c>
      <c r="D97" s="215" t="s">
        <v>153</v>
      </c>
      <c r="E97" s="216" t="s">
        <v>537</v>
      </c>
      <c r="F97" s="217" t="s">
        <v>538</v>
      </c>
      <c r="G97" s="218" t="s">
        <v>197</v>
      </c>
      <c r="H97" s="219">
        <v>49.670000000000002</v>
      </c>
      <c r="I97" s="220"/>
      <c r="J97" s="221">
        <f>ROUND(I97*H97,2)</f>
        <v>0</v>
      </c>
      <c r="K97" s="217" t="s">
        <v>157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158</v>
      </c>
      <c r="AT97" s="226" t="s">
        <v>153</v>
      </c>
      <c r="AU97" s="226" t="s">
        <v>79</v>
      </c>
      <c r="AY97" s="20" t="s">
        <v>151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158</v>
      </c>
      <c r="BM97" s="226" t="s">
        <v>278</v>
      </c>
    </row>
    <row r="98" s="2" customFormat="1">
      <c r="A98" s="41"/>
      <c r="B98" s="42"/>
      <c r="C98" s="43"/>
      <c r="D98" s="228" t="s">
        <v>159</v>
      </c>
      <c r="E98" s="43"/>
      <c r="F98" s="229" t="s">
        <v>539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159</v>
      </c>
      <c r="AU98" s="20" t="s">
        <v>79</v>
      </c>
    </row>
    <row r="99" s="2" customFormat="1" ht="24.15" customHeight="1">
      <c r="A99" s="41"/>
      <c r="B99" s="42"/>
      <c r="C99" s="215" t="s">
        <v>170</v>
      </c>
      <c r="D99" s="215" t="s">
        <v>153</v>
      </c>
      <c r="E99" s="216" t="s">
        <v>1956</v>
      </c>
      <c r="F99" s="217" t="s">
        <v>1957</v>
      </c>
      <c r="G99" s="218" t="s">
        <v>197</v>
      </c>
      <c r="H99" s="219">
        <v>5.9699999999999998</v>
      </c>
      <c r="I99" s="220"/>
      <c r="J99" s="221">
        <f>ROUND(I99*H99,2)</f>
        <v>0</v>
      </c>
      <c r="K99" s="217" t="s">
        <v>157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158</v>
      </c>
      <c r="AT99" s="226" t="s">
        <v>153</v>
      </c>
      <c r="AU99" s="226" t="s">
        <v>79</v>
      </c>
      <c r="AY99" s="20" t="s">
        <v>151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158</v>
      </c>
      <c r="BM99" s="226" t="s">
        <v>214</v>
      </c>
    </row>
    <row r="100" s="2" customFormat="1">
      <c r="A100" s="41"/>
      <c r="B100" s="42"/>
      <c r="C100" s="43"/>
      <c r="D100" s="228" t="s">
        <v>159</v>
      </c>
      <c r="E100" s="43"/>
      <c r="F100" s="229" t="s">
        <v>1958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159</v>
      </c>
      <c r="AU100" s="20" t="s">
        <v>79</v>
      </c>
    </row>
    <row r="101" s="13" customFormat="1">
      <c r="A101" s="13"/>
      <c r="B101" s="233"/>
      <c r="C101" s="234"/>
      <c r="D101" s="235" t="s">
        <v>161</v>
      </c>
      <c r="E101" s="236" t="s">
        <v>19</v>
      </c>
      <c r="F101" s="237" t="s">
        <v>1959</v>
      </c>
      <c r="G101" s="234"/>
      <c r="H101" s="238">
        <v>5.9699999999999998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161</v>
      </c>
      <c r="AU101" s="244" t="s">
        <v>79</v>
      </c>
      <c r="AV101" s="13" t="s">
        <v>79</v>
      </c>
      <c r="AW101" s="13" t="s">
        <v>31</v>
      </c>
      <c r="AX101" s="13" t="s">
        <v>77</v>
      </c>
      <c r="AY101" s="244" t="s">
        <v>151</v>
      </c>
    </row>
    <row r="102" s="2" customFormat="1" ht="33" customHeight="1">
      <c r="A102" s="41"/>
      <c r="B102" s="42"/>
      <c r="C102" s="215" t="s">
        <v>188</v>
      </c>
      <c r="D102" s="215" t="s">
        <v>153</v>
      </c>
      <c r="E102" s="216" t="s">
        <v>1960</v>
      </c>
      <c r="F102" s="217" t="s">
        <v>1961</v>
      </c>
      <c r="G102" s="218" t="s">
        <v>197</v>
      </c>
      <c r="H102" s="219">
        <v>43.700000000000003</v>
      </c>
      <c r="I102" s="220"/>
      <c r="J102" s="221">
        <f>ROUND(I102*H102,2)</f>
        <v>0</v>
      </c>
      <c r="K102" s="217" t="s">
        <v>157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158</v>
      </c>
      <c r="AT102" s="226" t="s">
        <v>153</v>
      </c>
      <c r="AU102" s="226" t="s">
        <v>79</v>
      </c>
      <c r="AY102" s="20" t="s">
        <v>151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158</v>
      </c>
      <c r="BM102" s="226" t="s">
        <v>198</v>
      </c>
    </row>
    <row r="103" s="2" customFormat="1">
      <c r="A103" s="41"/>
      <c r="B103" s="42"/>
      <c r="C103" s="43"/>
      <c r="D103" s="228" t="s">
        <v>159</v>
      </c>
      <c r="E103" s="43"/>
      <c r="F103" s="229" t="s">
        <v>1962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159</v>
      </c>
      <c r="AU103" s="20" t="s">
        <v>79</v>
      </c>
    </row>
    <row r="104" s="2" customFormat="1">
      <c r="A104" s="41"/>
      <c r="B104" s="42"/>
      <c r="C104" s="43"/>
      <c r="D104" s="235" t="s">
        <v>238</v>
      </c>
      <c r="E104" s="43"/>
      <c r="F104" s="256" t="s">
        <v>1963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238</v>
      </c>
      <c r="AU104" s="20" t="s">
        <v>79</v>
      </c>
    </row>
    <row r="105" s="13" customFormat="1">
      <c r="A105" s="13"/>
      <c r="B105" s="233"/>
      <c r="C105" s="234"/>
      <c r="D105" s="235" t="s">
        <v>161</v>
      </c>
      <c r="E105" s="236" t="s">
        <v>19</v>
      </c>
      <c r="F105" s="237" t="s">
        <v>1964</v>
      </c>
      <c r="G105" s="234"/>
      <c r="H105" s="238">
        <v>43.700000000000003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161</v>
      </c>
      <c r="AU105" s="244" t="s">
        <v>79</v>
      </c>
      <c r="AV105" s="13" t="s">
        <v>79</v>
      </c>
      <c r="AW105" s="13" t="s">
        <v>31</v>
      </c>
      <c r="AX105" s="13" t="s">
        <v>77</v>
      </c>
      <c r="AY105" s="244" t="s">
        <v>151</v>
      </c>
    </row>
    <row r="106" s="2" customFormat="1" ht="37.8" customHeight="1">
      <c r="A106" s="41"/>
      <c r="B106" s="42"/>
      <c r="C106" s="215" t="s">
        <v>175</v>
      </c>
      <c r="D106" s="215" t="s">
        <v>153</v>
      </c>
      <c r="E106" s="216" t="s">
        <v>218</v>
      </c>
      <c r="F106" s="217" t="s">
        <v>219</v>
      </c>
      <c r="G106" s="218" t="s">
        <v>197</v>
      </c>
      <c r="H106" s="219">
        <v>165.828</v>
      </c>
      <c r="I106" s="220"/>
      <c r="J106" s="221">
        <f>ROUND(I106*H106,2)</f>
        <v>0</v>
      </c>
      <c r="K106" s="217" t="s">
        <v>157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158</v>
      </c>
      <c r="AT106" s="226" t="s">
        <v>153</v>
      </c>
      <c r="AU106" s="226" t="s">
        <v>79</v>
      </c>
      <c r="AY106" s="20" t="s">
        <v>151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158</v>
      </c>
      <c r="BM106" s="226" t="s">
        <v>181</v>
      </c>
    </row>
    <row r="107" s="2" customFormat="1">
      <c r="A107" s="41"/>
      <c r="B107" s="42"/>
      <c r="C107" s="43"/>
      <c r="D107" s="228" t="s">
        <v>159</v>
      </c>
      <c r="E107" s="43"/>
      <c r="F107" s="229" t="s">
        <v>221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159</v>
      </c>
      <c r="AU107" s="20" t="s">
        <v>79</v>
      </c>
    </row>
    <row r="108" s="2" customFormat="1">
      <c r="A108" s="41"/>
      <c r="B108" s="42"/>
      <c r="C108" s="43"/>
      <c r="D108" s="235" t="s">
        <v>238</v>
      </c>
      <c r="E108" s="43"/>
      <c r="F108" s="256" t="s">
        <v>469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238</v>
      </c>
      <c r="AU108" s="20" t="s">
        <v>79</v>
      </c>
    </row>
    <row r="109" s="13" customFormat="1">
      <c r="A109" s="13"/>
      <c r="B109" s="233"/>
      <c r="C109" s="234"/>
      <c r="D109" s="235" t="s">
        <v>161</v>
      </c>
      <c r="E109" s="236" t="s">
        <v>19</v>
      </c>
      <c r="F109" s="237" t="s">
        <v>1965</v>
      </c>
      <c r="G109" s="234"/>
      <c r="H109" s="238">
        <v>54.436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161</v>
      </c>
      <c r="AU109" s="244" t="s">
        <v>79</v>
      </c>
      <c r="AV109" s="13" t="s">
        <v>79</v>
      </c>
      <c r="AW109" s="13" t="s">
        <v>31</v>
      </c>
      <c r="AX109" s="13" t="s">
        <v>69</v>
      </c>
      <c r="AY109" s="244" t="s">
        <v>151</v>
      </c>
    </row>
    <row r="110" s="13" customFormat="1">
      <c r="A110" s="13"/>
      <c r="B110" s="233"/>
      <c r="C110" s="234"/>
      <c r="D110" s="235" t="s">
        <v>161</v>
      </c>
      <c r="E110" s="236" t="s">
        <v>19</v>
      </c>
      <c r="F110" s="237" t="s">
        <v>1966</v>
      </c>
      <c r="G110" s="234"/>
      <c r="H110" s="238">
        <v>49.350000000000001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161</v>
      </c>
      <c r="AU110" s="244" t="s">
        <v>79</v>
      </c>
      <c r="AV110" s="13" t="s">
        <v>79</v>
      </c>
      <c r="AW110" s="13" t="s">
        <v>31</v>
      </c>
      <c r="AX110" s="13" t="s">
        <v>69</v>
      </c>
      <c r="AY110" s="244" t="s">
        <v>151</v>
      </c>
    </row>
    <row r="111" s="13" customFormat="1">
      <c r="A111" s="13"/>
      <c r="B111" s="233"/>
      <c r="C111" s="234"/>
      <c r="D111" s="235" t="s">
        <v>161</v>
      </c>
      <c r="E111" s="236" t="s">
        <v>19</v>
      </c>
      <c r="F111" s="237" t="s">
        <v>1967</v>
      </c>
      <c r="G111" s="234"/>
      <c r="H111" s="238">
        <v>68.012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161</v>
      </c>
      <c r="AU111" s="244" t="s">
        <v>79</v>
      </c>
      <c r="AV111" s="13" t="s">
        <v>79</v>
      </c>
      <c r="AW111" s="13" t="s">
        <v>31</v>
      </c>
      <c r="AX111" s="13" t="s">
        <v>69</v>
      </c>
      <c r="AY111" s="244" t="s">
        <v>151</v>
      </c>
    </row>
    <row r="112" s="13" customFormat="1">
      <c r="A112" s="13"/>
      <c r="B112" s="233"/>
      <c r="C112" s="234"/>
      <c r="D112" s="235" t="s">
        <v>161</v>
      </c>
      <c r="E112" s="236" t="s">
        <v>19</v>
      </c>
      <c r="F112" s="237" t="s">
        <v>1968</v>
      </c>
      <c r="G112" s="234"/>
      <c r="H112" s="238">
        <v>-5.9699999999999998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161</v>
      </c>
      <c r="AU112" s="244" t="s">
        <v>79</v>
      </c>
      <c r="AV112" s="13" t="s">
        <v>79</v>
      </c>
      <c r="AW112" s="13" t="s">
        <v>31</v>
      </c>
      <c r="AX112" s="13" t="s">
        <v>69</v>
      </c>
      <c r="AY112" s="244" t="s">
        <v>151</v>
      </c>
    </row>
    <row r="113" s="14" customFormat="1">
      <c r="A113" s="14"/>
      <c r="B113" s="245"/>
      <c r="C113" s="246"/>
      <c r="D113" s="235" t="s">
        <v>161</v>
      </c>
      <c r="E113" s="247" t="s">
        <v>19</v>
      </c>
      <c r="F113" s="248" t="s">
        <v>202</v>
      </c>
      <c r="G113" s="246"/>
      <c r="H113" s="249">
        <v>165.828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161</v>
      </c>
      <c r="AU113" s="255" t="s">
        <v>79</v>
      </c>
      <c r="AV113" s="14" t="s">
        <v>158</v>
      </c>
      <c r="AW113" s="14" t="s">
        <v>31</v>
      </c>
      <c r="AX113" s="14" t="s">
        <v>77</v>
      </c>
      <c r="AY113" s="255" t="s">
        <v>151</v>
      </c>
    </row>
    <row r="114" s="2" customFormat="1" ht="24.15" customHeight="1">
      <c r="A114" s="41"/>
      <c r="B114" s="42"/>
      <c r="C114" s="215" t="s">
        <v>203</v>
      </c>
      <c r="D114" s="215" t="s">
        <v>153</v>
      </c>
      <c r="E114" s="216" t="s">
        <v>740</v>
      </c>
      <c r="F114" s="217" t="s">
        <v>741</v>
      </c>
      <c r="G114" s="218" t="s">
        <v>197</v>
      </c>
      <c r="H114" s="219">
        <v>265.16800000000001</v>
      </c>
      <c r="I114" s="220"/>
      <c r="J114" s="221">
        <f>ROUND(I114*H114,2)</f>
        <v>0</v>
      </c>
      <c r="K114" s="217" t="s">
        <v>157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158</v>
      </c>
      <c r="AT114" s="226" t="s">
        <v>153</v>
      </c>
      <c r="AU114" s="226" t="s">
        <v>79</v>
      </c>
      <c r="AY114" s="20" t="s">
        <v>151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158</v>
      </c>
      <c r="BM114" s="226" t="s">
        <v>192</v>
      </c>
    </row>
    <row r="115" s="2" customFormat="1">
      <c r="A115" s="41"/>
      <c r="B115" s="42"/>
      <c r="C115" s="43"/>
      <c r="D115" s="228" t="s">
        <v>159</v>
      </c>
      <c r="E115" s="43"/>
      <c r="F115" s="229" t="s">
        <v>743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159</v>
      </c>
      <c r="AU115" s="20" t="s">
        <v>79</v>
      </c>
    </row>
    <row r="116" s="13" customFormat="1">
      <c r="A116" s="13"/>
      <c r="B116" s="233"/>
      <c r="C116" s="234"/>
      <c r="D116" s="235" t="s">
        <v>161</v>
      </c>
      <c r="E116" s="236" t="s">
        <v>19</v>
      </c>
      <c r="F116" s="237" t="s">
        <v>1969</v>
      </c>
      <c r="G116" s="234"/>
      <c r="H116" s="238">
        <v>99.340000000000003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161</v>
      </c>
      <c r="AU116" s="244" t="s">
        <v>79</v>
      </c>
      <c r="AV116" s="13" t="s">
        <v>79</v>
      </c>
      <c r="AW116" s="13" t="s">
        <v>31</v>
      </c>
      <c r="AX116" s="13" t="s">
        <v>69</v>
      </c>
      <c r="AY116" s="244" t="s">
        <v>151</v>
      </c>
    </row>
    <row r="117" s="13" customFormat="1">
      <c r="A117" s="13"/>
      <c r="B117" s="233"/>
      <c r="C117" s="234"/>
      <c r="D117" s="235" t="s">
        <v>161</v>
      </c>
      <c r="E117" s="236" t="s">
        <v>19</v>
      </c>
      <c r="F117" s="237" t="s">
        <v>1970</v>
      </c>
      <c r="G117" s="234"/>
      <c r="H117" s="238">
        <v>165.828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161</v>
      </c>
      <c r="AU117" s="244" t="s">
        <v>79</v>
      </c>
      <c r="AV117" s="13" t="s">
        <v>79</v>
      </c>
      <c r="AW117" s="13" t="s">
        <v>31</v>
      </c>
      <c r="AX117" s="13" t="s">
        <v>69</v>
      </c>
      <c r="AY117" s="244" t="s">
        <v>151</v>
      </c>
    </row>
    <row r="118" s="14" customFormat="1">
      <c r="A118" s="14"/>
      <c r="B118" s="245"/>
      <c r="C118" s="246"/>
      <c r="D118" s="235" t="s">
        <v>161</v>
      </c>
      <c r="E118" s="247" t="s">
        <v>19</v>
      </c>
      <c r="F118" s="248" t="s">
        <v>202</v>
      </c>
      <c r="G118" s="246"/>
      <c r="H118" s="249">
        <v>265.16800000000001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161</v>
      </c>
      <c r="AU118" s="255" t="s">
        <v>79</v>
      </c>
      <c r="AV118" s="14" t="s">
        <v>158</v>
      </c>
      <c r="AW118" s="14" t="s">
        <v>31</v>
      </c>
      <c r="AX118" s="14" t="s">
        <v>77</v>
      </c>
      <c r="AY118" s="255" t="s">
        <v>151</v>
      </c>
    </row>
    <row r="119" s="2" customFormat="1" ht="24.15" customHeight="1">
      <c r="A119" s="41"/>
      <c r="B119" s="42"/>
      <c r="C119" s="215" t="s">
        <v>181</v>
      </c>
      <c r="D119" s="215" t="s">
        <v>153</v>
      </c>
      <c r="E119" s="216" t="s">
        <v>599</v>
      </c>
      <c r="F119" s="217" t="s">
        <v>484</v>
      </c>
      <c r="G119" s="218" t="s">
        <v>230</v>
      </c>
      <c r="H119" s="219">
        <v>265.32499999999999</v>
      </c>
      <c r="I119" s="220"/>
      <c r="J119" s="221">
        <f>ROUND(I119*H119,2)</f>
        <v>0</v>
      </c>
      <c r="K119" s="217" t="s">
        <v>157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158</v>
      </c>
      <c r="AT119" s="226" t="s">
        <v>153</v>
      </c>
      <c r="AU119" s="226" t="s">
        <v>79</v>
      </c>
      <c r="AY119" s="20" t="s">
        <v>151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158</v>
      </c>
      <c r="BM119" s="226" t="s">
        <v>206</v>
      </c>
    </row>
    <row r="120" s="2" customFormat="1">
      <c r="A120" s="41"/>
      <c r="B120" s="42"/>
      <c r="C120" s="43"/>
      <c r="D120" s="228" t="s">
        <v>159</v>
      </c>
      <c r="E120" s="43"/>
      <c r="F120" s="229" t="s">
        <v>600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159</v>
      </c>
      <c r="AU120" s="20" t="s">
        <v>79</v>
      </c>
    </row>
    <row r="121" s="13" customFormat="1">
      <c r="A121" s="13"/>
      <c r="B121" s="233"/>
      <c r="C121" s="234"/>
      <c r="D121" s="235" t="s">
        <v>161</v>
      </c>
      <c r="E121" s="234"/>
      <c r="F121" s="237" t="s">
        <v>1971</v>
      </c>
      <c r="G121" s="234"/>
      <c r="H121" s="238">
        <v>265.32499999999999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161</v>
      </c>
      <c r="AU121" s="244" t="s">
        <v>79</v>
      </c>
      <c r="AV121" s="13" t="s">
        <v>79</v>
      </c>
      <c r="AW121" s="13" t="s">
        <v>4</v>
      </c>
      <c r="AX121" s="13" t="s">
        <v>77</v>
      </c>
      <c r="AY121" s="244" t="s">
        <v>151</v>
      </c>
    </row>
    <row r="122" s="12" customFormat="1" ht="22.8" customHeight="1">
      <c r="A122" s="12"/>
      <c r="B122" s="199"/>
      <c r="C122" s="200"/>
      <c r="D122" s="201" t="s">
        <v>68</v>
      </c>
      <c r="E122" s="213" t="s">
        <v>488</v>
      </c>
      <c r="F122" s="213" t="s">
        <v>489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SUM(P123:P124)</f>
        <v>0</v>
      </c>
      <c r="Q122" s="207"/>
      <c r="R122" s="208">
        <f>SUM(R123:R124)</f>
        <v>0</v>
      </c>
      <c r="S122" s="207"/>
      <c r="T122" s="209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77</v>
      </c>
      <c r="AT122" s="211" t="s">
        <v>68</v>
      </c>
      <c r="AU122" s="211" t="s">
        <v>77</v>
      </c>
      <c r="AY122" s="210" t="s">
        <v>151</v>
      </c>
      <c r="BK122" s="212">
        <f>SUM(BK123:BK124)</f>
        <v>0</v>
      </c>
    </row>
    <row r="123" s="2" customFormat="1" ht="16.5" customHeight="1">
      <c r="A123" s="41"/>
      <c r="B123" s="42"/>
      <c r="C123" s="215" t="s">
        <v>217</v>
      </c>
      <c r="D123" s="215" t="s">
        <v>153</v>
      </c>
      <c r="E123" s="216" t="s">
        <v>1972</v>
      </c>
      <c r="F123" s="217" t="s">
        <v>1973</v>
      </c>
      <c r="G123" s="218" t="s">
        <v>230</v>
      </c>
      <c r="H123" s="219">
        <v>71.731999999999999</v>
      </c>
      <c r="I123" s="220"/>
      <c r="J123" s="221">
        <f>ROUND(I123*H123,2)</f>
        <v>0</v>
      </c>
      <c r="K123" s="217" t="s">
        <v>157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158</v>
      </c>
      <c r="AT123" s="226" t="s">
        <v>153</v>
      </c>
      <c r="AU123" s="226" t="s">
        <v>79</v>
      </c>
      <c r="AY123" s="20" t="s">
        <v>151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158</v>
      </c>
      <c r="BM123" s="226" t="s">
        <v>331</v>
      </c>
    </row>
    <row r="124" s="2" customFormat="1">
      <c r="A124" s="41"/>
      <c r="B124" s="42"/>
      <c r="C124" s="43"/>
      <c r="D124" s="228" t="s">
        <v>159</v>
      </c>
      <c r="E124" s="43"/>
      <c r="F124" s="229" t="s">
        <v>1974</v>
      </c>
      <c r="G124" s="43"/>
      <c r="H124" s="43"/>
      <c r="I124" s="230"/>
      <c r="J124" s="43"/>
      <c r="K124" s="43"/>
      <c r="L124" s="47"/>
      <c r="M124" s="270"/>
      <c r="N124" s="271"/>
      <c r="O124" s="272"/>
      <c r="P124" s="272"/>
      <c r="Q124" s="272"/>
      <c r="R124" s="272"/>
      <c r="S124" s="272"/>
      <c r="T124" s="273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159</v>
      </c>
      <c r="AU124" s="20" t="s">
        <v>79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3z+b3AFkcWxiKHwn2M4BoHndOTy0BzNJJ4bbvX7o5jrU5FB0omuRVVltkGrpSutPrk2gqfJhRc+bvwT4LCVouQ==" hashValue="Hl/epyWD4j2GNtYrf9dvtmRJoJHR8XHmf6AAGR3vX8vX2KfttP/z6nhL0CS0Iq1KEfkfpPSUzlqutL9kBKuIuQ==" algorithmName="SHA-512" password="88A1"/>
  <autoFilter ref="C81:K12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121151113"/>
    <hyperlink ref="F89" r:id="rId2" display="https://podminky.urs.cz/item/CS_URS_2024_01/121151116"/>
    <hyperlink ref="F92" r:id="rId3" display="https://podminky.urs.cz/item/CS_URS_2024_01/122251103"/>
    <hyperlink ref="F95" r:id="rId4" display="https://podminky.urs.cz/item/CS_URS_2024_01/162351103"/>
    <hyperlink ref="F98" r:id="rId5" display="https://podminky.urs.cz/item/CS_URS_2024_01/171251201"/>
    <hyperlink ref="F100" r:id="rId6" display="https://podminky.urs.cz/item/CS_URS_2024_01/171251101"/>
    <hyperlink ref="F103" r:id="rId7" display="https://podminky.urs.cz/item/CS_URS_2024_01/171152112"/>
    <hyperlink ref="F107" r:id="rId8" display="https://podminky.urs.cz/item/CS_URS_2024_01/162751117"/>
    <hyperlink ref="F115" r:id="rId9" display="https://podminky.urs.cz/item/CS_URS_2024_01/167151111"/>
    <hyperlink ref="F120" r:id="rId10" display="https://podminky.urs.cz/item/CS_URS_2024_01/171201221"/>
    <hyperlink ref="F124" r:id="rId11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1975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ROUND((SUM(BE84:BE128)),  2)</f>
        <v>0</v>
      </c>
      <c r="G33" s="41"/>
      <c r="H33" s="41"/>
      <c r="I33" s="160">
        <v>0.20999999999999999</v>
      </c>
      <c r="J33" s="159">
        <f>ROUND(((SUM(BE84:BE128))*I33),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ROUND((SUM(BF84:BF128)),  2)</f>
        <v>0</v>
      </c>
      <c r="G34" s="41"/>
      <c r="H34" s="41"/>
      <c r="I34" s="160">
        <v>0.12</v>
      </c>
      <c r="J34" s="159">
        <f>ROUND(((SUM(BF84:BF128))*I34),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ROUND((SUM(BG84:BG128)),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ROUND((SUM(BH84:BH128)),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ROUND((SUM(BI84:BI128)),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900 - Mobiliář a herní...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128</v>
      </c>
      <c r="E61" s="185"/>
      <c r="F61" s="185"/>
      <c r="G61" s="185"/>
      <c r="H61" s="185"/>
      <c r="I61" s="185"/>
      <c r="J61" s="186">
        <f>J86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129</v>
      </c>
      <c r="E62" s="185"/>
      <c r="F62" s="185"/>
      <c r="G62" s="185"/>
      <c r="H62" s="185"/>
      <c r="I62" s="185"/>
      <c r="J62" s="186">
        <f>J101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573</v>
      </c>
      <c r="E63" s="185"/>
      <c r="F63" s="185"/>
      <c r="G63" s="185"/>
      <c r="H63" s="185"/>
      <c r="I63" s="185"/>
      <c r="J63" s="186">
        <f>J104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133</v>
      </c>
      <c r="E64" s="185"/>
      <c r="F64" s="185"/>
      <c r="G64" s="185"/>
      <c r="H64" s="185"/>
      <c r="I64" s="185"/>
      <c r="J64" s="186">
        <f>J126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19-2023-1 - Revitalizace veřejného prostranství v Líbeznicích u bytových domů, k.ú. Líbeznice - I.etapa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121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900 - Mobiliář a herní...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29. 1. 2024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137</v>
      </c>
      <c r="D83" s="191" t="s">
        <v>54</v>
      </c>
      <c r="E83" s="191" t="s">
        <v>50</v>
      </c>
      <c r="F83" s="191" t="s">
        <v>51</v>
      </c>
      <c r="G83" s="191" t="s">
        <v>138</v>
      </c>
      <c r="H83" s="191" t="s">
        <v>139</v>
      </c>
      <c r="I83" s="191" t="s">
        <v>140</v>
      </c>
      <c r="J83" s="191" t="s">
        <v>125</v>
      </c>
      <c r="K83" s="192" t="s">
        <v>141</v>
      </c>
      <c r="L83" s="193"/>
      <c r="M83" s="95" t="s">
        <v>19</v>
      </c>
      <c r="N83" s="96" t="s">
        <v>39</v>
      </c>
      <c r="O83" s="96" t="s">
        <v>142</v>
      </c>
      <c r="P83" s="96" t="s">
        <v>143</v>
      </c>
      <c r="Q83" s="96" t="s">
        <v>144</v>
      </c>
      <c r="R83" s="96" t="s">
        <v>145</v>
      </c>
      <c r="S83" s="96" t="s">
        <v>146</v>
      </c>
      <c r="T83" s="97" t="s">
        <v>147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148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</f>
        <v>0</v>
      </c>
      <c r="Q84" s="99"/>
      <c r="R84" s="196">
        <f>R85</f>
        <v>12.064937050559999</v>
      </c>
      <c r="S84" s="99"/>
      <c r="T84" s="197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126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68</v>
      </c>
      <c r="E85" s="202" t="s">
        <v>149</v>
      </c>
      <c r="F85" s="202" t="s">
        <v>150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P86+P101+P104+P126</f>
        <v>0</v>
      </c>
      <c r="Q85" s="207"/>
      <c r="R85" s="208">
        <f>R86+R101+R104+R126</f>
        <v>12.064937050559999</v>
      </c>
      <c r="S85" s="207"/>
      <c r="T85" s="209">
        <f>T86+T101+T104+T126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77</v>
      </c>
      <c r="AT85" s="211" t="s">
        <v>68</v>
      </c>
      <c r="AU85" s="211" t="s">
        <v>69</v>
      </c>
      <c r="AY85" s="210" t="s">
        <v>151</v>
      </c>
      <c r="BK85" s="212">
        <f>BK86+BK101+BK104+BK126</f>
        <v>0</v>
      </c>
    </row>
    <row r="86" s="12" customFormat="1" ht="22.8" customHeight="1">
      <c r="A86" s="12"/>
      <c r="B86" s="199"/>
      <c r="C86" s="200"/>
      <c r="D86" s="201" t="s">
        <v>68</v>
      </c>
      <c r="E86" s="213" t="s">
        <v>77</v>
      </c>
      <c r="F86" s="213" t="s">
        <v>152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SUM(P87:P100)</f>
        <v>0</v>
      </c>
      <c r="Q86" s="207"/>
      <c r="R86" s="208">
        <f>SUM(R87:R100)</f>
        <v>0</v>
      </c>
      <c r="S86" s="207"/>
      <c r="T86" s="209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77</v>
      </c>
      <c r="AT86" s="211" t="s">
        <v>68</v>
      </c>
      <c r="AU86" s="211" t="s">
        <v>77</v>
      </c>
      <c r="AY86" s="210" t="s">
        <v>151</v>
      </c>
      <c r="BK86" s="212">
        <f>SUM(BK87:BK100)</f>
        <v>0</v>
      </c>
    </row>
    <row r="87" s="2" customFormat="1" ht="24.15" customHeight="1">
      <c r="A87" s="41"/>
      <c r="B87" s="42"/>
      <c r="C87" s="215" t="s">
        <v>77</v>
      </c>
      <c r="D87" s="215" t="s">
        <v>153</v>
      </c>
      <c r="E87" s="216" t="s">
        <v>1976</v>
      </c>
      <c r="F87" s="217" t="s">
        <v>1977</v>
      </c>
      <c r="G87" s="218" t="s">
        <v>197</v>
      </c>
      <c r="H87" s="219">
        <v>4.6399999999999997</v>
      </c>
      <c r="I87" s="220"/>
      <c r="J87" s="221">
        <f>ROUND(I87*H87,2)</f>
        <v>0</v>
      </c>
      <c r="K87" s="217" t="s">
        <v>157</v>
      </c>
      <c r="L87" s="47"/>
      <c r="M87" s="222" t="s">
        <v>19</v>
      </c>
      <c r="N87" s="223" t="s">
        <v>40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158</v>
      </c>
      <c r="AT87" s="226" t="s">
        <v>153</v>
      </c>
      <c r="AU87" s="226" t="s">
        <v>79</v>
      </c>
      <c r="AY87" s="20" t="s">
        <v>151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77</v>
      </c>
      <c r="BK87" s="227">
        <f>ROUND(I87*H87,2)</f>
        <v>0</v>
      </c>
      <c r="BL87" s="20" t="s">
        <v>158</v>
      </c>
      <c r="BM87" s="226" t="s">
        <v>79</v>
      </c>
    </row>
    <row r="88" s="2" customFormat="1">
      <c r="A88" s="41"/>
      <c r="B88" s="42"/>
      <c r="C88" s="43"/>
      <c r="D88" s="228" t="s">
        <v>159</v>
      </c>
      <c r="E88" s="43"/>
      <c r="F88" s="229" t="s">
        <v>1978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159</v>
      </c>
      <c r="AU88" s="20" t="s">
        <v>79</v>
      </c>
    </row>
    <row r="89" s="13" customFormat="1">
      <c r="A89" s="13"/>
      <c r="B89" s="233"/>
      <c r="C89" s="234"/>
      <c r="D89" s="235" t="s">
        <v>161</v>
      </c>
      <c r="E89" s="236" t="s">
        <v>19</v>
      </c>
      <c r="F89" s="237" t="s">
        <v>1979</v>
      </c>
      <c r="G89" s="234"/>
      <c r="H89" s="238">
        <v>3.2000000000000002</v>
      </c>
      <c r="I89" s="239"/>
      <c r="J89" s="234"/>
      <c r="K89" s="234"/>
      <c r="L89" s="240"/>
      <c r="M89" s="241"/>
      <c r="N89" s="242"/>
      <c r="O89" s="242"/>
      <c r="P89" s="242"/>
      <c r="Q89" s="242"/>
      <c r="R89" s="242"/>
      <c r="S89" s="242"/>
      <c r="T89" s="24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4" t="s">
        <v>161</v>
      </c>
      <c r="AU89" s="244" t="s">
        <v>79</v>
      </c>
      <c r="AV89" s="13" t="s">
        <v>79</v>
      </c>
      <c r="AW89" s="13" t="s">
        <v>31</v>
      </c>
      <c r="AX89" s="13" t="s">
        <v>69</v>
      </c>
      <c r="AY89" s="244" t="s">
        <v>151</v>
      </c>
    </row>
    <row r="90" s="13" customFormat="1">
      <c r="A90" s="13"/>
      <c r="B90" s="233"/>
      <c r="C90" s="234"/>
      <c r="D90" s="235" t="s">
        <v>161</v>
      </c>
      <c r="E90" s="236" t="s">
        <v>19</v>
      </c>
      <c r="F90" s="237" t="s">
        <v>1980</v>
      </c>
      <c r="G90" s="234"/>
      <c r="H90" s="238">
        <v>0.16</v>
      </c>
      <c r="I90" s="239"/>
      <c r="J90" s="234"/>
      <c r="K90" s="234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161</v>
      </c>
      <c r="AU90" s="244" t="s">
        <v>79</v>
      </c>
      <c r="AV90" s="13" t="s">
        <v>79</v>
      </c>
      <c r="AW90" s="13" t="s">
        <v>31</v>
      </c>
      <c r="AX90" s="13" t="s">
        <v>69</v>
      </c>
      <c r="AY90" s="244" t="s">
        <v>151</v>
      </c>
    </row>
    <row r="91" s="13" customFormat="1">
      <c r="A91" s="13"/>
      <c r="B91" s="233"/>
      <c r="C91" s="234"/>
      <c r="D91" s="235" t="s">
        <v>161</v>
      </c>
      <c r="E91" s="236" t="s">
        <v>19</v>
      </c>
      <c r="F91" s="237" t="s">
        <v>1981</v>
      </c>
      <c r="G91" s="234"/>
      <c r="H91" s="238">
        <v>1.28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161</v>
      </c>
      <c r="AU91" s="244" t="s">
        <v>79</v>
      </c>
      <c r="AV91" s="13" t="s">
        <v>79</v>
      </c>
      <c r="AW91" s="13" t="s">
        <v>31</v>
      </c>
      <c r="AX91" s="13" t="s">
        <v>69</v>
      </c>
      <c r="AY91" s="244" t="s">
        <v>151</v>
      </c>
    </row>
    <row r="92" s="14" customFormat="1">
      <c r="A92" s="14"/>
      <c r="B92" s="245"/>
      <c r="C92" s="246"/>
      <c r="D92" s="235" t="s">
        <v>161</v>
      </c>
      <c r="E92" s="247" t="s">
        <v>19</v>
      </c>
      <c r="F92" s="248" t="s">
        <v>202</v>
      </c>
      <c r="G92" s="246"/>
      <c r="H92" s="249">
        <v>4.6399999999999997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161</v>
      </c>
      <c r="AU92" s="255" t="s">
        <v>79</v>
      </c>
      <c r="AV92" s="14" t="s">
        <v>158</v>
      </c>
      <c r="AW92" s="14" t="s">
        <v>31</v>
      </c>
      <c r="AX92" s="14" t="s">
        <v>77</v>
      </c>
      <c r="AY92" s="255" t="s">
        <v>151</v>
      </c>
    </row>
    <row r="93" s="2" customFormat="1" ht="37.8" customHeight="1">
      <c r="A93" s="41"/>
      <c r="B93" s="42"/>
      <c r="C93" s="215" t="s">
        <v>79</v>
      </c>
      <c r="D93" s="215" t="s">
        <v>153</v>
      </c>
      <c r="E93" s="216" t="s">
        <v>218</v>
      </c>
      <c r="F93" s="217" t="s">
        <v>219</v>
      </c>
      <c r="G93" s="218" t="s">
        <v>197</v>
      </c>
      <c r="H93" s="219">
        <v>4.6399999999999997</v>
      </c>
      <c r="I93" s="220"/>
      <c r="J93" s="221">
        <f>ROUND(I93*H93,2)</f>
        <v>0</v>
      </c>
      <c r="K93" s="217" t="s">
        <v>157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158</v>
      </c>
      <c r="AT93" s="226" t="s">
        <v>153</v>
      </c>
      <c r="AU93" s="226" t="s">
        <v>79</v>
      </c>
      <c r="AY93" s="20" t="s">
        <v>151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158</v>
      </c>
      <c r="BM93" s="226" t="s">
        <v>158</v>
      </c>
    </row>
    <row r="94" s="2" customFormat="1">
      <c r="A94" s="41"/>
      <c r="B94" s="42"/>
      <c r="C94" s="43"/>
      <c r="D94" s="228" t="s">
        <v>159</v>
      </c>
      <c r="E94" s="43"/>
      <c r="F94" s="229" t="s">
        <v>221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159</v>
      </c>
      <c r="AU94" s="20" t="s">
        <v>79</v>
      </c>
    </row>
    <row r="95" s="13" customFormat="1">
      <c r="A95" s="13"/>
      <c r="B95" s="233"/>
      <c r="C95" s="234"/>
      <c r="D95" s="235" t="s">
        <v>161</v>
      </c>
      <c r="E95" s="236" t="s">
        <v>19</v>
      </c>
      <c r="F95" s="237" t="s">
        <v>1982</v>
      </c>
      <c r="G95" s="234"/>
      <c r="H95" s="238">
        <v>4.6399999999999997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161</v>
      </c>
      <c r="AU95" s="244" t="s">
        <v>79</v>
      </c>
      <c r="AV95" s="13" t="s">
        <v>79</v>
      </c>
      <c r="AW95" s="13" t="s">
        <v>31</v>
      </c>
      <c r="AX95" s="13" t="s">
        <v>77</v>
      </c>
      <c r="AY95" s="244" t="s">
        <v>151</v>
      </c>
    </row>
    <row r="96" s="2" customFormat="1" ht="24.15" customHeight="1">
      <c r="A96" s="41"/>
      <c r="B96" s="42"/>
      <c r="C96" s="215" t="s">
        <v>167</v>
      </c>
      <c r="D96" s="215" t="s">
        <v>153</v>
      </c>
      <c r="E96" s="216" t="s">
        <v>1379</v>
      </c>
      <c r="F96" s="217" t="s">
        <v>1380</v>
      </c>
      <c r="G96" s="218" t="s">
        <v>197</v>
      </c>
      <c r="H96" s="219">
        <v>4.6399999999999997</v>
      </c>
      <c r="I96" s="220"/>
      <c r="J96" s="221">
        <f>ROUND(I96*H96,2)</f>
        <v>0</v>
      </c>
      <c r="K96" s="217" t="s">
        <v>157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158</v>
      </c>
      <c r="AT96" s="226" t="s">
        <v>153</v>
      </c>
      <c r="AU96" s="226" t="s">
        <v>79</v>
      </c>
      <c r="AY96" s="20" t="s">
        <v>151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158</v>
      </c>
      <c r="BM96" s="226" t="s">
        <v>1983</v>
      </c>
    </row>
    <row r="97" s="2" customFormat="1">
      <c r="A97" s="41"/>
      <c r="B97" s="42"/>
      <c r="C97" s="43"/>
      <c r="D97" s="228" t="s">
        <v>159</v>
      </c>
      <c r="E97" s="43"/>
      <c r="F97" s="229" t="s">
        <v>1382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159</v>
      </c>
      <c r="AU97" s="20" t="s">
        <v>79</v>
      </c>
    </row>
    <row r="98" s="2" customFormat="1" ht="24.15" customHeight="1">
      <c r="A98" s="41"/>
      <c r="B98" s="42"/>
      <c r="C98" s="215" t="s">
        <v>158</v>
      </c>
      <c r="D98" s="215" t="s">
        <v>153</v>
      </c>
      <c r="E98" s="216" t="s">
        <v>228</v>
      </c>
      <c r="F98" s="217" t="s">
        <v>229</v>
      </c>
      <c r="G98" s="218" t="s">
        <v>230</v>
      </c>
      <c r="H98" s="219">
        <v>7.4240000000000004</v>
      </c>
      <c r="I98" s="220"/>
      <c r="J98" s="221">
        <f>ROUND(I98*H98,2)</f>
        <v>0</v>
      </c>
      <c r="K98" s="217" t="s">
        <v>157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158</v>
      </c>
      <c r="AT98" s="226" t="s">
        <v>153</v>
      </c>
      <c r="AU98" s="226" t="s">
        <v>79</v>
      </c>
      <c r="AY98" s="20" t="s">
        <v>151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158</v>
      </c>
      <c r="BM98" s="226" t="s">
        <v>170</v>
      </c>
    </row>
    <row r="99" s="2" customFormat="1">
      <c r="A99" s="41"/>
      <c r="B99" s="42"/>
      <c r="C99" s="43"/>
      <c r="D99" s="228" t="s">
        <v>159</v>
      </c>
      <c r="E99" s="43"/>
      <c r="F99" s="229" t="s">
        <v>232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159</v>
      </c>
      <c r="AU99" s="20" t="s">
        <v>79</v>
      </c>
    </row>
    <row r="100" s="13" customFormat="1">
      <c r="A100" s="13"/>
      <c r="B100" s="233"/>
      <c r="C100" s="234"/>
      <c r="D100" s="235" t="s">
        <v>161</v>
      </c>
      <c r="E100" s="234"/>
      <c r="F100" s="237" t="s">
        <v>1984</v>
      </c>
      <c r="G100" s="234"/>
      <c r="H100" s="238">
        <v>7.4240000000000004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161</v>
      </c>
      <c r="AU100" s="244" t="s">
        <v>79</v>
      </c>
      <c r="AV100" s="13" t="s">
        <v>79</v>
      </c>
      <c r="AW100" s="13" t="s">
        <v>4</v>
      </c>
      <c r="AX100" s="13" t="s">
        <v>77</v>
      </c>
      <c r="AY100" s="244" t="s">
        <v>151</v>
      </c>
    </row>
    <row r="101" s="12" customFormat="1" ht="22.8" customHeight="1">
      <c r="A101" s="12"/>
      <c r="B101" s="199"/>
      <c r="C101" s="200"/>
      <c r="D101" s="201" t="s">
        <v>68</v>
      </c>
      <c r="E101" s="213" t="s">
        <v>79</v>
      </c>
      <c r="F101" s="213" t="s">
        <v>242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SUM(P102:P103)</f>
        <v>0</v>
      </c>
      <c r="Q101" s="207"/>
      <c r="R101" s="208">
        <f>SUM(R102:R103)</f>
        <v>11.60868702656</v>
      </c>
      <c r="S101" s="207"/>
      <c r="T101" s="20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77</v>
      </c>
      <c r="AT101" s="211" t="s">
        <v>68</v>
      </c>
      <c r="AU101" s="211" t="s">
        <v>77</v>
      </c>
      <c r="AY101" s="210" t="s">
        <v>151</v>
      </c>
      <c r="BK101" s="212">
        <f>SUM(BK102:BK103)</f>
        <v>0</v>
      </c>
    </row>
    <row r="102" s="2" customFormat="1" ht="16.5" customHeight="1">
      <c r="A102" s="41"/>
      <c r="B102" s="42"/>
      <c r="C102" s="215" t="s">
        <v>178</v>
      </c>
      <c r="D102" s="215" t="s">
        <v>153</v>
      </c>
      <c r="E102" s="216" t="s">
        <v>1985</v>
      </c>
      <c r="F102" s="217" t="s">
        <v>1986</v>
      </c>
      <c r="G102" s="218" t="s">
        <v>197</v>
      </c>
      <c r="H102" s="219">
        <v>4.6399999999999997</v>
      </c>
      <c r="I102" s="220"/>
      <c r="J102" s="221">
        <f>ROUND(I102*H102,2)</f>
        <v>0</v>
      </c>
      <c r="K102" s="217" t="s">
        <v>157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2.5018722040000001</v>
      </c>
      <c r="R102" s="224">
        <f>Q102*H102</f>
        <v>11.60868702656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158</v>
      </c>
      <c r="AT102" s="226" t="s">
        <v>153</v>
      </c>
      <c r="AU102" s="226" t="s">
        <v>79</v>
      </c>
      <c r="AY102" s="20" t="s">
        <v>151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158</v>
      </c>
      <c r="BM102" s="226" t="s">
        <v>175</v>
      </c>
    </row>
    <row r="103" s="2" customFormat="1">
      <c r="A103" s="41"/>
      <c r="B103" s="42"/>
      <c r="C103" s="43"/>
      <c r="D103" s="228" t="s">
        <v>159</v>
      </c>
      <c r="E103" s="43"/>
      <c r="F103" s="229" t="s">
        <v>1987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159</v>
      </c>
      <c r="AU103" s="20" t="s">
        <v>79</v>
      </c>
    </row>
    <row r="104" s="12" customFormat="1" ht="22.8" customHeight="1">
      <c r="A104" s="12"/>
      <c r="B104" s="199"/>
      <c r="C104" s="200"/>
      <c r="D104" s="201" t="s">
        <v>68</v>
      </c>
      <c r="E104" s="213" t="s">
        <v>203</v>
      </c>
      <c r="F104" s="213" t="s">
        <v>626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SUM(P105:P125)</f>
        <v>0</v>
      </c>
      <c r="Q104" s="207"/>
      <c r="R104" s="208">
        <f>SUM(R105:R125)</f>
        <v>0.45625002399999998</v>
      </c>
      <c r="S104" s="207"/>
      <c r="T104" s="209">
        <f>SUM(T105:T125)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77</v>
      </c>
      <c r="AT104" s="211" t="s">
        <v>68</v>
      </c>
      <c r="AU104" s="211" t="s">
        <v>77</v>
      </c>
      <c r="AY104" s="210" t="s">
        <v>151</v>
      </c>
      <c r="BK104" s="212">
        <f>SUM(BK105:BK125)</f>
        <v>0</v>
      </c>
    </row>
    <row r="105" s="2" customFormat="1" ht="24.15" customHeight="1">
      <c r="A105" s="41"/>
      <c r="B105" s="42"/>
      <c r="C105" s="215" t="s">
        <v>170</v>
      </c>
      <c r="D105" s="215" t="s">
        <v>153</v>
      </c>
      <c r="E105" s="216" t="s">
        <v>1988</v>
      </c>
      <c r="F105" s="217" t="s">
        <v>1989</v>
      </c>
      <c r="G105" s="218" t="s">
        <v>363</v>
      </c>
      <c r="H105" s="219">
        <v>3</v>
      </c>
      <c r="I105" s="220"/>
      <c r="J105" s="221">
        <f>ROUND(I105*H105,2)</f>
        <v>0</v>
      </c>
      <c r="K105" s="217" t="s">
        <v>157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158</v>
      </c>
      <c r="AT105" s="226" t="s">
        <v>153</v>
      </c>
      <c r="AU105" s="226" t="s">
        <v>79</v>
      </c>
      <c r="AY105" s="20" t="s">
        <v>151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158</v>
      </c>
      <c r="BM105" s="226" t="s">
        <v>181</v>
      </c>
    </row>
    <row r="106" s="2" customFormat="1">
      <c r="A106" s="41"/>
      <c r="B106" s="42"/>
      <c r="C106" s="43"/>
      <c r="D106" s="228" t="s">
        <v>159</v>
      </c>
      <c r="E106" s="43"/>
      <c r="F106" s="229" t="s">
        <v>1990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159</v>
      </c>
      <c r="AU106" s="20" t="s">
        <v>79</v>
      </c>
    </row>
    <row r="107" s="2" customFormat="1" ht="16.5" customHeight="1">
      <c r="A107" s="41"/>
      <c r="B107" s="42"/>
      <c r="C107" s="257" t="s">
        <v>188</v>
      </c>
      <c r="D107" s="257" t="s">
        <v>249</v>
      </c>
      <c r="E107" s="258" t="s">
        <v>1991</v>
      </c>
      <c r="F107" s="259" t="s">
        <v>1992</v>
      </c>
      <c r="G107" s="260" t="s">
        <v>363</v>
      </c>
      <c r="H107" s="261">
        <v>3</v>
      </c>
      <c r="I107" s="262"/>
      <c r="J107" s="263">
        <f>ROUND(I107*H107,2)</f>
        <v>0</v>
      </c>
      <c r="K107" s="259" t="s">
        <v>157</v>
      </c>
      <c r="L107" s="264"/>
      <c r="M107" s="265" t="s">
        <v>19</v>
      </c>
      <c r="N107" s="266" t="s">
        <v>40</v>
      </c>
      <c r="O107" s="87"/>
      <c r="P107" s="224">
        <f>O107*H107</f>
        <v>0</v>
      </c>
      <c r="Q107" s="224">
        <v>0.14599999999999999</v>
      </c>
      <c r="R107" s="224">
        <f>Q107*H107</f>
        <v>0.43799999999999994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175</v>
      </c>
      <c r="AT107" s="226" t="s">
        <v>249</v>
      </c>
      <c r="AU107" s="226" t="s">
        <v>79</v>
      </c>
      <c r="AY107" s="20" t="s">
        <v>151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158</v>
      </c>
      <c r="BM107" s="226" t="s">
        <v>1993</v>
      </c>
    </row>
    <row r="108" s="2" customFormat="1" ht="16.5" customHeight="1">
      <c r="A108" s="41"/>
      <c r="B108" s="42"/>
      <c r="C108" s="215" t="s">
        <v>175</v>
      </c>
      <c r="D108" s="215" t="s">
        <v>153</v>
      </c>
      <c r="E108" s="216" t="s">
        <v>1994</v>
      </c>
      <c r="F108" s="217" t="s">
        <v>1995</v>
      </c>
      <c r="G108" s="218" t="s">
        <v>363</v>
      </c>
      <c r="H108" s="219">
        <v>1</v>
      </c>
      <c r="I108" s="220"/>
      <c r="J108" s="221">
        <f>ROUND(I108*H108,2)</f>
        <v>0</v>
      </c>
      <c r="K108" s="217" t="s">
        <v>157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158</v>
      </c>
      <c r="AT108" s="226" t="s">
        <v>153</v>
      </c>
      <c r="AU108" s="226" t="s">
        <v>79</v>
      </c>
      <c r="AY108" s="20" t="s">
        <v>151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158</v>
      </c>
      <c r="BM108" s="226" t="s">
        <v>192</v>
      </c>
    </row>
    <row r="109" s="2" customFormat="1">
      <c r="A109" s="41"/>
      <c r="B109" s="42"/>
      <c r="C109" s="43"/>
      <c r="D109" s="228" t="s">
        <v>159</v>
      </c>
      <c r="E109" s="43"/>
      <c r="F109" s="229" t="s">
        <v>1996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159</v>
      </c>
      <c r="AU109" s="20" t="s">
        <v>79</v>
      </c>
    </row>
    <row r="110" s="2" customFormat="1" ht="21.75" customHeight="1">
      <c r="A110" s="41"/>
      <c r="B110" s="42"/>
      <c r="C110" s="257" t="s">
        <v>203</v>
      </c>
      <c r="D110" s="257" t="s">
        <v>249</v>
      </c>
      <c r="E110" s="258" t="s">
        <v>1997</v>
      </c>
      <c r="F110" s="259" t="s">
        <v>1998</v>
      </c>
      <c r="G110" s="260" t="s">
        <v>363</v>
      </c>
      <c r="H110" s="261">
        <v>1</v>
      </c>
      <c r="I110" s="262"/>
      <c r="J110" s="263">
        <f>ROUND(I110*H110,2)</f>
        <v>0</v>
      </c>
      <c r="K110" s="259" t="s">
        <v>19</v>
      </c>
      <c r="L110" s="264"/>
      <c r="M110" s="265" t="s">
        <v>19</v>
      </c>
      <c r="N110" s="266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175</v>
      </c>
      <c r="AT110" s="226" t="s">
        <v>249</v>
      </c>
      <c r="AU110" s="226" t="s">
        <v>79</v>
      </c>
      <c r="AY110" s="20" t="s">
        <v>151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158</v>
      </c>
      <c r="BM110" s="226" t="s">
        <v>198</v>
      </c>
    </row>
    <row r="111" s="2" customFormat="1">
      <c r="A111" s="41"/>
      <c r="B111" s="42"/>
      <c r="C111" s="43"/>
      <c r="D111" s="235" t="s">
        <v>238</v>
      </c>
      <c r="E111" s="43"/>
      <c r="F111" s="256" t="s">
        <v>1999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238</v>
      </c>
      <c r="AU111" s="20" t="s">
        <v>79</v>
      </c>
    </row>
    <row r="112" s="2" customFormat="1" ht="16.5" customHeight="1">
      <c r="A112" s="41"/>
      <c r="B112" s="42"/>
      <c r="C112" s="215" t="s">
        <v>181</v>
      </c>
      <c r="D112" s="215" t="s">
        <v>153</v>
      </c>
      <c r="E112" s="216" t="s">
        <v>2000</v>
      </c>
      <c r="F112" s="217" t="s">
        <v>2001</v>
      </c>
      <c r="G112" s="218" t="s">
        <v>363</v>
      </c>
      <c r="H112" s="219">
        <v>1</v>
      </c>
      <c r="I112" s="220"/>
      <c r="J112" s="221">
        <f>ROUND(I112*H112,2)</f>
        <v>0</v>
      </c>
      <c r="K112" s="217" t="s">
        <v>157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0.00080211200000000001</v>
      </c>
      <c r="R112" s="224">
        <f>Q112*H112</f>
        <v>0.00080211200000000001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158</v>
      </c>
      <c r="AT112" s="226" t="s">
        <v>153</v>
      </c>
      <c r="AU112" s="226" t="s">
        <v>79</v>
      </c>
      <c r="AY112" s="20" t="s">
        <v>151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158</v>
      </c>
      <c r="BM112" s="226" t="s">
        <v>206</v>
      </c>
    </row>
    <row r="113" s="2" customFormat="1">
      <c r="A113" s="41"/>
      <c r="B113" s="42"/>
      <c r="C113" s="43"/>
      <c r="D113" s="228" t="s">
        <v>159</v>
      </c>
      <c r="E113" s="43"/>
      <c r="F113" s="229" t="s">
        <v>2002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159</v>
      </c>
      <c r="AU113" s="20" t="s">
        <v>79</v>
      </c>
    </row>
    <row r="114" s="2" customFormat="1" ht="16.5" customHeight="1">
      <c r="A114" s="41"/>
      <c r="B114" s="42"/>
      <c r="C114" s="257" t="s">
        <v>217</v>
      </c>
      <c r="D114" s="257" t="s">
        <v>249</v>
      </c>
      <c r="E114" s="258" t="s">
        <v>2003</v>
      </c>
      <c r="F114" s="259" t="s">
        <v>2004</v>
      </c>
      <c r="G114" s="260" t="s">
        <v>363</v>
      </c>
      <c r="H114" s="261">
        <v>1</v>
      </c>
      <c r="I114" s="262"/>
      <c r="J114" s="263">
        <f>ROUND(I114*H114,2)</f>
        <v>0</v>
      </c>
      <c r="K114" s="259" t="s">
        <v>157</v>
      </c>
      <c r="L114" s="264"/>
      <c r="M114" s="265" t="s">
        <v>19</v>
      </c>
      <c r="N114" s="266" t="s">
        <v>40</v>
      </c>
      <c r="O114" s="87"/>
      <c r="P114" s="224">
        <f>O114*H114</f>
        <v>0</v>
      </c>
      <c r="Q114" s="224">
        <v>0.01</v>
      </c>
      <c r="R114" s="224">
        <f>Q114*H114</f>
        <v>0.01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175</v>
      </c>
      <c r="AT114" s="226" t="s">
        <v>249</v>
      </c>
      <c r="AU114" s="226" t="s">
        <v>79</v>
      </c>
      <c r="AY114" s="20" t="s">
        <v>151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158</v>
      </c>
      <c r="BM114" s="226" t="s">
        <v>2005</v>
      </c>
    </row>
    <row r="115" s="2" customFormat="1" ht="16.5" customHeight="1">
      <c r="A115" s="41"/>
      <c r="B115" s="42"/>
      <c r="C115" s="215" t="s">
        <v>8</v>
      </c>
      <c r="D115" s="215" t="s">
        <v>153</v>
      </c>
      <c r="E115" s="216" t="s">
        <v>2006</v>
      </c>
      <c r="F115" s="217" t="s">
        <v>2007</v>
      </c>
      <c r="G115" s="218" t="s">
        <v>363</v>
      </c>
      <c r="H115" s="219">
        <v>7</v>
      </c>
      <c r="I115" s="220"/>
      <c r="J115" s="221">
        <f>ROUND(I115*H115,2)</f>
        <v>0</v>
      </c>
      <c r="K115" s="217" t="s">
        <v>157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0.001002232</v>
      </c>
      <c r="R115" s="224">
        <f>Q115*H115</f>
        <v>0.0070156239999999998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158</v>
      </c>
      <c r="AT115" s="226" t="s">
        <v>153</v>
      </c>
      <c r="AU115" s="226" t="s">
        <v>79</v>
      </c>
      <c r="AY115" s="20" t="s">
        <v>151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158</v>
      </c>
      <c r="BM115" s="226" t="s">
        <v>278</v>
      </c>
    </row>
    <row r="116" s="2" customFormat="1">
      <c r="A116" s="41"/>
      <c r="B116" s="42"/>
      <c r="C116" s="43"/>
      <c r="D116" s="228" t="s">
        <v>159</v>
      </c>
      <c r="E116" s="43"/>
      <c r="F116" s="229" t="s">
        <v>2008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159</v>
      </c>
      <c r="AU116" s="20" t="s">
        <v>79</v>
      </c>
    </row>
    <row r="117" s="2" customFormat="1" ht="16.5" customHeight="1">
      <c r="A117" s="41"/>
      <c r="B117" s="42"/>
      <c r="C117" s="257" t="s">
        <v>227</v>
      </c>
      <c r="D117" s="257" t="s">
        <v>249</v>
      </c>
      <c r="E117" s="258" t="s">
        <v>2009</v>
      </c>
      <c r="F117" s="259" t="s">
        <v>2010</v>
      </c>
      <c r="G117" s="260" t="s">
        <v>363</v>
      </c>
      <c r="H117" s="261">
        <v>6</v>
      </c>
      <c r="I117" s="262"/>
      <c r="J117" s="263">
        <f>ROUND(I117*H117,2)</f>
        <v>0</v>
      </c>
      <c r="K117" s="259" t="s">
        <v>19</v>
      </c>
      <c r="L117" s="264"/>
      <c r="M117" s="265" t="s">
        <v>19</v>
      </c>
      <c r="N117" s="266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175</v>
      </c>
      <c r="AT117" s="226" t="s">
        <v>249</v>
      </c>
      <c r="AU117" s="226" t="s">
        <v>79</v>
      </c>
      <c r="AY117" s="20" t="s">
        <v>151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158</v>
      </c>
      <c r="BM117" s="226" t="s">
        <v>291</v>
      </c>
    </row>
    <row r="118" s="2" customFormat="1">
      <c r="A118" s="41"/>
      <c r="B118" s="42"/>
      <c r="C118" s="43"/>
      <c r="D118" s="235" t="s">
        <v>238</v>
      </c>
      <c r="E118" s="43"/>
      <c r="F118" s="256" t="s">
        <v>2011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238</v>
      </c>
      <c r="AU118" s="20" t="s">
        <v>79</v>
      </c>
    </row>
    <row r="119" s="2" customFormat="1" ht="16.5" customHeight="1">
      <c r="A119" s="41"/>
      <c r="B119" s="42"/>
      <c r="C119" s="257" t="s">
        <v>192</v>
      </c>
      <c r="D119" s="257" t="s">
        <v>249</v>
      </c>
      <c r="E119" s="258" t="s">
        <v>2012</v>
      </c>
      <c r="F119" s="259" t="s">
        <v>2013</v>
      </c>
      <c r="G119" s="260" t="s">
        <v>363</v>
      </c>
      <c r="H119" s="261">
        <v>1</v>
      </c>
      <c r="I119" s="262"/>
      <c r="J119" s="263">
        <f>ROUND(I119*H119,2)</f>
        <v>0</v>
      </c>
      <c r="K119" s="259" t="s">
        <v>19</v>
      </c>
      <c r="L119" s="264"/>
      <c r="M119" s="265" t="s">
        <v>19</v>
      </c>
      <c r="N119" s="266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175</v>
      </c>
      <c r="AT119" s="226" t="s">
        <v>249</v>
      </c>
      <c r="AU119" s="226" t="s">
        <v>79</v>
      </c>
      <c r="AY119" s="20" t="s">
        <v>151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158</v>
      </c>
      <c r="BM119" s="226" t="s">
        <v>225</v>
      </c>
    </row>
    <row r="120" s="2" customFormat="1">
      <c r="A120" s="41"/>
      <c r="B120" s="42"/>
      <c r="C120" s="43"/>
      <c r="D120" s="235" t="s">
        <v>238</v>
      </c>
      <c r="E120" s="43"/>
      <c r="F120" s="256" t="s">
        <v>2011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238</v>
      </c>
      <c r="AU120" s="20" t="s">
        <v>79</v>
      </c>
    </row>
    <row r="121" s="2" customFormat="1" ht="16.5" customHeight="1">
      <c r="A121" s="41"/>
      <c r="B121" s="42"/>
      <c r="C121" s="215" t="s">
        <v>243</v>
      </c>
      <c r="D121" s="215" t="s">
        <v>153</v>
      </c>
      <c r="E121" s="216" t="s">
        <v>2014</v>
      </c>
      <c r="F121" s="217" t="s">
        <v>2015</v>
      </c>
      <c r="G121" s="218" t="s">
        <v>363</v>
      </c>
      <c r="H121" s="219">
        <v>8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158</v>
      </c>
      <c r="AT121" s="226" t="s">
        <v>153</v>
      </c>
      <c r="AU121" s="226" t="s">
        <v>79</v>
      </c>
      <c r="AY121" s="20" t="s">
        <v>151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158</v>
      </c>
      <c r="BM121" s="226" t="s">
        <v>320</v>
      </c>
    </row>
    <row r="122" s="2" customFormat="1" ht="16.5" customHeight="1">
      <c r="A122" s="41"/>
      <c r="B122" s="42"/>
      <c r="C122" s="257" t="s">
        <v>198</v>
      </c>
      <c r="D122" s="257" t="s">
        <v>249</v>
      </c>
      <c r="E122" s="258" t="s">
        <v>2016</v>
      </c>
      <c r="F122" s="259" t="s">
        <v>2017</v>
      </c>
      <c r="G122" s="260" t="s">
        <v>363</v>
      </c>
      <c r="H122" s="261">
        <v>8</v>
      </c>
      <c r="I122" s="262"/>
      <c r="J122" s="263">
        <f>ROUND(I122*H122,2)</f>
        <v>0</v>
      </c>
      <c r="K122" s="259" t="s">
        <v>19</v>
      </c>
      <c r="L122" s="264"/>
      <c r="M122" s="265" t="s">
        <v>19</v>
      </c>
      <c r="N122" s="266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175</v>
      </c>
      <c r="AT122" s="226" t="s">
        <v>249</v>
      </c>
      <c r="AU122" s="226" t="s">
        <v>79</v>
      </c>
      <c r="AY122" s="20" t="s">
        <v>151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158</v>
      </c>
      <c r="BM122" s="226" t="s">
        <v>331</v>
      </c>
    </row>
    <row r="123" s="2" customFormat="1">
      <c r="A123" s="41"/>
      <c r="B123" s="42"/>
      <c r="C123" s="43"/>
      <c r="D123" s="235" t="s">
        <v>238</v>
      </c>
      <c r="E123" s="43"/>
      <c r="F123" s="256" t="s">
        <v>2011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238</v>
      </c>
      <c r="AU123" s="20" t="s">
        <v>79</v>
      </c>
    </row>
    <row r="124" s="2" customFormat="1" ht="24.15" customHeight="1">
      <c r="A124" s="41"/>
      <c r="B124" s="42"/>
      <c r="C124" s="215" t="s">
        <v>254</v>
      </c>
      <c r="D124" s="215" t="s">
        <v>153</v>
      </c>
      <c r="E124" s="216" t="s">
        <v>2018</v>
      </c>
      <c r="F124" s="217" t="s">
        <v>2019</v>
      </c>
      <c r="G124" s="218" t="s">
        <v>363</v>
      </c>
      <c r="H124" s="219">
        <v>48</v>
      </c>
      <c r="I124" s="220"/>
      <c r="J124" s="221">
        <f>ROUND(I124*H124,2)</f>
        <v>0</v>
      </c>
      <c r="K124" s="217" t="s">
        <v>157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9.0059999999999998E-06</v>
      </c>
      <c r="R124" s="224">
        <f>Q124*H124</f>
        <v>0.00043228799999999996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158</v>
      </c>
      <c r="AT124" s="226" t="s">
        <v>153</v>
      </c>
      <c r="AU124" s="226" t="s">
        <v>79</v>
      </c>
      <c r="AY124" s="20" t="s">
        <v>151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158</v>
      </c>
      <c r="BM124" s="226" t="s">
        <v>236</v>
      </c>
    </row>
    <row r="125" s="2" customFormat="1">
      <c r="A125" s="41"/>
      <c r="B125" s="42"/>
      <c r="C125" s="43"/>
      <c r="D125" s="228" t="s">
        <v>159</v>
      </c>
      <c r="E125" s="43"/>
      <c r="F125" s="229" t="s">
        <v>2020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159</v>
      </c>
      <c r="AU125" s="20" t="s">
        <v>79</v>
      </c>
    </row>
    <row r="126" s="12" customFormat="1" ht="22.8" customHeight="1">
      <c r="A126" s="12"/>
      <c r="B126" s="199"/>
      <c r="C126" s="200"/>
      <c r="D126" s="201" t="s">
        <v>68</v>
      </c>
      <c r="E126" s="213" t="s">
        <v>488</v>
      </c>
      <c r="F126" s="213" t="s">
        <v>489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SUM(P127:P128)</f>
        <v>0</v>
      </c>
      <c r="Q126" s="207"/>
      <c r="R126" s="208">
        <f>SUM(R127:R128)</f>
        <v>0</v>
      </c>
      <c r="S126" s="207"/>
      <c r="T126" s="20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77</v>
      </c>
      <c r="AT126" s="211" t="s">
        <v>68</v>
      </c>
      <c r="AU126" s="211" t="s">
        <v>77</v>
      </c>
      <c r="AY126" s="210" t="s">
        <v>151</v>
      </c>
      <c r="BK126" s="212">
        <f>SUM(BK127:BK128)</f>
        <v>0</v>
      </c>
    </row>
    <row r="127" s="2" customFormat="1" ht="21.75" customHeight="1">
      <c r="A127" s="41"/>
      <c r="B127" s="42"/>
      <c r="C127" s="215" t="s">
        <v>206</v>
      </c>
      <c r="D127" s="215" t="s">
        <v>153</v>
      </c>
      <c r="E127" s="216" t="s">
        <v>1404</v>
      </c>
      <c r="F127" s="217" t="s">
        <v>1405</v>
      </c>
      <c r="G127" s="218" t="s">
        <v>230</v>
      </c>
      <c r="H127" s="219">
        <v>12.924</v>
      </c>
      <c r="I127" s="220"/>
      <c r="J127" s="221">
        <f>ROUND(I127*H127,2)</f>
        <v>0</v>
      </c>
      <c r="K127" s="217" t="s">
        <v>157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158</v>
      </c>
      <c r="AT127" s="226" t="s">
        <v>153</v>
      </c>
      <c r="AU127" s="226" t="s">
        <v>79</v>
      </c>
      <c r="AY127" s="20" t="s">
        <v>151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158</v>
      </c>
      <c r="BM127" s="226" t="s">
        <v>246</v>
      </c>
    </row>
    <row r="128" s="2" customFormat="1">
      <c r="A128" s="41"/>
      <c r="B128" s="42"/>
      <c r="C128" s="43"/>
      <c r="D128" s="228" t="s">
        <v>159</v>
      </c>
      <c r="E128" s="43"/>
      <c r="F128" s="229" t="s">
        <v>1406</v>
      </c>
      <c r="G128" s="43"/>
      <c r="H128" s="43"/>
      <c r="I128" s="230"/>
      <c r="J128" s="43"/>
      <c r="K128" s="43"/>
      <c r="L128" s="47"/>
      <c r="M128" s="270"/>
      <c r="N128" s="271"/>
      <c r="O128" s="272"/>
      <c r="P128" s="272"/>
      <c r="Q128" s="272"/>
      <c r="R128" s="272"/>
      <c r="S128" s="272"/>
      <c r="T128" s="273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159</v>
      </c>
      <c r="AU128" s="20" t="s">
        <v>79</v>
      </c>
    </row>
    <row r="129" s="2" customFormat="1" ht="6.96" customHeight="1">
      <c r="A129" s="41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47"/>
      <c r="M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</sheetData>
  <sheetProtection sheet="1" autoFilter="0" formatColumns="0" formatRows="0" objects="1" scenarios="1" spinCount="100000" saltValue="9r1lMra2kvI3HbpoS+mLu9KjeS6IJUKIObqQtekhQaoCoXLhmQ8emfziM72hCHE7aJX/VMS2i9PM4aASTiMKQA==" hashValue="Jffo2x7dCmb5cIfBshb8ZRJUC6EpceVBzDgf9OiYoEBp+Gm3je5WP0S+G95DBlUswRkDUthAUaBY6lGBKSWjvQ==" algorithmName="SHA-512" password="88A1"/>
  <autoFilter ref="C83:K12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113701"/>
    <hyperlink ref="F94" r:id="rId2" display="https://podminky.urs.cz/item/CS_URS_2024_01/162751117"/>
    <hyperlink ref="F97" r:id="rId3" display="https://podminky.urs.cz/item/CS_URS_2024_01/167111101"/>
    <hyperlink ref="F99" r:id="rId4" display="https://podminky.urs.cz/item/CS_URS_2024_01/171201231"/>
    <hyperlink ref="F103" r:id="rId5" display="https://podminky.urs.cz/item/CS_URS_2024_01/274313711"/>
    <hyperlink ref="F106" r:id="rId6" display="https://podminky.urs.cz/item/CS_URS_2024_01/919791023"/>
    <hyperlink ref="F109" r:id="rId7" display="https://podminky.urs.cz/item/CS_URS_2024_01/936001002"/>
    <hyperlink ref="F113" r:id="rId8" display="https://podminky.urs.cz/item/CS_URS_2024_01/936104213"/>
    <hyperlink ref="F116" r:id="rId9" display="https://podminky.urs.cz/item/CS_URS_2024_01/936124113"/>
    <hyperlink ref="F125" r:id="rId10" display="https://podminky.urs.cz/item/CS_URS_2024_01/953961112"/>
    <hyperlink ref="F128" r:id="rId11" display="https://podminky.urs.cz/item/CS_URS_2024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19-2023-1 - Revitalizace veřejného prostranství v Líbeznicích u bytových domů, k.ú. Líbeznice - I.etapa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2021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29. 1. 2024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ROUND((SUM(BE82:BE111)),  2)</f>
        <v>0</v>
      </c>
      <c r="G33" s="41"/>
      <c r="H33" s="41"/>
      <c r="I33" s="160">
        <v>0.20999999999999999</v>
      </c>
      <c r="J33" s="159">
        <f>ROUND(((SUM(BE82:BE111))*I33),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ROUND((SUM(BF82:BF111)),  2)</f>
        <v>0</v>
      </c>
      <c r="G34" s="41"/>
      <c r="H34" s="41"/>
      <c r="I34" s="160">
        <v>0.12</v>
      </c>
      <c r="J34" s="159">
        <f>ROUND(((SUM(BF82:BF111))*I34),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ROUND((SUM(BG82:BG111)),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ROUND((SUM(BH82:BH111)),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ROUND((SUM(BI82:BI111)),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19-2023-1 - Revitalizace veřejného prostranství v Líbeznicích u bytových domů, k.ú. Líbeznice - I.etapa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rozpočtové...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124</v>
      </c>
      <c r="D57" s="174"/>
      <c r="E57" s="174"/>
      <c r="F57" s="174"/>
      <c r="G57" s="174"/>
      <c r="H57" s="174"/>
      <c r="I57" s="174"/>
      <c r="J57" s="175" t="s">
        <v>125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126</v>
      </c>
    </row>
    <row r="60" s="9" customFormat="1" ht="24.96" customHeight="1">
      <c r="A60" s="9"/>
      <c r="B60" s="177"/>
      <c r="C60" s="178"/>
      <c r="D60" s="179" t="s">
        <v>127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573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1069</v>
      </c>
      <c r="E62" s="180"/>
      <c r="F62" s="180"/>
      <c r="G62" s="180"/>
      <c r="H62" s="180"/>
      <c r="I62" s="180"/>
      <c r="J62" s="181">
        <f>J87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19-2023-1 - Revitalizace veřejného prostranství v Líbeznicích u bytových domů, k.ú. Líbeznice - I.etapa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VRN - Vedlejší rozpočtové...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29. 1. 2024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137</v>
      </c>
      <c r="D81" s="191" t="s">
        <v>54</v>
      </c>
      <c r="E81" s="191" t="s">
        <v>50</v>
      </c>
      <c r="F81" s="191" t="s">
        <v>51</v>
      </c>
      <c r="G81" s="191" t="s">
        <v>138</v>
      </c>
      <c r="H81" s="191" t="s">
        <v>139</v>
      </c>
      <c r="I81" s="191" t="s">
        <v>140</v>
      </c>
      <c r="J81" s="191" t="s">
        <v>125</v>
      </c>
      <c r="K81" s="192" t="s">
        <v>141</v>
      </c>
      <c r="L81" s="193"/>
      <c r="M81" s="95" t="s">
        <v>19</v>
      </c>
      <c r="N81" s="96" t="s">
        <v>39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P83+P87</f>
        <v>0</v>
      </c>
      <c r="Q82" s="99"/>
      <c r="R82" s="196">
        <f>R83+R87</f>
        <v>0</v>
      </c>
      <c r="S82" s="99"/>
      <c r="T82" s="197">
        <f>T83+T87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126</v>
      </c>
      <c r="BK82" s="198">
        <f>BK83+BK87</f>
        <v>0</v>
      </c>
    </row>
    <row r="83" s="12" customFormat="1" ht="25.92" customHeight="1">
      <c r="A83" s="12"/>
      <c r="B83" s="199"/>
      <c r="C83" s="200"/>
      <c r="D83" s="201" t="s">
        <v>68</v>
      </c>
      <c r="E83" s="202" t="s">
        <v>149</v>
      </c>
      <c r="F83" s="202" t="s">
        <v>150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</f>
        <v>0</v>
      </c>
      <c r="Q83" s="207"/>
      <c r="R83" s="208">
        <f>R84</f>
        <v>0</v>
      </c>
      <c r="S83" s="207"/>
      <c r="T83" s="209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77</v>
      </c>
      <c r="AT83" s="211" t="s">
        <v>68</v>
      </c>
      <c r="AU83" s="211" t="s">
        <v>69</v>
      </c>
      <c r="AY83" s="210" t="s">
        <v>151</v>
      </c>
      <c r="BK83" s="212">
        <f>BK84</f>
        <v>0</v>
      </c>
    </row>
    <row r="84" s="12" customFormat="1" ht="22.8" customHeight="1">
      <c r="A84" s="12"/>
      <c r="B84" s="199"/>
      <c r="C84" s="200"/>
      <c r="D84" s="201" t="s">
        <v>68</v>
      </c>
      <c r="E84" s="213" t="s">
        <v>203</v>
      </c>
      <c r="F84" s="213" t="s">
        <v>626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SUM(P85:P86)</f>
        <v>0</v>
      </c>
      <c r="Q84" s="207"/>
      <c r="R84" s="208">
        <f>SUM(R85:R86)</f>
        <v>0</v>
      </c>
      <c r="S84" s="207"/>
      <c r="T84" s="209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77</v>
      </c>
      <c r="AT84" s="211" t="s">
        <v>68</v>
      </c>
      <c r="AU84" s="211" t="s">
        <v>77</v>
      </c>
      <c r="AY84" s="210" t="s">
        <v>151</v>
      </c>
      <c r="BK84" s="212">
        <f>SUM(BK85:BK86)</f>
        <v>0</v>
      </c>
    </row>
    <row r="85" s="2" customFormat="1" ht="21.75" customHeight="1">
      <c r="A85" s="41"/>
      <c r="B85" s="42"/>
      <c r="C85" s="215" t="s">
        <v>77</v>
      </c>
      <c r="D85" s="215" t="s">
        <v>153</v>
      </c>
      <c r="E85" s="216" t="s">
        <v>2022</v>
      </c>
      <c r="F85" s="217" t="s">
        <v>2023</v>
      </c>
      <c r="G85" s="218" t="s">
        <v>156</v>
      </c>
      <c r="H85" s="219">
        <v>1000</v>
      </c>
      <c r="I85" s="220"/>
      <c r="J85" s="221">
        <f>ROUND(I85*H85,2)</f>
        <v>0</v>
      </c>
      <c r="K85" s="217" t="s">
        <v>157</v>
      </c>
      <c r="L85" s="47"/>
      <c r="M85" s="222" t="s">
        <v>19</v>
      </c>
      <c r="N85" s="223" t="s">
        <v>40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158</v>
      </c>
      <c r="AT85" s="226" t="s">
        <v>153</v>
      </c>
      <c r="AU85" s="226" t="s">
        <v>79</v>
      </c>
      <c r="AY85" s="20" t="s">
        <v>151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77</v>
      </c>
      <c r="BK85" s="227">
        <f>ROUND(I85*H85,2)</f>
        <v>0</v>
      </c>
      <c r="BL85" s="20" t="s">
        <v>158</v>
      </c>
      <c r="BM85" s="226" t="s">
        <v>2024</v>
      </c>
    </row>
    <row r="86" s="2" customFormat="1">
      <c r="A86" s="41"/>
      <c r="B86" s="42"/>
      <c r="C86" s="43"/>
      <c r="D86" s="228" t="s">
        <v>159</v>
      </c>
      <c r="E86" s="43"/>
      <c r="F86" s="229" t="s">
        <v>2025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159</v>
      </c>
      <c r="AU86" s="20" t="s">
        <v>79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117</v>
      </c>
      <c r="F87" s="202" t="s">
        <v>1191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SUM(P88:P111)</f>
        <v>0</v>
      </c>
      <c r="Q87" s="207"/>
      <c r="R87" s="208">
        <f>SUM(R88:R111)</f>
        <v>0</v>
      </c>
      <c r="S87" s="207"/>
      <c r="T87" s="209">
        <f>SUM(T88:T111)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178</v>
      </c>
      <c r="AT87" s="211" t="s">
        <v>68</v>
      </c>
      <c r="AU87" s="211" t="s">
        <v>69</v>
      </c>
      <c r="AY87" s="210" t="s">
        <v>151</v>
      </c>
      <c r="BK87" s="212">
        <f>SUM(BK88:BK111)</f>
        <v>0</v>
      </c>
    </row>
    <row r="88" s="2" customFormat="1" ht="16.5" customHeight="1">
      <c r="A88" s="41"/>
      <c r="B88" s="42"/>
      <c r="C88" s="215" t="s">
        <v>79</v>
      </c>
      <c r="D88" s="215" t="s">
        <v>153</v>
      </c>
      <c r="E88" s="216" t="s">
        <v>2026</v>
      </c>
      <c r="F88" s="217" t="s">
        <v>2027</v>
      </c>
      <c r="G88" s="218" t="s">
        <v>1194</v>
      </c>
      <c r="H88" s="219">
        <v>1</v>
      </c>
      <c r="I88" s="220"/>
      <c r="J88" s="221">
        <f>ROUND(I88*H88,2)</f>
        <v>0</v>
      </c>
      <c r="K88" s="217" t="s">
        <v>157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2028</v>
      </c>
      <c r="AT88" s="226" t="s">
        <v>153</v>
      </c>
      <c r="AU88" s="226" t="s">
        <v>77</v>
      </c>
      <c r="AY88" s="20" t="s">
        <v>151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2028</v>
      </c>
      <c r="BM88" s="226" t="s">
        <v>2029</v>
      </c>
    </row>
    <row r="89" s="2" customFormat="1">
      <c r="A89" s="41"/>
      <c r="B89" s="42"/>
      <c r="C89" s="43"/>
      <c r="D89" s="228" t="s">
        <v>159</v>
      </c>
      <c r="E89" s="43"/>
      <c r="F89" s="229" t="s">
        <v>2030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159</v>
      </c>
      <c r="AU89" s="20" t="s">
        <v>77</v>
      </c>
    </row>
    <row r="90" s="2" customFormat="1">
      <c r="A90" s="41"/>
      <c r="B90" s="42"/>
      <c r="C90" s="43"/>
      <c r="D90" s="235" t="s">
        <v>238</v>
      </c>
      <c r="E90" s="43"/>
      <c r="F90" s="256" t="s">
        <v>2031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238</v>
      </c>
      <c r="AU90" s="20" t="s">
        <v>77</v>
      </c>
    </row>
    <row r="91" s="2" customFormat="1" ht="16.5" customHeight="1">
      <c r="A91" s="41"/>
      <c r="B91" s="42"/>
      <c r="C91" s="215" t="s">
        <v>167</v>
      </c>
      <c r="D91" s="215" t="s">
        <v>153</v>
      </c>
      <c r="E91" s="216" t="s">
        <v>2032</v>
      </c>
      <c r="F91" s="217" t="s">
        <v>2033</v>
      </c>
      <c r="G91" s="218" t="s">
        <v>1194</v>
      </c>
      <c r="H91" s="219">
        <v>1</v>
      </c>
      <c r="I91" s="220"/>
      <c r="J91" s="221">
        <f>ROUND(I91*H91,2)</f>
        <v>0</v>
      </c>
      <c r="K91" s="217" t="s">
        <v>157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2028</v>
      </c>
      <c r="AT91" s="226" t="s">
        <v>153</v>
      </c>
      <c r="AU91" s="226" t="s">
        <v>77</v>
      </c>
      <c r="AY91" s="20" t="s">
        <v>151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2028</v>
      </c>
      <c r="BM91" s="226" t="s">
        <v>2034</v>
      </c>
    </row>
    <row r="92" s="2" customFormat="1">
      <c r="A92" s="41"/>
      <c r="B92" s="42"/>
      <c r="C92" s="43"/>
      <c r="D92" s="228" t="s">
        <v>159</v>
      </c>
      <c r="E92" s="43"/>
      <c r="F92" s="229" t="s">
        <v>2035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159</v>
      </c>
      <c r="AU92" s="20" t="s">
        <v>77</v>
      </c>
    </row>
    <row r="93" s="2" customFormat="1">
      <c r="A93" s="41"/>
      <c r="B93" s="42"/>
      <c r="C93" s="43"/>
      <c r="D93" s="235" t="s">
        <v>238</v>
      </c>
      <c r="E93" s="43"/>
      <c r="F93" s="256" t="s">
        <v>2036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238</v>
      </c>
      <c r="AU93" s="20" t="s">
        <v>77</v>
      </c>
    </row>
    <row r="94" s="2" customFormat="1" ht="16.5" customHeight="1">
      <c r="A94" s="41"/>
      <c r="B94" s="42"/>
      <c r="C94" s="215" t="s">
        <v>158</v>
      </c>
      <c r="D94" s="215" t="s">
        <v>153</v>
      </c>
      <c r="E94" s="216" t="s">
        <v>2037</v>
      </c>
      <c r="F94" s="217" t="s">
        <v>2038</v>
      </c>
      <c r="G94" s="218" t="s">
        <v>1194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158</v>
      </c>
      <c r="AT94" s="226" t="s">
        <v>153</v>
      </c>
      <c r="AU94" s="226" t="s">
        <v>77</v>
      </c>
      <c r="AY94" s="20" t="s">
        <v>151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158</v>
      </c>
      <c r="BM94" s="226" t="s">
        <v>2039</v>
      </c>
    </row>
    <row r="95" s="2" customFormat="1">
      <c r="A95" s="41"/>
      <c r="B95" s="42"/>
      <c r="C95" s="43"/>
      <c r="D95" s="235" t="s">
        <v>238</v>
      </c>
      <c r="E95" s="43"/>
      <c r="F95" s="256" t="s">
        <v>2040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238</v>
      </c>
      <c r="AU95" s="20" t="s">
        <v>77</v>
      </c>
    </row>
    <row r="96" s="2" customFormat="1" ht="16.5" customHeight="1">
      <c r="A96" s="41"/>
      <c r="B96" s="42"/>
      <c r="C96" s="215" t="s">
        <v>178</v>
      </c>
      <c r="D96" s="215" t="s">
        <v>153</v>
      </c>
      <c r="E96" s="216" t="s">
        <v>2041</v>
      </c>
      <c r="F96" s="217" t="s">
        <v>2042</v>
      </c>
      <c r="G96" s="218" t="s">
        <v>1194</v>
      </c>
      <c r="H96" s="219">
        <v>1</v>
      </c>
      <c r="I96" s="220"/>
      <c r="J96" s="221">
        <f>ROUND(I96*H96,2)</f>
        <v>0</v>
      </c>
      <c r="K96" s="217" t="s">
        <v>157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2028</v>
      </c>
      <c r="AT96" s="226" t="s">
        <v>153</v>
      </c>
      <c r="AU96" s="226" t="s">
        <v>77</v>
      </c>
      <c r="AY96" s="20" t="s">
        <v>151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2028</v>
      </c>
      <c r="BM96" s="226" t="s">
        <v>2043</v>
      </c>
    </row>
    <row r="97" s="2" customFormat="1">
      <c r="A97" s="41"/>
      <c r="B97" s="42"/>
      <c r="C97" s="43"/>
      <c r="D97" s="228" t="s">
        <v>159</v>
      </c>
      <c r="E97" s="43"/>
      <c r="F97" s="229" t="s">
        <v>2044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159</v>
      </c>
      <c r="AU97" s="20" t="s">
        <v>77</v>
      </c>
    </row>
    <row r="98" s="2" customFormat="1" ht="16.5" customHeight="1">
      <c r="A98" s="41"/>
      <c r="B98" s="42"/>
      <c r="C98" s="215" t="s">
        <v>170</v>
      </c>
      <c r="D98" s="215" t="s">
        <v>153</v>
      </c>
      <c r="E98" s="216" t="s">
        <v>2045</v>
      </c>
      <c r="F98" s="217" t="s">
        <v>2046</v>
      </c>
      <c r="G98" s="218" t="s">
        <v>1194</v>
      </c>
      <c r="H98" s="219">
        <v>1</v>
      </c>
      <c r="I98" s="220"/>
      <c r="J98" s="221">
        <f>ROUND(I98*H98,2)</f>
        <v>0</v>
      </c>
      <c r="K98" s="217" t="s">
        <v>157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2028</v>
      </c>
      <c r="AT98" s="226" t="s">
        <v>153</v>
      </c>
      <c r="AU98" s="226" t="s">
        <v>77</v>
      </c>
      <c r="AY98" s="20" t="s">
        <v>151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2028</v>
      </c>
      <c r="BM98" s="226" t="s">
        <v>2047</v>
      </c>
    </row>
    <row r="99" s="2" customFormat="1">
      <c r="A99" s="41"/>
      <c r="B99" s="42"/>
      <c r="C99" s="43"/>
      <c r="D99" s="228" t="s">
        <v>159</v>
      </c>
      <c r="E99" s="43"/>
      <c r="F99" s="229" t="s">
        <v>2048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159</v>
      </c>
      <c r="AU99" s="20" t="s">
        <v>77</v>
      </c>
    </row>
    <row r="100" s="2" customFormat="1" ht="16.5" customHeight="1">
      <c r="A100" s="41"/>
      <c r="B100" s="42"/>
      <c r="C100" s="215" t="s">
        <v>188</v>
      </c>
      <c r="D100" s="215" t="s">
        <v>153</v>
      </c>
      <c r="E100" s="216" t="s">
        <v>2049</v>
      </c>
      <c r="F100" s="217" t="s">
        <v>2050</v>
      </c>
      <c r="G100" s="218" t="s">
        <v>1194</v>
      </c>
      <c r="H100" s="219">
        <v>1</v>
      </c>
      <c r="I100" s="220"/>
      <c r="J100" s="221">
        <f>ROUND(I100*H100,2)</f>
        <v>0</v>
      </c>
      <c r="K100" s="217" t="s">
        <v>157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2028</v>
      </c>
      <c r="AT100" s="226" t="s">
        <v>153</v>
      </c>
      <c r="AU100" s="226" t="s">
        <v>77</v>
      </c>
      <c r="AY100" s="20" t="s">
        <v>151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2028</v>
      </c>
      <c r="BM100" s="226" t="s">
        <v>2051</v>
      </c>
    </row>
    <row r="101" s="2" customFormat="1">
      <c r="A101" s="41"/>
      <c r="B101" s="42"/>
      <c r="C101" s="43"/>
      <c r="D101" s="228" t="s">
        <v>159</v>
      </c>
      <c r="E101" s="43"/>
      <c r="F101" s="229" t="s">
        <v>2052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159</v>
      </c>
      <c r="AU101" s="20" t="s">
        <v>77</v>
      </c>
    </row>
    <row r="102" s="2" customFormat="1" ht="16.5" customHeight="1">
      <c r="A102" s="41"/>
      <c r="B102" s="42"/>
      <c r="C102" s="215" t="s">
        <v>175</v>
      </c>
      <c r="D102" s="215" t="s">
        <v>153</v>
      </c>
      <c r="E102" s="216" t="s">
        <v>2053</v>
      </c>
      <c r="F102" s="217" t="s">
        <v>2054</v>
      </c>
      <c r="G102" s="218" t="s">
        <v>1194</v>
      </c>
      <c r="H102" s="219">
        <v>1</v>
      </c>
      <c r="I102" s="220"/>
      <c r="J102" s="221">
        <f>ROUND(I102*H102,2)</f>
        <v>0</v>
      </c>
      <c r="K102" s="217" t="s">
        <v>157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2028</v>
      </c>
      <c r="AT102" s="226" t="s">
        <v>153</v>
      </c>
      <c r="AU102" s="226" t="s">
        <v>77</v>
      </c>
      <c r="AY102" s="20" t="s">
        <v>151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2028</v>
      </c>
      <c r="BM102" s="226" t="s">
        <v>2055</v>
      </c>
    </row>
    <row r="103" s="2" customFormat="1">
      <c r="A103" s="41"/>
      <c r="B103" s="42"/>
      <c r="C103" s="43"/>
      <c r="D103" s="228" t="s">
        <v>159</v>
      </c>
      <c r="E103" s="43"/>
      <c r="F103" s="229" t="s">
        <v>2056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159</v>
      </c>
      <c r="AU103" s="20" t="s">
        <v>77</v>
      </c>
    </row>
    <row r="104" s="2" customFormat="1" ht="16.5" customHeight="1">
      <c r="A104" s="41"/>
      <c r="B104" s="42"/>
      <c r="C104" s="215" t="s">
        <v>203</v>
      </c>
      <c r="D104" s="215" t="s">
        <v>153</v>
      </c>
      <c r="E104" s="216" t="s">
        <v>2057</v>
      </c>
      <c r="F104" s="217" t="s">
        <v>2058</v>
      </c>
      <c r="G104" s="218" t="s">
        <v>1194</v>
      </c>
      <c r="H104" s="219">
        <v>1</v>
      </c>
      <c r="I104" s="220"/>
      <c r="J104" s="221">
        <f>ROUND(I104*H104,2)</f>
        <v>0</v>
      </c>
      <c r="K104" s="217" t="s">
        <v>157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2028</v>
      </c>
      <c r="AT104" s="226" t="s">
        <v>153</v>
      </c>
      <c r="AU104" s="226" t="s">
        <v>77</v>
      </c>
      <c r="AY104" s="20" t="s">
        <v>151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2028</v>
      </c>
      <c r="BM104" s="226" t="s">
        <v>464</v>
      </c>
    </row>
    <row r="105" s="2" customFormat="1">
      <c r="A105" s="41"/>
      <c r="B105" s="42"/>
      <c r="C105" s="43"/>
      <c r="D105" s="228" t="s">
        <v>159</v>
      </c>
      <c r="E105" s="43"/>
      <c r="F105" s="229" t="s">
        <v>2059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159</v>
      </c>
      <c r="AU105" s="20" t="s">
        <v>77</v>
      </c>
    </row>
    <row r="106" s="2" customFormat="1">
      <c r="A106" s="41"/>
      <c r="B106" s="42"/>
      <c r="C106" s="43"/>
      <c r="D106" s="235" t="s">
        <v>238</v>
      </c>
      <c r="E106" s="43"/>
      <c r="F106" s="256" t="s">
        <v>2060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238</v>
      </c>
      <c r="AU106" s="20" t="s">
        <v>77</v>
      </c>
    </row>
    <row r="107" s="2" customFormat="1" ht="16.5" customHeight="1">
      <c r="A107" s="41"/>
      <c r="B107" s="42"/>
      <c r="C107" s="215" t="s">
        <v>181</v>
      </c>
      <c r="D107" s="215" t="s">
        <v>153</v>
      </c>
      <c r="E107" s="216" t="s">
        <v>2061</v>
      </c>
      <c r="F107" s="217" t="s">
        <v>2062</v>
      </c>
      <c r="G107" s="218" t="s">
        <v>1194</v>
      </c>
      <c r="H107" s="219">
        <v>1</v>
      </c>
      <c r="I107" s="220"/>
      <c r="J107" s="221">
        <f>ROUND(I107*H107,2)</f>
        <v>0</v>
      </c>
      <c r="K107" s="217" t="s">
        <v>157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2028</v>
      </c>
      <c r="AT107" s="226" t="s">
        <v>153</v>
      </c>
      <c r="AU107" s="226" t="s">
        <v>77</v>
      </c>
      <c r="AY107" s="20" t="s">
        <v>151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2028</v>
      </c>
      <c r="BM107" s="226" t="s">
        <v>477</v>
      </c>
    </row>
    <row r="108" s="2" customFormat="1">
      <c r="A108" s="41"/>
      <c r="B108" s="42"/>
      <c r="C108" s="43"/>
      <c r="D108" s="228" t="s">
        <v>159</v>
      </c>
      <c r="E108" s="43"/>
      <c r="F108" s="229" t="s">
        <v>2063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159</v>
      </c>
      <c r="AU108" s="20" t="s">
        <v>77</v>
      </c>
    </row>
    <row r="109" s="2" customFormat="1">
      <c r="A109" s="41"/>
      <c r="B109" s="42"/>
      <c r="C109" s="43"/>
      <c r="D109" s="235" t="s">
        <v>238</v>
      </c>
      <c r="E109" s="43"/>
      <c r="F109" s="256" t="s">
        <v>2064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238</v>
      </c>
      <c r="AU109" s="20" t="s">
        <v>77</v>
      </c>
    </row>
    <row r="110" s="2" customFormat="1" ht="16.5" customHeight="1">
      <c r="A110" s="41"/>
      <c r="B110" s="42"/>
      <c r="C110" s="215" t="s">
        <v>217</v>
      </c>
      <c r="D110" s="215" t="s">
        <v>153</v>
      </c>
      <c r="E110" s="216" t="s">
        <v>2065</v>
      </c>
      <c r="F110" s="217" t="s">
        <v>2066</v>
      </c>
      <c r="G110" s="218" t="s">
        <v>1194</v>
      </c>
      <c r="H110" s="219">
        <v>1</v>
      </c>
      <c r="I110" s="220"/>
      <c r="J110" s="221">
        <f>ROUND(I110*H110,2)</f>
        <v>0</v>
      </c>
      <c r="K110" s="217" t="s">
        <v>157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2028</v>
      </c>
      <c r="AT110" s="226" t="s">
        <v>153</v>
      </c>
      <c r="AU110" s="226" t="s">
        <v>77</v>
      </c>
      <c r="AY110" s="20" t="s">
        <v>151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2028</v>
      </c>
      <c r="BM110" s="226" t="s">
        <v>2067</v>
      </c>
    </row>
    <row r="111" s="2" customFormat="1">
      <c r="A111" s="41"/>
      <c r="B111" s="42"/>
      <c r="C111" s="43"/>
      <c r="D111" s="228" t="s">
        <v>159</v>
      </c>
      <c r="E111" s="43"/>
      <c r="F111" s="229" t="s">
        <v>2068</v>
      </c>
      <c r="G111" s="43"/>
      <c r="H111" s="43"/>
      <c r="I111" s="230"/>
      <c r="J111" s="43"/>
      <c r="K111" s="43"/>
      <c r="L111" s="47"/>
      <c r="M111" s="270"/>
      <c r="N111" s="271"/>
      <c r="O111" s="272"/>
      <c r="P111" s="272"/>
      <c r="Q111" s="272"/>
      <c r="R111" s="272"/>
      <c r="S111" s="272"/>
      <c r="T111" s="273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159</v>
      </c>
      <c r="AU111" s="20" t="s">
        <v>77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zqSHE9Xr1KaZg/x20eL1UIW3V2pXgI/XqVH1g6/TN2QxnzB2rzIeJ9s0yGjVkfTD7NeboRyFcc5L0nLrvHs0og==" hashValue="GdPiuynbcrHjef0haT8cSv+LM4xfNctpaJzKH59/xzutVIEylykqFREisP9Br1Mk15yVd2x6r19EUjQbIv8ZjA==" algorithmName="SHA-512" password="88A1"/>
  <autoFilter ref="C81:K11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938908411"/>
    <hyperlink ref="F89" r:id="rId2" display="https://podminky.urs.cz/item/CS_URS_2024_01/011002000"/>
    <hyperlink ref="F92" r:id="rId3" display="https://podminky.urs.cz/item/CS_URS_2024_01/012002000"/>
    <hyperlink ref="F97" r:id="rId4" display="https://podminky.urs.cz/item/CS_URS_2024_01/013254000"/>
    <hyperlink ref="F99" r:id="rId5" display="https://podminky.urs.cz/item/CS_URS_2024_01/030001000"/>
    <hyperlink ref="F101" r:id="rId6" display="https://podminky.urs.cz/item/CS_URS_2024_01/043134000"/>
    <hyperlink ref="F103" r:id="rId7" display="https://podminky.urs.cz/item/CS_URS_2024_01/071002000"/>
    <hyperlink ref="F105" r:id="rId8" display="https://podminky.urs.cz/item/CS_URS_2024_01/072103001"/>
    <hyperlink ref="F108" r:id="rId9" display="https://podminky.urs.cz/item/CS_URS_2024_01/072103011"/>
    <hyperlink ref="F111" r:id="rId10" display="https://podminky.urs.cz/item/CS_URS_2024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2069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2070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2071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2072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2073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2074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2075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2076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2077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2078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2079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76</v>
      </c>
      <c r="F18" s="310" t="s">
        <v>2080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2081</v>
      </c>
      <c r="F19" s="310" t="s">
        <v>2082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2083</v>
      </c>
      <c r="F20" s="310" t="s">
        <v>2084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2085</v>
      </c>
      <c r="F21" s="310" t="s">
        <v>2086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2087</v>
      </c>
      <c r="F22" s="310" t="s">
        <v>2088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106</v>
      </c>
      <c r="F23" s="310" t="s">
        <v>2089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2090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2091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2092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2093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2094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2095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2096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2097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2098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137</v>
      </c>
      <c r="F36" s="310"/>
      <c r="G36" s="310" t="s">
        <v>2099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2100</v>
      </c>
      <c r="F37" s="310"/>
      <c r="G37" s="310" t="s">
        <v>2101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50</v>
      </c>
      <c r="F38" s="310"/>
      <c r="G38" s="310" t="s">
        <v>2102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51</v>
      </c>
      <c r="F39" s="310"/>
      <c r="G39" s="310" t="s">
        <v>2103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138</v>
      </c>
      <c r="F40" s="310"/>
      <c r="G40" s="310" t="s">
        <v>2104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139</v>
      </c>
      <c r="F41" s="310"/>
      <c r="G41" s="310" t="s">
        <v>2105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2106</v>
      </c>
      <c r="F42" s="310"/>
      <c r="G42" s="310" t="s">
        <v>2107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2108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2109</v>
      </c>
      <c r="F44" s="310"/>
      <c r="G44" s="310" t="s">
        <v>2110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141</v>
      </c>
      <c r="F45" s="310"/>
      <c r="G45" s="310" t="s">
        <v>2111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2112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2113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2114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2115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2116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2117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2118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2119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2120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2121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2122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2123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2124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2125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2126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2127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2128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2129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2130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2131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2132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2133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2134</v>
      </c>
      <c r="D76" s="328"/>
      <c r="E76" s="328"/>
      <c r="F76" s="328" t="s">
        <v>2135</v>
      </c>
      <c r="G76" s="329"/>
      <c r="H76" s="328" t="s">
        <v>51</v>
      </c>
      <c r="I76" s="328" t="s">
        <v>54</v>
      </c>
      <c r="J76" s="328" t="s">
        <v>2136</v>
      </c>
      <c r="K76" s="327"/>
    </row>
    <row r="77" s="1" customFormat="1" ht="17.25" customHeight="1">
      <c r="B77" s="325"/>
      <c r="C77" s="330" t="s">
        <v>2137</v>
      </c>
      <c r="D77" s="330"/>
      <c r="E77" s="330"/>
      <c r="F77" s="331" t="s">
        <v>2138</v>
      </c>
      <c r="G77" s="332"/>
      <c r="H77" s="330"/>
      <c r="I77" s="330"/>
      <c r="J77" s="330" t="s">
        <v>2139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50</v>
      </c>
      <c r="D79" s="335"/>
      <c r="E79" s="335"/>
      <c r="F79" s="336" t="s">
        <v>2140</v>
      </c>
      <c r="G79" s="337"/>
      <c r="H79" s="313" t="s">
        <v>2141</v>
      </c>
      <c r="I79" s="313" t="s">
        <v>2142</v>
      </c>
      <c r="J79" s="313">
        <v>20</v>
      </c>
      <c r="K79" s="327"/>
    </row>
    <row r="80" s="1" customFormat="1" ht="15" customHeight="1">
      <c r="B80" s="325"/>
      <c r="C80" s="313" t="s">
        <v>2143</v>
      </c>
      <c r="D80" s="313"/>
      <c r="E80" s="313"/>
      <c r="F80" s="336" t="s">
        <v>2140</v>
      </c>
      <c r="G80" s="337"/>
      <c r="H80" s="313" t="s">
        <v>2144</v>
      </c>
      <c r="I80" s="313" t="s">
        <v>2142</v>
      </c>
      <c r="J80" s="313">
        <v>120</v>
      </c>
      <c r="K80" s="327"/>
    </row>
    <row r="81" s="1" customFormat="1" ht="15" customHeight="1">
      <c r="B81" s="338"/>
      <c r="C81" s="313" t="s">
        <v>2145</v>
      </c>
      <c r="D81" s="313"/>
      <c r="E81" s="313"/>
      <c r="F81" s="336" t="s">
        <v>2146</v>
      </c>
      <c r="G81" s="337"/>
      <c r="H81" s="313" t="s">
        <v>2147</v>
      </c>
      <c r="I81" s="313" t="s">
        <v>2142</v>
      </c>
      <c r="J81" s="313">
        <v>50</v>
      </c>
      <c r="K81" s="327"/>
    </row>
    <row r="82" s="1" customFormat="1" ht="15" customHeight="1">
      <c r="B82" s="338"/>
      <c r="C82" s="313" t="s">
        <v>2148</v>
      </c>
      <c r="D82" s="313"/>
      <c r="E82" s="313"/>
      <c r="F82" s="336" t="s">
        <v>2140</v>
      </c>
      <c r="G82" s="337"/>
      <c r="H82" s="313" t="s">
        <v>2149</v>
      </c>
      <c r="I82" s="313" t="s">
        <v>2150</v>
      </c>
      <c r="J82" s="313"/>
      <c r="K82" s="327"/>
    </row>
    <row r="83" s="1" customFormat="1" ht="15" customHeight="1">
      <c r="B83" s="338"/>
      <c r="C83" s="339" t="s">
        <v>2151</v>
      </c>
      <c r="D83" s="339"/>
      <c r="E83" s="339"/>
      <c r="F83" s="340" t="s">
        <v>2146</v>
      </c>
      <c r="G83" s="339"/>
      <c r="H83" s="339" t="s">
        <v>2152</v>
      </c>
      <c r="I83" s="339" t="s">
        <v>2142</v>
      </c>
      <c r="J83" s="339">
        <v>15</v>
      </c>
      <c r="K83" s="327"/>
    </row>
    <row r="84" s="1" customFormat="1" ht="15" customHeight="1">
      <c r="B84" s="338"/>
      <c r="C84" s="339" t="s">
        <v>2153</v>
      </c>
      <c r="D84" s="339"/>
      <c r="E84" s="339"/>
      <c r="F84" s="340" t="s">
        <v>2146</v>
      </c>
      <c r="G84" s="339"/>
      <c r="H84" s="339" t="s">
        <v>2154</v>
      </c>
      <c r="I84" s="339" t="s">
        <v>2142</v>
      </c>
      <c r="J84" s="339">
        <v>15</v>
      </c>
      <c r="K84" s="327"/>
    </row>
    <row r="85" s="1" customFormat="1" ht="15" customHeight="1">
      <c r="B85" s="338"/>
      <c r="C85" s="339" t="s">
        <v>2155</v>
      </c>
      <c r="D85" s="339"/>
      <c r="E85" s="339"/>
      <c r="F85" s="340" t="s">
        <v>2146</v>
      </c>
      <c r="G85" s="339"/>
      <c r="H85" s="339" t="s">
        <v>2156</v>
      </c>
      <c r="I85" s="339" t="s">
        <v>2142</v>
      </c>
      <c r="J85" s="339">
        <v>20</v>
      </c>
      <c r="K85" s="327"/>
    </row>
    <row r="86" s="1" customFormat="1" ht="15" customHeight="1">
      <c r="B86" s="338"/>
      <c r="C86" s="339" t="s">
        <v>2157</v>
      </c>
      <c r="D86" s="339"/>
      <c r="E86" s="339"/>
      <c r="F86" s="340" t="s">
        <v>2146</v>
      </c>
      <c r="G86" s="339"/>
      <c r="H86" s="339" t="s">
        <v>2158</v>
      </c>
      <c r="I86" s="339" t="s">
        <v>2142</v>
      </c>
      <c r="J86" s="339">
        <v>20</v>
      </c>
      <c r="K86" s="327"/>
    </row>
    <row r="87" s="1" customFormat="1" ht="15" customHeight="1">
      <c r="B87" s="338"/>
      <c r="C87" s="313" t="s">
        <v>2159</v>
      </c>
      <c r="D87" s="313"/>
      <c r="E87" s="313"/>
      <c r="F87" s="336" t="s">
        <v>2146</v>
      </c>
      <c r="G87" s="337"/>
      <c r="H87" s="313" t="s">
        <v>2160</v>
      </c>
      <c r="I87" s="313" t="s">
        <v>2142</v>
      </c>
      <c r="J87" s="313">
        <v>50</v>
      </c>
      <c r="K87" s="327"/>
    </row>
    <row r="88" s="1" customFormat="1" ht="15" customHeight="1">
      <c r="B88" s="338"/>
      <c r="C88" s="313" t="s">
        <v>2161</v>
      </c>
      <c r="D88" s="313"/>
      <c r="E88" s="313"/>
      <c r="F88" s="336" t="s">
        <v>2146</v>
      </c>
      <c r="G88" s="337"/>
      <c r="H88" s="313" t="s">
        <v>2162</v>
      </c>
      <c r="I88" s="313" t="s">
        <v>2142</v>
      </c>
      <c r="J88" s="313">
        <v>20</v>
      </c>
      <c r="K88" s="327"/>
    </row>
    <row r="89" s="1" customFormat="1" ht="15" customHeight="1">
      <c r="B89" s="338"/>
      <c r="C89" s="313" t="s">
        <v>2163</v>
      </c>
      <c r="D89" s="313"/>
      <c r="E89" s="313"/>
      <c r="F89" s="336" t="s">
        <v>2146</v>
      </c>
      <c r="G89" s="337"/>
      <c r="H89" s="313" t="s">
        <v>2164</v>
      </c>
      <c r="I89" s="313" t="s">
        <v>2142</v>
      </c>
      <c r="J89" s="313">
        <v>20</v>
      </c>
      <c r="K89" s="327"/>
    </row>
    <row r="90" s="1" customFormat="1" ht="15" customHeight="1">
      <c r="B90" s="338"/>
      <c r="C90" s="313" t="s">
        <v>2165</v>
      </c>
      <c r="D90" s="313"/>
      <c r="E90" s="313"/>
      <c r="F90" s="336" t="s">
        <v>2146</v>
      </c>
      <c r="G90" s="337"/>
      <c r="H90" s="313" t="s">
        <v>2166</v>
      </c>
      <c r="I90" s="313" t="s">
        <v>2142</v>
      </c>
      <c r="J90" s="313">
        <v>50</v>
      </c>
      <c r="K90" s="327"/>
    </row>
    <row r="91" s="1" customFormat="1" ht="15" customHeight="1">
      <c r="B91" s="338"/>
      <c r="C91" s="313" t="s">
        <v>2167</v>
      </c>
      <c r="D91" s="313"/>
      <c r="E91" s="313"/>
      <c r="F91" s="336" t="s">
        <v>2146</v>
      </c>
      <c r="G91" s="337"/>
      <c r="H91" s="313" t="s">
        <v>2167</v>
      </c>
      <c r="I91" s="313" t="s">
        <v>2142</v>
      </c>
      <c r="J91" s="313">
        <v>50</v>
      </c>
      <c r="K91" s="327"/>
    </row>
    <row r="92" s="1" customFormat="1" ht="15" customHeight="1">
      <c r="B92" s="338"/>
      <c r="C92" s="313" t="s">
        <v>2168</v>
      </c>
      <c r="D92" s="313"/>
      <c r="E92" s="313"/>
      <c r="F92" s="336" t="s">
        <v>2146</v>
      </c>
      <c r="G92" s="337"/>
      <c r="H92" s="313" t="s">
        <v>2169</v>
      </c>
      <c r="I92" s="313" t="s">
        <v>2142</v>
      </c>
      <c r="J92" s="313">
        <v>255</v>
      </c>
      <c r="K92" s="327"/>
    </row>
    <row r="93" s="1" customFormat="1" ht="15" customHeight="1">
      <c r="B93" s="338"/>
      <c r="C93" s="313" t="s">
        <v>2170</v>
      </c>
      <c r="D93" s="313"/>
      <c r="E93" s="313"/>
      <c r="F93" s="336" t="s">
        <v>2140</v>
      </c>
      <c r="G93" s="337"/>
      <c r="H93" s="313" t="s">
        <v>2171</v>
      </c>
      <c r="I93" s="313" t="s">
        <v>2172</v>
      </c>
      <c r="J93" s="313"/>
      <c r="K93" s="327"/>
    </row>
    <row r="94" s="1" customFormat="1" ht="15" customHeight="1">
      <c r="B94" s="338"/>
      <c r="C94" s="313" t="s">
        <v>2173</v>
      </c>
      <c r="D94" s="313"/>
      <c r="E94" s="313"/>
      <c r="F94" s="336" t="s">
        <v>2140</v>
      </c>
      <c r="G94" s="337"/>
      <c r="H94" s="313" t="s">
        <v>2174</v>
      </c>
      <c r="I94" s="313" t="s">
        <v>2175</v>
      </c>
      <c r="J94" s="313"/>
      <c r="K94" s="327"/>
    </row>
    <row r="95" s="1" customFormat="1" ht="15" customHeight="1">
      <c r="B95" s="338"/>
      <c r="C95" s="313" t="s">
        <v>2176</v>
      </c>
      <c r="D95" s="313"/>
      <c r="E95" s="313"/>
      <c r="F95" s="336" t="s">
        <v>2140</v>
      </c>
      <c r="G95" s="337"/>
      <c r="H95" s="313" t="s">
        <v>2176</v>
      </c>
      <c r="I95" s="313" t="s">
        <v>2175</v>
      </c>
      <c r="J95" s="313"/>
      <c r="K95" s="327"/>
    </row>
    <row r="96" s="1" customFormat="1" ht="15" customHeight="1">
      <c r="B96" s="338"/>
      <c r="C96" s="313" t="s">
        <v>35</v>
      </c>
      <c r="D96" s="313"/>
      <c r="E96" s="313"/>
      <c r="F96" s="336" t="s">
        <v>2140</v>
      </c>
      <c r="G96" s="337"/>
      <c r="H96" s="313" t="s">
        <v>2177</v>
      </c>
      <c r="I96" s="313" t="s">
        <v>2175</v>
      </c>
      <c r="J96" s="313"/>
      <c r="K96" s="327"/>
    </row>
    <row r="97" s="1" customFormat="1" ht="15" customHeight="1">
      <c r="B97" s="338"/>
      <c r="C97" s="313" t="s">
        <v>45</v>
      </c>
      <c r="D97" s="313"/>
      <c r="E97" s="313"/>
      <c r="F97" s="336" t="s">
        <v>2140</v>
      </c>
      <c r="G97" s="337"/>
      <c r="H97" s="313" t="s">
        <v>2178</v>
      </c>
      <c r="I97" s="313" t="s">
        <v>2175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2179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2134</v>
      </c>
      <c r="D103" s="328"/>
      <c r="E103" s="328"/>
      <c r="F103" s="328" t="s">
        <v>2135</v>
      </c>
      <c r="G103" s="329"/>
      <c r="H103" s="328" t="s">
        <v>51</v>
      </c>
      <c r="I103" s="328" t="s">
        <v>54</v>
      </c>
      <c r="J103" s="328" t="s">
        <v>2136</v>
      </c>
      <c r="K103" s="327"/>
    </row>
    <row r="104" s="1" customFormat="1" ht="17.25" customHeight="1">
      <c r="B104" s="325"/>
      <c r="C104" s="330" t="s">
        <v>2137</v>
      </c>
      <c r="D104" s="330"/>
      <c r="E104" s="330"/>
      <c r="F104" s="331" t="s">
        <v>2138</v>
      </c>
      <c r="G104" s="332"/>
      <c r="H104" s="330"/>
      <c r="I104" s="330"/>
      <c r="J104" s="330" t="s">
        <v>2139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50</v>
      </c>
      <c r="D106" s="335"/>
      <c r="E106" s="335"/>
      <c r="F106" s="336" t="s">
        <v>2140</v>
      </c>
      <c r="G106" s="313"/>
      <c r="H106" s="313" t="s">
        <v>2180</v>
      </c>
      <c r="I106" s="313" t="s">
        <v>2142</v>
      </c>
      <c r="J106" s="313">
        <v>20</v>
      </c>
      <c r="K106" s="327"/>
    </row>
    <row r="107" s="1" customFormat="1" ht="15" customHeight="1">
      <c r="B107" s="325"/>
      <c r="C107" s="313" t="s">
        <v>2143</v>
      </c>
      <c r="D107" s="313"/>
      <c r="E107" s="313"/>
      <c r="F107" s="336" t="s">
        <v>2140</v>
      </c>
      <c r="G107" s="313"/>
      <c r="H107" s="313" t="s">
        <v>2180</v>
      </c>
      <c r="I107" s="313" t="s">
        <v>2142</v>
      </c>
      <c r="J107" s="313">
        <v>120</v>
      </c>
      <c r="K107" s="327"/>
    </row>
    <row r="108" s="1" customFormat="1" ht="15" customHeight="1">
      <c r="B108" s="338"/>
      <c r="C108" s="313" t="s">
        <v>2145</v>
      </c>
      <c r="D108" s="313"/>
      <c r="E108" s="313"/>
      <c r="F108" s="336" t="s">
        <v>2146</v>
      </c>
      <c r="G108" s="313"/>
      <c r="H108" s="313" t="s">
        <v>2180</v>
      </c>
      <c r="I108" s="313" t="s">
        <v>2142</v>
      </c>
      <c r="J108" s="313">
        <v>50</v>
      </c>
      <c r="K108" s="327"/>
    </row>
    <row r="109" s="1" customFormat="1" ht="15" customHeight="1">
      <c r="B109" s="338"/>
      <c r="C109" s="313" t="s">
        <v>2148</v>
      </c>
      <c r="D109" s="313"/>
      <c r="E109" s="313"/>
      <c r="F109" s="336" t="s">
        <v>2140</v>
      </c>
      <c r="G109" s="313"/>
      <c r="H109" s="313" t="s">
        <v>2180</v>
      </c>
      <c r="I109" s="313" t="s">
        <v>2150</v>
      </c>
      <c r="J109" s="313"/>
      <c r="K109" s="327"/>
    </row>
    <row r="110" s="1" customFormat="1" ht="15" customHeight="1">
      <c r="B110" s="338"/>
      <c r="C110" s="313" t="s">
        <v>2159</v>
      </c>
      <c r="D110" s="313"/>
      <c r="E110" s="313"/>
      <c r="F110" s="336" t="s">
        <v>2146</v>
      </c>
      <c r="G110" s="313"/>
      <c r="H110" s="313" t="s">
        <v>2180</v>
      </c>
      <c r="I110" s="313" t="s">
        <v>2142</v>
      </c>
      <c r="J110" s="313">
        <v>50</v>
      </c>
      <c r="K110" s="327"/>
    </row>
    <row r="111" s="1" customFormat="1" ht="15" customHeight="1">
      <c r="B111" s="338"/>
      <c r="C111" s="313" t="s">
        <v>2167</v>
      </c>
      <c r="D111" s="313"/>
      <c r="E111" s="313"/>
      <c r="F111" s="336" t="s">
        <v>2146</v>
      </c>
      <c r="G111" s="313"/>
      <c r="H111" s="313" t="s">
        <v>2180</v>
      </c>
      <c r="I111" s="313" t="s">
        <v>2142</v>
      </c>
      <c r="J111" s="313">
        <v>50</v>
      </c>
      <c r="K111" s="327"/>
    </row>
    <row r="112" s="1" customFormat="1" ht="15" customHeight="1">
      <c r="B112" s="338"/>
      <c r="C112" s="313" t="s">
        <v>2165</v>
      </c>
      <c r="D112" s="313"/>
      <c r="E112" s="313"/>
      <c r="F112" s="336" t="s">
        <v>2146</v>
      </c>
      <c r="G112" s="313"/>
      <c r="H112" s="313" t="s">
        <v>2180</v>
      </c>
      <c r="I112" s="313" t="s">
        <v>2142</v>
      </c>
      <c r="J112" s="313">
        <v>50</v>
      </c>
      <c r="K112" s="327"/>
    </row>
    <row r="113" s="1" customFormat="1" ht="15" customHeight="1">
      <c r="B113" s="338"/>
      <c r="C113" s="313" t="s">
        <v>50</v>
      </c>
      <c r="D113" s="313"/>
      <c r="E113" s="313"/>
      <c r="F113" s="336" t="s">
        <v>2140</v>
      </c>
      <c r="G113" s="313"/>
      <c r="H113" s="313" t="s">
        <v>2181</v>
      </c>
      <c r="I113" s="313" t="s">
        <v>2142</v>
      </c>
      <c r="J113" s="313">
        <v>20</v>
      </c>
      <c r="K113" s="327"/>
    </row>
    <row r="114" s="1" customFormat="1" ht="15" customHeight="1">
      <c r="B114" s="338"/>
      <c r="C114" s="313" t="s">
        <v>2182</v>
      </c>
      <c r="D114" s="313"/>
      <c r="E114" s="313"/>
      <c r="F114" s="336" t="s">
        <v>2140</v>
      </c>
      <c r="G114" s="313"/>
      <c r="H114" s="313" t="s">
        <v>2183</v>
      </c>
      <c r="I114" s="313" t="s">
        <v>2142</v>
      </c>
      <c r="J114" s="313">
        <v>120</v>
      </c>
      <c r="K114" s="327"/>
    </row>
    <row r="115" s="1" customFormat="1" ht="15" customHeight="1">
      <c r="B115" s="338"/>
      <c r="C115" s="313" t="s">
        <v>35</v>
      </c>
      <c r="D115" s="313"/>
      <c r="E115" s="313"/>
      <c r="F115" s="336" t="s">
        <v>2140</v>
      </c>
      <c r="G115" s="313"/>
      <c r="H115" s="313" t="s">
        <v>2184</v>
      </c>
      <c r="I115" s="313" t="s">
        <v>2175</v>
      </c>
      <c r="J115" s="313"/>
      <c r="K115" s="327"/>
    </row>
    <row r="116" s="1" customFormat="1" ht="15" customHeight="1">
      <c r="B116" s="338"/>
      <c r="C116" s="313" t="s">
        <v>45</v>
      </c>
      <c r="D116" s="313"/>
      <c r="E116" s="313"/>
      <c r="F116" s="336" t="s">
        <v>2140</v>
      </c>
      <c r="G116" s="313"/>
      <c r="H116" s="313" t="s">
        <v>2185</v>
      </c>
      <c r="I116" s="313" t="s">
        <v>2175</v>
      </c>
      <c r="J116" s="313"/>
      <c r="K116" s="327"/>
    </row>
    <row r="117" s="1" customFormat="1" ht="15" customHeight="1">
      <c r="B117" s="338"/>
      <c r="C117" s="313" t="s">
        <v>54</v>
      </c>
      <c r="D117" s="313"/>
      <c r="E117" s="313"/>
      <c r="F117" s="336" t="s">
        <v>2140</v>
      </c>
      <c r="G117" s="313"/>
      <c r="H117" s="313" t="s">
        <v>2186</v>
      </c>
      <c r="I117" s="313" t="s">
        <v>2187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2188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2134</v>
      </c>
      <c r="D123" s="328"/>
      <c r="E123" s="328"/>
      <c r="F123" s="328" t="s">
        <v>2135</v>
      </c>
      <c r="G123" s="329"/>
      <c r="H123" s="328" t="s">
        <v>51</v>
      </c>
      <c r="I123" s="328" t="s">
        <v>54</v>
      </c>
      <c r="J123" s="328" t="s">
        <v>2136</v>
      </c>
      <c r="K123" s="357"/>
    </row>
    <row r="124" s="1" customFormat="1" ht="17.25" customHeight="1">
      <c r="B124" s="356"/>
      <c r="C124" s="330" t="s">
        <v>2137</v>
      </c>
      <c r="D124" s="330"/>
      <c r="E124" s="330"/>
      <c r="F124" s="331" t="s">
        <v>2138</v>
      </c>
      <c r="G124" s="332"/>
      <c r="H124" s="330"/>
      <c r="I124" s="330"/>
      <c r="J124" s="330" t="s">
        <v>2139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2143</v>
      </c>
      <c r="D126" s="335"/>
      <c r="E126" s="335"/>
      <c r="F126" s="336" t="s">
        <v>2140</v>
      </c>
      <c r="G126" s="313"/>
      <c r="H126" s="313" t="s">
        <v>2180</v>
      </c>
      <c r="I126" s="313" t="s">
        <v>2142</v>
      </c>
      <c r="J126" s="313">
        <v>120</v>
      </c>
      <c r="K126" s="361"/>
    </row>
    <row r="127" s="1" customFormat="1" ht="15" customHeight="1">
      <c r="B127" s="358"/>
      <c r="C127" s="313" t="s">
        <v>2189</v>
      </c>
      <c r="D127" s="313"/>
      <c r="E127" s="313"/>
      <c r="F127" s="336" t="s">
        <v>2140</v>
      </c>
      <c r="G127" s="313"/>
      <c r="H127" s="313" t="s">
        <v>2190</v>
      </c>
      <c r="I127" s="313" t="s">
        <v>2142</v>
      </c>
      <c r="J127" s="313" t="s">
        <v>2191</v>
      </c>
      <c r="K127" s="361"/>
    </row>
    <row r="128" s="1" customFormat="1" ht="15" customHeight="1">
      <c r="B128" s="358"/>
      <c r="C128" s="313" t="s">
        <v>106</v>
      </c>
      <c r="D128" s="313"/>
      <c r="E128" s="313"/>
      <c r="F128" s="336" t="s">
        <v>2140</v>
      </c>
      <c r="G128" s="313"/>
      <c r="H128" s="313" t="s">
        <v>2192</v>
      </c>
      <c r="I128" s="313" t="s">
        <v>2142</v>
      </c>
      <c r="J128" s="313" t="s">
        <v>2191</v>
      </c>
      <c r="K128" s="361"/>
    </row>
    <row r="129" s="1" customFormat="1" ht="15" customHeight="1">
      <c r="B129" s="358"/>
      <c r="C129" s="313" t="s">
        <v>2151</v>
      </c>
      <c r="D129" s="313"/>
      <c r="E129" s="313"/>
      <c r="F129" s="336" t="s">
        <v>2146</v>
      </c>
      <c r="G129" s="313"/>
      <c r="H129" s="313" t="s">
        <v>2152</v>
      </c>
      <c r="I129" s="313" t="s">
        <v>2142</v>
      </c>
      <c r="J129" s="313">
        <v>15</v>
      </c>
      <c r="K129" s="361"/>
    </row>
    <row r="130" s="1" customFormat="1" ht="15" customHeight="1">
      <c r="B130" s="358"/>
      <c r="C130" s="339" t="s">
        <v>2153</v>
      </c>
      <c r="D130" s="339"/>
      <c r="E130" s="339"/>
      <c r="F130" s="340" t="s">
        <v>2146</v>
      </c>
      <c r="G130" s="339"/>
      <c r="H130" s="339" t="s">
        <v>2154</v>
      </c>
      <c r="I130" s="339" t="s">
        <v>2142</v>
      </c>
      <c r="J130" s="339">
        <v>15</v>
      </c>
      <c r="K130" s="361"/>
    </row>
    <row r="131" s="1" customFormat="1" ht="15" customHeight="1">
      <c r="B131" s="358"/>
      <c r="C131" s="339" t="s">
        <v>2155</v>
      </c>
      <c r="D131" s="339"/>
      <c r="E131" s="339"/>
      <c r="F131" s="340" t="s">
        <v>2146</v>
      </c>
      <c r="G131" s="339"/>
      <c r="H131" s="339" t="s">
        <v>2156</v>
      </c>
      <c r="I131" s="339" t="s">
        <v>2142</v>
      </c>
      <c r="J131" s="339">
        <v>20</v>
      </c>
      <c r="K131" s="361"/>
    </row>
    <row r="132" s="1" customFormat="1" ht="15" customHeight="1">
      <c r="B132" s="358"/>
      <c r="C132" s="339" t="s">
        <v>2157</v>
      </c>
      <c r="D132" s="339"/>
      <c r="E132" s="339"/>
      <c r="F132" s="340" t="s">
        <v>2146</v>
      </c>
      <c r="G132" s="339"/>
      <c r="H132" s="339" t="s">
        <v>2158</v>
      </c>
      <c r="I132" s="339" t="s">
        <v>2142</v>
      </c>
      <c r="J132" s="339">
        <v>20</v>
      </c>
      <c r="K132" s="361"/>
    </row>
    <row r="133" s="1" customFormat="1" ht="15" customHeight="1">
      <c r="B133" s="358"/>
      <c r="C133" s="313" t="s">
        <v>2145</v>
      </c>
      <c r="D133" s="313"/>
      <c r="E133" s="313"/>
      <c r="F133" s="336" t="s">
        <v>2146</v>
      </c>
      <c r="G133" s="313"/>
      <c r="H133" s="313" t="s">
        <v>2180</v>
      </c>
      <c r="I133" s="313" t="s">
        <v>2142</v>
      </c>
      <c r="J133" s="313">
        <v>50</v>
      </c>
      <c r="K133" s="361"/>
    </row>
    <row r="134" s="1" customFormat="1" ht="15" customHeight="1">
      <c r="B134" s="358"/>
      <c r="C134" s="313" t="s">
        <v>2159</v>
      </c>
      <c r="D134" s="313"/>
      <c r="E134" s="313"/>
      <c r="F134" s="336" t="s">
        <v>2146</v>
      </c>
      <c r="G134" s="313"/>
      <c r="H134" s="313" t="s">
        <v>2180</v>
      </c>
      <c r="I134" s="313" t="s">
        <v>2142</v>
      </c>
      <c r="J134" s="313">
        <v>50</v>
      </c>
      <c r="K134" s="361"/>
    </row>
    <row r="135" s="1" customFormat="1" ht="15" customHeight="1">
      <c r="B135" s="358"/>
      <c r="C135" s="313" t="s">
        <v>2165</v>
      </c>
      <c r="D135" s="313"/>
      <c r="E135" s="313"/>
      <c r="F135" s="336" t="s">
        <v>2146</v>
      </c>
      <c r="G135" s="313"/>
      <c r="H135" s="313" t="s">
        <v>2180</v>
      </c>
      <c r="I135" s="313" t="s">
        <v>2142</v>
      </c>
      <c r="J135" s="313">
        <v>50</v>
      </c>
      <c r="K135" s="361"/>
    </row>
    <row r="136" s="1" customFormat="1" ht="15" customHeight="1">
      <c r="B136" s="358"/>
      <c r="C136" s="313" t="s">
        <v>2167</v>
      </c>
      <c r="D136" s="313"/>
      <c r="E136" s="313"/>
      <c r="F136" s="336" t="s">
        <v>2146</v>
      </c>
      <c r="G136" s="313"/>
      <c r="H136" s="313" t="s">
        <v>2180</v>
      </c>
      <c r="I136" s="313" t="s">
        <v>2142</v>
      </c>
      <c r="J136" s="313">
        <v>50</v>
      </c>
      <c r="K136" s="361"/>
    </row>
    <row r="137" s="1" customFormat="1" ht="15" customHeight="1">
      <c r="B137" s="358"/>
      <c r="C137" s="313" t="s">
        <v>2168</v>
      </c>
      <c r="D137" s="313"/>
      <c r="E137" s="313"/>
      <c r="F137" s="336" t="s">
        <v>2146</v>
      </c>
      <c r="G137" s="313"/>
      <c r="H137" s="313" t="s">
        <v>2193</v>
      </c>
      <c r="I137" s="313" t="s">
        <v>2142</v>
      </c>
      <c r="J137" s="313">
        <v>255</v>
      </c>
      <c r="K137" s="361"/>
    </row>
    <row r="138" s="1" customFormat="1" ht="15" customHeight="1">
      <c r="B138" s="358"/>
      <c r="C138" s="313" t="s">
        <v>2170</v>
      </c>
      <c r="D138" s="313"/>
      <c r="E138" s="313"/>
      <c r="F138" s="336" t="s">
        <v>2140</v>
      </c>
      <c r="G138" s="313"/>
      <c r="H138" s="313" t="s">
        <v>2194</v>
      </c>
      <c r="I138" s="313" t="s">
        <v>2172</v>
      </c>
      <c r="J138" s="313"/>
      <c r="K138" s="361"/>
    </row>
    <row r="139" s="1" customFormat="1" ht="15" customHeight="1">
      <c r="B139" s="358"/>
      <c r="C139" s="313" t="s">
        <v>2173</v>
      </c>
      <c r="D139" s="313"/>
      <c r="E139" s="313"/>
      <c r="F139" s="336" t="s">
        <v>2140</v>
      </c>
      <c r="G139" s="313"/>
      <c r="H139" s="313" t="s">
        <v>2195</v>
      </c>
      <c r="I139" s="313" t="s">
        <v>2175</v>
      </c>
      <c r="J139" s="313"/>
      <c r="K139" s="361"/>
    </row>
    <row r="140" s="1" customFormat="1" ht="15" customHeight="1">
      <c r="B140" s="358"/>
      <c r="C140" s="313" t="s">
        <v>2176</v>
      </c>
      <c r="D140" s="313"/>
      <c r="E140" s="313"/>
      <c r="F140" s="336" t="s">
        <v>2140</v>
      </c>
      <c r="G140" s="313"/>
      <c r="H140" s="313" t="s">
        <v>2176</v>
      </c>
      <c r="I140" s="313" t="s">
        <v>2175</v>
      </c>
      <c r="J140" s="313"/>
      <c r="K140" s="361"/>
    </row>
    <row r="141" s="1" customFormat="1" ht="15" customHeight="1">
      <c r="B141" s="358"/>
      <c r="C141" s="313" t="s">
        <v>35</v>
      </c>
      <c r="D141" s="313"/>
      <c r="E141" s="313"/>
      <c r="F141" s="336" t="s">
        <v>2140</v>
      </c>
      <c r="G141" s="313"/>
      <c r="H141" s="313" t="s">
        <v>2196</v>
      </c>
      <c r="I141" s="313" t="s">
        <v>2175</v>
      </c>
      <c r="J141" s="313"/>
      <c r="K141" s="361"/>
    </row>
    <row r="142" s="1" customFormat="1" ht="15" customHeight="1">
      <c r="B142" s="358"/>
      <c r="C142" s="313" t="s">
        <v>2197</v>
      </c>
      <c r="D142" s="313"/>
      <c r="E142" s="313"/>
      <c r="F142" s="336" t="s">
        <v>2140</v>
      </c>
      <c r="G142" s="313"/>
      <c r="H142" s="313" t="s">
        <v>2198</v>
      </c>
      <c r="I142" s="313" t="s">
        <v>2175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2199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2134</v>
      </c>
      <c r="D148" s="328"/>
      <c r="E148" s="328"/>
      <c r="F148" s="328" t="s">
        <v>2135</v>
      </c>
      <c r="G148" s="329"/>
      <c r="H148" s="328" t="s">
        <v>51</v>
      </c>
      <c r="I148" s="328" t="s">
        <v>54</v>
      </c>
      <c r="J148" s="328" t="s">
        <v>2136</v>
      </c>
      <c r="K148" s="327"/>
    </row>
    <row r="149" s="1" customFormat="1" ht="17.25" customHeight="1">
      <c r="B149" s="325"/>
      <c r="C149" s="330" t="s">
        <v>2137</v>
      </c>
      <c r="D149" s="330"/>
      <c r="E149" s="330"/>
      <c r="F149" s="331" t="s">
        <v>2138</v>
      </c>
      <c r="G149" s="332"/>
      <c r="H149" s="330"/>
      <c r="I149" s="330"/>
      <c r="J149" s="330" t="s">
        <v>2139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2143</v>
      </c>
      <c r="D151" s="313"/>
      <c r="E151" s="313"/>
      <c r="F151" s="366" t="s">
        <v>2140</v>
      </c>
      <c r="G151" s="313"/>
      <c r="H151" s="365" t="s">
        <v>2180</v>
      </c>
      <c r="I151" s="365" t="s">
        <v>2142</v>
      </c>
      <c r="J151" s="365">
        <v>120</v>
      </c>
      <c r="K151" s="361"/>
    </row>
    <row r="152" s="1" customFormat="1" ht="15" customHeight="1">
      <c r="B152" s="338"/>
      <c r="C152" s="365" t="s">
        <v>2189</v>
      </c>
      <c r="D152" s="313"/>
      <c r="E152" s="313"/>
      <c r="F152" s="366" t="s">
        <v>2140</v>
      </c>
      <c r="G152" s="313"/>
      <c r="H152" s="365" t="s">
        <v>2200</v>
      </c>
      <c r="I152" s="365" t="s">
        <v>2142</v>
      </c>
      <c r="J152" s="365" t="s">
        <v>2191</v>
      </c>
      <c r="K152" s="361"/>
    </row>
    <row r="153" s="1" customFormat="1" ht="15" customHeight="1">
      <c r="B153" s="338"/>
      <c r="C153" s="365" t="s">
        <v>106</v>
      </c>
      <c r="D153" s="313"/>
      <c r="E153" s="313"/>
      <c r="F153" s="366" t="s">
        <v>2140</v>
      </c>
      <c r="G153" s="313"/>
      <c r="H153" s="365" t="s">
        <v>2201</v>
      </c>
      <c r="I153" s="365" t="s">
        <v>2142</v>
      </c>
      <c r="J153" s="365" t="s">
        <v>2191</v>
      </c>
      <c r="K153" s="361"/>
    </row>
    <row r="154" s="1" customFormat="1" ht="15" customHeight="1">
      <c r="B154" s="338"/>
      <c r="C154" s="365" t="s">
        <v>2145</v>
      </c>
      <c r="D154" s="313"/>
      <c r="E154" s="313"/>
      <c r="F154" s="366" t="s">
        <v>2146</v>
      </c>
      <c r="G154" s="313"/>
      <c r="H154" s="365" t="s">
        <v>2180</v>
      </c>
      <c r="I154" s="365" t="s">
        <v>2142</v>
      </c>
      <c r="J154" s="365">
        <v>50</v>
      </c>
      <c r="K154" s="361"/>
    </row>
    <row r="155" s="1" customFormat="1" ht="15" customHeight="1">
      <c r="B155" s="338"/>
      <c r="C155" s="365" t="s">
        <v>2148</v>
      </c>
      <c r="D155" s="313"/>
      <c r="E155" s="313"/>
      <c r="F155" s="366" t="s">
        <v>2140</v>
      </c>
      <c r="G155" s="313"/>
      <c r="H155" s="365" t="s">
        <v>2180</v>
      </c>
      <c r="I155" s="365" t="s">
        <v>2150</v>
      </c>
      <c r="J155" s="365"/>
      <c r="K155" s="361"/>
    </row>
    <row r="156" s="1" customFormat="1" ht="15" customHeight="1">
      <c r="B156" s="338"/>
      <c r="C156" s="365" t="s">
        <v>2159</v>
      </c>
      <c r="D156" s="313"/>
      <c r="E156" s="313"/>
      <c r="F156" s="366" t="s">
        <v>2146</v>
      </c>
      <c r="G156" s="313"/>
      <c r="H156" s="365" t="s">
        <v>2180</v>
      </c>
      <c r="I156" s="365" t="s">
        <v>2142</v>
      </c>
      <c r="J156" s="365">
        <v>50</v>
      </c>
      <c r="K156" s="361"/>
    </row>
    <row r="157" s="1" customFormat="1" ht="15" customHeight="1">
      <c r="B157" s="338"/>
      <c r="C157" s="365" t="s">
        <v>2167</v>
      </c>
      <c r="D157" s="313"/>
      <c r="E157" s="313"/>
      <c r="F157" s="366" t="s">
        <v>2146</v>
      </c>
      <c r="G157" s="313"/>
      <c r="H157" s="365" t="s">
        <v>2180</v>
      </c>
      <c r="I157" s="365" t="s">
        <v>2142</v>
      </c>
      <c r="J157" s="365">
        <v>50</v>
      </c>
      <c r="K157" s="361"/>
    </row>
    <row r="158" s="1" customFormat="1" ht="15" customHeight="1">
      <c r="B158" s="338"/>
      <c r="C158" s="365" t="s">
        <v>2165</v>
      </c>
      <c r="D158" s="313"/>
      <c r="E158" s="313"/>
      <c r="F158" s="366" t="s">
        <v>2146</v>
      </c>
      <c r="G158" s="313"/>
      <c r="H158" s="365" t="s">
        <v>2180</v>
      </c>
      <c r="I158" s="365" t="s">
        <v>2142</v>
      </c>
      <c r="J158" s="365">
        <v>50</v>
      </c>
      <c r="K158" s="361"/>
    </row>
    <row r="159" s="1" customFormat="1" ht="15" customHeight="1">
      <c r="B159" s="338"/>
      <c r="C159" s="365" t="s">
        <v>124</v>
      </c>
      <c r="D159" s="313"/>
      <c r="E159" s="313"/>
      <c r="F159" s="366" t="s">
        <v>2140</v>
      </c>
      <c r="G159" s="313"/>
      <c r="H159" s="365" t="s">
        <v>2202</v>
      </c>
      <c r="I159" s="365" t="s">
        <v>2142</v>
      </c>
      <c r="J159" s="365" t="s">
        <v>2203</v>
      </c>
      <c r="K159" s="361"/>
    </row>
    <row r="160" s="1" customFormat="1" ht="15" customHeight="1">
      <c r="B160" s="338"/>
      <c r="C160" s="365" t="s">
        <v>2204</v>
      </c>
      <c r="D160" s="313"/>
      <c r="E160" s="313"/>
      <c r="F160" s="366" t="s">
        <v>2140</v>
      </c>
      <c r="G160" s="313"/>
      <c r="H160" s="365" t="s">
        <v>2205</v>
      </c>
      <c r="I160" s="365" t="s">
        <v>2175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2206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2134</v>
      </c>
      <c r="D166" s="328"/>
      <c r="E166" s="328"/>
      <c r="F166" s="328" t="s">
        <v>2135</v>
      </c>
      <c r="G166" s="370"/>
      <c r="H166" s="371" t="s">
        <v>51</v>
      </c>
      <c r="I166" s="371" t="s">
        <v>54</v>
      </c>
      <c r="J166" s="328" t="s">
        <v>2136</v>
      </c>
      <c r="K166" s="305"/>
    </row>
    <row r="167" s="1" customFormat="1" ht="17.25" customHeight="1">
      <c r="B167" s="306"/>
      <c r="C167" s="330" t="s">
        <v>2137</v>
      </c>
      <c r="D167" s="330"/>
      <c r="E167" s="330"/>
      <c r="F167" s="331" t="s">
        <v>2138</v>
      </c>
      <c r="G167" s="372"/>
      <c r="H167" s="373"/>
      <c r="I167" s="373"/>
      <c r="J167" s="330" t="s">
        <v>2139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2143</v>
      </c>
      <c r="D169" s="313"/>
      <c r="E169" s="313"/>
      <c r="F169" s="336" t="s">
        <v>2140</v>
      </c>
      <c r="G169" s="313"/>
      <c r="H169" s="313" t="s">
        <v>2180</v>
      </c>
      <c r="I169" s="313" t="s">
        <v>2142</v>
      </c>
      <c r="J169" s="313">
        <v>120</v>
      </c>
      <c r="K169" s="361"/>
    </row>
    <row r="170" s="1" customFormat="1" ht="15" customHeight="1">
      <c r="B170" s="338"/>
      <c r="C170" s="313" t="s">
        <v>2189</v>
      </c>
      <c r="D170" s="313"/>
      <c r="E170" s="313"/>
      <c r="F170" s="336" t="s">
        <v>2140</v>
      </c>
      <c r="G170" s="313"/>
      <c r="H170" s="313" t="s">
        <v>2190</v>
      </c>
      <c r="I170" s="313" t="s">
        <v>2142</v>
      </c>
      <c r="J170" s="313" t="s">
        <v>2191</v>
      </c>
      <c r="K170" s="361"/>
    </row>
    <row r="171" s="1" customFormat="1" ht="15" customHeight="1">
      <c r="B171" s="338"/>
      <c r="C171" s="313" t="s">
        <v>106</v>
      </c>
      <c r="D171" s="313"/>
      <c r="E171" s="313"/>
      <c r="F171" s="336" t="s">
        <v>2140</v>
      </c>
      <c r="G171" s="313"/>
      <c r="H171" s="313" t="s">
        <v>2207</v>
      </c>
      <c r="I171" s="313" t="s">
        <v>2142</v>
      </c>
      <c r="J171" s="313" t="s">
        <v>2191</v>
      </c>
      <c r="K171" s="361"/>
    </row>
    <row r="172" s="1" customFormat="1" ht="15" customHeight="1">
      <c r="B172" s="338"/>
      <c r="C172" s="313" t="s">
        <v>2145</v>
      </c>
      <c r="D172" s="313"/>
      <c r="E172" s="313"/>
      <c r="F172" s="336" t="s">
        <v>2146</v>
      </c>
      <c r="G172" s="313"/>
      <c r="H172" s="313" t="s">
        <v>2207</v>
      </c>
      <c r="I172" s="313" t="s">
        <v>2142</v>
      </c>
      <c r="J172" s="313">
        <v>50</v>
      </c>
      <c r="K172" s="361"/>
    </row>
    <row r="173" s="1" customFormat="1" ht="15" customHeight="1">
      <c r="B173" s="338"/>
      <c r="C173" s="313" t="s">
        <v>2148</v>
      </c>
      <c r="D173" s="313"/>
      <c r="E173" s="313"/>
      <c r="F173" s="336" t="s">
        <v>2140</v>
      </c>
      <c r="G173" s="313"/>
      <c r="H173" s="313" t="s">
        <v>2207</v>
      </c>
      <c r="I173" s="313" t="s">
        <v>2150</v>
      </c>
      <c r="J173" s="313"/>
      <c r="K173" s="361"/>
    </row>
    <row r="174" s="1" customFormat="1" ht="15" customHeight="1">
      <c r="B174" s="338"/>
      <c r="C174" s="313" t="s">
        <v>2159</v>
      </c>
      <c r="D174" s="313"/>
      <c r="E174" s="313"/>
      <c r="F174" s="336" t="s">
        <v>2146</v>
      </c>
      <c r="G174" s="313"/>
      <c r="H174" s="313" t="s">
        <v>2207</v>
      </c>
      <c r="I174" s="313" t="s">
        <v>2142</v>
      </c>
      <c r="J174" s="313">
        <v>50</v>
      </c>
      <c r="K174" s="361"/>
    </row>
    <row r="175" s="1" customFormat="1" ht="15" customHeight="1">
      <c r="B175" s="338"/>
      <c r="C175" s="313" t="s">
        <v>2167</v>
      </c>
      <c r="D175" s="313"/>
      <c r="E175" s="313"/>
      <c r="F175" s="336" t="s">
        <v>2146</v>
      </c>
      <c r="G175" s="313"/>
      <c r="H175" s="313" t="s">
        <v>2207</v>
      </c>
      <c r="I175" s="313" t="s">
        <v>2142</v>
      </c>
      <c r="J175" s="313">
        <v>50</v>
      </c>
      <c r="K175" s="361"/>
    </row>
    <row r="176" s="1" customFormat="1" ht="15" customHeight="1">
      <c r="B176" s="338"/>
      <c r="C176" s="313" t="s">
        <v>2165</v>
      </c>
      <c r="D176" s="313"/>
      <c r="E176" s="313"/>
      <c r="F176" s="336" t="s">
        <v>2146</v>
      </c>
      <c r="G176" s="313"/>
      <c r="H176" s="313" t="s">
        <v>2207</v>
      </c>
      <c r="I176" s="313" t="s">
        <v>2142</v>
      </c>
      <c r="J176" s="313">
        <v>50</v>
      </c>
      <c r="K176" s="361"/>
    </row>
    <row r="177" s="1" customFormat="1" ht="15" customHeight="1">
      <c r="B177" s="338"/>
      <c r="C177" s="313" t="s">
        <v>137</v>
      </c>
      <c r="D177" s="313"/>
      <c r="E177" s="313"/>
      <c r="F177" s="336" t="s">
        <v>2140</v>
      </c>
      <c r="G177" s="313"/>
      <c r="H177" s="313" t="s">
        <v>2208</v>
      </c>
      <c r="I177" s="313" t="s">
        <v>2209</v>
      </c>
      <c r="J177" s="313"/>
      <c r="K177" s="361"/>
    </row>
    <row r="178" s="1" customFormat="1" ht="15" customHeight="1">
      <c r="B178" s="338"/>
      <c r="C178" s="313" t="s">
        <v>54</v>
      </c>
      <c r="D178" s="313"/>
      <c r="E178" s="313"/>
      <c r="F178" s="336" t="s">
        <v>2140</v>
      </c>
      <c r="G178" s="313"/>
      <c r="H178" s="313" t="s">
        <v>2210</v>
      </c>
      <c r="I178" s="313" t="s">
        <v>2211</v>
      </c>
      <c r="J178" s="313">
        <v>1</v>
      </c>
      <c r="K178" s="361"/>
    </row>
    <row r="179" s="1" customFormat="1" ht="15" customHeight="1">
      <c r="B179" s="338"/>
      <c r="C179" s="313" t="s">
        <v>50</v>
      </c>
      <c r="D179" s="313"/>
      <c r="E179" s="313"/>
      <c r="F179" s="336" t="s">
        <v>2140</v>
      </c>
      <c r="G179" s="313"/>
      <c r="H179" s="313" t="s">
        <v>2212</v>
      </c>
      <c r="I179" s="313" t="s">
        <v>2142</v>
      </c>
      <c r="J179" s="313">
        <v>20</v>
      </c>
      <c r="K179" s="361"/>
    </row>
    <row r="180" s="1" customFormat="1" ht="15" customHeight="1">
      <c r="B180" s="338"/>
      <c r="C180" s="313" t="s">
        <v>51</v>
      </c>
      <c r="D180" s="313"/>
      <c r="E180" s="313"/>
      <c r="F180" s="336" t="s">
        <v>2140</v>
      </c>
      <c r="G180" s="313"/>
      <c r="H180" s="313" t="s">
        <v>2213</v>
      </c>
      <c r="I180" s="313" t="s">
        <v>2142</v>
      </c>
      <c r="J180" s="313">
        <v>255</v>
      </c>
      <c r="K180" s="361"/>
    </row>
    <row r="181" s="1" customFormat="1" ht="15" customHeight="1">
      <c r="B181" s="338"/>
      <c r="C181" s="313" t="s">
        <v>138</v>
      </c>
      <c r="D181" s="313"/>
      <c r="E181" s="313"/>
      <c r="F181" s="336" t="s">
        <v>2140</v>
      </c>
      <c r="G181" s="313"/>
      <c r="H181" s="313" t="s">
        <v>2104</v>
      </c>
      <c r="I181" s="313" t="s">
        <v>2142</v>
      </c>
      <c r="J181" s="313">
        <v>10</v>
      </c>
      <c r="K181" s="361"/>
    </row>
    <row r="182" s="1" customFormat="1" ht="15" customHeight="1">
      <c r="B182" s="338"/>
      <c r="C182" s="313" t="s">
        <v>139</v>
      </c>
      <c r="D182" s="313"/>
      <c r="E182" s="313"/>
      <c r="F182" s="336" t="s">
        <v>2140</v>
      </c>
      <c r="G182" s="313"/>
      <c r="H182" s="313" t="s">
        <v>2214</v>
      </c>
      <c r="I182" s="313" t="s">
        <v>2175</v>
      </c>
      <c r="J182" s="313"/>
      <c r="K182" s="361"/>
    </row>
    <row r="183" s="1" customFormat="1" ht="15" customHeight="1">
      <c r="B183" s="338"/>
      <c r="C183" s="313" t="s">
        <v>2215</v>
      </c>
      <c r="D183" s="313"/>
      <c r="E183" s="313"/>
      <c r="F183" s="336" t="s">
        <v>2140</v>
      </c>
      <c r="G183" s="313"/>
      <c r="H183" s="313" t="s">
        <v>2216</v>
      </c>
      <c r="I183" s="313" t="s">
        <v>2175</v>
      </c>
      <c r="J183" s="313"/>
      <c r="K183" s="361"/>
    </row>
    <row r="184" s="1" customFormat="1" ht="15" customHeight="1">
      <c r="B184" s="338"/>
      <c r="C184" s="313" t="s">
        <v>2204</v>
      </c>
      <c r="D184" s="313"/>
      <c r="E184" s="313"/>
      <c r="F184" s="336" t="s">
        <v>2140</v>
      </c>
      <c r="G184" s="313"/>
      <c r="H184" s="313" t="s">
        <v>2217</v>
      </c>
      <c r="I184" s="313" t="s">
        <v>2175</v>
      </c>
      <c r="J184" s="313"/>
      <c r="K184" s="361"/>
    </row>
    <row r="185" s="1" customFormat="1" ht="15" customHeight="1">
      <c r="B185" s="338"/>
      <c r="C185" s="313" t="s">
        <v>141</v>
      </c>
      <c r="D185" s="313"/>
      <c r="E185" s="313"/>
      <c r="F185" s="336" t="s">
        <v>2146</v>
      </c>
      <c r="G185" s="313"/>
      <c r="H185" s="313" t="s">
        <v>2218</v>
      </c>
      <c r="I185" s="313" t="s">
        <v>2142</v>
      </c>
      <c r="J185" s="313">
        <v>50</v>
      </c>
      <c r="K185" s="361"/>
    </row>
    <row r="186" s="1" customFormat="1" ht="15" customHeight="1">
      <c r="B186" s="338"/>
      <c r="C186" s="313" t="s">
        <v>2219</v>
      </c>
      <c r="D186" s="313"/>
      <c r="E186" s="313"/>
      <c r="F186" s="336" t="s">
        <v>2146</v>
      </c>
      <c r="G186" s="313"/>
      <c r="H186" s="313" t="s">
        <v>2220</v>
      </c>
      <c r="I186" s="313" t="s">
        <v>2221</v>
      </c>
      <c r="J186" s="313"/>
      <c r="K186" s="361"/>
    </row>
    <row r="187" s="1" customFormat="1" ht="15" customHeight="1">
      <c r="B187" s="338"/>
      <c r="C187" s="313" t="s">
        <v>2222</v>
      </c>
      <c r="D187" s="313"/>
      <c r="E187" s="313"/>
      <c r="F187" s="336" t="s">
        <v>2146</v>
      </c>
      <c r="G187" s="313"/>
      <c r="H187" s="313" t="s">
        <v>2223</v>
      </c>
      <c r="I187" s="313" t="s">
        <v>2221</v>
      </c>
      <c r="J187" s="313"/>
      <c r="K187" s="361"/>
    </row>
    <row r="188" s="1" customFormat="1" ht="15" customHeight="1">
      <c r="B188" s="338"/>
      <c r="C188" s="313" t="s">
        <v>2224</v>
      </c>
      <c r="D188" s="313"/>
      <c r="E188" s="313"/>
      <c r="F188" s="336" t="s">
        <v>2146</v>
      </c>
      <c r="G188" s="313"/>
      <c r="H188" s="313" t="s">
        <v>2225</v>
      </c>
      <c r="I188" s="313" t="s">
        <v>2221</v>
      </c>
      <c r="J188" s="313"/>
      <c r="K188" s="361"/>
    </row>
    <row r="189" s="1" customFormat="1" ht="15" customHeight="1">
      <c r="B189" s="338"/>
      <c r="C189" s="374" t="s">
        <v>2226</v>
      </c>
      <c r="D189" s="313"/>
      <c r="E189" s="313"/>
      <c r="F189" s="336" t="s">
        <v>2146</v>
      </c>
      <c r="G189" s="313"/>
      <c r="H189" s="313" t="s">
        <v>2227</v>
      </c>
      <c r="I189" s="313" t="s">
        <v>2228</v>
      </c>
      <c r="J189" s="375" t="s">
        <v>2229</v>
      </c>
      <c r="K189" s="361"/>
    </row>
    <row r="190" s="18" customFormat="1" ht="15" customHeight="1">
      <c r="B190" s="376"/>
      <c r="C190" s="377" t="s">
        <v>2230</v>
      </c>
      <c r="D190" s="378"/>
      <c r="E190" s="378"/>
      <c r="F190" s="379" t="s">
        <v>2146</v>
      </c>
      <c r="G190" s="378"/>
      <c r="H190" s="378" t="s">
        <v>2231</v>
      </c>
      <c r="I190" s="378" t="s">
        <v>2228</v>
      </c>
      <c r="J190" s="380" t="s">
        <v>2229</v>
      </c>
      <c r="K190" s="381"/>
    </row>
    <row r="191" s="1" customFormat="1" ht="15" customHeight="1">
      <c r="B191" s="338"/>
      <c r="C191" s="374" t="s">
        <v>39</v>
      </c>
      <c r="D191" s="313"/>
      <c r="E191" s="313"/>
      <c r="F191" s="336" t="s">
        <v>2140</v>
      </c>
      <c r="G191" s="313"/>
      <c r="H191" s="310" t="s">
        <v>2232</v>
      </c>
      <c r="I191" s="313" t="s">
        <v>2233</v>
      </c>
      <c r="J191" s="313"/>
      <c r="K191" s="361"/>
    </row>
    <row r="192" s="1" customFormat="1" ht="15" customHeight="1">
      <c r="B192" s="338"/>
      <c r="C192" s="374" t="s">
        <v>2234</v>
      </c>
      <c r="D192" s="313"/>
      <c r="E192" s="313"/>
      <c r="F192" s="336" t="s">
        <v>2140</v>
      </c>
      <c r="G192" s="313"/>
      <c r="H192" s="313" t="s">
        <v>2235</v>
      </c>
      <c r="I192" s="313" t="s">
        <v>2175</v>
      </c>
      <c r="J192" s="313"/>
      <c r="K192" s="361"/>
    </row>
    <row r="193" s="1" customFormat="1" ht="15" customHeight="1">
      <c r="B193" s="338"/>
      <c r="C193" s="374" t="s">
        <v>2236</v>
      </c>
      <c r="D193" s="313"/>
      <c r="E193" s="313"/>
      <c r="F193" s="336" t="s">
        <v>2140</v>
      </c>
      <c r="G193" s="313"/>
      <c r="H193" s="313" t="s">
        <v>2237</v>
      </c>
      <c r="I193" s="313" t="s">
        <v>2175</v>
      </c>
      <c r="J193" s="313"/>
      <c r="K193" s="361"/>
    </row>
    <row r="194" s="1" customFormat="1" ht="15" customHeight="1">
      <c r="B194" s="338"/>
      <c r="C194" s="374" t="s">
        <v>2238</v>
      </c>
      <c r="D194" s="313"/>
      <c r="E194" s="313"/>
      <c r="F194" s="336" t="s">
        <v>2146</v>
      </c>
      <c r="G194" s="313"/>
      <c r="H194" s="313" t="s">
        <v>2239</v>
      </c>
      <c r="I194" s="313" t="s">
        <v>2175</v>
      </c>
      <c r="J194" s="313"/>
      <c r="K194" s="361"/>
    </row>
    <row r="195" s="1" customFormat="1" ht="15" customHeight="1">
      <c r="B195" s="367"/>
      <c r="C195" s="382"/>
      <c r="D195" s="347"/>
      <c r="E195" s="347"/>
      <c r="F195" s="347"/>
      <c r="G195" s="347"/>
      <c r="H195" s="347"/>
      <c r="I195" s="347"/>
      <c r="J195" s="347"/>
      <c r="K195" s="368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49"/>
      <c r="C197" s="359"/>
      <c r="D197" s="359"/>
      <c r="E197" s="359"/>
      <c r="F197" s="369"/>
      <c r="G197" s="359"/>
      <c r="H197" s="359"/>
      <c r="I197" s="359"/>
      <c r="J197" s="359"/>
      <c r="K197" s="349"/>
    </row>
    <row r="198" s="1" customFormat="1" ht="18.75" customHeight="1"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</row>
    <row r="199" s="1" customFormat="1" ht="13.5">
      <c r="B199" s="300"/>
      <c r="C199" s="301"/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1">
      <c r="B200" s="303"/>
      <c r="C200" s="304" t="s">
        <v>2240</v>
      </c>
      <c r="D200" s="304"/>
      <c r="E200" s="304"/>
      <c r="F200" s="304"/>
      <c r="G200" s="304"/>
      <c r="H200" s="304"/>
      <c r="I200" s="304"/>
      <c r="J200" s="304"/>
      <c r="K200" s="305"/>
    </row>
    <row r="201" s="1" customFormat="1" ht="25.5" customHeight="1">
      <c r="B201" s="303"/>
      <c r="C201" s="383" t="s">
        <v>2241</v>
      </c>
      <c r="D201" s="383"/>
      <c r="E201" s="383"/>
      <c r="F201" s="383" t="s">
        <v>2242</v>
      </c>
      <c r="G201" s="384"/>
      <c r="H201" s="383" t="s">
        <v>2243</v>
      </c>
      <c r="I201" s="383"/>
      <c r="J201" s="383"/>
      <c r="K201" s="305"/>
    </row>
    <row r="202" s="1" customFormat="1" ht="5.25" customHeight="1">
      <c r="B202" s="338"/>
      <c r="C202" s="333"/>
      <c r="D202" s="333"/>
      <c r="E202" s="333"/>
      <c r="F202" s="333"/>
      <c r="G202" s="359"/>
      <c r="H202" s="333"/>
      <c r="I202" s="333"/>
      <c r="J202" s="333"/>
      <c r="K202" s="361"/>
    </row>
    <row r="203" s="1" customFormat="1" ht="15" customHeight="1">
      <c r="B203" s="338"/>
      <c r="C203" s="313" t="s">
        <v>2233</v>
      </c>
      <c r="D203" s="313"/>
      <c r="E203" s="313"/>
      <c r="F203" s="336" t="s">
        <v>40</v>
      </c>
      <c r="G203" s="313"/>
      <c r="H203" s="313" t="s">
        <v>2244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41</v>
      </c>
      <c r="G204" s="313"/>
      <c r="H204" s="313" t="s">
        <v>2245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44</v>
      </c>
      <c r="G205" s="313"/>
      <c r="H205" s="313" t="s">
        <v>2246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42</v>
      </c>
      <c r="G206" s="313"/>
      <c r="H206" s="313" t="s">
        <v>2247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 t="s">
        <v>43</v>
      </c>
      <c r="G207" s="313"/>
      <c r="H207" s="313" t="s">
        <v>2248</v>
      </c>
      <c r="I207" s="313"/>
      <c r="J207" s="313"/>
      <c r="K207" s="361"/>
    </row>
    <row r="208" s="1" customFormat="1" ht="15" customHeight="1">
      <c r="B208" s="338"/>
      <c r="C208" s="313"/>
      <c r="D208" s="313"/>
      <c r="E208" s="313"/>
      <c r="F208" s="336"/>
      <c r="G208" s="313"/>
      <c r="H208" s="313"/>
      <c r="I208" s="313"/>
      <c r="J208" s="313"/>
      <c r="K208" s="361"/>
    </row>
    <row r="209" s="1" customFormat="1" ht="15" customHeight="1">
      <c r="B209" s="338"/>
      <c r="C209" s="313" t="s">
        <v>2187</v>
      </c>
      <c r="D209" s="313"/>
      <c r="E209" s="313"/>
      <c r="F209" s="336" t="s">
        <v>76</v>
      </c>
      <c r="G209" s="313"/>
      <c r="H209" s="313" t="s">
        <v>2249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2083</v>
      </c>
      <c r="G210" s="313"/>
      <c r="H210" s="313" t="s">
        <v>2084</v>
      </c>
      <c r="I210" s="313"/>
      <c r="J210" s="313"/>
      <c r="K210" s="361"/>
    </row>
    <row r="211" s="1" customFormat="1" ht="15" customHeight="1">
      <c r="B211" s="338"/>
      <c r="C211" s="313"/>
      <c r="D211" s="313"/>
      <c r="E211" s="313"/>
      <c r="F211" s="336" t="s">
        <v>2081</v>
      </c>
      <c r="G211" s="313"/>
      <c r="H211" s="313" t="s">
        <v>2250</v>
      </c>
      <c r="I211" s="313"/>
      <c r="J211" s="313"/>
      <c r="K211" s="361"/>
    </row>
    <row r="212" s="1" customFormat="1" ht="15" customHeight="1">
      <c r="B212" s="385"/>
      <c r="C212" s="313"/>
      <c r="D212" s="313"/>
      <c r="E212" s="313"/>
      <c r="F212" s="336" t="s">
        <v>2085</v>
      </c>
      <c r="G212" s="374"/>
      <c r="H212" s="365" t="s">
        <v>2086</v>
      </c>
      <c r="I212" s="365"/>
      <c r="J212" s="365"/>
      <c r="K212" s="386"/>
    </row>
    <row r="213" s="1" customFormat="1" ht="15" customHeight="1">
      <c r="B213" s="385"/>
      <c r="C213" s="313"/>
      <c r="D213" s="313"/>
      <c r="E213" s="313"/>
      <c r="F213" s="336" t="s">
        <v>2087</v>
      </c>
      <c r="G213" s="374"/>
      <c r="H213" s="365" t="s">
        <v>2251</v>
      </c>
      <c r="I213" s="365"/>
      <c r="J213" s="365"/>
      <c r="K213" s="386"/>
    </row>
    <row r="214" s="1" customFormat="1" ht="15" customHeight="1">
      <c r="B214" s="385"/>
      <c r="C214" s="313"/>
      <c r="D214" s="313"/>
      <c r="E214" s="313"/>
      <c r="F214" s="336"/>
      <c r="G214" s="374"/>
      <c r="H214" s="365"/>
      <c r="I214" s="365"/>
      <c r="J214" s="365"/>
      <c r="K214" s="386"/>
    </row>
    <row r="215" s="1" customFormat="1" ht="15" customHeight="1">
      <c r="B215" s="385"/>
      <c r="C215" s="313" t="s">
        <v>2211</v>
      </c>
      <c r="D215" s="313"/>
      <c r="E215" s="313"/>
      <c r="F215" s="336">
        <v>1</v>
      </c>
      <c r="G215" s="374"/>
      <c r="H215" s="365" t="s">
        <v>2252</v>
      </c>
      <c r="I215" s="365"/>
      <c r="J215" s="365"/>
      <c r="K215" s="386"/>
    </row>
    <row r="216" s="1" customFormat="1" ht="15" customHeight="1">
      <c r="B216" s="385"/>
      <c r="C216" s="313"/>
      <c r="D216" s="313"/>
      <c r="E216" s="313"/>
      <c r="F216" s="336">
        <v>2</v>
      </c>
      <c r="G216" s="374"/>
      <c r="H216" s="365" t="s">
        <v>2253</v>
      </c>
      <c r="I216" s="365"/>
      <c r="J216" s="365"/>
      <c r="K216" s="386"/>
    </row>
    <row r="217" s="1" customFormat="1" ht="15" customHeight="1">
      <c r="B217" s="385"/>
      <c r="C217" s="313"/>
      <c r="D217" s="313"/>
      <c r="E217" s="313"/>
      <c r="F217" s="336">
        <v>3</v>
      </c>
      <c r="G217" s="374"/>
      <c r="H217" s="365" t="s">
        <v>2254</v>
      </c>
      <c r="I217" s="365"/>
      <c r="J217" s="365"/>
      <c r="K217" s="386"/>
    </row>
    <row r="218" s="1" customFormat="1" ht="15" customHeight="1">
      <c r="B218" s="385"/>
      <c r="C218" s="313"/>
      <c r="D218" s="313"/>
      <c r="E218" s="313"/>
      <c r="F218" s="336">
        <v>4</v>
      </c>
      <c r="G218" s="374"/>
      <c r="H218" s="365" t="s">
        <v>2255</v>
      </c>
      <c r="I218" s="365"/>
      <c r="J218" s="365"/>
      <c r="K218" s="386"/>
    </row>
    <row r="219" s="1" customFormat="1" ht="12.75" customHeight="1">
      <c r="B219" s="387"/>
      <c r="C219" s="388"/>
      <c r="D219" s="388"/>
      <c r="E219" s="388"/>
      <c r="F219" s="388"/>
      <c r="G219" s="388"/>
      <c r="H219" s="388"/>
      <c r="I219" s="388"/>
      <c r="J219" s="388"/>
      <c r="K219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DESKTOP-K7KKSBJ\Kateřina</dc:creator>
  <cp:lastModifiedBy>DESKTOP-K7KKSBJ\Kateřina</cp:lastModifiedBy>
  <dcterms:created xsi:type="dcterms:W3CDTF">2024-03-26T15:55:32Z</dcterms:created>
  <dcterms:modified xsi:type="dcterms:W3CDTF">2024-03-26T15:55:49Z</dcterms:modified>
</cp:coreProperties>
</file>