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Users\petera.t\Desktop\"/>
    </mc:Choice>
  </mc:AlternateContent>
  <bookViews>
    <workbookView xWindow="0" yWindow="0" windowWidth="0" windowHeight="0"/>
  </bookViews>
  <sheets>
    <sheet name="Rekapitulace stavby" sheetId="1" r:id="rId1"/>
    <sheet name="001 - Vodovod SO02" sheetId="2" r:id="rId2"/>
    <sheet name="002 - Vodovod SO03" sheetId="3" r:id="rId3"/>
  </sheets>
  <definedNames>
    <definedName name="_xlnm.Print_Area" localSheetId="0">'Rekapitulace stavby'!$D$4:$AO$76,'Rekapitulace stavby'!$C$82:$AQ$97</definedName>
    <definedName name="_xlnm.Print_Titles" localSheetId="0">'Rekapitulace stavby'!$92:$92</definedName>
    <definedName name="_xlnm._FilterDatabase" localSheetId="1" hidden="1">'001 - Vodovod SO02'!$C$128:$K$412</definedName>
    <definedName name="_xlnm.Print_Area" localSheetId="1">'001 - Vodovod SO02'!$C$4:$J$76,'001 - Vodovod SO02'!$C$82:$J$110,'001 - Vodovod SO02'!$C$116:$J$412</definedName>
    <definedName name="_xlnm.Print_Titles" localSheetId="1">'001 - Vodovod SO02'!$128:$128</definedName>
    <definedName name="_xlnm._FilterDatabase" localSheetId="2" hidden="1">'002 - Vodovod SO03'!$C$126:$K$348</definedName>
    <definedName name="_xlnm.Print_Area" localSheetId="2">'002 - Vodovod SO03'!$C$4:$J$76,'002 - Vodovod SO03'!$C$82:$J$108,'002 - Vodovod SO03'!$C$114:$J$348</definedName>
    <definedName name="_xlnm.Print_Titles" localSheetId="2">'002 - Vodovod SO03'!$126:$126</definedName>
  </definedNames>
  <calcPr/>
</workbook>
</file>

<file path=xl/calcChain.xml><?xml version="1.0" encoding="utf-8"?>
<calcChain xmlns="http://schemas.openxmlformats.org/spreadsheetml/2006/main">
  <c i="3" l="1" r="J37"/>
  <c r="J36"/>
  <c i="1" r="AY96"/>
  <c i="3" r="J35"/>
  <c i="1" r="AX96"/>
  <c i="3" r="BI347"/>
  <c r="BH347"/>
  <c r="BG347"/>
  <c r="BF347"/>
  <c r="T347"/>
  <c r="R347"/>
  <c r="P347"/>
  <c r="BI343"/>
  <c r="BH343"/>
  <c r="BG343"/>
  <c r="BF343"/>
  <c r="T343"/>
  <c r="R343"/>
  <c r="P343"/>
  <c r="BI338"/>
  <c r="BH338"/>
  <c r="BG338"/>
  <c r="BF338"/>
  <c r="T338"/>
  <c r="R338"/>
  <c r="P338"/>
  <c r="BI336"/>
  <c r="BH336"/>
  <c r="BG336"/>
  <c r="BF336"/>
  <c r="T336"/>
  <c r="R336"/>
  <c r="P336"/>
  <c r="BI331"/>
  <c r="BH331"/>
  <c r="BG331"/>
  <c r="BF331"/>
  <c r="T331"/>
  <c r="T330"/>
  <c r="R331"/>
  <c r="R330"/>
  <c r="P331"/>
  <c r="P330"/>
  <c r="BI326"/>
  <c r="BH326"/>
  <c r="BG326"/>
  <c r="BF326"/>
  <c r="T326"/>
  <c r="R326"/>
  <c r="P326"/>
  <c r="BI322"/>
  <c r="BH322"/>
  <c r="BG322"/>
  <c r="BF322"/>
  <c r="T322"/>
  <c r="R322"/>
  <c r="P322"/>
  <c r="BI320"/>
  <c r="BH320"/>
  <c r="BG320"/>
  <c r="BF320"/>
  <c r="T320"/>
  <c r="R320"/>
  <c r="P320"/>
  <c r="BI318"/>
  <c r="BH318"/>
  <c r="BG318"/>
  <c r="BF318"/>
  <c r="T318"/>
  <c r="R318"/>
  <c r="P318"/>
  <c r="BI316"/>
  <c r="BH316"/>
  <c r="BG316"/>
  <c r="BF316"/>
  <c r="T316"/>
  <c r="R316"/>
  <c r="P316"/>
  <c r="BI314"/>
  <c r="BH314"/>
  <c r="BG314"/>
  <c r="BF314"/>
  <c r="T314"/>
  <c r="R314"/>
  <c r="P314"/>
  <c r="BI312"/>
  <c r="BH312"/>
  <c r="BG312"/>
  <c r="BF312"/>
  <c r="T312"/>
  <c r="R312"/>
  <c r="P312"/>
  <c r="BI310"/>
  <c r="BH310"/>
  <c r="BG310"/>
  <c r="BF310"/>
  <c r="T310"/>
  <c r="R310"/>
  <c r="P310"/>
  <c r="BI308"/>
  <c r="BH308"/>
  <c r="BG308"/>
  <c r="BF308"/>
  <c r="T308"/>
  <c r="R308"/>
  <c r="P308"/>
  <c r="BI306"/>
  <c r="BH306"/>
  <c r="BG306"/>
  <c r="BF306"/>
  <c r="T306"/>
  <c r="R306"/>
  <c r="P306"/>
  <c r="BI304"/>
  <c r="BH304"/>
  <c r="BG304"/>
  <c r="BF304"/>
  <c r="T304"/>
  <c r="R304"/>
  <c r="P304"/>
  <c r="BI302"/>
  <c r="BH302"/>
  <c r="BG302"/>
  <c r="BF302"/>
  <c r="T302"/>
  <c r="R302"/>
  <c r="P302"/>
  <c r="BI300"/>
  <c r="BH300"/>
  <c r="BG300"/>
  <c r="BF300"/>
  <c r="T300"/>
  <c r="R300"/>
  <c r="P300"/>
  <c r="BI298"/>
  <c r="BH298"/>
  <c r="BG298"/>
  <c r="BF298"/>
  <c r="T298"/>
  <c r="R298"/>
  <c r="P298"/>
  <c r="BI296"/>
  <c r="BH296"/>
  <c r="BG296"/>
  <c r="BF296"/>
  <c r="T296"/>
  <c r="R296"/>
  <c r="P296"/>
  <c r="BI294"/>
  <c r="BH294"/>
  <c r="BG294"/>
  <c r="BF294"/>
  <c r="T294"/>
  <c r="R294"/>
  <c r="P294"/>
  <c r="BI290"/>
  <c r="BH290"/>
  <c r="BG290"/>
  <c r="BF290"/>
  <c r="T290"/>
  <c r="R290"/>
  <c r="P290"/>
  <c r="BI288"/>
  <c r="BH288"/>
  <c r="BG288"/>
  <c r="BF288"/>
  <c r="T288"/>
  <c r="R288"/>
  <c r="P288"/>
  <c r="BI286"/>
  <c r="BH286"/>
  <c r="BG286"/>
  <c r="BF286"/>
  <c r="T286"/>
  <c r="R286"/>
  <c r="P286"/>
  <c r="BI284"/>
  <c r="BH284"/>
  <c r="BG284"/>
  <c r="BF284"/>
  <c r="T284"/>
  <c r="R284"/>
  <c r="P284"/>
  <c r="BI282"/>
  <c r="BH282"/>
  <c r="BG282"/>
  <c r="BF282"/>
  <c r="T282"/>
  <c r="R282"/>
  <c r="P282"/>
  <c r="BI280"/>
  <c r="BH280"/>
  <c r="BG280"/>
  <c r="BF280"/>
  <c r="T280"/>
  <c r="R280"/>
  <c r="P280"/>
  <c r="BI278"/>
  <c r="BH278"/>
  <c r="BG278"/>
  <c r="BF278"/>
  <c r="T278"/>
  <c r="R278"/>
  <c r="P278"/>
  <c r="BI276"/>
  <c r="BH276"/>
  <c r="BG276"/>
  <c r="BF276"/>
  <c r="T276"/>
  <c r="R276"/>
  <c r="P276"/>
  <c r="BI272"/>
  <c r="BH272"/>
  <c r="BG272"/>
  <c r="BF272"/>
  <c r="T272"/>
  <c r="R272"/>
  <c r="P272"/>
  <c r="BI270"/>
  <c r="BH270"/>
  <c r="BG270"/>
  <c r="BF270"/>
  <c r="T270"/>
  <c r="R270"/>
  <c r="P270"/>
  <c r="BI268"/>
  <c r="BH268"/>
  <c r="BG268"/>
  <c r="BF268"/>
  <c r="T268"/>
  <c r="R268"/>
  <c r="P268"/>
  <c r="BI263"/>
  <c r="BH263"/>
  <c r="BG263"/>
  <c r="BF263"/>
  <c r="T263"/>
  <c r="R263"/>
  <c r="P263"/>
  <c r="BI259"/>
  <c r="BH259"/>
  <c r="BG259"/>
  <c r="BF259"/>
  <c r="T259"/>
  <c r="R259"/>
  <c r="P259"/>
  <c r="BI255"/>
  <c r="BH255"/>
  <c r="BG255"/>
  <c r="BF255"/>
  <c r="T255"/>
  <c r="R255"/>
  <c r="P255"/>
  <c r="BI251"/>
  <c r="BH251"/>
  <c r="BG251"/>
  <c r="BF251"/>
  <c r="T251"/>
  <c r="R251"/>
  <c r="P251"/>
  <c r="BI247"/>
  <c r="BH247"/>
  <c r="BG247"/>
  <c r="BF247"/>
  <c r="T247"/>
  <c r="R247"/>
  <c r="P247"/>
  <c r="BI242"/>
  <c r="BH242"/>
  <c r="BG242"/>
  <c r="BF242"/>
  <c r="T242"/>
  <c r="T241"/>
  <c r="R242"/>
  <c r="R241"/>
  <c r="P242"/>
  <c r="P241"/>
  <c r="BI239"/>
  <c r="BH239"/>
  <c r="BG239"/>
  <c r="BF239"/>
  <c r="T239"/>
  <c r="R239"/>
  <c r="P239"/>
  <c r="BI237"/>
  <c r="BH237"/>
  <c r="BG237"/>
  <c r="BF237"/>
  <c r="T237"/>
  <c r="R237"/>
  <c r="P237"/>
  <c r="BI233"/>
  <c r="BH233"/>
  <c r="BG233"/>
  <c r="BF233"/>
  <c r="T233"/>
  <c r="R233"/>
  <c r="P233"/>
  <c r="BI228"/>
  <c r="BH228"/>
  <c r="BG228"/>
  <c r="BF228"/>
  <c r="T228"/>
  <c r="R228"/>
  <c r="P228"/>
  <c r="BI224"/>
  <c r="BH224"/>
  <c r="BG224"/>
  <c r="BF224"/>
  <c r="T224"/>
  <c r="R224"/>
  <c r="P224"/>
  <c r="BI220"/>
  <c r="BH220"/>
  <c r="BG220"/>
  <c r="BF220"/>
  <c r="T220"/>
  <c r="R220"/>
  <c r="P220"/>
  <c r="BI218"/>
  <c r="BH218"/>
  <c r="BG218"/>
  <c r="BF218"/>
  <c r="T218"/>
  <c r="R218"/>
  <c r="P218"/>
  <c r="BI214"/>
  <c r="BH214"/>
  <c r="BG214"/>
  <c r="BF214"/>
  <c r="T214"/>
  <c r="R214"/>
  <c r="P214"/>
  <c r="BI210"/>
  <c r="BH210"/>
  <c r="BG210"/>
  <c r="BF210"/>
  <c r="T210"/>
  <c r="R210"/>
  <c r="P210"/>
  <c r="BI206"/>
  <c r="BH206"/>
  <c r="BG206"/>
  <c r="BF206"/>
  <c r="T206"/>
  <c r="R206"/>
  <c r="P206"/>
  <c r="BI204"/>
  <c r="BH204"/>
  <c r="BG204"/>
  <c r="BF204"/>
  <c r="T204"/>
  <c r="R204"/>
  <c r="P204"/>
  <c r="BI200"/>
  <c r="BH200"/>
  <c r="BG200"/>
  <c r="BF200"/>
  <c r="T200"/>
  <c r="R200"/>
  <c r="P200"/>
  <c r="BI196"/>
  <c r="BH196"/>
  <c r="BG196"/>
  <c r="BF196"/>
  <c r="T196"/>
  <c r="R196"/>
  <c r="P196"/>
  <c r="BI192"/>
  <c r="BH192"/>
  <c r="BG192"/>
  <c r="BF192"/>
  <c r="T192"/>
  <c r="R192"/>
  <c r="P192"/>
  <c r="BI188"/>
  <c r="BH188"/>
  <c r="BG188"/>
  <c r="BF188"/>
  <c r="T188"/>
  <c r="R188"/>
  <c r="P188"/>
  <c r="BI186"/>
  <c r="BH186"/>
  <c r="BG186"/>
  <c r="BF186"/>
  <c r="T186"/>
  <c r="R186"/>
  <c r="P186"/>
  <c r="BI182"/>
  <c r="BH182"/>
  <c r="BG182"/>
  <c r="BF182"/>
  <c r="T182"/>
  <c r="R182"/>
  <c r="P182"/>
  <c r="BI180"/>
  <c r="BH180"/>
  <c r="BG180"/>
  <c r="BF180"/>
  <c r="T180"/>
  <c r="R180"/>
  <c r="P180"/>
  <c r="BI178"/>
  <c r="BH178"/>
  <c r="BG178"/>
  <c r="BF178"/>
  <c r="T178"/>
  <c r="R178"/>
  <c r="P178"/>
  <c r="BI174"/>
  <c r="BH174"/>
  <c r="BG174"/>
  <c r="BF174"/>
  <c r="T174"/>
  <c r="R174"/>
  <c r="P174"/>
  <c r="BI170"/>
  <c r="BH170"/>
  <c r="BG170"/>
  <c r="BF170"/>
  <c r="T170"/>
  <c r="R170"/>
  <c r="P170"/>
  <c r="BI166"/>
  <c r="BH166"/>
  <c r="BG166"/>
  <c r="BF166"/>
  <c r="T166"/>
  <c r="R166"/>
  <c r="P166"/>
  <c r="BI161"/>
  <c r="BH161"/>
  <c r="BG161"/>
  <c r="BF161"/>
  <c r="T161"/>
  <c r="R161"/>
  <c r="P161"/>
  <c r="BI159"/>
  <c r="BH159"/>
  <c r="BG159"/>
  <c r="BF159"/>
  <c r="T159"/>
  <c r="R159"/>
  <c r="P159"/>
  <c r="BI157"/>
  <c r="BH157"/>
  <c r="BG157"/>
  <c r="BF157"/>
  <c r="T157"/>
  <c r="R157"/>
  <c r="P157"/>
  <c r="BI155"/>
  <c r="BH155"/>
  <c r="BG155"/>
  <c r="BF155"/>
  <c r="T155"/>
  <c r="R155"/>
  <c r="P155"/>
  <c r="BI153"/>
  <c r="BH153"/>
  <c r="BG153"/>
  <c r="BF153"/>
  <c r="T153"/>
  <c r="R153"/>
  <c r="P153"/>
  <c r="BI149"/>
  <c r="BH149"/>
  <c r="BG149"/>
  <c r="BF149"/>
  <c r="T149"/>
  <c r="R149"/>
  <c r="P149"/>
  <c r="BI145"/>
  <c r="BH145"/>
  <c r="BG145"/>
  <c r="BF145"/>
  <c r="T145"/>
  <c r="R145"/>
  <c r="P145"/>
  <c r="BI140"/>
  <c r="BH140"/>
  <c r="BG140"/>
  <c r="BF140"/>
  <c r="T140"/>
  <c r="R140"/>
  <c r="P140"/>
  <c r="BI138"/>
  <c r="BH138"/>
  <c r="BG138"/>
  <c r="BF138"/>
  <c r="T138"/>
  <c r="R138"/>
  <c r="P138"/>
  <c r="BI136"/>
  <c r="BH136"/>
  <c r="BG136"/>
  <c r="BF136"/>
  <c r="T136"/>
  <c r="R136"/>
  <c r="P136"/>
  <c r="BI134"/>
  <c r="BH134"/>
  <c r="BG134"/>
  <c r="BF134"/>
  <c r="T134"/>
  <c r="R134"/>
  <c r="P134"/>
  <c r="BI132"/>
  <c r="BH132"/>
  <c r="BG132"/>
  <c r="BF132"/>
  <c r="T132"/>
  <c r="R132"/>
  <c r="P132"/>
  <c r="BI130"/>
  <c r="BH130"/>
  <c r="BG130"/>
  <c r="BF130"/>
  <c r="T130"/>
  <c r="R130"/>
  <c r="P130"/>
  <c r="F121"/>
  <c r="E119"/>
  <c r="F89"/>
  <c r="E87"/>
  <c r="J24"/>
  <c r="E24"/>
  <c r="J124"/>
  <c r="J23"/>
  <c r="J21"/>
  <c r="E21"/>
  <c r="J91"/>
  <c r="J20"/>
  <c r="J18"/>
  <c r="E18"/>
  <c r="F92"/>
  <c r="J17"/>
  <c r="J15"/>
  <c r="E15"/>
  <c r="F123"/>
  <c r="J14"/>
  <c r="J12"/>
  <c r="J89"/>
  <c r="E7"/>
  <c r="E117"/>
  <c i="2" r="J37"/>
  <c r="J36"/>
  <c i="1" r="AY95"/>
  <c i="2" r="J35"/>
  <c i="1" r="AX95"/>
  <c i="2" r="BI411"/>
  <c r="BH411"/>
  <c r="BG411"/>
  <c r="BF411"/>
  <c r="T411"/>
  <c r="R411"/>
  <c r="P411"/>
  <c r="BI409"/>
  <c r="BH409"/>
  <c r="BG409"/>
  <c r="BF409"/>
  <c r="T409"/>
  <c r="R409"/>
  <c r="P409"/>
  <c r="BI405"/>
  <c r="BH405"/>
  <c r="BG405"/>
  <c r="BF405"/>
  <c r="T405"/>
  <c r="R405"/>
  <c r="P405"/>
  <c r="BI403"/>
  <c r="BH403"/>
  <c r="BG403"/>
  <c r="BF403"/>
  <c r="T403"/>
  <c r="R403"/>
  <c r="P403"/>
  <c r="BI398"/>
  <c r="BH398"/>
  <c r="BG398"/>
  <c r="BF398"/>
  <c r="T398"/>
  <c r="R398"/>
  <c r="P398"/>
  <c r="BI396"/>
  <c r="BH396"/>
  <c r="BG396"/>
  <c r="BF396"/>
  <c r="T396"/>
  <c r="R396"/>
  <c r="P396"/>
  <c r="BI391"/>
  <c r="BH391"/>
  <c r="BG391"/>
  <c r="BF391"/>
  <c r="T391"/>
  <c r="T390"/>
  <c r="R391"/>
  <c r="R390"/>
  <c r="P391"/>
  <c r="P390"/>
  <c r="BI388"/>
  <c r="BH388"/>
  <c r="BG388"/>
  <c r="BF388"/>
  <c r="T388"/>
  <c r="R388"/>
  <c r="P388"/>
  <c r="BI386"/>
  <c r="BH386"/>
  <c r="BG386"/>
  <c r="BF386"/>
  <c r="T386"/>
  <c r="R386"/>
  <c r="P386"/>
  <c r="BI384"/>
  <c r="BH384"/>
  <c r="BG384"/>
  <c r="BF384"/>
  <c r="T384"/>
  <c r="R384"/>
  <c r="P384"/>
  <c r="BI382"/>
  <c r="BH382"/>
  <c r="BG382"/>
  <c r="BF382"/>
  <c r="T382"/>
  <c r="R382"/>
  <c r="P382"/>
  <c r="BI380"/>
  <c r="BH380"/>
  <c r="BG380"/>
  <c r="BF380"/>
  <c r="T380"/>
  <c r="R380"/>
  <c r="P380"/>
  <c r="BI378"/>
  <c r="BH378"/>
  <c r="BG378"/>
  <c r="BF378"/>
  <c r="T378"/>
  <c r="R378"/>
  <c r="P378"/>
  <c r="BI376"/>
  <c r="BH376"/>
  <c r="BG376"/>
  <c r="BF376"/>
  <c r="T376"/>
  <c r="R376"/>
  <c r="P376"/>
  <c r="BI374"/>
  <c r="BH374"/>
  <c r="BG374"/>
  <c r="BF374"/>
  <c r="T374"/>
  <c r="R374"/>
  <c r="P374"/>
  <c r="BI372"/>
  <c r="BH372"/>
  <c r="BG372"/>
  <c r="BF372"/>
  <c r="T372"/>
  <c r="R372"/>
  <c r="P372"/>
  <c r="BI370"/>
  <c r="BH370"/>
  <c r="BG370"/>
  <c r="BF370"/>
  <c r="T370"/>
  <c r="R370"/>
  <c r="P370"/>
  <c r="BI368"/>
  <c r="BH368"/>
  <c r="BG368"/>
  <c r="BF368"/>
  <c r="T368"/>
  <c r="R368"/>
  <c r="P368"/>
  <c r="BI366"/>
  <c r="BH366"/>
  <c r="BG366"/>
  <c r="BF366"/>
  <c r="T366"/>
  <c r="R366"/>
  <c r="P366"/>
  <c r="BI364"/>
  <c r="BH364"/>
  <c r="BG364"/>
  <c r="BF364"/>
  <c r="T364"/>
  <c r="R364"/>
  <c r="P364"/>
  <c r="BI362"/>
  <c r="BH362"/>
  <c r="BG362"/>
  <c r="BF362"/>
  <c r="T362"/>
  <c r="R362"/>
  <c r="P362"/>
  <c r="BI360"/>
  <c r="BH360"/>
  <c r="BG360"/>
  <c r="BF360"/>
  <c r="T360"/>
  <c r="R360"/>
  <c r="P360"/>
  <c r="BI358"/>
  <c r="BH358"/>
  <c r="BG358"/>
  <c r="BF358"/>
  <c r="T358"/>
  <c r="R358"/>
  <c r="P358"/>
  <c r="BI356"/>
  <c r="BH356"/>
  <c r="BG356"/>
  <c r="BF356"/>
  <c r="T356"/>
  <c r="R356"/>
  <c r="P356"/>
  <c r="BI354"/>
  <c r="BH354"/>
  <c r="BG354"/>
  <c r="BF354"/>
  <c r="T354"/>
  <c r="R354"/>
  <c r="P354"/>
  <c r="BI352"/>
  <c r="BH352"/>
  <c r="BG352"/>
  <c r="BF352"/>
  <c r="T352"/>
  <c r="R352"/>
  <c r="P352"/>
  <c r="BI350"/>
  <c r="BH350"/>
  <c r="BG350"/>
  <c r="BF350"/>
  <c r="T350"/>
  <c r="R350"/>
  <c r="P350"/>
  <c r="BI348"/>
  <c r="BH348"/>
  <c r="BG348"/>
  <c r="BF348"/>
  <c r="T348"/>
  <c r="R348"/>
  <c r="P348"/>
  <c r="BI346"/>
  <c r="BH346"/>
  <c r="BG346"/>
  <c r="BF346"/>
  <c r="T346"/>
  <c r="R346"/>
  <c r="P346"/>
  <c r="BI344"/>
  <c r="BH344"/>
  <c r="BG344"/>
  <c r="BF344"/>
  <c r="T344"/>
  <c r="R344"/>
  <c r="P344"/>
  <c r="BI342"/>
  <c r="BH342"/>
  <c r="BG342"/>
  <c r="BF342"/>
  <c r="T342"/>
  <c r="R342"/>
  <c r="P342"/>
  <c r="BI340"/>
  <c r="BH340"/>
  <c r="BG340"/>
  <c r="BF340"/>
  <c r="T340"/>
  <c r="R340"/>
  <c r="P340"/>
  <c r="BI338"/>
  <c r="BH338"/>
  <c r="BG338"/>
  <c r="BF338"/>
  <c r="T338"/>
  <c r="R338"/>
  <c r="P338"/>
  <c r="BI336"/>
  <c r="BH336"/>
  <c r="BG336"/>
  <c r="BF336"/>
  <c r="T336"/>
  <c r="R336"/>
  <c r="P336"/>
  <c r="BI334"/>
  <c r="BH334"/>
  <c r="BG334"/>
  <c r="BF334"/>
  <c r="T334"/>
  <c r="R334"/>
  <c r="P334"/>
  <c r="BI332"/>
  <c r="BH332"/>
  <c r="BG332"/>
  <c r="BF332"/>
  <c r="T332"/>
  <c r="R332"/>
  <c r="P332"/>
  <c r="BI330"/>
  <c r="BH330"/>
  <c r="BG330"/>
  <c r="BF330"/>
  <c r="T330"/>
  <c r="R330"/>
  <c r="P330"/>
  <c r="BI328"/>
  <c r="BH328"/>
  <c r="BG328"/>
  <c r="BF328"/>
  <c r="T328"/>
  <c r="R328"/>
  <c r="P328"/>
  <c r="BI326"/>
  <c r="BH326"/>
  <c r="BG326"/>
  <c r="BF326"/>
  <c r="T326"/>
  <c r="R326"/>
  <c r="P326"/>
  <c r="BI324"/>
  <c r="BH324"/>
  <c r="BG324"/>
  <c r="BF324"/>
  <c r="T324"/>
  <c r="R324"/>
  <c r="P324"/>
  <c r="BI322"/>
  <c r="BH322"/>
  <c r="BG322"/>
  <c r="BF322"/>
  <c r="T322"/>
  <c r="R322"/>
  <c r="P322"/>
  <c r="BI320"/>
  <c r="BH320"/>
  <c r="BG320"/>
  <c r="BF320"/>
  <c r="T320"/>
  <c r="R320"/>
  <c r="P320"/>
  <c r="BI316"/>
  <c r="BH316"/>
  <c r="BG316"/>
  <c r="BF316"/>
  <c r="T316"/>
  <c r="R316"/>
  <c r="P316"/>
  <c r="BI314"/>
  <c r="BH314"/>
  <c r="BG314"/>
  <c r="BF314"/>
  <c r="T314"/>
  <c r="R314"/>
  <c r="P314"/>
  <c r="BI312"/>
  <c r="BH312"/>
  <c r="BG312"/>
  <c r="BF312"/>
  <c r="T312"/>
  <c r="R312"/>
  <c r="P312"/>
  <c r="BI310"/>
  <c r="BH310"/>
  <c r="BG310"/>
  <c r="BF310"/>
  <c r="T310"/>
  <c r="R310"/>
  <c r="P310"/>
  <c r="BI308"/>
  <c r="BH308"/>
  <c r="BG308"/>
  <c r="BF308"/>
  <c r="T308"/>
  <c r="R308"/>
  <c r="P308"/>
  <c r="BI306"/>
  <c r="BH306"/>
  <c r="BG306"/>
  <c r="BF306"/>
  <c r="T306"/>
  <c r="R306"/>
  <c r="P306"/>
  <c r="BI304"/>
  <c r="BH304"/>
  <c r="BG304"/>
  <c r="BF304"/>
  <c r="T304"/>
  <c r="R304"/>
  <c r="P304"/>
  <c r="BI302"/>
  <c r="BH302"/>
  <c r="BG302"/>
  <c r="BF302"/>
  <c r="T302"/>
  <c r="R302"/>
  <c r="P302"/>
  <c r="BI300"/>
  <c r="BH300"/>
  <c r="BG300"/>
  <c r="BF300"/>
  <c r="T300"/>
  <c r="R300"/>
  <c r="P300"/>
  <c r="BI298"/>
  <c r="BH298"/>
  <c r="BG298"/>
  <c r="BF298"/>
  <c r="T298"/>
  <c r="R298"/>
  <c r="P298"/>
  <c r="BI296"/>
  <c r="BH296"/>
  <c r="BG296"/>
  <c r="BF296"/>
  <c r="T296"/>
  <c r="R296"/>
  <c r="P296"/>
  <c r="BI294"/>
  <c r="BH294"/>
  <c r="BG294"/>
  <c r="BF294"/>
  <c r="T294"/>
  <c r="R294"/>
  <c r="P294"/>
  <c r="BI292"/>
  <c r="BH292"/>
  <c r="BG292"/>
  <c r="BF292"/>
  <c r="T292"/>
  <c r="R292"/>
  <c r="P292"/>
  <c r="BI288"/>
  <c r="BH288"/>
  <c r="BG288"/>
  <c r="BF288"/>
  <c r="T288"/>
  <c r="R288"/>
  <c r="P288"/>
  <c r="BI286"/>
  <c r="BH286"/>
  <c r="BG286"/>
  <c r="BF286"/>
  <c r="T286"/>
  <c r="R286"/>
  <c r="P286"/>
  <c r="BI284"/>
  <c r="BH284"/>
  <c r="BG284"/>
  <c r="BF284"/>
  <c r="T284"/>
  <c r="R284"/>
  <c r="P284"/>
  <c r="BI282"/>
  <c r="BH282"/>
  <c r="BG282"/>
  <c r="BF282"/>
  <c r="T282"/>
  <c r="R282"/>
  <c r="P282"/>
  <c r="BI277"/>
  <c r="BH277"/>
  <c r="BG277"/>
  <c r="BF277"/>
  <c r="T277"/>
  <c r="R277"/>
  <c r="P277"/>
  <c r="BI273"/>
  <c r="BH273"/>
  <c r="BG273"/>
  <c r="BF273"/>
  <c r="T273"/>
  <c r="R273"/>
  <c r="P273"/>
  <c r="BI271"/>
  <c r="BH271"/>
  <c r="BG271"/>
  <c r="BF271"/>
  <c r="T271"/>
  <c r="R271"/>
  <c r="P271"/>
  <c r="BI267"/>
  <c r="BH267"/>
  <c r="BG267"/>
  <c r="BF267"/>
  <c r="T267"/>
  <c r="R267"/>
  <c r="P267"/>
  <c r="BI263"/>
  <c r="BH263"/>
  <c r="BG263"/>
  <c r="BF263"/>
  <c r="T263"/>
  <c r="R263"/>
  <c r="P263"/>
  <c r="BI260"/>
  <c r="BH260"/>
  <c r="BG260"/>
  <c r="BF260"/>
  <c r="T260"/>
  <c r="T259"/>
  <c r="R260"/>
  <c r="R259"/>
  <c r="P260"/>
  <c r="P259"/>
  <c r="BI257"/>
  <c r="BH257"/>
  <c r="BG257"/>
  <c r="BF257"/>
  <c r="T257"/>
  <c r="R257"/>
  <c r="P257"/>
  <c r="BI255"/>
  <c r="BH255"/>
  <c r="BG255"/>
  <c r="BF255"/>
  <c r="T255"/>
  <c r="R255"/>
  <c r="P255"/>
  <c r="BI253"/>
  <c r="BH253"/>
  <c r="BG253"/>
  <c r="BF253"/>
  <c r="T253"/>
  <c r="R253"/>
  <c r="P253"/>
  <c r="BI249"/>
  <c r="BH249"/>
  <c r="BG249"/>
  <c r="BF249"/>
  <c r="T249"/>
  <c r="R249"/>
  <c r="P249"/>
  <c r="BI244"/>
  <c r="BH244"/>
  <c r="BG244"/>
  <c r="BF244"/>
  <c r="T244"/>
  <c r="R244"/>
  <c r="P244"/>
  <c r="BI240"/>
  <c r="BH240"/>
  <c r="BG240"/>
  <c r="BF240"/>
  <c r="T240"/>
  <c r="R240"/>
  <c r="P240"/>
  <c r="BI236"/>
  <c r="BH236"/>
  <c r="BG236"/>
  <c r="BF236"/>
  <c r="T236"/>
  <c r="R236"/>
  <c r="P236"/>
  <c r="BI232"/>
  <c r="BH232"/>
  <c r="BG232"/>
  <c r="BF232"/>
  <c r="T232"/>
  <c r="R232"/>
  <c r="P232"/>
  <c r="BI228"/>
  <c r="BH228"/>
  <c r="BG228"/>
  <c r="BF228"/>
  <c r="T228"/>
  <c r="R228"/>
  <c r="P228"/>
  <c r="BI224"/>
  <c r="BH224"/>
  <c r="BG224"/>
  <c r="BF224"/>
  <c r="T224"/>
  <c r="R224"/>
  <c r="P224"/>
  <c r="BI222"/>
  <c r="BH222"/>
  <c r="BG222"/>
  <c r="BF222"/>
  <c r="T222"/>
  <c r="R222"/>
  <c r="P222"/>
  <c r="BI218"/>
  <c r="BH218"/>
  <c r="BG218"/>
  <c r="BF218"/>
  <c r="T218"/>
  <c r="R218"/>
  <c r="P218"/>
  <c r="BI214"/>
  <c r="BH214"/>
  <c r="BG214"/>
  <c r="BF214"/>
  <c r="T214"/>
  <c r="R214"/>
  <c r="P214"/>
  <c r="BI210"/>
  <c r="BH210"/>
  <c r="BG210"/>
  <c r="BF210"/>
  <c r="T210"/>
  <c r="R210"/>
  <c r="P210"/>
  <c r="BI206"/>
  <c r="BH206"/>
  <c r="BG206"/>
  <c r="BF206"/>
  <c r="T206"/>
  <c r="R206"/>
  <c r="P206"/>
  <c r="BI202"/>
  <c r="BH202"/>
  <c r="BG202"/>
  <c r="BF202"/>
  <c r="T202"/>
  <c r="R202"/>
  <c r="P202"/>
  <c r="BI198"/>
  <c r="BH198"/>
  <c r="BG198"/>
  <c r="BF198"/>
  <c r="T198"/>
  <c r="R198"/>
  <c r="P198"/>
  <c r="BI194"/>
  <c r="BH194"/>
  <c r="BG194"/>
  <c r="BF194"/>
  <c r="T194"/>
  <c r="R194"/>
  <c r="P194"/>
  <c r="BI192"/>
  <c r="BH192"/>
  <c r="BG192"/>
  <c r="BF192"/>
  <c r="T192"/>
  <c r="R192"/>
  <c r="P192"/>
  <c r="BI188"/>
  <c r="BH188"/>
  <c r="BG188"/>
  <c r="BF188"/>
  <c r="T188"/>
  <c r="R188"/>
  <c r="P188"/>
  <c r="BI184"/>
  <c r="BH184"/>
  <c r="BG184"/>
  <c r="BF184"/>
  <c r="T184"/>
  <c r="R184"/>
  <c r="P184"/>
  <c r="BI182"/>
  <c r="BH182"/>
  <c r="BG182"/>
  <c r="BF182"/>
  <c r="T182"/>
  <c r="R182"/>
  <c r="P182"/>
  <c r="BI180"/>
  <c r="BH180"/>
  <c r="BG180"/>
  <c r="BF180"/>
  <c r="T180"/>
  <c r="R180"/>
  <c r="P180"/>
  <c r="BI176"/>
  <c r="BH176"/>
  <c r="BG176"/>
  <c r="BF176"/>
  <c r="T176"/>
  <c r="R176"/>
  <c r="P176"/>
  <c r="BI172"/>
  <c r="BH172"/>
  <c r="BG172"/>
  <c r="BF172"/>
  <c r="T172"/>
  <c r="R172"/>
  <c r="P172"/>
  <c r="BI168"/>
  <c r="BH168"/>
  <c r="BG168"/>
  <c r="BF168"/>
  <c r="T168"/>
  <c r="R168"/>
  <c r="P168"/>
  <c r="BI163"/>
  <c r="BH163"/>
  <c r="BG163"/>
  <c r="BF163"/>
  <c r="T163"/>
  <c r="R163"/>
  <c r="P163"/>
  <c r="BI161"/>
  <c r="BH161"/>
  <c r="BG161"/>
  <c r="BF161"/>
  <c r="T161"/>
  <c r="R161"/>
  <c r="P161"/>
  <c r="BI159"/>
  <c r="BH159"/>
  <c r="BG159"/>
  <c r="BF159"/>
  <c r="T159"/>
  <c r="R159"/>
  <c r="P159"/>
  <c r="BI157"/>
  <c r="BH157"/>
  <c r="BG157"/>
  <c r="BF157"/>
  <c r="T157"/>
  <c r="R157"/>
  <c r="P157"/>
  <c r="BI155"/>
  <c r="BH155"/>
  <c r="BG155"/>
  <c r="BF155"/>
  <c r="T155"/>
  <c r="R155"/>
  <c r="P155"/>
  <c r="BI151"/>
  <c r="BH151"/>
  <c r="BG151"/>
  <c r="BF151"/>
  <c r="T151"/>
  <c r="R151"/>
  <c r="P151"/>
  <c r="BI147"/>
  <c r="BH147"/>
  <c r="BG147"/>
  <c r="BF147"/>
  <c r="T147"/>
  <c r="R147"/>
  <c r="P147"/>
  <c r="BI144"/>
  <c r="BH144"/>
  <c r="BG144"/>
  <c r="BF144"/>
  <c r="T144"/>
  <c r="R144"/>
  <c r="P144"/>
  <c r="BI140"/>
  <c r="BH140"/>
  <c r="BG140"/>
  <c r="BF140"/>
  <c r="T140"/>
  <c r="R140"/>
  <c r="P140"/>
  <c r="BI138"/>
  <c r="BH138"/>
  <c r="BG138"/>
  <c r="BF138"/>
  <c r="T138"/>
  <c r="R138"/>
  <c r="P138"/>
  <c r="BI136"/>
  <c r="BH136"/>
  <c r="BG136"/>
  <c r="BF136"/>
  <c r="T136"/>
  <c r="R136"/>
  <c r="P136"/>
  <c r="BI134"/>
  <c r="BH134"/>
  <c r="BG134"/>
  <c r="BF134"/>
  <c r="T134"/>
  <c r="R134"/>
  <c r="P134"/>
  <c r="BI132"/>
  <c r="BH132"/>
  <c r="BG132"/>
  <c r="BF132"/>
  <c r="T132"/>
  <c r="R132"/>
  <c r="P132"/>
  <c r="F123"/>
  <c r="E121"/>
  <c r="F89"/>
  <c r="E87"/>
  <c r="J24"/>
  <c r="E24"/>
  <c r="J126"/>
  <c r="J23"/>
  <c r="J21"/>
  <c r="E21"/>
  <c r="J125"/>
  <c r="J20"/>
  <c r="J18"/>
  <c r="E18"/>
  <c r="F126"/>
  <c r="J17"/>
  <c r="J15"/>
  <c r="E15"/>
  <c r="F91"/>
  <c r="J14"/>
  <c r="J12"/>
  <c r="J89"/>
  <c r="E7"/>
  <c r="E119"/>
  <c i="1" r="L90"/>
  <c r="AM90"/>
  <c r="AM89"/>
  <c r="L89"/>
  <c r="AM87"/>
  <c r="L87"/>
  <c r="L85"/>
  <c r="L84"/>
  <c i="2" r="BK391"/>
  <c r="J372"/>
  <c r="J354"/>
  <c r="J338"/>
  <c r="BK316"/>
  <c r="BK300"/>
  <c r="J255"/>
  <c r="BK222"/>
  <c r="J194"/>
  <c r="BK176"/>
  <c r="J140"/>
  <c r="J405"/>
  <c r="J378"/>
  <c r="J346"/>
  <c r="J334"/>
  <c r="J312"/>
  <c r="J302"/>
  <c r="J277"/>
  <c r="BK244"/>
  <c r="J202"/>
  <c r="BK172"/>
  <c r="BK147"/>
  <c r="BK388"/>
  <c r="BK366"/>
  <c r="BK354"/>
  <c r="J316"/>
  <c r="BK302"/>
  <c r="BK294"/>
  <c r="J284"/>
  <c r="BK255"/>
  <c r="BK240"/>
  <c r="BK194"/>
  <c r="J176"/>
  <c r="J147"/>
  <c r="J134"/>
  <c r="J368"/>
  <c r="BK342"/>
  <c r="BK324"/>
  <c r="BK296"/>
  <c r="BK267"/>
  <c r="BK236"/>
  <c r="BK202"/>
  <c r="BK140"/>
  <c r="J403"/>
  <c r="J398"/>
  <c r="J396"/>
  <c i="3" r="BK312"/>
  <c r="BK294"/>
  <c r="J268"/>
  <c r="BK228"/>
  <c r="J188"/>
  <c r="J161"/>
  <c r="J130"/>
  <c r="J316"/>
  <c r="J302"/>
  <c r="BK278"/>
  <c r="BK224"/>
  <c r="BK206"/>
  <c r="BK182"/>
  <c r="J149"/>
  <c r="BK326"/>
  <c r="BK284"/>
  <c r="BK192"/>
  <c r="BK157"/>
  <c r="BK343"/>
  <c r="BK302"/>
  <c r="BK276"/>
  <c r="J239"/>
  <c r="BK200"/>
  <c r="BK170"/>
  <c r="J138"/>
  <c r="BK331"/>
  <c r="BK304"/>
  <c r="J276"/>
  <c r="BK242"/>
  <c r="BK210"/>
  <c r="J166"/>
  <c r="J153"/>
  <c r="J312"/>
  <c r="J288"/>
  <c r="BK220"/>
  <c r="J174"/>
  <c r="J134"/>
  <c i="2" r="BK382"/>
  <c r="J366"/>
  <c r="J344"/>
  <c r="BK330"/>
  <c r="J320"/>
  <c r="J294"/>
  <c r="BK253"/>
  <c r="BK198"/>
  <c r="BK163"/>
  <c r="J138"/>
  <c r="J409"/>
  <c r="BK372"/>
  <c r="J358"/>
  <c r="J328"/>
  <c r="BK306"/>
  <c r="J298"/>
  <c r="BK257"/>
  <c r="J214"/>
  <c r="J182"/>
  <c r="J159"/>
  <c r="J391"/>
  <c r="BK376"/>
  <c r="J362"/>
  <c r="BK344"/>
  <c r="J314"/>
  <c r="J292"/>
  <c r="BK263"/>
  <c r="J244"/>
  <c r="BK405"/>
  <c r="J360"/>
  <c r="BK352"/>
  <c r="BK328"/>
  <c r="J308"/>
  <c r="J271"/>
  <c r="J224"/>
  <c r="J206"/>
  <c r="J184"/>
  <c r="J411"/>
  <c r="J382"/>
  <c r="BK368"/>
  <c r="J348"/>
  <c r="J324"/>
  <c r="J304"/>
  <c r="J267"/>
  <c r="J240"/>
  <c r="BK192"/>
  <c r="BK168"/>
  <c r="J144"/>
  <c r="J380"/>
  <c r="BK370"/>
  <c r="J352"/>
  <c r="BK334"/>
  <c r="BK298"/>
  <c r="BK277"/>
  <c r="J253"/>
  <c r="J236"/>
  <c r="BK188"/>
  <c r="BK161"/>
  <c r="J155"/>
  <c r="BK138"/>
  <c r="J386"/>
  <c r="J340"/>
  <c r="J326"/>
  <c r="BK314"/>
  <c r="BK286"/>
  <c r="J282"/>
  <c r="J249"/>
  <c r="J222"/>
  <c r="J168"/>
  <c r="BK134"/>
  <c r="BK398"/>
  <c r="BK396"/>
  <c i="3" r="BK318"/>
  <c r="J278"/>
  <c r="J259"/>
  <c r="J237"/>
  <c r="J192"/>
  <c r="J159"/>
  <c r="J343"/>
  <c r="BK322"/>
  <c r="J310"/>
  <c r="BK290"/>
  <c r="BK268"/>
  <c r="J242"/>
  <c r="J200"/>
  <c r="J180"/>
  <c r="J140"/>
  <c r="BK130"/>
  <c r="J306"/>
  <c r="BK272"/>
  <c r="BK132"/>
  <c r="J336"/>
  <c r="J300"/>
  <c r="J255"/>
  <c r="BK204"/>
  <c r="BK159"/>
  <c r="BK347"/>
  <c r="BK316"/>
  <c r="BK300"/>
  <c r="BK280"/>
  <c r="BK251"/>
  <c r="J224"/>
  <c r="BK161"/>
  <c r="J136"/>
  <c r="BK306"/>
  <c r="J284"/>
  <c r="BK196"/>
  <c r="BK149"/>
  <c i="2" r="J388"/>
  <c r="BK374"/>
  <c r="J356"/>
  <c r="J342"/>
  <c r="BK326"/>
  <c r="J310"/>
  <c r="BK282"/>
  <c r="J228"/>
  <c r="BK214"/>
  <c r="J172"/>
  <c r="BK411"/>
  <c r="BK380"/>
  <c r="J370"/>
  <c r="BK356"/>
  <c r="BK338"/>
  <c r="BK322"/>
  <c r="J300"/>
  <c r="BK271"/>
  <c r="J218"/>
  <c r="BK184"/>
  <c r="J161"/>
  <c r="BK151"/>
  <c r="J132"/>
  <c r="BK378"/>
  <c r="J364"/>
  <c r="BK350"/>
  <c r="J332"/>
  <c r="BK304"/>
  <c r="J288"/>
  <c r="BK273"/>
  <c r="BK249"/>
  <c r="BK210"/>
  <c r="BK182"/>
  <c r="BK159"/>
  <c r="J151"/>
  <c r="BK132"/>
  <c r="J350"/>
  <c r="BK332"/>
  <c r="BK320"/>
  <c r="BK292"/>
  <c r="J273"/>
  <c r="J257"/>
  <c r="BK228"/>
  <c r="J192"/>
  <c r="BK144"/>
  <c r="BK403"/>
  <c i="3" r="BK296"/>
  <c r="BK270"/>
  <c r="BK247"/>
  <c r="BK218"/>
  <c r="BK180"/>
  <c r="BK155"/>
  <c r="J331"/>
  <c r="J304"/>
  <c r="BK288"/>
  <c r="BK259"/>
  <c r="BK237"/>
  <c r="J214"/>
  <c r="BK186"/>
  <c r="J155"/>
  <c r="J132"/>
  <c r="J338"/>
  <c r="J290"/>
  <c r="BK214"/>
  <c r="J145"/>
  <c r="J326"/>
  <c r="J280"/>
  <c r="BK263"/>
  <c r="J218"/>
  <c r="BK178"/>
  <c r="BK153"/>
  <c r="BK338"/>
  <c r="BK314"/>
  <c r="J296"/>
  <c r="J247"/>
  <c r="J228"/>
  <c r="J178"/>
  <c r="BK138"/>
  <c r="J318"/>
  <c r="J294"/>
  <c r="BK239"/>
  <c r="BK188"/>
  <c r="BK145"/>
  <c i="2" r="J384"/>
  <c r="BK362"/>
  <c r="BK348"/>
  <c r="BK336"/>
  <c r="J322"/>
  <c r="BK308"/>
  <c r="J232"/>
  <c r="BK218"/>
  <c r="J188"/>
  <c r="BK155"/>
  <c r="BK409"/>
  <c r="BK384"/>
  <c r="J376"/>
  <c r="BK364"/>
  <c r="BK340"/>
  <c r="BK310"/>
  <c r="BK288"/>
  <c r="J260"/>
  <c r="J198"/>
  <c r="BK180"/>
  <c r="J157"/>
  <c r="J136"/>
  <c r="BK386"/>
  <c r="J374"/>
  <c r="BK358"/>
  <c r="BK346"/>
  <c r="J306"/>
  <c r="J296"/>
  <c r="J286"/>
  <c r="BK260"/>
  <c r="BK224"/>
  <c r="BK206"/>
  <c r="J180"/>
  <c r="BK157"/>
  <c r="BK136"/>
  <c r="BK360"/>
  <c r="J336"/>
  <c r="J330"/>
  <c r="BK312"/>
  <c r="BK284"/>
  <c r="J263"/>
  <c r="BK232"/>
  <c r="J210"/>
  <c r="J163"/>
  <c i="1" r="AS94"/>
  <c i="3" r="BK310"/>
  <c r="BK286"/>
  <c r="BK255"/>
  <c r="J206"/>
  <c r="BK174"/>
  <c r="BK134"/>
  <c r="BK336"/>
  <c r="J320"/>
  <c r="BK308"/>
  <c r="J282"/>
  <c r="J251"/>
  <c r="J220"/>
  <c r="J196"/>
  <c r="BK166"/>
  <c r="BK136"/>
  <c r="J298"/>
  <c r="BK282"/>
  <c r="J182"/>
  <c r="J347"/>
  <c r="J314"/>
  <c r="J272"/>
  <c r="J233"/>
  <c r="J186"/>
  <c r="BK140"/>
  <c r="J322"/>
  <c r="J308"/>
  <c r="J286"/>
  <c r="J263"/>
  <c r="BK233"/>
  <c r="J204"/>
  <c r="J157"/>
  <c r="BK320"/>
  <c r="BK298"/>
  <c r="J270"/>
  <c r="J210"/>
  <c r="J170"/>
  <c i="2" l="1" r="BK131"/>
  <c r="P131"/>
  <c r="R131"/>
  <c r="T131"/>
  <c r="T248"/>
  <c r="R281"/>
  <c r="BK395"/>
  <c r="J395"/>
  <c r="J106"/>
  <c r="T402"/>
  <c i="3" r="T129"/>
  <c r="T165"/>
  <c r="T144"/>
  <c i="2" r="BK167"/>
  <c r="J167"/>
  <c r="J100"/>
  <c r="BK248"/>
  <c r="J248"/>
  <c r="J101"/>
  <c r="BK262"/>
  <c r="J262"/>
  <c r="J103"/>
  <c r="P262"/>
  <c r="R262"/>
  <c r="T262"/>
  <c r="P395"/>
  <c r="P402"/>
  <c r="R408"/>
  <c r="R407"/>
  <c i="3" r="R129"/>
  <c r="R165"/>
  <c r="R144"/>
  <c r="T232"/>
  <c r="R246"/>
  <c i="2" r="T167"/>
  <c r="P281"/>
  <c r="T395"/>
  <c r="BK408"/>
  <c r="J408"/>
  <c r="J109"/>
  <c i="3" r="P129"/>
  <c r="BK165"/>
  <c r="J165"/>
  <c r="J100"/>
  <c r="BK232"/>
  <c r="J232"/>
  <c r="J101"/>
  <c r="R232"/>
  <c r="BK246"/>
  <c r="J246"/>
  <c r="J103"/>
  <c r="BK267"/>
  <c r="J267"/>
  <c r="J104"/>
  <c i="2" r="P167"/>
  <c r="R248"/>
  <c r="T281"/>
  <c r="BK402"/>
  <c r="J402"/>
  <c r="J107"/>
  <c r="T408"/>
  <c r="T407"/>
  <c i="3" r="T267"/>
  <c i="2" r="R167"/>
  <c r="P248"/>
  <c r="BK281"/>
  <c r="J281"/>
  <c r="J104"/>
  <c r="R395"/>
  <c r="R402"/>
  <c r="P408"/>
  <c r="P407"/>
  <c i="3" r="BK129"/>
  <c r="J129"/>
  <c r="J98"/>
  <c r="P165"/>
  <c r="P144"/>
  <c r="P232"/>
  <c r="P246"/>
  <c r="T246"/>
  <c r="P267"/>
  <c r="R267"/>
  <c r="BK335"/>
  <c r="J335"/>
  <c r="J106"/>
  <c r="P335"/>
  <c r="R335"/>
  <c r="T335"/>
  <c r="BK342"/>
  <c r="J342"/>
  <c r="J107"/>
  <c r="P342"/>
  <c r="R342"/>
  <c r="T342"/>
  <c i="2" r="BK259"/>
  <c r="J259"/>
  <c r="J102"/>
  <c r="BK390"/>
  <c r="J390"/>
  <c r="J105"/>
  <c i="3" r="BK144"/>
  <c r="J144"/>
  <c r="J99"/>
  <c r="BK241"/>
  <c r="J241"/>
  <c r="J102"/>
  <c r="BK330"/>
  <c r="J330"/>
  <c r="J105"/>
  <c i="2" r="BK146"/>
  <c r="J146"/>
  <c r="J99"/>
  <c r="BK407"/>
  <c r="J407"/>
  <c r="J108"/>
  <c i="3" r="J121"/>
  <c r="F124"/>
  <c r="BE132"/>
  <c r="BE178"/>
  <c r="BE192"/>
  <c r="BE200"/>
  <c r="BE206"/>
  <c r="BE242"/>
  <c r="BE263"/>
  <c r="BE280"/>
  <c r="BE282"/>
  <c r="BE296"/>
  <c r="BE304"/>
  <c r="BE308"/>
  <c r="BE310"/>
  <c r="BE336"/>
  <c i="2" r="J131"/>
  <c r="J98"/>
  <c i="3" r="J92"/>
  <c r="J123"/>
  <c r="BE134"/>
  <c r="BE155"/>
  <c r="BE218"/>
  <c r="BE237"/>
  <c r="BE239"/>
  <c r="BE268"/>
  <c r="BE294"/>
  <c r="BE298"/>
  <c r="BE302"/>
  <c r="BE312"/>
  <c r="BE343"/>
  <c r="E85"/>
  <c r="BE136"/>
  <c r="BE149"/>
  <c r="BE157"/>
  <c r="BE166"/>
  <c r="BE174"/>
  <c r="BE182"/>
  <c r="BE196"/>
  <c r="BE214"/>
  <c r="BE220"/>
  <c r="BE228"/>
  <c r="BE259"/>
  <c r="BE270"/>
  <c r="BE278"/>
  <c r="BE320"/>
  <c r="BE347"/>
  <c r="F91"/>
  <c r="BE130"/>
  <c r="BE140"/>
  <c r="BE180"/>
  <c r="BE188"/>
  <c r="BE247"/>
  <c r="BE288"/>
  <c r="BE300"/>
  <c r="BE331"/>
  <c r="BE138"/>
  <c r="BE153"/>
  <c r="BE159"/>
  <c r="BE161"/>
  <c r="BE210"/>
  <c r="BE255"/>
  <c r="BE276"/>
  <c r="BE286"/>
  <c r="BE306"/>
  <c r="BE314"/>
  <c r="BE318"/>
  <c r="BE326"/>
  <c r="BE338"/>
  <c r="BE145"/>
  <c r="BE170"/>
  <c r="BE186"/>
  <c r="BE204"/>
  <c r="BE224"/>
  <c r="BE233"/>
  <c r="BE251"/>
  <c r="BE272"/>
  <c r="BE284"/>
  <c r="BE290"/>
  <c r="BE316"/>
  <c r="BE322"/>
  <c i="2" r="BE396"/>
  <c r="BE398"/>
  <c r="BE403"/>
  <c r="E85"/>
  <c r="J91"/>
  <c r="J92"/>
  <c r="J123"/>
  <c r="F125"/>
  <c r="BE136"/>
  <c r="BE151"/>
  <c r="BE155"/>
  <c r="BE159"/>
  <c r="BE172"/>
  <c r="BE176"/>
  <c r="BE180"/>
  <c r="BE182"/>
  <c r="BE184"/>
  <c r="BE206"/>
  <c r="BE240"/>
  <c r="BE244"/>
  <c r="BE253"/>
  <c r="BE273"/>
  <c r="BE298"/>
  <c r="BE304"/>
  <c r="BE308"/>
  <c r="BE316"/>
  <c r="BE344"/>
  <c r="BE354"/>
  <c r="BE362"/>
  <c r="BE138"/>
  <c r="BE140"/>
  <c r="BE163"/>
  <c r="BE198"/>
  <c r="BE214"/>
  <c r="BE218"/>
  <c r="BE228"/>
  <c r="BE255"/>
  <c r="BE257"/>
  <c r="BE277"/>
  <c r="BE300"/>
  <c r="BE306"/>
  <c r="BE310"/>
  <c r="BE322"/>
  <c r="BE326"/>
  <c r="BE328"/>
  <c r="BE336"/>
  <c r="BE338"/>
  <c r="BE340"/>
  <c r="BE342"/>
  <c r="BE348"/>
  <c r="BE368"/>
  <c r="BE380"/>
  <c r="BE382"/>
  <c r="F92"/>
  <c r="BE134"/>
  <c r="BE161"/>
  <c r="BE192"/>
  <c r="BE194"/>
  <c r="BE202"/>
  <c r="BE210"/>
  <c r="BE222"/>
  <c r="BE224"/>
  <c r="BE232"/>
  <c r="BE249"/>
  <c r="BE282"/>
  <c r="BE284"/>
  <c r="BE292"/>
  <c r="BE294"/>
  <c r="BE314"/>
  <c r="BE324"/>
  <c r="BE330"/>
  <c r="BE350"/>
  <c r="BE352"/>
  <c r="BE360"/>
  <c r="BE370"/>
  <c r="BE374"/>
  <c r="BE376"/>
  <c r="BE378"/>
  <c r="BE384"/>
  <c r="BE405"/>
  <c r="BE409"/>
  <c r="BE132"/>
  <c r="BE144"/>
  <c r="BE147"/>
  <c r="BE157"/>
  <c r="BE168"/>
  <c r="BE188"/>
  <c r="BE236"/>
  <c r="BE260"/>
  <c r="BE263"/>
  <c r="BE267"/>
  <c r="BE271"/>
  <c r="BE286"/>
  <c r="BE288"/>
  <c r="BE296"/>
  <c r="BE302"/>
  <c r="BE312"/>
  <c r="BE320"/>
  <c r="BE332"/>
  <c r="BE334"/>
  <c r="BE346"/>
  <c r="BE356"/>
  <c r="BE358"/>
  <c r="BE364"/>
  <c r="BE366"/>
  <c r="BE372"/>
  <c r="BE386"/>
  <c r="BE388"/>
  <c r="BE391"/>
  <c r="BE411"/>
  <c r="F37"/>
  <c i="1" r="BD95"/>
  <c i="2" r="J34"/>
  <c i="1" r="AW95"/>
  <c i="3" r="F36"/>
  <c i="1" r="BC96"/>
  <c i="3" r="J34"/>
  <c i="1" r="AW96"/>
  <c i="2" r="F34"/>
  <c i="1" r="BA95"/>
  <c i="3" r="F35"/>
  <c i="1" r="BB96"/>
  <c i="2" r="F36"/>
  <c i="1" r="BC95"/>
  <c i="3" r="F37"/>
  <c i="1" r="BD96"/>
  <c i="2" r="F35"/>
  <c i="1" r="BB95"/>
  <c i="3" r="F34"/>
  <c i="1" r="BA96"/>
  <c i="2" l="1" r="T146"/>
  <c r="T130"/>
  <c r="T129"/>
  <c i="3" r="R128"/>
  <c r="R127"/>
  <c i="2" r="R146"/>
  <c r="R130"/>
  <c r="R129"/>
  <c r="P146"/>
  <c r="P130"/>
  <c r="P129"/>
  <c i="1" r="AU95"/>
  <c i="3" r="P128"/>
  <c r="P127"/>
  <c i="1" r="AU96"/>
  <c i="3" r="T128"/>
  <c r="T127"/>
  <c r="BK128"/>
  <c r="J128"/>
  <c r="J97"/>
  <c i="2" r="BK130"/>
  <c r="BK129"/>
  <c r="J129"/>
  <c r="J96"/>
  <c i="1" r="BA94"/>
  <c r="W30"/>
  <c r="BD94"/>
  <c r="W33"/>
  <c i="3" r="J33"/>
  <c i="1" r="AV96"/>
  <c r="AT96"/>
  <c i="2" r="F33"/>
  <c i="1" r="AZ95"/>
  <c i="2" r="J33"/>
  <c i="1" r="AV95"/>
  <c r="AT95"/>
  <c r="BC94"/>
  <c r="AY94"/>
  <c i="3" r="F33"/>
  <c i="1" r="AZ96"/>
  <c r="BB94"/>
  <c r="W31"/>
  <c i="3" l="1" r="BK127"/>
  <c r="J127"/>
  <c i="2" r="J130"/>
  <c r="J97"/>
  <c i="3" r="J30"/>
  <c i="1" r="AG96"/>
  <c i="2" r="J30"/>
  <c i="1" r="AG95"/>
  <c r="AG94"/>
  <c r="AK26"/>
  <c r="AU94"/>
  <c r="AZ94"/>
  <c r="AV94"/>
  <c r="AK29"/>
  <c r="AX94"/>
  <c r="W32"/>
  <c r="AW94"/>
  <c r="AK30"/>
  <c i="3" l="1" r="J39"/>
  <c r="J96"/>
  <c i="1" r="AK35"/>
  <c i="2" r="J39"/>
  <c i="1" r="AN95"/>
  <c r="AN96"/>
  <c r="W29"/>
  <c r="AT94"/>
  <c l="1" r="AN94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<sst xmlns="http://schemas.openxmlformats.org/spreadsheetml/2006/main">
  <si>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</si>
  <si>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</si>
  <si>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</si>
  <si>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</si>
  <si>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</si>
  <si>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{acc9e4bc-32d3-4f7c-917f-ceec66dcd573}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</si>
  <si>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</si>
  <si>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</si>
  <si>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</si>
  <si>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</si>
  <si>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</si>
  <si>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</si>
  <si>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</si>
  <si>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</si>
  <si>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IMPORT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</si>
  <si>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</si>
  <si>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</si>
  <si>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001 - Propojení vodárenských soustav Benátky - Houserovka (1)</t>
  </si>
  <si>
    <t>KSO:</t>
  </si>
  <si>
    <t>CC-CZ:</t>
  </si>
  <si>
    <t>Místo:</t>
  </si>
  <si>
    <t xml:space="preserve"> </t>
  </si>
  <si>
    <t>Datum:</t>
  </si>
  <si>
    <t>12. 8. 2024</t>
  </si>
  <si>
    <t>Zadavatel:</t>
  </si>
  <si>
    <t>IČ:</t>
  </si>
  <si>
    <t>DIČ:</t>
  </si>
  <si>
    <t>Uchazeč:</t>
  </si>
  <si>
    <t>Vyplň údaj</t>
  </si>
  <si>
    <t>Projektant:</t>
  </si>
  <si>
    <t>Zpracovatel:</t>
  </si>
  <si>
    <t>True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</si>
  <si>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</si>
  <si>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</si>
  <si>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</si>
  <si>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</si>
  <si>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</si>
  <si>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</si>
  <si>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</si>
  <si>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</si>
  <si>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</si>
  <si>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</si>
  <si>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</si>
  <si>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</si>
  <si>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</si>
  <si>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</si>
  <si>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</si>
  <si>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</si>
  <si>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</si>
  <si>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</si>
  <si>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</si>
  <si>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</si>
  <si>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</si>
  <si>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</si>
  <si>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</si>
  <si>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</si>
  <si>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</si>
  <si>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</si>
  <si>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</si>
  <si>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</si>
  <si>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</si>
  <si>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</si>
  <si>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</si>
  <si>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</si>
  <si>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</si>
  <si>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</si>
  <si>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</si>
  <si>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</si>
  <si>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</si>
  <si>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</si>
  <si>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</si>
  <si>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</si>
  <si>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</si>
  <si>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</si>
  <si>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</si>
  <si>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{00000000-0000-0000-0000-000000000000}</t>
  </si>
  <si>
    <t>/</t>
  </si>
  <si>
    <t>001</t>
  </si>
  <si>
    <t>Vodovod SO02</t>
  </si>
  <si>
    <t>STA</t>
  </si>
  <si>
    <t>1</t>
  </si>
  <si>
    <t>{a5e0a4b9-37f4-43d5-98b9-61356aded4f7}</t>
  </si>
  <si>
    <t>2</t>
  </si>
  <si>
    <t>002</t>
  </si>
  <si>
    <t>Vodovod SO03</t>
  </si>
  <si>
    <t>{49ff2b67-2775-4c55-b5f2-e5d8b143fa99}</t>
  </si>
  <si>
    <t>KRYCÍ LIST SOUPISU PRACÍ</t>
  </si>
  <si>
    <t>Objekt:</t>
  </si>
  <si>
    <t>001 - Vodovod SO02</t>
  </si>
  <si>
    <t>REKAPITULACE ČLENĚNÍ SOUPISU PRACÍ</t>
  </si>
  <si>
    <t>Kód dílu - Popis</t>
  </si>
  <si>
    <t>Cena celkem [CZK]</t>
  </si>
  <si>
    <t>Náklady ze soupisu prací</t>
  </si>
  <si>
    <t>-1</t>
  </si>
  <si>
    <t>N00 - Vodovod SO02</t>
  </si>
  <si>
    <t xml:space="preserve">    N01 - Přípravné a přidružené práce</t>
  </si>
  <si>
    <t xml:space="preserve">    HSV - Práce a dodávky HSV</t>
  </si>
  <si>
    <t xml:space="preserve">      1 - Zemní práce</t>
  </si>
  <si>
    <t xml:space="preserve">      2 - Zakládání</t>
  </si>
  <si>
    <t xml:space="preserve">      4 - Vodorovné konstrukce</t>
  </si>
  <si>
    <t xml:space="preserve">      5 - Komunikace pozemní</t>
  </si>
  <si>
    <t xml:space="preserve">      8 - Trubní vedení</t>
  </si>
  <si>
    <t xml:space="preserve">      9 - Ostatní konstrukce a práce, bourání</t>
  </si>
  <si>
    <t xml:space="preserve">      997 - Přesun sutě</t>
  </si>
  <si>
    <t xml:space="preserve">      998 - Přesun hmot</t>
  </si>
  <si>
    <t>M - Práce a dodávky M</t>
  </si>
  <si>
    <t xml:space="preserve">    46-M - Zemní práce při extr.mont.pracích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</si>
  <si>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</si>
  <si>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</si>
  <si>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</si>
  <si>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</si>
  <si>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</si>
  <si>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</si>
  <si>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</si>
  <si>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</si>
  <si>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</si>
  <si>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</si>
  <si>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</si>
  <si>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</si>
  <si>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</si>
  <si>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N00</t>
  </si>
  <si>
    <t>4</t>
  </si>
  <si>
    <t>ROZPOCET</t>
  </si>
  <si>
    <t>N01</t>
  </si>
  <si>
    <t>Přípravné a přidružené práce</t>
  </si>
  <si>
    <t>3</t>
  </si>
  <si>
    <t>K</t>
  </si>
  <si>
    <t>Pevná rezerva</t>
  </si>
  <si>
    <t>kpl.</t>
  </si>
  <si>
    <t>262144</t>
  </si>
  <si>
    <t>PP</t>
  </si>
  <si>
    <t>Práce provozovatele při odstávkách</t>
  </si>
  <si>
    <t>m</t>
  </si>
  <si>
    <t>5</t>
  </si>
  <si>
    <t>003</t>
  </si>
  <si>
    <t>Vytyčení stáv. inž. sítí</t>
  </si>
  <si>
    <t>soubor</t>
  </si>
  <si>
    <t>6</t>
  </si>
  <si>
    <t>004</t>
  </si>
  <si>
    <t>Vytyčení vlastního objektu vodovodu</t>
  </si>
  <si>
    <t>8</t>
  </si>
  <si>
    <t>116</t>
  </si>
  <si>
    <t>009</t>
  </si>
  <si>
    <t>Geodetické zaměření vodovodu</t>
  </si>
  <si>
    <t>10</t>
  </si>
  <si>
    <t>VV</t>
  </si>
  <si>
    <t>1618,7+12,6</t>
  </si>
  <si>
    <t>Součet</t>
  </si>
  <si>
    <t>111</t>
  </si>
  <si>
    <t>007</t>
  </si>
  <si>
    <t>Dopravní značení na staveništi +Zajištění dopravně inženýrského opatření</t>
  </si>
  <si>
    <t>HSV</t>
  </si>
  <si>
    <t>Práce a dodávky HSV</t>
  </si>
  <si>
    <t>151101101</t>
  </si>
  <si>
    <t>Zřízení pažení a rozepření stěn rýh pro podzemní vedení příložné pro jakoukoliv mezerovitost, hloubky do 2 m</t>
  </si>
  <si>
    <t>m2</t>
  </si>
  <si>
    <t>14</t>
  </si>
  <si>
    <t>(197,8+34,3)*2</t>
  </si>
  <si>
    <t>151101111</t>
  </si>
  <si>
    <t>Odstranění pažení a rozepření stěn rýh pro podzemní vedení s uložením materiálu na vzdálenost do 3 m od kraje výkopu příložné, hloubky do 2 m</t>
  </si>
  <si>
    <t>16</t>
  </si>
  <si>
    <t>53</t>
  </si>
  <si>
    <t>M</t>
  </si>
  <si>
    <t>HWL.339010000016</t>
  </si>
  <si>
    <t>TĚSNĚNÍ PRYŽ OCELOVÁ VLOŽKA 100</t>
  </si>
  <si>
    <t>kus</t>
  </si>
  <si>
    <t>18</t>
  </si>
  <si>
    <t>59</t>
  </si>
  <si>
    <t>HWL.339008000016</t>
  </si>
  <si>
    <t>TĚSNĚNÍ PRYŽ OCELOVÁ VLOŽKA 80</t>
  </si>
  <si>
    <t>20</t>
  </si>
  <si>
    <t>52</t>
  </si>
  <si>
    <t>HWL.339005000016</t>
  </si>
  <si>
    <t>TĚSNĚNÍ PRYŽ OCELOVÁ VLOŽKA 50</t>
  </si>
  <si>
    <t>22</t>
  </si>
  <si>
    <t>56</t>
  </si>
  <si>
    <t>HWL.881001608000</t>
  </si>
  <si>
    <t>ŠROUB S MATICÍ POZINK M16/80</t>
  </si>
  <si>
    <t>24</t>
  </si>
  <si>
    <t>57</t>
  </si>
  <si>
    <t>HWL.887201600000</t>
  </si>
  <si>
    <t xml:space="preserve">PODLOŽKA  NEREZ M16</t>
  </si>
  <si>
    <t>26</t>
  </si>
  <si>
    <t>232,000*2</t>
  </si>
  <si>
    <t>Zemní práce</t>
  </si>
  <si>
    <t>136</t>
  </si>
  <si>
    <t>113152111</t>
  </si>
  <si>
    <t>Odstranění podkladů zpevněných ploch s přemístěním na skládku na vzdálenost do 20 m nebo s naložením na dopravní prostředek z kameniva těženého</t>
  </si>
  <si>
    <t>m3</t>
  </si>
  <si>
    <t>28</t>
  </si>
  <si>
    <t>(121,5+124,3)*1*0,3</t>
  </si>
  <si>
    <t>108</t>
  </si>
  <si>
    <t>113154124</t>
  </si>
  <si>
    <t>Frézování živičného podkladu nebo krytu s naložením na dopravní prostředek plochy do 500 m2 bez překážek v trase pruhu šířky přes 0,5 m do 1 m, tloušťky vrstvy 100 mm</t>
  </si>
  <si>
    <t>30</t>
  </si>
  <si>
    <t>121,5*1</t>
  </si>
  <si>
    <t>76</t>
  </si>
  <si>
    <t>115101201</t>
  </si>
  <si>
    <t>Čerpání vody na dopravní výšku do 10 m s uvažovaným průměrným přítokem do 500 l/min</t>
  </si>
  <si>
    <t>hod</t>
  </si>
  <si>
    <t>32</t>
  </si>
  <si>
    <t>12*24</t>
  </si>
  <si>
    <t>77</t>
  </si>
  <si>
    <t>115108111</t>
  </si>
  <si>
    <t>Pohotovost záložního čerpadla popř. čerpací soupravy při čerpání vody ze štol na dopravní výšku do 20 m</t>
  </si>
  <si>
    <t>den</t>
  </si>
  <si>
    <t>34</t>
  </si>
  <si>
    <t>95</t>
  </si>
  <si>
    <t>119001421</t>
  </si>
  <si>
    <t>Dočasné zajištění podzemního potrubí nebo vedení ve výkopišti ve stavu i poloze, ve kterých byla na začátku zemních prací a to s podepřením, vzepřením nebo vyvěšením, případně s ochranným bedněním, se zřízením a odstraněním zajišťovací konstrukce, s opotř</t>
  </si>
  <si>
    <t>36</t>
  </si>
  <si>
    <t>Dočasné zajištění podzemního potrubí nebo vedení ve výkopišti ve stavu i poloze, ve kterých byla na začátku zemních prací a to s podepřením, vzepřením nebo vyvěšením, případně s ochranným bedněním, se zřízením a odstraněním zajišťovací konstrukce, s opotřebením hmot kabelů a kabelových tratí z volně ložených kabelů a to do 3 kabelů</t>
  </si>
  <si>
    <t>7</t>
  </si>
  <si>
    <t>121103111</t>
  </si>
  <si>
    <t>Skrývka zemin schopných zúrodnění v rovině a ve sklonu do 1:5</t>
  </si>
  <si>
    <t>38</t>
  </si>
  <si>
    <t>1618,700*0,1</t>
  </si>
  <si>
    <t>122702119</t>
  </si>
  <si>
    <t>Odkopávky a prokopávky výsypek Příplatek k cenám za lepivost zemin</t>
  </si>
  <si>
    <t>40</t>
  </si>
  <si>
    <t>351,98</t>
  </si>
  <si>
    <t>27</t>
  </si>
  <si>
    <t>123312101</t>
  </si>
  <si>
    <t>Vykopávky zářezů se šikmými stěnami pro podzemní vedení ručně v hornině třídy těžitelnosti II skupiny 4</t>
  </si>
  <si>
    <t>42</t>
  </si>
  <si>
    <t>29</t>
  </si>
  <si>
    <t>129001101</t>
  </si>
  <si>
    <t>Příplatek k cenám vykopávek za ztížení vykopávky v blízkosti podzemního vedení nebo výbušnin v horninách jakékoliv třídy</t>
  </si>
  <si>
    <t>44</t>
  </si>
  <si>
    <t>20*1*1,6</t>
  </si>
  <si>
    <t>132251254</t>
  </si>
  <si>
    <t>Hloubení nezapažených rýh šířky přes 800 do 2 000 mm strojně s urovnáním dna do předepsaného profilu a spádu v hornině třídy těžitelnosti I skupiny 3 přes 100 do 500 m3</t>
  </si>
  <si>
    <t>46</t>
  </si>
  <si>
    <t>2514,13*0,14</t>
  </si>
  <si>
    <t>132351256</t>
  </si>
  <si>
    <t>Hloubení nezapažených rýh šířky přes 800 do 2 000 mm strojně s urovnáním dna do předepsaného profilu a spádu v hornině třídy těžitelnosti II skupiny 4 přes 1 000 do 5 000 m3</t>
  </si>
  <si>
    <t>48</t>
  </si>
  <si>
    <t>2514,13*0,53</t>
  </si>
  <si>
    <t>23</t>
  </si>
  <si>
    <t>132451255</t>
  </si>
  <si>
    <t>Hloubení nezapažených rýh šířky přes 800 do 2 000 mm strojně s urovnáním dna do předepsaného profilu a spádu v hornině třídy těžitelnosti II skupiny 5 přes 500 do 1 000 m3</t>
  </si>
  <si>
    <t>50</t>
  </si>
  <si>
    <t>2514,13*0,33</t>
  </si>
  <si>
    <t>162751137</t>
  </si>
  <si>
    <t>Vodorovné přemístění výkopku nebo sypaniny po suchu na obvyklém dopravním prostředku, bez naložení výkopku, avšak se složením bez rozhrnutí z horniny třídy těžitelnosti II skupiny 4 a 5 na vzdálenost přes 9 000 do 10 000 m</t>
  </si>
  <si>
    <t>1618,7*0,35*1</t>
  </si>
  <si>
    <t>31</t>
  </si>
  <si>
    <t>162751139</t>
  </si>
  <si>
    <t xml:space="preserve">Vodorovné přemístění výkopku nebo sypaniny po suchu na obvyklém dopravním prostředku, bez naložení výkopku, avšak se složením bez rozhrnutí z horniny třídy těžitelnosti II skupiny 4 a 5 na vzdálenost Příplatek k ceně za každých dalších i započatých 1 000 </t>
  </si>
  <si>
    <t>54</t>
  </si>
  <si>
    <t>Vodorovné přemístění výkopku nebo sypaniny po suchu na obvyklém dopravním prostředku, bez naložení výkopku, avšak se složením bez rozhrnutí z horniny třídy těžitelnosti II skupiny 4 a 5 na vzdálenost Příplatek k ceně za každých dalších i započatých 1 000 m</t>
  </si>
  <si>
    <t>566,545*28</t>
  </si>
  <si>
    <t>19</t>
  </si>
  <si>
    <t>171201221</t>
  </si>
  <si>
    <t>Poplatek za uložení stavebního odpadu na skládce (skládkovné) zeminy a kamení zatříděného do Katalogu odpadů pod kódem 17 05 04</t>
  </si>
  <si>
    <t>t</t>
  </si>
  <si>
    <t>1618,7*0,35*1*1,8</t>
  </si>
  <si>
    <t>174111101</t>
  </si>
  <si>
    <t>Zásyp sypaninou z jakékoliv horniny ručně s uložením výkopku ve vrstvách se zhutněním jam, šachet, rýh nebo kolem objektů v těchto vykopávkách</t>
  </si>
  <si>
    <t>58</t>
  </si>
  <si>
    <t>33</t>
  </si>
  <si>
    <t>174151101</t>
  </si>
  <si>
    <t>Zásyp sypaninou z jakékoliv horniny strojně s uložením výkopku ve vrstvách se zhutněním jam, šachet, rýh nebo kolem objektů v těchto vykopávkách</t>
  </si>
  <si>
    <t>60</t>
  </si>
  <si>
    <t>2514,13-404,675-161,87</t>
  </si>
  <si>
    <t>35</t>
  </si>
  <si>
    <t>175151101</t>
  </si>
  <si>
    <t>Obsypání potrubí strojně sypaninou z vhodných třídy těžitelnosti I a II, skupiny 1 až 4 nebo materiálem připraveným podél výkopu ve vzdálenosti do 3 m od jeho kraje, pro jakoukoliv hloubku výkopu a míru zhutnění bez prohození sypaniny</t>
  </si>
  <si>
    <t>62</t>
  </si>
  <si>
    <t>1618,70*0,25</t>
  </si>
  <si>
    <t>58337310</t>
  </si>
  <si>
    <t>štěrkopísek frakce 0/4</t>
  </si>
  <si>
    <t>64</t>
  </si>
  <si>
    <t>404,675*2 "Přepočtené koeficientem množství</t>
  </si>
  <si>
    <t>181351113</t>
  </si>
  <si>
    <t>Rozprostření a urovnání ornice v rovině nebo ve svahu sklonu do 1:5 strojně při souvislé ploše přes 500 m2, tl. vrstvy do 200 mm</t>
  </si>
  <si>
    <t>66</t>
  </si>
  <si>
    <t>1301*1</t>
  </si>
  <si>
    <t>181411121</t>
  </si>
  <si>
    <t>Založení trávníku na půdě předem připravené plochy do 1000 m2 výsevem včetně utažení lučního v rovině nebo na svahu do 1:5</t>
  </si>
  <si>
    <t>68</t>
  </si>
  <si>
    <t>1048*1</t>
  </si>
  <si>
    <t>9</t>
  </si>
  <si>
    <t>00572100</t>
  </si>
  <si>
    <t>osivo jetelotráva intenzivní víceletá</t>
  </si>
  <si>
    <t>kg</t>
  </si>
  <si>
    <t>70</t>
  </si>
  <si>
    <t>1048*0,02 "Přepočtené koeficientem množství</t>
  </si>
  <si>
    <t>Zakládání</t>
  </si>
  <si>
    <t>127</t>
  </si>
  <si>
    <t>278381123</t>
  </si>
  <si>
    <t xml:space="preserve">Základ (podezdívka) betonový pod ventilátory, čerpadla, ohřívače, motorová zařízení apod. z betonu prostého nebo železového včetně potřebného bednění, s hladkou cementovou omítkou stěn, s potěrem, s vynecháním otvorů pro kotevní železa, bez zemních prací </t>
  </si>
  <si>
    <t>72</t>
  </si>
  <si>
    <t>Základ (podezdívka) betonový pod ventilátory, čerpadla, ohřívače, motorová zařízení apod. z betonu prostého nebo železového včetně potřebného bednění, s hladkou cementovou omítkou stěn, s potěrem, s vynecháním otvorů pro kotevní železa, bez zemních prací a izolace půdorysná plocha základu do 0,09 m2 tř. C12/15</t>
  </si>
  <si>
    <t>0,024*4</t>
  </si>
  <si>
    <t>125</t>
  </si>
  <si>
    <t>899712111</t>
  </si>
  <si>
    <t>Orientační tabulky na vodovodních a kanalizačních řadech na zdivu</t>
  </si>
  <si>
    <t>74</t>
  </si>
  <si>
    <t>124</t>
  </si>
  <si>
    <t>899713111</t>
  </si>
  <si>
    <t>Orientační tabulky na vodovodních a kanalizačních řadech na sloupku ocelovém nebo betonovém</t>
  </si>
  <si>
    <t>126</t>
  </si>
  <si>
    <t>40412030</t>
  </si>
  <si>
    <t>sloupek ocelový pozinkovaný 70mm</t>
  </si>
  <si>
    <t>78</t>
  </si>
  <si>
    <t>Vodorovné konstrukce</t>
  </si>
  <si>
    <t>451572111</t>
  </si>
  <si>
    <t>Lože pod potrubí, stoky a drobné objekty v otevřeném výkopu z kameniva drobného těženého 0 až 4 mm</t>
  </si>
  <si>
    <t>80</t>
  </si>
  <si>
    <t>Komunikace pozemní</t>
  </si>
  <si>
    <t>118</t>
  </si>
  <si>
    <t>564871116</t>
  </si>
  <si>
    <t>Podklad ze štěrkodrti ŠD s rozprostřením a zhutněním plochy přes 100 m2, po zhutnění tl. 300 mm</t>
  </si>
  <si>
    <t>82</t>
  </si>
  <si>
    <t>(121,5+124,3)*1</t>
  </si>
  <si>
    <t>120</t>
  </si>
  <si>
    <t>565141111</t>
  </si>
  <si>
    <t>Vyrovnání povrchu dosavadních podkladů s rozprostřením hmot a zhutněním obalovaným kamenivem ACP (OK) tl. 60 mm</t>
  </si>
  <si>
    <t>84</t>
  </si>
  <si>
    <t>121</t>
  </si>
  <si>
    <t>573231111</t>
  </si>
  <si>
    <t>Postřik spojovací PS bez posypu kamenivem ze silniční emulze, v množství 0,70 kg/m2</t>
  </si>
  <si>
    <t>86</t>
  </si>
  <si>
    <t>119</t>
  </si>
  <si>
    <t>577134111</t>
  </si>
  <si>
    <t>Asfaltový beton vrstva obrusná ACO 11 (ABS) s rozprostřením a se zhutněním z nemodifikovaného asfaltu v pruhu šířky do 3 m tř. I, po zhutnění tl. 40 mm</t>
  </si>
  <si>
    <t>88</t>
  </si>
  <si>
    <t>122</t>
  </si>
  <si>
    <t>599141111</t>
  </si>
  <si>
    <t>Vyplnění spár mezi silničními dílci jakékoliv tloušťky živičnou zálivkou</t>
  </si>
  <si>
    <t>90</t>
  </si>
  <si>
    <t>121,500*2+2</t>
  </si>
  <si>
    <t>Trubní vedení</t>
  </si>
  <si>
    <t>96</t>
  </si>
  <si>
    <t>857241131</t>
  </si>
  <si>
    <t>Montáž litinových tvarovek na potrubí litinovém tlakovém jednoosých na potrubí z trub hrdlových v otevřeném výkopu, kanálu nebo v šachtě s integrovaným těsněním DN 80</t>
  </si>
  <si>
    <t>92</t>
  </si>
  <si>
    <t>101</t>
  </si>
  <si>
    <t>HWL.504908000016</t>
  </si>
  <si>
    <t>8/8 DÍRY KOLENO PATNÍ PŘÍRUBOVÉ 80 - 8/8 DÍRY</t>
  </si>
  <si>
    <t>94</t>
  </si>
  <si>
    <t>97</t>
  </si>
  <si>
    <t>857261131</t>
  </si>
  <si>
    <t>Montáž litinových tvarovek na potrubí litinovém tlakovém jednoosých na potrubí z trub hrdlových v otevřeném výkopu, kanálu nebo v šachtě s integrovaným těsněním DN 100</t>
  </si>
  <si>
    <t>45</t>
  </si>
  <si>
    <t>006</t>
  </si>
  <si>
    <t>PŘÍRUBA S2000 PN16 100/110</t>
  </si>
  <si>
    <t>ks.</t>
  </si>
  <si>
    <t>98</t>
  </si>
  <si>
    <t>11</t>
  </si>
  <si>
    <t>128</t>
  </si>
  <si>
    <t>HWL.40005006316</t>
  </si>
  <si>
    <t>PŘÍRUBA S2000 50/63</t>
  </si>
  <si>
    <t>100</t>
  </si>
  <si>
    <t>130</t>
  </si>
  <si>
    <t>HWL.850008030016</t>
  </si>
  <si>
    <t>TVAROVKA FF KUS 80/300</t>
  </si>
  <si>
    <t>102</t>
  </si>
  <si>
    <t>135</t>
  </si>
  <si>
    <t>HWL.991108000017</t>
  </si>
  <si>
    <t>SÍTKO K 9911 65/80</t>
  </si>
  <si>
    <t>104</t>
  </si>
  <si>
    <t>134</t>
  </si>
  <si>
    <t>HWL.150008000025</t>
  </si>
  <si>
    <t>HAWIDO REGULACE TLAKU PN25 80</t>
  </si>
  <si>
    <t>106</t>
  </si>
  <si>
    <t>43</t>
  </si>
  <si>
    <t>HWL.855010005016</t>
  </si>
  <si>
    <t>TVAROVKA REDUKČNÍ FFR 100-50</t>
  </si>
  <si>
    <t>129</t>
  </si>
  <si>
    <t>HWL.855010008016</t>
  </si>
  <si>
    <t>TVAROVKA REDUKČNÍ FFR 100-80</t>
  </si>
  <si>
    <t>110</t>
  </si>
  <si>
    <t>87</t>
  </si>
  <si>
    <t>877251101</t>
  </si>
  <si>
    <t>Montáž tvarovek na vodovodním plastovém potrubí z polyetylenu PE 100 elektrotvarovek SDR 11/PN16 spojek, oblouků nebo redukcí d 110</t>
  </si>
  <si>
    <t>112</t>
  </si>
  <si>
    <t>OBLOUK S2000 PN16 D110</t>
  </si>
  <si>
    <t>114</t>
  </si>
  <si>
    <t>857263131</t>
  </si>
  <si>
    <t>Montáž litinových tvarovek na potrubí litinovém tlakovém odbočných na potrubí z trub hrdlových v otevřeném výkopu, kanálu nebo v šachtě s integrovaným těsněním DN 100</t>
  </si>
  <si>
    <t>HWL.851010010016</t>
  </si>
  <si>
    <t>TVAROVKA T KUS 100-100</t>
  </si>
  <si>
    <t>41</t>
  </si>
  <si>
    <t>HWL.851010008016</t>
  </si>
  <si>
    <t>TVAROVKA T KUS 100-80</t>
  </si>
  <si>
    <t>871251221</t>
  </si>
  <si>
    <t>Montáž vodovodního potrubí z plastů v otevřeném výkopu z polyetylenu PE 100 svařovaných elektrotvarovkou SDR 17/PN10 D 110 x 6,6 mm</t>
  </si>
  <si>
    <t>17</t>
  </si>
  <si>
    <t>28613576</t>
  </si>
  <si>
    <t>potrubí dvouvrstvé PE100 RC SDR17 110x6,6 dl 12m</t>
  </si>
  <si>
    <t>1618,7*1,015 "Přepočtené koeficientem množství</t>
  </si>
  <si>
    <t>891215321</t>
  </si>
  <si>
    <t>Montáž vodovodních armatur na potrubí zpětných klapek DN 50</t>
  </si>
  <si>
    <t>63</t>
  </si>
  <si>
    <t>HWL.983105000016</t>
  </si>
  <si>
    <t>KLAPKA ZPĚTNÁ 50</t>
  </si>
  <si>
    <t>131</t>
  </si>
  <si>
    <t>891241222</t>
  </si>
  <si>
    <t>Montáž vodovodních armatur na potrubí šoupátek nebo klapek uzavíracích v šachtách s ručním kolečkem DN 80</t>
  </si>
  <si>
    <t>132</t>
  </si>
  <si>
    <t>HWL.400208000016</t>
  </si>
  <si>
    <t>ŠOUPĚ E2 PŘÍRUBOVÉ KRÁTKÉ 80</t>
  </si>
  <si>
    <t>133</t>
  </si>
  <si>
    <t>HWL.780008000000</t>
  </si>
  <si>
    <t>KOLO RUČNÍ HAWLE 65-80</t>
  </si>
  <si>
    <t>67</t>
  </si>
  <si>
    <t>891261112</t>
  </si>
  <si>
    <t>Montáž vodovodních armatur na potrubí šoupátek nebo klapek uzavíracích v otevřeném výkopu nebo v šachtách s osazením zemní soupravy (bez poklopů) DN 100</t>
  </si>
  <si>
    <t>HWL.470310000016</t>
  </si>
  <si>
    <t>ŠOUPĚ E3 PŘÍRUBOVÉ DLOUHÉ 100</t>
  </si>
  <si>
    <t>138</t>
  </si>
  <si>
    <t>HWL.900205010004</t>
  </si>
  <si>
    <t>SOUPRAVA ZEMNÍ E3-1,5 m 50-100 (1,5m)</t>
  </si>
  <si>
    <t>140</t>
  </si>
  <si>
    <t>75</t>
  </si>
  <si>
    <t>891243321</t>
  </si>
  <si>
    <t>Montáž vodovodních armatur na potrubí ventilů odvzdušňovacích nebo zavzdušňovacích mechanických a plovákových přírubových na venkovních řadech DN 80</t>
  </si>
  <si>
    <t>142</t>
  </si>
  <si>
    <t>HWL.982580075525</t>
  </si>
  <si>
    <t>HYDRANT ODVZDUŠŇOVACÍ HAVENT PN 0,2-25 755/80</t>
  </si>
  <si>
    <t>144</t>
  </si>
  <si>
    <t>47</t>
  </si>
  <si>
    <t>HWL.D49008015016</t>
  </si>
  <si>
    <t>HYDRANT PODZEMNÍ PLNOPRŮTOKOVÝ 80/1,50 m</t>
  </si>
  <si>
    <t>146</t>
  </si>
  <si>
    <t>892271111</t>
  </si>
  <si>
    <t>Tlakové zkoušky vodou na potrubí DN 100 nebo 125</t>
  </si>
  <si>
    <t>148</t>
  </si>
  <si>
    <t>137</t>
  </si>
  <si>
    <t>893362111</t>
  </si>
  <si>
    <t>Šachty armaturní ze železového betonu se stropem z dílců, vnitřní půdorysné plochy přes 5,50 do 6,50 m2</t>
  </si>
  <si>
    <t>150</t>
  </si>
  <si>
    <t>RMAT0002</t>
  </si>
  <si>
    <t>stropní deska</t>
  </si>
  <si>
    <t>152</t>
  </si>
  <si>
    <t>103</t>
  </si>
  <si>
    <t>899502411</t>
  </si>
  <si>
    <t>Stupadla do šachet a drobných objektů ocelová s PE povlakem zapouštěcí - kapsová s vysekáním otvoru v betonu</t>
  </si>
  <si>
    <t>154</t>
  </si>
  <si>
    <t>899503111</t>
  </si>
  <si>
    <t>Stupadla do šachet a drobných objektů ocelová s PE povlakem zapouštěcí - kapsová osazovaná při zdění a betonování</t>
  </si>
  <si>
    <t>156</t>
  </si>
  <si>
    <t>953171022</t>
  </si>
  <si>
    <t>Osazování kovových předmětů poklopů litinových nebo ocelových včetně rámů, hmotnosti přes 50 do 100 kg</t>
  </si>
  <si>
    <t>158</t>
  </si>
  <si>
    <t>105</t>
  </si>
  <si>
    <t>28614188</t>
  </si>
  <si>
    <t>poklop litinový kanalizační šachty DN 400 bez větrání šroubovací s teleskopickým dílem pro třídu zatížení D400 (vč.těsnění)</t>
  </si>
  <si>
    <t>160</t>
  </si>
  <si>
    <t>99</t>
  </si>
  <si>
    <t>899401113</t>
  </si>
  <si>
    <t>Osazení poklopů litinových hydrantových</t>
  </si>
  <si>
    <t>162</t>
  </si>
  <si>
    <t>42291452</t>
  </si>
  <si>
    <t>poklop litinový hydrantový DN 80</t>
  </si>
  <si>
    <t>164</t>
  </si>
  <si>
    <t>HWL.348200000000</t>
  </si>
  <si>
    <t xml:space="preserve">PODKLAD. DESKA  POD HYDRANT.POKLOP</t>
  </si>
  <si>
    <t>166</t>
  </si>
  <si>
    <t>831230110</t>
  </si>
  <si>
    <t>Vodovodní přípojka z trub polyetylénových D 25-63</t>
  </si>
  <si>
    <t>168</t>
  </si>
  <si>
    <t>85</t>
  </si>
  <si>
    <t>893811112</t>
  </si>
  <si>
    <t>Osazení vodoměrné šachty z polypropylenu PP samonosné pro běžné zatížení hranaté, půdorysné plochy do 1,1 m2, světlé hloubky přes 1,2 m do 1,4 m</t>
  </si>
  <si>
    <t>170</t>
  </si>
  <si>
    <t>139</t>
  </si>
  <si>
    <t>099</t>
  </si>
  <si>
    <t>VODOMĚR SENSUS Meistream DN80 vč. montáže</t>
  </si>
  <si>
    <t>ks</t>
  </si>
  <si>
    <t>172</t>
  </si>
  <si>
    <t>56230553</t>
  </si>
  <si>
    <t>šachta vodoměrná samonosná hranatá 0,9/1,2/1,4 m</t>
  </si>
  <si>
    <t>174</t>
  </si>
  <si>
    <t>81</t>
  </si>
  <si>
    <t>891269111</t>
  </si>
  <si>
    <t>Montáž vodovodních armatur na potrubí navrtávacích pasů s ventilem Jt 1 MPa, na potrubí z trub litinových, ocelových nebo plastických hmot DN 100</t>
  </si>
  <si>
    <t>176</t>
  </si>
  <si>
    <t>HWL.350010000116</t>
  </si>
  <si>
    <t>PAS NAVRTÁVACÍ ZÁVITOVÝ VÝSTUP 100-1"</t>
  </si>
  <si>
    <t>178</t>
  </si>
  <si>
    <t>891181112</t>
  </si>
  <si>
    <t>Montáž vodovodních armatur na potrubí šoupátek nebo klapek uzavíracích v otevřeném výkopu nebo v šachtách s osazením zemní soupravy (bez poklopů) DN 40</t>
  </si>
  <si>
    <t>180</t>
  </si>
  <si>
    <t>69</t>
  </si>
  <si>
    <t>HWL.281003203416</t>
  </si>
  <si>
    <t>ŠOUPÁTKO ISO-ZAK GGG 32/34</t>
  </si>
  <si>
    <t>182</t>
  </si>
  <si>
    <t>115</t>
  </si>
  <si>
    <t>HWL.960113018004</t>
  </si>
  <si>
    <t>SOUPRAVA ZEMNÍ TELESKOPICKÁ DOM. ŠOUPÁTKA-1,3-1,8 3/4"-2" (1,3-1,8m)</t>
  </si>
  <si>
    <t>184</t>
  </si>
  <si>
    <t>93</t>
  </si>
  <si>
    <t>899401111</t>
  </si>
  <si>
    <t>Osazení poklopů litinových ventilových</t>
  </si>
  <si>
    <t>186</t>
  </si>
  <si>
    <t>42291402</t>
  </si>
  <si>
    <t>poklop litinový ventilový</t>
  </si>
  <si>
    <t>188</t>
  </si>
  <si>
    <t>55</t>
  </si>
  <si>
    <t>HWL.348100000001</t>
  </si>
  <si>
    <t xml:space="preserve">PODKLAD. DESKA  KASI</t>
  </si>
  <si>
    <t>190</t>
  </si>
  <si>
    <t>899721111</t>
  </si>
  <si>
    <t>Signalizační vodič na potrubí DN do 150 mm</t>
  </si>
  <si>
    <t>192</t>
  </si>
  <si>
    <t>39</t>
  </si>
  <si>
    <t>899722112</t>
  </si>
  <si>
    <t>Krytí potrubí z plastů výstražnou fólií z PVC šířky 25 cm</t>
  </si>
  <si>
    <t>194</t>
  </si>
  <si>
    <t>Ostatní konstrukce a práce, bourání</t>
  </si>
  <si>
    <t>117</t>
  </si>
  <si>
    <t>919735112</t>
  </si>
  <si>
    <t>Řezání stávajícího živičného krytu nebo podkladu hloubky přes 50 do 100 mm</t>
  </si>
  <si>
    <t>196</t>
  </si>
  <si>
    <t>121,5*2+2</t>
  </si>
  <si>
    <t>997</t>
  </si>
  <si>
    <t>Přesun sutě</t>
  </si>
  <si>
    <t>109</t>
  </si>
  <si>
    <t>997221551</t>
  </si>
  <si>
    <t>Vodorovná doprava suti bez naložení, ale se složením a s hrubým urovnáním ze sypkých materiálů, na vzdálenost do 1 km</t>
  </si>
  <si>
    <t>198</t>
  </si>
  <si>
    <t>997221559</t>
  </si>
  <si>
    <t>Vodorovná doprava suti bez naložení, ale se složením a s hrubým urovnáním Příplatek k ceně za každý další i započatý 1 km přes 1 km</t>
  </si>
  <si>
    <t>200</t>
  </si>
  <si>
    <t>136,425*6</t>
  </si>
  <si>
    <t>998</t>
  </si>
  <si>
    <t>Přesun hmot</t>
  </si>
  <si>
    <t>123</t>
  </si>
  <si>
    <t>998225111</t>
  </si>
  <si>
    <t>Přesun hmot pro komunikace s krytem z kameniva, monolitickým betonovým nebo živičným dopravní vzdálenost do 200 m jakékoliv délky objektu</t>
  </si>
  <si>
    <t>202</t>
  </si>
  <si>
    <t>998276101</t>
  </si>
  <si>
    <t>Přesun hmot pro trubní vedení hloubené z trub z plastických hmot nebo sklolaminátových pro vodovody nebo kanalizace v otevřeném výkopu dopravní vzdálenost do 15 m</t>
  </si>
  <si>
    <t>204</t>
  </si>
  <si>
    <t>Práce a dodávky M</t>
  </si>
  <si>
    <t>46-M</t>
  </si>
  <si>
    <t>Zemní práce při extr.mont.pracích</t>
  </si>
  <si>
    <t>460030114</t>
  </si>
  <si>
    <t>Přípravné terénní práce kácení stromů včetně naseknutí stromu, odřezání a odvětvení, odtáhnutí stromu a větví do 50 m nebo naložení na dopravní prostředek listnatých, průměru kmene přes 30 cm</t>
  </si>
  <si>
    <t>206</t>
  </si>
  <si>
    <t>79</t>
  </si>
  <si>
    <t>460030116</t>
  </si>
  <si>
    <t>Přípravné terénní práce kácení stromů včetně naseknutí stromu, odřezání a odvětvení, odtáhnutí stromu a větví do 50 m nebo naložení na dopravní prostředek jehličnatých, průměru kmene přes 30 cm</t>
  </si>
  <si>
    <t>208</t>
  </si>
  <si>
    <t>002 - Vodovod SO03</t>
  </si>
  <si>
    <t>355,6</t>
  </si>
  <si>
    <t>(187+107)*2</t>
  </si>
  <si>
    <t>13</t>
  </si>
  <si>
    <t>120,000*2</t>
  </si>
  <si>
    <t>(153+100)*0,8*0,3</t>
  </si>
  <si>
    <t>15</t>
  </si>
  <si>
    <t>153*0,8</t>
  </si>
  <si>
    <t>6*24</t>
  </si>
  <si>
    <t>568*0,8*0,14</t>
  </si>
  <si>
    <t>3*1*1,6</t>
  </si>
  <si>
    <t>499,3*0,8*0,14</t>
  </si>
  <si>
    <t>499,3*0,8*0,53</t>
  </si>
  <si>
    <t>25</t>
  </si>
  <si>
    <t>499,3*0,8*0,33</t>
  </si>
  <si>
    <t>141721215</t>
  </si>
  <si>
    <t>Řízený zemní protlak délky protlaku do 50 m v hornině třídy těžitelnosti I a II, skupiny 1 až 4 včetně zatažení trub v hloubce do 6 m průměru vrtu přes 180 do 225 mm</t>
  </si>
  <si>
    <t>499,3*0,8*0,35</t>
  </si>
  <si>
    <t>139,804*27</t>
  </si>
  <si>
    <t>139,804*1,8</t>
  </si>
  <si>
    <t>499,3*0,8-71,12-28,448</t>
  </si>
  <si>
    <t>355,6*0,25*0,8</t>
  </si>
  <si>
    <t>71,12*2 "Přepočtené koeficientem množství</t>
  </si>
  <si>
    <t>4*0,024</t>
  </si>
  <si>
    <t>355,6*0,1*0,8</t>
  </si>
  <si>
    <t>37</t>
  </si>
  <si>
    <t>(153+100)*0,8</t>
  </si>
  <si>
    <t>153*2+2</t>
  </si>
  <si>
    <t>113</t>
  </si>
  <si>
    <t>HWL.850008080016</t>
  </si>
  <si>
    <t>TVAROVKA FF KUS 80/800</t>
  </si>
  <si>
    <t>355,6*1,015 "Přepočtené koeficientem množství</t>
  </si>
  <si>
    <t>65</t>
  </si>
  <si>
    <t>89</t>
  </si>
  <si>
    <t>91</t>
  </si>
  <si>
    <t>355,6+9</t>
  </si>
  <si>
    <t>136,481*6</t>
  </si>
  <si>
    <t>152,44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</si>
</sst>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8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7" fillId="0" borderId="0" applyNumberFormat="0" applyFill="0" applyBorder="0" applyAlignment="0" applyProtection="0"/>
  </cellStyleXfs>
  <cellXfs count="274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2" fillId="0" borderId="0" xfId="0" applyFont="1" applyAlignment="1" applyProtection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5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6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6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7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8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6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0" fillId="0" borderId="14" xfId="0" applyFont="1" applyBorder="1" applyAlignment="1" applyProtection="1">
      <alignment horizontal="left" vertical="center"/>
    </xf>
    <xf numFmtId="0" fontId="20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1" fillId="4" borderId="6" xfId="0" applyFont="1" applyFill="1" applyBorder="1" applyAlignment="1" applyProtection="1">
      <alignment horizontal="center" vertical="center"/>
    </xf>
    <xf numFmtId="0" fontId="21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21" fillId="4" borderId="7" xfId="0" applyFont="1" applyFill="1" applyBorder="1" applyAlignment="1" applyProtection="1">
      <alignment horizontal="center" vertical="center"/>
    </xf>
    <xf numFmtId="0" fontId="21" fillId="4" borderId="7" xfId="0" applyFont="1" applyFill="1" applyBorder="1" applyAlignment="1" applyProtection="1">
      <alignment horizontal="right" vertical="center"/>
    </xf>
    <xf numFmtId="0" fontId="21" fillId="4" borderId="8" xfId="0" applyFont="1" applyFill="1" applyBorder="1" applyAlignment="1" applyProtection="1">
      <alignment horizontal="left" vertical="center"/>
    </xf>
    <xf numFmtId="0" fontId="21" fillId="4" borderId="0" xfId="0" applyFont="1" applyFill="1" applyAlignment="1" applyProtection="1">
      <alignment horizontal="center" vertical="center"/>
    </xf>
    <xf numFmtId="0" fontId="22" fillId="0" borderId="16" xfId="0" applyFont="1" applyBorder="1" applyAlignment="1" applyProtection="1">
      <alignment horizontal="center" vertical="center" wrapText="1"/>
    </xf>
    <xf numFmtId="0" fontId="22" fillId="0" borderId="17" xfId="0" applyFont="1" applyBorder="1" applyAlignment="1" applyProtection="1">
      <alignment horizontal="center" vertical="center" wrapText="1"/>
    </xf>
    <xf numFmtId="0" fontId="22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3" fillId="0" borderId="0" xfId="0" applyFont="1" applyAlignment="1" applyProtection="1">
      <alignment horizontal="left" vertical="center"/>
    </xf>
    <xf numFmtId="0" fontId="23" fillId="0" borderId="0" xfId="0" applyFont="1" applyAlignment="1" applyProtection="1">
      <alignment vertical="center"/>
    </xf>
    <xf numFmtId="4" fontId="23" fillId="0" borderId="0" xfId="0" applyNumberFormat="1" applyFont="1" applyAlignment="1" applyProtection="1">
      <alignment horizontal="right" vertical="center"/>
    </xf>
    <xf numFmtId="4" fontId="23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19" fillId="0" borderId="14" xfId="0" applyNumberFormat="1" applyFont="1" applyBorder="1" applyAlignment="1" applyProtection="1">
      <alignment vertical="center"/>
    </xf>
    <xf numFmtId="4" fontId="19" fillId="0" borderId="0" xfId="0" applyNumberFormat="1" applyFont="1" applyBorder="1" applyAlignment="1" applyProtection="1">
      <alignment vertical="center"/>
    </xf>
    <xf numFmtId="166" fontId="19" fillId="0" borderId="0" xfId="0" applyNumberFormat="1" applyFont="1" applyBorder="1" applyAlignment="1" applyProtection="1">
      <alignment vertical="center"/>
    </xf>
    <xf numFmtId="4" fontId="19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6" fillId="0" borderId="0" xfId="0" applyFont="1" applyAlignment="1" applyProtection="1">
      <alignment horizontal="left" vertical="center" wrapText="1"/>
    </xf>
    <xf numFmtId="0" fontId="27" fillId="0" borderId="0" xfId="0" applyFont="1" applyAlignment="1" applyProtection="1">
      <alignment vertical="center"/>
    </xf>
    <xf numFmtId="4" fontId="27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8" fillId="0" borderId="14" xfId="0" applyNumberFormat="1" applyFont="1" applyBorder="1" applyAlignment="1" applyProtection="1">
      <alignment vertical="center"/>
    </xf>
    <xf numFmtId="4" fontId="28" fillId="0" borderId="0" xfId="0" applyNumberFormat="1" applyFont="1" applyBorder="1" applyAlignment="1" applyProtection="1">
      <alignment vertical="center"/>
    </xf>
    <xf numFmtId="166" fontId="28" fillId="0" borderId="0" xfId="0" applyNumberFormat="1" applyFont="1" applyBorder="1" applyAlignment="1" applyProtection="1">
      <alignment vertical="center"/>
    </xf>
    <xf numFmtId="4" fontId="28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8" fillId="0" borderId="19" xfId="0" applyNumberFormat="1" applyFont="1" applyBorder="1" applyAlignment="1" applyProtection="1">
      <alignment vertical="center"/>
    </xf>
    <xf numFmtId="4" fontId="28" fillId="0" borderId="20" xfId="0" applyNumberFormat="1" applyFont="1" applyBorder="1" applyAlignment="1" applyProtection="1">
      <alignment vertical="center"/>
    </xf>
    <xf numFmtId="166" fontId="28" fillId="0" borderId="20" xfId="0" applyNumberFormat="1" applyFont="1" applyBorder="1" applyAlignment="1" applyProtection="1">
      <alignment vertical="center"/>
    </xf>
    <xf numFmtId="4" fontId="28" fillId="0" borderId="21" xfId="0" applyNumberFormat="1" applyFont="1" applyBorder="1" applyAlignment="1" applyProtection="1">
      <alignment vertical="center"/>
    </xf>
    <xf numFmtId="0" fontId="0" fillId="0" borderId="1" xfId="0" applyBorder="1"/>
    <xf numFmtId="0" fontId="0" fillId="0" borderId="2" xfId="0" applyBorder="1"/>
    <xf numFmtId="0" fontId="12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6" fillId="0" borderId="0" xfId="0" applyFont="1" applyAlignment="1">
      <alignment horizontal="left" vertical="center"/>
    </xf>
    <xf numFmtId="4" fontId="23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0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1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1" fillId="4" borderId="0" xfId="0" applyFont="1" applyFill="1" applyAlignment="1" applyProtection="1">
      <alignment horizontal="right" vertical="center"/>
    </xf>
    <xf numFmtId="0" fontId="30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1" fillId="4" borderId="16" xfId="0" applyFont="1" applyFill="1" applyBorder="1" applyAlignment="1" applyProtection="1">
      <alignment horizontal="center" vertical="center" wrapText="1"/>
    </xf>
    <xf numFmtId="0" fontId="21" fillId="4" borderId="17" xfId="0" applyFont="1" applyFill="1" applyBorder="1" applyAlignment="1" applyProtection="1">
      <alignment horizontal="center" vertical="center" wrapText="1"/>
    </xf>
    <xf numFmtId="0" fontId="21" fillId="4" borderId="18" xfId="0" applyFont="1" applyFill="1" applyBorder="1" applyAlignment="1" applyProtection="1">
      <alignment horizontal="center" vertical="center" wrapText="1"/>
    </xf>
    <xf numFmtId="0" fontId="21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3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1" fillId="0" borderId="12" xfId="0" applyNumberFormat="1" applyFont="1" applyBorder="1" applyAlignment="1" applyProtection="1"/>
    <xf numFmtId="166" fontId="31" fillId="0" borderId="13" xfId="0" applyNumberFormat="1" applyFont="1" applyBorder="1" applyAlignment="1" applyProtection="1"/>
    <xf numFmtId="4" fontId="32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1" fillId="0" borderId="22" xfId="0" applyFont="1" applyBorder="1" applyAlignment="1" applyProtection="1">
      <alignment horizontal="center" vertical="center"/>
    </xf>
    <xf numFmtId="49" fontId="21" fillId="0" borderId="22" xfId="0" applyNumberFormat="1" applyFont="1" applyBorder="1" applyAlignment="1" applyProtection="1">
      <alignment horizontal="left" vertical="center" wrapText="1"/>
    </xf>
    <xf numFmtId="0" fontId="21" fillId="0" borderId="22" xfId="0" applyFont="1" applyBorder="1" applyAlignment="1" applyProtection="1">
      <alignment horizontal="left" vertical="center" wrapText="1"/>
    </xf>
    <xf numFmtId="0" fontId="21" fillId="0" borderId="22" xfId="0" applyFont="1" applyBorder="1" applyAlignment="1" applyProtection="1">
      <alignment horizontal="center" vertical="center" wrapText="1"/>
    </xf>
    <xf numFmtId="167" fontId="21" fillId="0" borderId="22" xfId="0" applyNumberFormat="1" applyFont="1" applyBorder="1" applyAlignment="1" applyProtection="1">
      <alignment vertical="center"/>
    </xf>
    <xf numFmtId="4" fontId="21" fillId="2" borderId="22" xfId="0" applyNumberFormat="1" applyFont="1" applyFill="1" applyBorder="1" applyAlignment="1" applyProtection="1">
      <alignment vertical="center"/>
      <protection locked="0"/>
    </xf>
    <xf numFmtId="4" fontId="21" fillId="0" borderId="22" xfId="0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22" fillId="2" borderId="14" xfId="0" applyFont="1" applyFill="1" applyBorder="1" applyAlignment="1" applyProtection="1">
      <alignment horizontal="left" vertical="center"/>
      <protection locked="0"/>
    </xf>
    <xf numFmtId="0" fontId="22" fillId="0" borderId="0" xfId="0" applyFont="1" applyBorder="1" applyAlignment="1" applyProtection="1">
      <alignment horizontal="center" vertical="center"/>
    </xf>
    <xf numFmtId="166" fontId="22" fillId="0" borderId="0" xfId="0" applyNumberFormat="1" applyFont="1" applyBorder="1" applyAlignment="1" applyProtection="1">
      <alignment vertical="center"/>
    </xf>
    <xf numFmtId="166" fontId="22" fillId="0" borderId="15" xfId="0" applyNumberFormat="1" applyFont="1" applyBorder="1" applyAlignment="1" applyProtection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3" fillId="0" borderId="0" xfId="0" applyFont="1" applyAlignment="1" applyProtection="1">
      <alignment horizontal="left" vertical="center"/>
    </xf>
    <xf numFmtId="0" fontId="34" fillId="0" borderId="0" xfId="0" applyFont="1" applyAlignment="1" applyProtection="1">
      <alignment horizontal="left"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35" fillId="0" borderId="22" xfId="0" applyFont="1" applyBorder="1" applyAlignment="1" applyProtection="1">
      <alignment horizontal="center" vertical="center"/>
    </xf>
    <xf numFmtId="49" fontId="35" fillId="0" borderId="22" xfId="0" applyNumberFormat="1" applyFont="1" applyBorder="1" applyAlignment="1" applyProtection="1">
      <alignment horizontal="left" vertical="center" wrapText="1"/>
    </xf>
    <xf numFmtId="0" fontId="35" fillId="0" borderId="22" xfId="0" applyFont="1" applyBorder="1" applyAlignment="1" applyProtection="1">
      <alignment horizontal="left" vertical="center" wrapText="1"/>
    </xf>
    <xf numFmtId="0" fontId="35" fillId="0" borderId="22" xfId="0" applyFont="1" applyBorder="1" applyAlignment="1" applyProtection="1">
      <alignment horizontal="center" vertical="center" wrapText="1"/>
    </xf>
    <xf numFmtId="167" fontId="35" fillId="0" borderId="22" xfId="0" applyNumberFormat="1" applyFont="1" applyBorder="1" applyAlignment="1" applyProtection="1">
      <alignment vertical="center"/>
    </xf>
    <xf numFmtId="4" fontId="35" fillId="2" borderId="22" xfId="0" applyNumberFormat="1" applyFont="1" applyFill="1" applyBorder="1" applyAlignment="1" applyProtection="1">
      <alignment vertical="center"/>
      <protection locked="0"/>
    </xf>
    <xf numFmtId="4" fontId="35" fillId="0" borderId="22" xfId="0" applyNumberFormat="1" applyFont="1" applyBorder="1" applyAlignment="1" applyProtection="1">
      <alignment vertical="center"/>
    </xf>
    <xf numFmtId="0" fontId="36" fillId="0" borderId="22" xfId="0" applyFont="1" applyBorder="1" applyAlignment="1" applyProtection="1">
      <alignment vertical="center"/>
    </xf>
    <xf numFmtId="0" fontId="36" fillId="0" borderId="3" xfId="0" applyFont="1" applyBorder="1" applyAlignment="1">
      <alignment vertical="center"/>
    </xf>
    <xf numFmtId="0" fontId="35" fillId="2" borderId="14" xfId="0" applyFont="1" applyFill="1" applyBorder="1" applyAlignment="1" applyProtection="1">
      <alignment horizontal="left" vertical="center"/>
      <protection locked="0"/>
    </xf>
    <xf numFmtId="0" fontId="35" fillId="0" borderId="0" xfId="0" applyFont="1" applyBorder="1" applyAlignment="1" applyProtection="1">
      <alignment horizontal="center" vertical="center"/>
    </xf>
    <xf numFmtId="0" fontId="0" fillId="0" borderId="19" xfId="0" applyFont="1" applyBorder="1" applyAlignment="1" applyProtection="1">
      <alignment vertical="center"/>
    </xf>
    <xf numFmtId="0" fontId="0" fillId="0" borderId="20" xfId="0" applyBorder="1" applyAlignment="1" applyProtection="1">
      <alignment vertical="center"/>
    </xf>
    <xf numFmtId="0" fontId="0" fillId="0" borderId="20" xfId="0" applyFont="1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styles" Target="styles.xml" /><Relationship Id="rId5" Type="http://schemas.openxmlformats.org/officeDocument/2006/relationships/theme" Target="theme/theme1.xml" /><Relationship Id="rId6" Type="http://schemas.openxmlformats.org/officeDocument/2006/relationships/calcChain" Target="calcChain.xml" /><Relationship Id="rId7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drawing" Target="../drawings/drawing3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5" t="s">
        <v>0</v>
      </c>
      <c r="AZ1" s="15" t="s">
        <v>1</v>
      </c>
      <c r="BA1" s="15" t="s">
        <v>2</v>
      </c>
      <c r="BB1" s="15" t="s">
        <v>3</v>
      </c>
      <c r="BT1" s="15" t="s">
        <v>4</v>
      </c>
      <c r="BU1" s="15" t="s">
        <v>4</v>
      </c>
      <c r="BV1" s="15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6" t="s">
        <v>6</v>
      </c>
      <c r="BT2" s="16" t="s">
        <v>7</v>
      </c>
    </row>
    <row r="3" s="1" customFormat="1" ht="6.96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9"/>
      <c r="BS3" s="16" t="s">
        <v>6</v>
      </c>
      <c r="BT3" s="16" t="s">
        <v>8</v>
      </c>
    </row>
    <row r="4" s="1" customFormat="1" ht="24.96" customHeight="1">
      <c r="B4" s="20"/>
      <c r="C4" s="21"/>
      <c r="D4" s="22" t="s">
        <v>9</v>
      </c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19"/>
      <c r="AS4" s="23" t="s">
        <v>10</v>
      </c>
      <c r="BE4" s="24" t="s">
        <v>11</v>
      </c>
      <c r="BS4" s="16" t="s">
        <v>12</v>
      </c>
    </row>
    <row r="5" s="1" customFormat="1" ht="12" customHeight="1">
      <c r="B5" s="20"/>
      <c r="C5" s="21"/>
      <c r="D5" s="25" t="s">
        <v>13</v>
      </c>
      <c r="E5" s="21"/>
      <c r="F5" s="21"/>
      <c r="G5" s="21"/>
      <c r="H5" s="21"/>
      <c r="I5" s="21"/>
      <c r="J5" s="21"/>
      <c r="K5" s="26" t="s">
        <v>14</v>
      </c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19"/>
      <c r="BE5" s="27" t="s">
        <v>15</v>
      </c>
      <c r="BS5" s="16" t="s">
        <v>6</v>
      </c>
    </row>
    <row r="6" s="1" customFormat="1" ht="36.96" customHeight="1">
      <c r="B6" s="20"/>
      <c r="C6" s="21"/>
      <c r="D6" s="28" t="s">
        <v>16</v>
      </c>
      <c r="E6" s="21"/>
      <c r="F6" s="21"/>
      <c r="G6" s="21"/>
      <c r="H6" s="21"/>
      <c r="I6" s="21"/>
      <c r="J6" s="21"/>
      <c r="K6" s="29" t="s">
        <v>17</v>
      </c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19"/>
      <c r="BE6" s="30"/>
      <c r="BS6" s="16" t="s">
        <v>6</v>
      </c>
    </row>
    <row r="7" s="1" customFormat="1" ht="12" customHeight="1">
      <c r="B7" s="20"/>
      <c r="C7" s="21"/>
      <c r="D7" s="31" t="s">
        <v>18</v>
      </c>
      <c r="E7" s="21"/>
      <c r="F7" s="21"/>
      <c r="G7" s="21"/>
      <c r="H7" s="21"/>
      <c r="I7" s="21"/>
      <c r="J7" s="21"/>
      <c r="K7" s="26" t="s">
        <v>1</v>
      </c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31" t="s">
        <v>19</v>
      </c>
      <c r="AL7" s="21"/>
      <c r="AM7" s="21"/>
      <c r="AN7" s="26" t="s">
        <v>1</v>
      </c>
      <c r="AO7" s="21"/>
      <c r="AP7" s="21"/>
      <c r="AQ7" s="21"/>
      <c r="AR7" s="19"/>
      <c r="BE7" s="30"/>
      <c r="BS7" s="16" t="s">
        <v>6</v>
      </c>
    </row>
    <row r="8" s="1" customFormat="1" ht="12" customHeight="1">
      <c r="B8" s="20"/>
      <c r="C8" s="21"/>
      <c r="D8" s="31" t="s">
        <v>20</v>
      </c>
      <c r="E8" s="21"/>
      <c r="F8" s="21"/>
      <c r="G8" s="21"/>
      <c r="H8" s="21"/>
      <c r="I8" s="21"/>
      <c r="J8" s="21"/>
      <c r="K8" s="26" t="s">
        <v>21</v>
      </c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31" t="s">
        <v>22</v>
      </c>
      <c r="AL8" s="21"/>
      <c r="AM8" s="21"/>
      <c r="AN8" s="32" t="s">
        <v>23</v>
      </c>
      <c r="AO8" s="21"/>
      <c r="AP8" s="21"/>
      <c r="AQ8" s="21"/>
      <c r="AR8" s="19"/>
      <c r="BE8" s="30"/>
      <c r="BS8" s="16" t="s">
        <v>6</v>
      </c>
    </row>
    <row r="9" s="1" customFormat="1" ht="14.4" customHeight="1">
      <c r="B9" s="20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19"/>
      <c r="BE9" s="30"/>
      <c r="BS9" s="16" t="s">
        <v>6</v>
      </c>
    </row>
    <row r="10" s="1" customFormat="1" ht="12" customHeight="1">
      <c r="B10" s="20"/>
      <c r="C10" s="21"/>
      <c r="D10" s="31" t="s">
        <v>24</v>
      </c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31" t="s">
        <v>25</v>
      </c>
      <c r="AL10" s="21"/>
      <c r="AM10" s="21"/>
      <c r="AN10" s="26" t="s">
        <v>1</v>
      </c>
      <c r="AO10" s="21"/>
      <c r="AP10" s="21"/>
      <c r="AQ10" s="21"/>
      <c r="AR10" s="19"/>
      <c r="BE10" s="30"/>
      <c r="BS10" s="16" t="s">
        <v>6</v>
      </c>
    </row>
    <row r="11" s="1" customFormat="1" ht="18.48" customHeight="1">
      <c r="B11" s="20"/>
      <c r="C11" s="21"/>
      <c r="D11" s="21"/>
      <c r="E11" s="26" t="s">
        <v>21</v>
      </c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31" t="s">
        <v>26</v>
      </c>
      <c r="AL11" s="21"/>
      <c r="AM11" s="21"/>
      <c r="AN11" s="26" t="s">
        <v>1</v>
      </c>
      <c r="AO11" s="21"/>
      <c r="AP11" s="21"/>
      <c r="AQ11" s="21"/>
      <c r="AR11" s="19"/>
      <c r="BE11" s="30"/>
      <c r="BS11" s="16" t="s">
        <v>6</v>
      </c>
    </row>
    <row r="12" s="1" customFormat="1" ht="6.96" customHeight="1">
      <c r="B12" s="20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19"/>
      <c r="BE12" s="30"/>
      <c r="BS12" s="16" t="s">
        <v>6</v>
      </c>
    </row>
    <row r="13" s="1" customFormat="1" ht="12" customHeight="1">
      <c r="B13" s="20"/>
      <c r="C13" s="21"/>
      <c r="D13" s="31" t="s">
        <v>27</v>
      </c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31" t="s">
        <v>25</v>
      </c>
      <c r="AL13" s="21"/>
      <c r="AM13" s="21"/>
      <c r="AN13" s="33" t="s">
        <v>28</v>
      </c>
      <c r="AO13" s="21"/>
      <c r="AP13" s="21"/>
      <c r="AQ13" s="21"/>
      <c r="AR13" s="19"/>
      <c r="BE13" s="30"/>
      <c r="BS13" s="16" t="s">
        <v>6</v>
      </c>
    </row>
    <row r="14">
      <c r="B14" s="20"/>
      <c r="C14" s="21"/>
      <c r="D14" s="21"/>
      <c r="E14" s="33" t="s">
        <v>28</v>
      </c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1" t="s">
        <v>26</v>
      </c>
      <c r="AL14" s="21"/>
      <c r="AM14" s="21"/>
      <c r="AN14" s="33" t="s">
        <v>28</v>
      </c>
      <c r="AO14" s="21"/>
      <c r="AP14" s="21"/>
      <c r="AQ14" s="21"/>
      <c r="AR14" s="19"/>
      <c r="BE14" s="30"/>
      <c r="BS14" s="16" t="s">
        <v>6</v>
      </c>
    </row>
    <row r="15" s="1" customFormat="1" ht="6.96" customHeight="1">
      <c r="B15" s="20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19"/>
      <c r="BE15" s="30"/>
      <c r="BS15" s="16" t="s">
        <v>4</v>
      </c>
    </row>
    <row r="16" s="1" customFormat="1" ht="12" customHeight="1">
      <c r="B16" s="20"/>
      <c r="C16" s="21"/>
      <c r="D16" s="31" t="s">
        <v>29</v>
      </c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31" t="s">
        <v>25</v>
      </c>
      <c r="AL16" s="21"/>
      <c r="AM16" s="21"/>
      <c r="AN16" s="26" t="s">
        <v>1</v>
      </c>
      <c r="AO16" s="21"/>
      <c r="AP16" s="21"/>
      <c r="AQ16" s="21"/>
      <c r="AR16" s="19"/>
      <c r="BE16" s="30"/>
      <c r="BS16" s="16" t="s">
        <v>4</v>
      </c>
    </row>
    <row r="17" s="1" customFormat="1" ht="18.48" customHeight="1">
      <c r="B17" s="20"/>
      <c r="C17" s="21"/>
      <c r="D17" s="21"/>
      <c r="E17" s="26" t="s">
        <v>21</v>
      </c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31" t="s">
        <v>26</v>
      </c>
      <c r="AL17" s="21"/>
      <c r="AM17" s="21"/>
      <c r="AN17" s="26" t="s">
        <v>1</v>
      </c>
      <c r="AO17" s="21"/>
      <c r="AP17" s="21"/>
      <c r="AQ17" s="21"/>
      <c r="AR17" s="19"/>
      <c r="BE17" s="30"/>
      <c r="BS17" s="16" t="s">
        <v>4</v>
      </c>
    </row>
    <row r="18" s="1" customFormat="1" ht="6.96" customHeight="1">
      <c r="B18" s="20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19"/>
      <c r="BE18" s="30"/>
      <c r="BS18" s="16" t="s">
        <v>6</v>
      </c>
    </row>
    <row r="19" s="1" customFormat="1" ht="12" customHeight="1">
      <c r="B19" s="20"/>
      <c r="C19" s="21"/>
      <c r="D19" s="31" t="s">
        <v>30</v>
      </c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31" t="s">
        <v>25</v>
      </c>
      <c r="AL19" s="21"/>
      <c r="AM19" s="21"/>
      <c r="AN19" s="26" t="s">
        <v>1</v>
      </c>
      <c r="AO19" s="21"/>
      <c r="AP19" s="21"/>
      <c r="AQ19" s="21"/>
      <c r="AR19" s="19"/>
      <c r="BE19" s="30"/>
      <c r="BS19" s="16" t="s">
        <v>6</v>
      </c>
    </row>
    <row r="20" s="1" customFormat="1" ht="18.48" customHeight="1">
      <c r="B20" s="20"/>
      <c r="C20" s="21"/>
      <c r="D20" s="21"/>
      <c r="E20" s="26" t="s">
        <v>21</v>
      </c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31" t="s">
        <v>26</v>
      </c>
      <c r="AL20" s="21"/>
      <c r="AM20" s="21"/>
      <c r="AN20" s="26" t="s">
        <v>1</v>
      </c>
      <c r="AO20" s="21"/>
      <c r="AP20" s="21"/>
      <c r="AQ20" s="21"/>
      <c r="AR20" s="19"/>
      <c r="BE20" s="30"/>
      <c r="BS20" s="16" t="s">
        <v>31</v>
      </c>
    </row>
    <row r="21" s="1" customFormat="1" ht="6.96" customHeight="1">
      <c r="B21" s="20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19"/>
      <c r="BE21" s="30"/>
    </row>
    <row r="22" s="1" customFormat="1" ht="12" customHeight="1">
      <c r="B22" s="20"/>
      <c r="C22" s="21"/>
      <c r="D22" s="31" t="s">
        <v>32</v>
      </c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19"/>
      <c r="BE22" s="30"/>
    </row>
    <row r="23" s="1" customFormat="1" ht="16.5" customHeight="1">
      <c r="B23" s="20"/>
      <c r="C23" s="21"/>
      <c r="D23" s="21"/>
      <c r="E23" s="35" t="s">
        <v>1</v>
      </c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21"/>
      <c r="AP23" s="21"/>
      <c r="AQ23" s="21"/>
      <c r="AR23" s="19"/>
      <c r="BE23" s="30"/>
    </row>
    <row r="24" s="1" customFormat="1" ht="6.96" customHeight="1">
      <c r="B24" s="20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19"/>
      <c r="BE24" s="30"/>
    </row>
    <row r="25" s="1" customFormat="1" ht="6.96" customHeight="1">
      <c r="B25" s="20"/>
      <c r="C25" s="21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21"/>
      <c r="AQ25" s="21"/>
      <c r="AR25" s="19"/>
      <c r="BE25" s="30"/>
    </row>
    <row r="26" s="2" customFormat="1" ht="25.92" customHeight="1">
      <c r="A26" s="37"/>
      <c r="B26" s="38"/>
      <c r="C26" s="39"/>
      <c r="D26" s="40" t="s">
        <v>33</v>
      </c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2">
        <f>ROUND(AG94,2)</f>
        <v>0</v>
      </c>
      <c r="AL26" s="41"/>
      <c r="AM26" s="41"/>
      <c r="AN26" s="41"/>
      <c r="AO26" s="41"/>
      <c r="AP26" s="39"/>
      <c r="AQ26" s="39"/>
      <c r="AR26" s="43"/>
      <c r="BE26" s="30"/>
    </row>
    <row r="27" s="2" customFormat="1" ht="6.96" customHeight="1">
      <c r="A27" s="37"/>
      <c r="B27" s="38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43"/>
      <c r="BE27" s="30"/>
    </row>
    <row r="28" s="2" customFormat="1">
      <c r="A28" s="37"/>
      <c r="B28" s="38"/>
      <c r="C28" s="39"/>
      <c r="D28" s="39"/>
      <c r="E28" s="39"/>
      <c r="F28" s="39"/>
      <c r="G28" s="39"/>
      <c r="H28" s="39"/>
      <c r="I28" s="39"/>
      <c r="J28" s="39"/>
      <c r="K28" s="39"/>
      <c r="L28" s="44" t="s">
        <v>34</v>
      </c>
      <c r="M28" s="44"/>
      <c r="N28" s="44"/>
      <c r="O28" s="44"/>
      <c r="P28" s="44"/>
      <c r="Q28" s="39"/>
      <c r="R28" s="39"/>
      <c r="S28" s="39"/>
      <c r="T28" s="39"/>
      <c r="U28" s="39"/>
      <c r="V28" s="39"/>
      <c r="W28" s="44" t="s">
        <v>35</v>
      </c>
      <c r="X28" s="44"/>
      <c r="Y28" s="44"/>
      <c r="Z28" s="44"/>
      <c r="AA28" s="44"/>
      <c r="AB28" s="44"/>
      <c r="AC28" s="44"/>
      <c r="AD28" s="44"/>
      <c r="AE28" s="44"/>
      <c r="AF28" s="39"/>
      <c r="AG28" s="39"/>
      <c r="AH28" s="39"/>
      <c r="AI28" s="39"/>
      <c r="AJ28" s="39"/>
      <c r="AK28" s="44" t="s">
        <v>36</v>
      </c>
      <c r="AL28" s="44"/>
      <c r="AM28" s="44"/>
      <c r="AN28" s="44"/>
      <c r="AO28" s="44"/>
      <c r="AP28" s="39"/>
      <c r="AQ28" s="39"/>
      <c r="AR28" s="43"/>
      <c r="BE28" s="30"/>
    </row>
    <row r="29" s="3" customFormat="1" ht="14.4" customHeight="1">
      <c r="A29" s="3"/>
      <c r="B29" s="45"/>
      <c r="C29" s="46"/>
      <c r="D29" s="31" t="s">
        <v>37</v>
      </c>
      <c r="E29" s="46"/>
      <c r="F29" s="31" t="s">
        <v>38</v>
      </c>
      <c r="G29" s="46"/>
      <c r="H29" s="46"/>
      <c r="I29" s="46"/>
      <c r="J29" s="46"/>
      <c r="K29" s="46"/>
      <c r="L29" s="47">
        <v>0.20999999999999999</v>
      </c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8">
        <f>ROUND(AZ94, 2)</f>
        <v>0</v>
      </c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8">
        <f>ROUND(AV94, 2)</f>
        <v>0</v>
      </c>
      <c r="AL29" s="46"/>
      <c r="AM29" s="46"/>
      <c r="AN29" s="46"/>
      <c r="AO29" s="46"/>
      <c r="AP29" s="46"/>
      <c r="AQ29" s="46"/>
      <c r="AR29" s="49"/>
      <c r="BE29" s="50"/>
    </row>
    <row r="30" s="3" customFormat="1" ht="14.4" customHeight="1">
      <c r="A30" s="3"/>
      <c r="B30" s="45"/>
      <c r="C30" s="46"/>
      <c r="D30" s="46"/>
      <c r="E30" s="46"/>
      <c r="F30" s="31" t="s">
        <v>39</v>
      </c>
      <c r="G30" s="46"/>
      <c r="H30" s="46"/>
      <c r="I30" s="46"/>
      <c r="J30" s="46"/>
      <c r="K30" s="46"/>
      <c r="L30" s="47">
        <v>0.12</v>
      </c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8">
        <f>ROUND(BA94, 2)</f>
        <v>0</v>
      </c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8">
        <f>ROUND(AW94, 2)</f>
        <v>0</v>
      </c>
      <c r="AL30" s="46"/>
      <c r="AM30" s="46"/>
      <c r="AN30" s="46"/>
      <c r="AO30" s="46"/>
      <c r="AP30" s="46"/>
      <c r="AQ30" s="46"/>
      <c r="AR30" s="49"/>
      <c r="BE30" s="50"/>
    </row>
    <row r="31" hidden="1" s="3" customFormat="1" ht="14.4" customHeight="1">
      <c r="A31" s="3"/>
      <c r="B31" s="45"/>
      <c r="C31" s="46"/>
      <c r="D31" s="46"/>
      <c r="E31" s="46"/>
      <c r="F31" s="31" t="s">
        <v>40</v>
      </c>
      <c r="G31" s="46"/>
      <c r="H31" s="46"/>
      <c r="I31" s="46"/>
      <c r="J31" s="46"/>
      <c r="K31" s="46"/>
      <c r="L31" s="47">
        <v>0.20999999999999999</v>
      </c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8">
        <f>ROUND(BB94, 2)</f>
        <v>0</v>
      </c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8">
        <v>0</v>
      </c>
      <c r="AL31" s="46"/>
      <c r="AM31" s="46"/>
      <c r="AN31" s="46"/>
      <c r="AO31" s="46"/>
      <c r="AP31" s="46"/>
      <c r="AQ31" s="46"/>
      <c r="AR31" s="49"/>
      <c r="BE31" s="50"/>
    </row>
    <row r="32" hidden="1" s="3" customFormat="1" ht="14.4" customHeight="1">
      <c r="A32" s="3"/>
      <c r="B32" s="45"/>
      <c r="C32" s="46"/>
      <c r="D32" s="46"/>
      <c r="E32" s="46"/>
      <c r="F32" s="31" t="s">
        <v>41</v>
      </c>
      <c r="G32" s="46"/>
      <c r="H32" s="46"/>
      <c r="I32" s="46"/>
      <c r="J32" s="46"/>
      <c r="K32" s="46"/>
      <c r="L32" s="47">
        <v>0.12</v>
      </c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8">
        <f>ROUND(BC94, 2)</f>
        <v>0</v>
      </c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8">
        <v>0</v>
      </c>
      <c r="AL32" s="46"/>
      <c r="AM32" s="46"/>
      <c r="AN32" s="46"/>
      <c r="AO32" s="46"/>
      <c r="AP32" s="46"/>
      <c r="AQ32" s="46"/>
      <c r="AR32" s="49"/>
      <c r="BE32" s="50"/>
    </row>
    <row r="33" hidden="1" s="3" customFormat="1" ht="14.4" customHeight="1">
      <c r="A33" s="3"/>
      <c r="B33" s="45"/>
      <c r="C33" s="46"/>
      <c r="D33" s="46"/>
      <c r="E33" s="46"/>
      <c r="F33" s="31" t="s">
        <v>42</v>
      </c>
      <c r="G33" s="46"/>
      <c r="H33" s="46"/>
      <c r="I33" s="46"/>
      <c r="J33" s="46"/>
      <c r="K33" s="46"/>
      <c r="L33" s="47">
        <v>0</v>
      </c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8">
        <f>ROUND(BD94, 2)</f>
        <v>0</v>
      </c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8">
        <v>0</v>
      </c>
      <c r="AL33" s="46"/>
      <c r="AM33" s="46"/>
      <c r="AN33" s="46"/>
      <c r="AO33" s="46"/>
      <c r="AP33" s="46"/>
      <c r="AQ33" s="46"/>
      <c r="AR33" s="49"/>
      <c r="BE33" s="50"/>
    </row>
    <row r="34" s="2" customFormat="1" ht="6.96" customHeight="1">
      <c r="A34" s="37"/>
      <c r="B34" s="38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43"/>
      <c r="BE34" s="30"/>
    </row>
    <row r="35" s="2" customFormat="1" ht="25.92" customHeight="1">
      <c r="A35" s="37"/>
      <c r="B35" s="38"/>
      <c r="C35" s="51"/>
      <c r="D35" s="52" t="s">
        <v>43</v>
      </c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4" t="s">
        <v>44</v>
      </c>
      <c r="U35" s="53"/>
      <c r="V35" s="53"/>
      <c r="W35" s="53"/>
      <c r="X35" s="55" t="s">
        <v>45</v>
      </c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6">
        <f>SUM(AK26:AK33)</f>
        <v>0</v>
      </c>
      <c r="AL35" s="53"/>
      <c r="AM35" s="53"/>
      <c r="AN35" s="53"/>
      <c r="AO35" s="57"/>
      <c r="AP35" s="51"/>
      <c r="AQ35" s="51"/>
      <c r="AR35" s="43"/>
      <c r="BE35" s="37"/>
    </row>
    <row r="36" s="2" customFormat="1" ht="6.96" customHeight="1">
      <c r="A36" s="37"/>
      <c r="B36" s="38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43"/>
      <c r="BE36" s="37"/>
    </row>
    <row r="37" s="2" customFormat="1" ht="14.4" customHeight="1">
      <c r="A37" s="37"/>
      <c r="B37" s="38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43"/>
      <c r="BE37" s="37"/>
    </row>
    <row r="38" s="1" customFormat="1" ht="14.4" customHeight="1">
      <c r="B38" s="20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19"/>
    </row>
    <row r="39" s="1" customFormat="1" ht="14.4" customHeight="1">
      <c r="B39" s="20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19"/>
    </row>
    <row r="40" s="1" customFormat="1" ht="14.4" customHeight="1">
      <c r="B40" s="20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19"/>
    </row>
    <row r="41" s="1" customFormat="1" ht="14.4" customHeight="1">
      <c r="B41" s="20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19"/>
    </row>
    <row r="42" s="1" customFormat="1" ht="14.4" customHeight="1">
      <c r="B42" s="20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19"/>
    </row>
    <row r="43" s="1" customFormat="1" ht="14.4" customHeight="1">
      <c r="B43" s="20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19"/>
    </row>
    <row r="44" s="1" customFormat="1" ht="14.4" customHeight="1">
      <c r="B44" s="20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19"/>
    </row>
    <row r="45" s="1" customFormat="1" ht="14.4" customHeight="1">
      <c r="B45" s="20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19"/>
    </row>
    <row r="46" s="1" customFormat="1" ht="14.4" customHeight="1">
      <c r="B46" s="20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19"/>
    </row>
    <row r="47" s="1" customFormat="1" ht="14.4" customHeight="1">
      <c r="B47" s="20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19"/>
    </row>
    <row r="48" s="1" customFormat="1" ht="14.4" customHeight="1">
      <c r="B48" s="20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AR48" s="19"/>
    </row>
    <row r="49" s="2" customFormat="1" ht="14.4" customHeight="1">
      <c r="B49" s="58"/>
      <c r="C49" s="59"/>
      <c r="D49" s="60" t="s">
        <v>46</v>
      </c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61"/>
      <c r="Z49" s="61"/>
      <c r="AA49" s="61"/>
      <c r="AB49" s="61"/>
      <c r="AC49" s="61"/>
      <c r="AD49" s="61"/>
      <c r="AE49" s="61"/>
      <c r="AF49" s="61"/>
      <c r="AG49" s="61"/>
      <c r="AH49" s="60" t="s">
        <v>47</v>
      </c>
      <c r="AI49" s="61"/>
      <c r="AJ49" s="61"/>
      <c r="AK49" s="61"/>
      <c r="AL49" s="61"/>
      <c r="AM49" s="61"/>
      <c r="AN49" s="61"/>
      <c r="AO49" s="61"/>
      <c r="AP49" s="59"/>
      <c r="AQ49" s="59"/>
      <c r="AR49" s="62"/>
    </row>
    <row r="50">
      <c r="B50" s="20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19"/>
    </row>
    <row r="51">
      <c r="B51" s="20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19"/>
    </row>
    <row r="52">
      <c r="B52" s="20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19"/>
    </row>
    <row r="53">
      <c r="B53" s="20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19"/>
    </row>
    <row r="54">
      <c r="B54" s="20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19"/>
    </row>
    <row r="55">
      <c r="B55" s="20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19"/>
    </row>
    <row r="56">
      <c r="B56" s="20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19"/>
    </row>
    <row r="57">
      <c r="B57" s="20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21"/>
      <c r="AQ57" s="21"/>
      <c r="AR57" s="19"/>
    </row>
    <row r="58">
      <c r="B58" s="20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19"/>
    </row>
    <row r="59">
      <c r="B59" s="20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1"/>
      <c r="AR59" s="19"/>
    </row>
    <row r="60" s="2" customFormat="1">
      <c r="A60" s="37"/>
      <c r="B60" s="38"/>
      <c r="C60" s="39"/>
      <c r="D60" s="63" t="s">
        <v>48</v>
      </c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63" t="s">
        <v>49</v>
      </c>
      <c r="W60" s="41"/>
      <c r="X60" s="41"/>
      <c r="Y60" s="41"/>
      <c r="Z60" s="41"/>
      <c r="AA60" s="41"/>
      <c r="AB60" s="41"/>
      <c r="AC60" s="41"/>
      <c r="AD60" s="41"/>
      <c r="AE60" s="41"/>
      <c r="AF60" s="41"/>
      <c r="AG60" s="41"/>
      <c r="AH60" s="63" t="s">
        <v>48</v>
      </c>
      <c r="AI60" s="41"/>
      <c r="AJ60" s="41"/>
      <c r="AK60" s="41"/>
      <c r="AL60" s="41"/>
      <c r="AM60" s="63" t="s">
        <v>49</v>
      </c>
      <c r="AN60" s="41"/>
      <c r="AO60" s="41"/>
      <c r="AP60" s="39"/>
      <c r="AQ60" s="39"/>
      <c r="AR60" s="43"/>
      <c r="BE60" s="37"/>
    </row>
    <row r="61">
      <c r="B61" s="20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  <c r="AP61" s="21"/>
      <c r="AQ61" s="21"/>
      <c r="AR61" s="19"/>
    </row>
    <row r="62">
      <c r="B62" s="20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  <c r="AO62" s="21"/>
      <c r="AP62" s="21"/>
      <c r="AQ62" s="21"/>
      <c r="AR62" s="19"/>
    </row>
    <row r="63">
      <c r="B63" s="20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  <c r="AN63" s="21"/>
      <c r="AO63" s="21"/>
      <c r="AP63" s="21"/>
      <c r="AQ63" s="21"/>
      <c r="AR63" s="19"/>
    </row>
    <row r="64" s="2" customFormat="1">
      <c r="A64" s="37"/>
      <c r="B64" s="38"/>
      <c r="C64" s="39"/>
      <c r="D64" s="60" t="s">
        <v>50</v>
      </c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  <c r="AE64" s="64"/>
      <c r="AF64" s="64"/>
      <c r="AG64" s="64"/>
      <c r="AH64" s="60" t="s">
        <v>51</v>
      </c>
      <c r="AI64" s="64"/>
      <c r="AJ64" s="64"/>
      <c r="AK64" s="64"/>
      <c r="AL64" s="64"/>
      <c r="AM64" s="64"/>
      <c r="AN64" s="64"/>
      <c r="AO64" s="64"/>
      <c r="AP64" s="39"/>
      <c r="AQ64" s="39"/>
      <c r="AR64" s="43"/>
      <c r="BE64" s="37"/>
    </row>
    <row r="65">
      <c r="B65" s="20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19"/>
    </row>
    <row r="66">
      <c r="B66" s="20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/>
      <c r="AL66" s="21"/>
      <c r="AM66" s="21"/>
      <c r="AN66" s="21"/>
      <c r="AO66" s="21"/>
      <c r="AP66" s="21"/>
      <c r="AQ66" s="21"/>
      <c r="AR66" s="19"/>
    </row>
    <row r="67">
      <c r="B67" s="20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  <c r="AL67" s="21"/>
      <c r="AM67" s="21"/>
      <c r="AN67" s="21"/>
      <c r="AO67" s="21"/>
      <c r="AP67" s="21"/>
      <c r="AQ67" s="21"/>
      <c r="AR67" s="19"/>
    </row>
    <row r="68">
      <c r="B68" s="20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1"/>
      <c r="AP68" s="21"/>
      <c r="AQ68" s="21"/>
      <c r="AR68" s="19"/>
    </row>
    <row r="69">
      <c r="B69" s="20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  <c r="AP69" s="21"/>
      <c r="AQ69" s="21"/>
      <c r="AR69" s="19"/>
    </row>
    <row r="70">
      <c r="B70" s="20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  <c r="AP70" s="21"/>
      <c r="AQ70" s="21"/>
      <c r="AR70" s="19"/>
    </row>
    <row r="71">
      <c r="B71" s="20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19"/>
    </row>
    <row r="72">
      <c r="B72" s="20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19"/>
    </row>
    <row r="73">
      <c r="B73" s="20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19"/>
    </row>
    <row r="74">
      <c r="B74" s="20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19"/>
    </row>
    <row r="75" s="2" customFormat="1">
      <c r="A75" s="37"/>
      <c r="B75" s="38"/>
      <c r="C75" s="39"/>
      <c r="D75" s="63" t="s">
        <v>48</v>
      </c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63" t="s">
        <v>49</v>
      </c>
      <c r="W75" s="41"/>
      <c r="X75" s="41"/>
      <c r="Y75" s="41"/>
      <c r="Z75" s="41"/>
      <c r="AA75" s="41"/>
      <c r="AB75" s="41"/>
      <c r="AC75" s="41"/>
      <c r="AD75" s="41"/>
      <c r="AE75" s="41"/>
      <c r="AF75" s="41"/>
      <c r="AG75" s="41"/>
      <c r="AH75" s="63" t="s">
        <v>48</v>
      </c>
      <c r="AI75" s="41"/>
      <c r="AJ75" s="41"/>
      <c r="AK75" s="41"/>
      <c r="AL75" s="41"/>
      <c r="AM75" s="63" t="s">
        <v>49</v>
      </c>
      <c r="AN75" s="41"/>
      <c r="AO75" s="41"/>
      <c r="AP75" s="39"/>
      <c r="AQ75" s="39"/>
      <c r="AR75" s="43"/>
      <c r="BE75" s="37"/>
    </row>
    <row r="76" s="2" customFormat="1">
      <c r="A76" s="37"/>
      <c r="B76" s="38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  <c r="AF76" s="39"/>
      <c r="AG76" s="39"/>
      <c r="AH76" s="39"/>
      <c r="AI76" s="39"/>
      <c r="AJ76" s="39"/>
      <c r="AK76" s="39"/>
      <c r="AL76" s="39"/>
      <c r="AM76" s="39"/>
      <c r="AN76" s="39"/>
      <c r="AO76" s="39"/>
      <c r="AP76" s="39"/>
      <c r="AQ76" s="39"/>
      <c r="AR76" s="43"/>
      <c r="BE76" s="37"/>
    </row>
    <row r="77" s="2" customFormat="1" ht="6.96" customHeight="1">
      <c r="A77" s="37"/>
      <c r="B77" s="65"/>
      <c r="C77" s="66"/>
      <c r="D77" s="66"/>
      <c r="E77" s="66"/>
      <c r="F77" s="66"/>
      <c r="G77" s="66"/>
      <c r="H77" s="66"/>
      <c r="I77" s="66"/>
      <c r="J77" s="66"/>
      <c r="K77" s="66"/>
      <c r="L77" s="66"/>
      <c r="M77" s="66"/>
      <c r="N77" s="66"/>
      <c r="O77" s="66"/>
      <c r="P77" s="66"/>
      <c r="Q77" s="66"/>
      <c r="R77" s="66"/>
      <c r="S77" s="66"/>
      <c r="T77" s="66"/>
      <c r="U77" s="66"/>
      <c r="V77" s="66"/>
      <c r="W77" s="66"/>
      <c r="X77" s="66"/>
      <c r="Y77" s="66"/>
      <c r="Z77" s="66"/>
      <c r="AA77" s="66"/>
      <c r="AB77" s="66"/>
      <c r="AC77" s="66"/>
      <c r="AD77" s="66"/>
      <c r="AE77" s="66"/>
      <c r="AF77" s="66"/>
      <c r="AG77" s="66"/>
      <c r="AH77" s="66"/>
      <c r="AI77" s="66"/>
      <c r="AJ77" s="66"/>
      <c r="AK77" s="66"/>
      <c r="AL77" s="66"/>
      <c r="AM77" s="66"/>
      <c r="AN77" s="66"/>
      <c r="AO77" s="66"/>
      <c r="AP77" s="66"/>
      <c r="AQ77" s="66"/>
      <c r="AR77" s="43"/>
      <c r="BE77" s="37"/>
    </row>
    <row r="81" s="2" customFormat="1" ht="6.96" customHeight="1">
      <c r="A81" s="37"/>
      <c r="B81" s="67"/>
      <c r="C81" s="68"/>
      <c r="D81" s="68"/>
      <c r="E81" s="68"/>
      <c r="F81" s="68"/>
      <c r="G81" s="68"/>
      <c r="H81" s="68"/>
      <c r="I81" s="68"/>
      <c r="J81" s="68"/>
      <c r="K81" s="68"/>
      <c r="L81" s="68"/>
      <c r="M81" s="68"/>
      <c r="N81" s="68"/>
      <c r="O81" s="68"/>
      <c r="P81" s="68"/>
      <c r="Q81" s="68"/>
      <c r="R81" s="68"/>
      <c r="S81" s="68"/>
      <c r="T81" s="68"/>
      <c r="U81" s="68"/>
      <c r="V81" s="68"/>
      <c r="W81" s="68"/>
      <c r="X81" s="68"/>
      <c r="Y81" s="68"/>
      <c r="Z81" s="68"/>
      <c r="AA81" s="68"/>
      <c r="AB81" s="68"/>
      <c r="AC81" s="68"/>
      <c r="AD81" s="68"/>
      <c r="AE81" s="68"/>
      <c r="AF81" s="68"/>
      <c r="AG81" s="68"/>
      <c r="AH81" s="68"/>
      <c r="AI81" s="68"/>
      <c r="AJ81" s="68"/>
      <c r="AK81" s="68"/>
      <c r="AL81" s="68"/>
      <c r="AM81" s="68"/>
      <c r="AN81" s="68"/>
      <c r="AO81" s="68"/>
      <c r="AP81" s="68"/>
      <c r="AQ81" s="68"/>
      <c r="AR81" s="43"/>
      <c r="BE81" s="37"/>
    </row>
    <row r="82" s="2" customFormat="1" ht="24.96" customHeight="1">
      <c r="A82" s="37"/>
      <c r="B82" s="38"/>
      <c r="C82" s="22" t="s">
        <v>52</v>
      </c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39"/>
      <c r="AI82" s="39"/>
      <c r="AJ82" s="39"/>
      <c r="AK82" s="39"/>
      <c r="AL82" s="39"/>
      <c r="AM82" s="39"/>
      <c r="AN82" s="39"/>
      <c r="AO82" s="39"/>
      <c r="AP82" s="39"/>
      <c r="AQ82" s="39"/>
      <c r="AR82" s="43"/>
      <c r="BE82" s="37"/>
    </row>
    <row r="83" s="2" customFormat="1" ht="6.96" customHeight="1">
      <c r="A83" s="37"/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F83" s="39"/>
      <c r="AG83" s="39"/>
      <c r="AH83" s="39"/>
      <c r="AI83" s="39"/>
      <c r="AJ83" s="39"/>
      <c r="AK83" s="39"/>
      <c r="AL83" s="39"/>
      <c r="AM83" s="39"/>
      <c r="AN83" s="39"/>
      <c r="AO83" s="39"/>
      <c r="AP83" s="39"/>
      <c r="AQ83" s="39"/>
      <c r="AR83" s="43"/>
      <c r="BE83" s="37"/>
    </row>
    <row r="84" s="4" customFormat="1" ht="12" customHeight="1">
      <c r="A84" s="4"/>
      <c r="B84" s="69"/>
      <c r="C84" s="31" t="s">
        <v>13</v>
      </c>
      <c r="D84" s="70"/>
      <c r="E84" s="70"/>
      <c r="F84" s="70"/>
      <c r="G84" s="70"/>
      <c r="H84" s="70"/>
      <c r="I84" s="70"/>
      <c r="J84" s="70"/>
      <c r="K84" s="70"/>
      <c r="L84" s="70" t="str">
        <f>K5</f>
        <v>IMPORT</v>
      </c>
      <c r="M84" s="70"/>
      <c r="N84" s="70"/>
      <c r="O84" s="70"/>
      <c r="P84" s="70"/>
      <c r="Q84" s="70"/>
      <c r="R84" s="70"/>
      <c r="S84" s="70"/>
      <c r="T84" s="70"/>
      <c r="U84" s="70"/>
      <c r="V84" s="70"/>
      <c r="W84" s="70"/>
      <c r="X84" s="70"/>
      <c r="Y84" s="70"/>
      <c r="Z84" s="70"/>
      <c r="AA84" s="70"/>
      <c r="AB84" s="70"/>
      <c r="AC84" s="70"/>
      <c r="AD84" s="70"/>
      <c r="AE84" s="70"/>
      <c r="AF84" s="70"/>
      <c r="AG84" s="70"/>
      <c r="AH84" s="70"/>
      <c r="AI84" s="70"/>
      <c r="AJ84" s="70"/>
      <c r="AK84" s="70"/>
      <c r="AL84" s="70"/>
      <c r="AM84" s="70"/>
      <c r="AN84" s="70"/>
      <c r="AO84" s="70"/>
      <c r="AP84" s="70"/>
      <c r="AQ84" s="70"/>
      <c r="AR84" s="71"/>
      <c r="BE84" s="4"/>
    </row>
    <row r="85" s="5" customFormat="1" ht="36.96" customHeight="1">
      <c r="A85" s="5"/>
      <c r="B85" s="72"/>
      <c r="C85" s="73" t="s">
        <v>16</v>
      </c>
      <c r="D85" s="74"/>
      <c r="E85" s="74"/>
      <c r="F85" s="74"/>
      <c r="G85" s="74"/>
      <c r="H85" s="74"/>
      <c r="I85" s="74"/>
      <c r="J85" s="74"/>
      <c r="K85" s="74"/>
      <c r="L85" s="75" t="str">
        <f>K6</f>
        <v>001 - Propojení vodárenských soustav Benátky - Houserovka (1)</v>
      </c>
      <c r="M85" s="74"/>
      <c r="N85" s="74"/>
      <c r="O85" s="74"/>
      <c r="P85" s="74"/>
      <c r="Q85" s="74"/>
      <c r="R85" s="74"/>
      <c r="S85" s="74"/>
      <c r="T85" s="74"/>
      <c r="U85" s="74"/>
      <c r="V85" s="74"/>
      <c r="W85" s="74"/>
      <c r="X85" s="74"/>
      <c r="Y85" s="74"/>
      <c r="Z85" s="74"/>
      <c r="AA85" s="74"/>
      <c r="AB85" s="74"/>
      <c r="AC85" s="74"/>
      <c r="AD85" s="74"/>
      <c r="AE85" s="74"/>
      <c r="AF85" s="74"/>
      <c r="AG85" s="74"/>
      <c r="AH85" s="74"/>
      <c r="AI85" s="74"/>
      <c r="AJ85" s="74"/>
      <c r="AK85" s="74"/>
      <c r="AL85" s="74"/>
      <c r="AM85" s="74"/>
      <c r="AN85" s="74"/>
      <c r="AO85" s="74"/>
      <c r="AP85" s="74"/>
      <c r="AQ85" s="74"/>
      <c r="AR85" s="76"/>
      <c r="BE85" s="5"/>
    </row>
    <row r="86" s="2" customFormat="1" ht="6.96" customHeight="1">
      <c r="A86" s="37"/>
      <c r="B86" s="38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F86" s="39"/>
      <c r="AG86" s="39"/>
      <c r="AH86" s="39"/>
      <c r="AI86" s="39"/>
      <c r="AJ86" s="39"/>
      <c r="AK86" s="39"/>
      <c r="AL86" s="39"/>
      <c r="AM86" s="39"/>
      <c r="AN86" s="39"/>
      <c r="AO86" s="39"/>
      <c r="AP86" s="39"/>
      <c r="AQ86" s="39"/>
      <c r="AR86" s="43"/>
      <c r="BE86" s="37"/>
    </row>
    <row r="87" s="2" customFormat="1" ht="12" customHeight="1">
      <c r="A87" s="37"/>
      <c r="B87" s="38"/>
      <c r="C87" s="31" t="s">
        <v>20</v>
      </c>
      <c r="D87" s="39"/>
      <c r="E87" s="39"/>
      <c r="F87" s="39"/>
      <c r="G87" s="39"/>
      <c r="H87" s="39"/>
      <c r="I87" s="39"/>
      <c r="J87" s="39"/>
      <c r="K87" s="39"/>
      <c r="L87" s="77" t="str">
        <f>IF(K8="","",K8)</f>
        <v xml:space="preserve"> </v>
      </c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F87" s="39"/>
      <c r="AG87" s="39"/>
      <c r="AH87" s="39"/>
      <c r="AI87" s="31" t="s">
        <v>22</v>
      </c>
      <c r="AJ87" s="39"/>
      <c r="AK87" s="39"/>
      <c r="AL87" s="39"/>
      <c r="AM87" s="78" t="str">
        <f>IF(AN8= "","",AN8)</f>
        <v>12. 8. 2024</v>
      </c>
      <c r="AN87" s="78"/>
      <c r="AO87" s="39"/>
      <c r="AP87" s="39"/>
      <c r="AQ87" s="39"/>
      <c r="AR87" s="43"/>
      <c r="BE87" s="37"/>
    </row>
    <row r="88" s="2" customFormat="1" ht="6.96" customHeight="1">
      <c r="A88" s="37"/>
      <c r="B88" s="38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F88" s="39"/>
      <c r="AG88" s="39"/>
      <c r="AH88" s="39"/>
      <c r="AI88" s="39"/>
      <c r="AJ88" s="39"/>
      <c r="AK88" s="39"/>
      <c r="AL88" s="39"/>
      <c r="AM88" s="39"/>
      <c r="AN88" s="39"/>
      <c r="AO88" s="39"/>
      <c r="AP88" s="39"/>
      <c r="AQ88" s="39"/>
      <c r="AR88" s="43"/>
      <c r="BE88" s="37"/>
    </row>
    <row r="89" s="2" customFormat="1" ht="15.15" customHeight="1">
      <c r="A89" s="37"/>
      <c r="B89" s="38"/>
      <c r="C89" s="31" t="s">
        <v>24</v>
      </c>
      <c r="D89" s="39"/>
      <c r="E89" s="39"/>
      <c r="F89" s="39"/>
      <c r="G89" s="39"/>
      <c r="H89" s="39"/>
      <c r="I89" s="39"/>
      <c r="J89" s="39"/>
      <c r="K89" s="39"/>
      <c r="L89" s="70" t="str">
        <f>IF(E11= "","",E11)</f>
        <v xml:space="preserve"> </v>
      </c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F89" s="39"/>
      <c r="AG89" s="39"/>
      <c r="AH89" s="39"/>
      <c r="AI89" s="31" t="s">
        <v>29</v>
      </c>
      <c r="AJ89" s="39"/>
      <c r="AK89" s="39"/>
      <c r="AL89" s="39"/>
      <c r="AM89" s="79" t="str">
        <f>IF(E17="","",E17)</f>
        <v xml:space="preserve"> </v>
      </c>
      <c r="AN89" s="70"/>
      <c r="AO89" s="70"/>
      <c r="AP89" s="70"/>
      <c r="AQ89" s="39"/>
      <c r="AR89" s="43"/>
      <c r="AS89" s="80" t="s">
        <v>53</v>
      </c>
      <c r="AT89" s="81"/>
      <c r="AU89" s="82"/>
      <c r="AV89" s="82"/>
      <c r="AW89" s="82"/>
      <c r="AX89" s="82"/>
      <c r="AY89" s="82"/>
      <c r="AZ89" s="82"/>
      <c r="BA89" s="82"/>
      <c r="BB89" s="82"/>
      <c r="BC89" s="82"/>
      <c r="BD89" s="83"/>
      <c r="BE89" s="37"/>
    </row>
    <row r="90" s="2" customFormat="1" ht="15.15" customHeight="1">
      <c r="A90" s="37"/>
      <c r="B90" s="38"/>
      <c r="C90" s="31" t="s">
        <v>27</v>
      </c>
      <c r="D90" s="39"/>
      <c r="E90" s="39"/>
      <c r="F90" s="39"/>
      <c r="G90" s="39"/>
      <c r="H90" s="39"/>
      <c r="I90" s="39"/>
      <c r="J90" s="39"/>
      <c r="K90" s="39"/>
      <c r="L90" s="70" t="str">
        <f>IF(E14= "Vyplň údaj","",E14)</f>
        <v/>
      </c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F90" s="39"/>
      <c r="AG90" s="39"/>
      <c r="AH90" s="39"/>
      <c r="AI90" s="31" t="s">
        <v>30</v>
      </c>
      <c r="AJ90" s="39"/>
      <c r="AK90" s="39"/>
      <c r="AL90" s="39"/>
      <c r="AM90" s="79" t="str">
        <f>IF(E20="","",E20)</f>
        <v xml:space="preserve"> </v>
      </c>
      <c r="AN90" s="70"/>
      <c r="AO90" s="70"/>
      <c r="AP90" s="70"/>
      <c r="AQ90" s="39"/>
      <c r="AR90" s="43"/>
      <c r="AS90" s="84"/>
      <c r="AT90" s="85"/>
      <c r="AU90" s="86"/>
      <c r="AV90" s="86"/>
      <c r="AW90" s="86"/>
      <c r="AX90" s="86"/>
      <c r="AY90" s="86"/>
      <c r="AZ90" s="86"/>
      <c r="BA90" s="86"/>
      <c r="BB90" s="86"/>
      <c r="BC90" s="86"/>
      <c r="BD90" s="87"/>
      <c r="BE90" s="37"/>
    </row>
    <row r="91" s="2" customFormat="1" ht="10.8" customHeight="1">
      <c r="A91" s="37"/>
      <c r="B91" s="38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F91" s="39"/>
      <c r="AG91" s="39"/>
      <c r="AH91" s="39"/>
      <c r="AI91" s="39"/>
      <c r="AJ91" s="39"/>
      <c r="AK91" s="39"/>
      <c r="AL91" s="39"/>
      <c r="AM91" s="39"/>
      <c r="AN91" s="39"/>
      <c r="AO91" s="39"/>
      <c r="AP91" s="39"/>
      <c r="AQ91" s="39"/>
      <c r="AR91" s="43"/>
      <c r="AS91" s="88"/>
      <c r="AT91" s="89"/>
      <c r="AU91" s="90"/>
      <c r="AV91" s="90"/>
      <c r="AW91" s="90"/>
      <c r="AX91" s="90"/>
      <c r="AY91" s="90"/>
      <c r="AZ91" s="90"/>
      <c r="BA91" s="90"/>
      <c r="BB91" s="90"/>
      <c r="BC91" s="90"/>
      <c r="BD91" s="91"/>
      <c r="BE91" s="37"/>
    </row>
    <row r="92" s="2" customFormat="1" ht="29.28" customHeight="1">
      <c r="A92" s="37"/>
      <c r="B92" s="38"/>
      <c r="C92" s="92" t="s">
        <v>54</v>
      </c>
      <c r="D92" s="93"/>
      <c r="E92" s="93"/>
      <c r="F92" s="93"/>
      <c r="G92" s="93"/>
      <c r="H92" s="94"/>
      <c r="I92" s="95" t="s">
        <v>55</v>
      </c>
      <c r="J92" s="93"/>
      <c r="K92" s="93"/>
      <c r="L92" s="93"/>
      <c r="M92" s="93"/>
      <c r="N92" s="93"/>
      <c r="O92" s="93"/>
      <c r="P92" s="93"/>
      <c r="Q92" s="93"/>
      <c r="R92" s="93"/>
      <c r="S92" s="93"/>
      <c r="T92" s="93"/>
      <c r="U92" s="93"/>
      <c r="V92" s="93"/>
      <c r="W92" s="93"/>
      <c r="X92" s="93"/>
      <c r="Y92" s="93"/>
      <c r="Z92" s="93"/>
      <c r="AA92" s="93"/>
      <c r="AB92" s="93"/>
      <c r="AC92" s="93"/>
      <c r="AD92" s="93"/>
      <c r="AE92" s="93"/>
      <c r="AF92" s="93"/>
      <c r="AG92" s="96" t="s">
        <v>56</v>
      </c>
      <c r="AH92" s="93"/>
      <c r="AI92" s="93"/>
      <c r="AJ92" s="93"/>
      <c r="AK92" s="93"/>
      <c r="AL92" s="93"/>
      <c r="AM92" s="93"/>
      <c r="AN92" s="95" t="s">
        <v>57</v>
      </c>
      <c r="AO92" s="93"/>
      <c r="AP92" s="97"/>
      <c r="AQ92" s="98" t="s">
        <v>58</v>
      </c>
      <c r="AR92" s="43"/>
      <c r="AS92" s="99" t="s">
        <v>59</v>
      </c>
      <c r="AT92" s="100" t="s">
        <v>60</v>
      </c>
      <c r="AU92" s="100" t="s">
        <v>61</v>
      </c>
      <c r="AV92" s="100" t="s">
        <v>62</v>
      </c>
      <c r="AW92" s="100" t="s">
        <v>63</v>
      </c>
      <c r="AX92" s="100" t="s">
        <v>64</v>
      </c>
      <c r="AY92" s="100" t="s">
        <v>65</v>
      </c>
      <c r="AZ92" s="100" t="s">
        <v>66</v>
      </c>
      <c r="BA92" s="100" t="s">
        <v>67</v>
      </c>
      <c r="BB92" s="100" t="s">
        <v>68</v>
      </c>
      <c r="BC92" s="100" t="s">
        <v>69</v>
      </c>
      <c r="BD92" s="101" t="s">
        <v>70</v>
      </c>
      <c r="BE92" s="37"/>
    </row>
    <row r="93" s="2" customFormat="1" ht="10.8" customHeight="1">
      <c r="A93" s="37"/>
      <c r="B93" s="38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F93" s="39"/>
      <c r="AG93" s="39"/>
      <c r="AH93" s="39"/>
      <c r="AI93" s="39"/>
      <c r="AJ93" s="39"/>
      <c r="AK93" s="39"/>
      <c r="AL93" s="39"/>
      <c r="AM93" s="39"/>
      <c r="AN93" s="39"/>
      <c r="AO93" s="39"/>
      <c r="AP93" s="39"/>
      <c r="AQ93" s="39"/>
      <c r="AR93" s="43"/>
      <c r="AS93" s="102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  <c r="BD93" s="104"/>
      <c r="BE93" s="37"/>
    </row>
    <row r="94" s="6" customFormat="1" ht="32.4" customHeight="1">
      <c r="A94" s="6"/>
      <c r="B94" s="105"/>
      <c r="C94" s="106" t="s">
        <v>71</v>
      </c>
      <c r="D94" s="107"/>
      <c r="E94" s="107"/>
      <c r="F94" s="107"/>
      <c r="G94" s="107"/>
      <c r="H94" s="107"/>
      <c r="I94" s="107"/>
      <c r="J94" s="107"/>
      <c r="K94" s="107"/>
      <c r="L94" s="107"/>
      <c r="M94" s="107"/>
      <c r="N94" s="107"/>
      <c r="O94" s="107"/>
      <c r="P94" s="107"/>
      <c r="Q94" s="107"/>
      <c r="R94" s="107"/>
      <c r="S94" s="107"/>
      <c r="T94" s="107"/>
      <c r="U94" s="107"/>
      <c r="V94" s="107"/>
      <c r="W94" s="107"/>
      <c r="X94" s="107"/>
      <c r="Y94" s="107"/>
      <c r="Z94" s="107"/>
      <c r="AA94" s="107"/>
      <c r="AB94" s="107"/>
      <c r="AC94" s="107"/>
      <c r="AD94" s="107"/>
      <c r="AE94" s="107"/>
      <c r="AF94" s="107"/>
      <c r="AG94" s="108">
        <f>ROUND(SUM(AG95:AG96),2)</f>
        <v>0</v>
      </c>
      <c r="AH94" s="108"/>
      <c r="AI94" s="108"/>
      <c r="AJ94" s="108"/>
      <c r="AK94" s="108"/>
      <c r="AL94" s="108"/>
      <c r="AM94" s="108"/>
      <c r="AN94" s="109">
        <f>SUM(AG94,AT94)</f>
        <v>0</v>
      </c>
      <c r="AO94" s="109"/>
      <c r="AP94" s="109"/>
      <c r="AQ94" s="110" t="s">
        <v>1</v>
      </c>
      <c r="AR94" s="111"/>
      <c r="AS94" s="112">
        <f>ROUND(SUM(AS95:AS96),2)</f>
        <v>0</v>
      </c>
      <c r="AT94" s="113">
        <f>ROUND(SUM(AV94:AW94),2)</f>
        <v>0</v>
      </c>
      <c r="AU94" s="114">
        <f>ROUND(SUM(AU95:AU96),5)</f>
        <v>0</v>
      </c>
      <c r="AV94" s="113">
        <f>ROUND(AZ94*L29,2)</f>
        <v>0</v>
      </c>
      <c r="AW94" s="113">
        <f>ROUND(BA94*L30,2)</f>
        <v>0</v>
      </c>
      <c r="AX94" s="113">
        <f>ROUND(BB94*L29,2)</f>
        <v>0</v>
      </c>
      <c r="AY94" s="113">
        <f>ROUND(BC94*L30,2)</f>
        <v>0</v>
      </c>
      <c r="AZ94" s="113">
        <f>ROUND(SUM(AZ95:AZ96),2)</f>
        <v>0</v>
      </c>
      <c r="BA94" s="113">
        <f>ROUND(SUM(BA95:BA96),2)</f>
        <v>0</v>
      </c>
      <c r="BB94" s="113">
        <f>ROUND(SUM(BB95:BB96),2)</f>
        <v>0</v>
      </c>
      <c r="BC94" s="113">
        <f>ROUND(SUM(BC95:BC96),2)</f>
        <v>0</v>
      </c>
      <c r="BD94" s="115">
        <f>ROUND(SUM(BD95:BD96),2)</f>
        <v>0</v>
      </c>
      <c r="BE94" s="6"/>
      <c r="BS94" s="116" t="s">
        <v>72</v>
      </c>
      <c r="BT94" s="116" t="s">
        <v>73</v>
      </c>
      <c r="BU94" s="117" t="s">
        <v>74</v>
      </c>
      <c r="BV94" s="116" t="s">
        <v>14</v>
      </c>
      <c r="BW94" s="116" t="s">
        <v>5</v>
      </c>
      <c r="BX94" s="116" t="s">
        <v>75</v>
      </c>
      <c r="CL94" s="116" t="s">
        <v>1</v>
      </c>
    </row>
    <row r="95" s="7" customFormat="1" ht="16.5" customHeight="1">
      <c r="A95" s="118" t="s">
        <v>76</v>
      </c>
      <c r="B95" s="119"/>
      <c r="C95" s="120"/>
      <c r="D95" s="121" t="s">
        <v>77</v>
      </c>
      <c r="E95" s="121"/>
      <c r="F95" s="121"/>
      <c r="G95" s="121"/>
      <c r="H95" s="121"/>
      <c r="I95" s="122"/>
      <c r="J95" s="121" t="s">
        <v>78</v>
      </c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121"/>
      <c r="AF95" s="121"/>
      <c r="AG95" s="123">
        <f>'001 - Vodovod SO02'!J30</f>
        <v>0</v>
      </c>
      <c r="AH95" s="122"/>
      <c r="AI95" s="122"/>
      <c r="AJ95" s="122"/>
      <c r="AK95" s="122"/>
      <c r="AL95" s="122"/>
      <c r="AM95" s="122"/>
      <c r="AN95" s="123">
        <f>SUM(AG95,AT95)</f>
        <v>0</v>
      </c>
      <c r="AO95" s="122"/>
      <c r="AP95" s="122"/>
      <c r="AQ95" s="124" t="s">
        <v>79</v>
      </c>
      <c r="AR95" s="125"/>
      <c r="AS95" s="126">
        <v>0</v>
      </c>
      <c r="AT95" s="127">
        <f>ROUND(SUM(AV95:AW95),2)</f>
        <v>0</v>
      </c>
      <c r="AU95" s="128">
        <f>'001 - Vodovod SO02'!P129</f>
        <v>0</v>
      </c>
      <c r="AV95" s="127">
        <f>'001 - Vodovod SO02'!J33</f>
        <v>0</v>
      </c>
      <c r="AW95" s="127">
        <f>'001 - Vodovod SO02'!J34</f>
        <v>0</v>
      </c>
      <c r="AX95" s="127">
        <f>'001 - Vodovod SO02'!J35</f>
        <v>0</v>
      </c>
      <c r="AY95" s="127">
        <f>'001 - Vodovod SO02'!J36</f>
        <v>0</v>
      </c>
      <c r="AZ95" s="127">
        <f>'001 - Vodovod SO02'!F33</f>
        <v>0</v>
      </c>
      <c r="BA95" s="127">
        <f>'001 - Vodovod SO02'!F34</f>
        <v>0</v>
      </c>
      <c r="BB95" s="127">
        <f>'001 - Vodovod SO02'!F35</f>
        <v>0</v>
      </c>
      <c r="BC95" s="127">
        <f>'001 - Vodovod SO02'!F36</f>
        <v>0</v>
      </c>
      <c r="BD95" s="129">
        <f>'001 - Vodovod SO02'!F37</f>
        <v>0</v>
      </c>
      <c r="BE95" s="7"/>
      <c r="BT95" s="130" t="s">
        <v>80</v>
      </c>
      <c r="BV95" s="130" t="s">
        <v>14</v>
      </c>
      <c r="BW95" s="130" t="s">
        <v>81</v>
      </c>
      <c r="BX95" s="130" t="s">
        <v>5</v>
      </c>
      <c r="CL95" s="130" t="s">
        <v>1</v>
      </c>
      <c r="CM95" s="130" t="s">
        <v>82</v>
      </c>
    </row>
    <row r="96" s="7" customFormat="1" ht="16.5" customHeight="1">
      <c r="A96" s="118" t="s">
        <v>76</v>
      </c>
      <c r="B96" s="119"/>
      <c r="C96" s="120"/>
      <c r="D96" s="121" t="s">
        <v>83</v>
      </c>
      <c r="E96" s="121"/>
      <c r="F96" s="121"/>
      <c r="G96" s="121"/>
      <c r="H96" s="121"/>
      <c r="I96" s="122"/>
      <c r="J96" s="121" t="s">
        <v>84</v>
      </c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121"/>
      <c r="AF96" s="121"/>
      <c r="AG96" s="123">
        <f>'002 - Vodovod SO03'!J30</f>
        <v>0</v>
      </c>
      <c r="AH96" s="122"/>
      <c r="AI96" s="122"/>
      <c r="AJ96" s="122"/>
      <c r="AK96" s="122"/>
      <c r="AL96" s="122"/>
      <c r="AM96" s="122"/>
      <c r="AN96" s="123">
        <f>SUM(AG96,AT96)</f>
        <v>0</v>
      </c>
      <c r="AO96" s="122"/>
      <c r="AP96" s="122"/>
      <c r="AQ96" s="124" t="s">
        <v>79</v>
      </c>
      <c r="AR96" s="125"/>
      <c r="AS96" s="131">
        <v>0</v>
      </c>
      <c r="AT96" s="132">
        <f>ROUND(SUM(AV96:AW96),2)</f>
        <v>0</v>
      </c>
      <c r="AU96" s="133">
        <f>'002 - Vodovod SO03'!P127</f>
        <v>0</v>
      </c>
      <c r="AV96" s="132">
        <f>'002 - Vodovod SO03'!J33</f>
        <v>0</v>
      </c>
      <c r="AW96" s="132">
        <f>'002 - Vodovod SO03'!J34</f>
        <v>0</v>
      </c>
      <c r="AX96" s="132">
        <f>'002 - Vodovod SO03'!J35</f>
        <v>0</v>
      </c>
      <c r="AY96" s="132">
        <f>'002 - Vodovod SO03'!J36</f>
        <v>0</v>
      </c>
      <c r="AZ96" s="132">
        <f>'002 - Vodovod SO03'!F33</f>
        <v>0</v>
      </c>
      <c r="BA96" s="132">
        <f>'002 - Vodovod SO03'!F34</f>
        <v>0</v>
      </c>
      <c r="BB96" s="132">
        <f>'002 - Vodovod SO03'!F35</f>
        <v>0</v>
      </c>
      <c r="BC96" s="132">
        <f>'002 - Vodovod SO03'!F36</f>
        <v>0</v>
      </c>
      <c r="BD96" s="134">
        <f>'002 - Vodovod SO03'!F37</f>
        <v>0</v>
      </c>
      <c r="BE96" s="7"/>
      <c r="BT96" s="130" t="s">
        <v>80</v>
      </c>
      <c r="BV96" s="130" t="s">
        <v>14</v>
      </c>
      <c r="BW96" s="130" t="s">
        <v>85</v>
      </c>
      <c r="BX96" s="130" t="s">
        <v>5</v>
      </c>
      <c r="CL96" s="130" t="s">
        <v>1</v>
      </c>
      <c r="CM96" s="130" t="s">
        <v>82</v>
      </c>
    </row>
    <row r="97" s="2" customFormat="1" ht="30" customHeight="1">
      <c r="A97" s="37"/>
      <c r="B97" s="38"/>
      <c r="C97" s="39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F97" s="39"/>
      <c r="AG97" s="39"/>
      <c r="AH97" s="39"/>
      <c r="AI97" s="39"/>
      <c r="AJ97" s="39"/>
      <c r="AK97" s="39"/>
      <c r="AL97" s="39"/>
      <c r="AM97" s="39"/>
      <c r="AN97" s="39"/>
      <c r="AO97" s="39"/>
      <c r="AP97" s="39"/>
      <c r="AQ97" s="39"/>
      <c r="AR97" s="43"/>
      <c r="AS97" s="37"/>
      <c r="AT97" s="37"/>
      <c r="AU97" s="37"/>
      <c r="AV97" s="37"/>
      <c r="AW97" s="37"/>
      <c r="AX97" s="37"/>
      <c r="AY97" s="37"/>
      <c r="AZ97" s="37"/>
      <c r="BA97" s="37"/>
      <c r="BB97" s="37"/>
      <c r="BC97" s="37"/>
      <c r="BD97" s="37"/>
      <c r="BE97" s="37"/>
    </row>
    <row r="98" s="2" customFormat="1" ht="6.96" customHeight="1">
      <c r="A98" s="37"/>
      <c r="B98" s="65"/>
      <c r="C98" s="66"/>
      <c r="D98" s="66"/>
      <c r="E98" s="66"/>
      <c r="F98" s="66"/>
      <c r="G98" s="66"/>
      <c r="H98" s="66"/>
      <c r="I98" s="66"/>
      <c r="J98" s="66"/>
      <c r="K98" s="66"/>
      <c r="L98" s="66"/>
      <c r="M98" s="66"/>
      <c r="N98" s="66"/>
      <c r="O98" s="66"/>
      <c r="P98" s="66"/>
      <c r="Q98" s="66"/>
      <c r="R98" s="66"/>
      <c r="S98" s="66"/>
      <c r="T98" s="66"/>
      <c r="U98" s="66"/>
      <c r="V98" s="66"/>
      <c r="W98" s="66"/>
      <c r="X98" s="66"/>
      <c r="Y98" s="66"/>
      <c r="Z98" s="66"/>
      <c r="AA98" s="66"/>
      <c r="AB98" s="66"/>
      <c r="AC98" s="66"/>
      <c r="AD98" s="66"/>
      <c r="AE98" s="66"/>
      <c r="AF98" s="66"/>
      <c r="AG98" s="66"/>
      <c r="AH98" s="66"/>
      <c r="AI98" s="66"/>
      <c r="AJ98" s="66"/>
      <c r="AK98" s="66"/>
      <c r="AL98" s="66"/>
      <c r="AM98" s="66"/>
      <c r="AN98" s="66"/>
      <c r="AO98" s="66"/>
      <c r="AP98" s="66"/>
      <c r="AQ98" s="66"/>
      <c r="AR98" s="43"/>
      <c r="AS98" s="37"/>
      <c r="AT98" s="37"/>
      <c r="AU98" s="37"/>
      <c r="AV98" s="37"/>
      <c r="AW98" s="37"/>
      <c r="AX98" s="37"/>
      <c r="AY98" s="37"/>
      <c r="AZ98" s="37"/>
      <c r="BA98" s="37"/>
      <c r="BB98" s="37"/>
      <c r="BC98" s="37"/>
      <c r="BD98" s="37"/>
      <c r="BE98" s="37"/>
    </row>
  </sheetData>
  <sheetProtection sheet="1" formatColumns="0" formatRows="0" objects="1" scenarios="1" spinCount="100000" saltValue="rX8V7IslgL37yuK3vfpD5tQl0WXwMdywTcrsY+GMbx51PIEEd4f/sJv93vVivHVVrHfqn3pmxR25OxSzi85P2w==" hashValue="jPF+xYc0Gm+j8+IyDrZ9ugStAXw8GtYInqSC4hma5szAen897eHbIM8QfqidOkOI6mlLkTU28lvUCpsMxRvflQ==" algorithmName="SHA-512" password="CC35"/>
  <mergeCells count="46"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85:AO8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N96:AP96"/>
    <mergeCell ref="AG96:AM96"/>
    <mergeCell ref="D96:H96"/>
    <mergeCell ref="J96:AF96"/>
    <mergeCell ref="AG94:AM94"/>
    <mergeCell ref="AN94:AP94"/>
    <mergeCell ref="AR2:BE2"/>
  </mergeCells>
  <hyperlinks>
    <hyperlink ref="A95" location="'001 - Vodovod SO02'!C2" display="/"/>
    <hyperlink ref="A96" location="'002 - Vodovod SO03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6" t="s">
        <v>81</v>
      </c>
    </row>
    <row r="3" s="1" customFormat="1" ht="6.96" customHeight="1">
      <c r="B3" s="135"/>
      <c r="C3" s="136"/>
      <c r="D3" s="136"/>
      <c r="E3" s="136"/>
      <c r="F3" s="136"/>
      <c r="G3" s="136"/>
      <c r="H3" s="136"/>
      <c r="I3" s="136"/>
      <c r="J3" s="136"/>
      <c r="K3" s="136"/>
      <c r="L3" s="19"/>
      <c r="AT3" s="16" t="s">
        <v>82</v>
      </c>
    </row>
    <row r="4" s="1" customFormat="1" ht="24.96" customHeight="1">
      <c r="B4" s="19"/>
      <c r="D4" s="137" t="s">
        <v>86</v>
      </c>
      <c r="L4" s="19"/>
      <c r="M4" s="138" t="s">
        <v>10</v>
      </c>
      <c r="AT4" s="16" t="s">
        <v>4</v>
      </c>
    </row>
    <row r="5" s="1" customFormat="1" ht="6.96" customHeight="1">
      <c r="B5" s="19"/>
      <c r="L5" s="19"/>
    </row>
    <row r="6" s="1" customFormat="1" ht="12" customHeight="1">
      <c r="B6" s="19"/>
      <c r="D6" s="139" t="s">
        <v>16</v>
      </c>
      <c r="L6" s="19"/>
    </row>
    <row r="7" s="1" customFormat="1" ht="16.5" customHeight="1">
      <c r="B7" s="19"/>
      <c r="E7" s="140" t="str">
        <f>'Rekapitulace stavby'!K6</f>
        <v>001 - Propojení vodárenských soustav Benátky - Houserovka (1)</v>
      </c>
      <c r="F7" s="139"/>
      <c r="G7" s="139"/>
      <c r="H7" s="139"/>
      <c r="L7" s="19"/>
    </row>
    <row r="8" s="2" customFormat="1" ht="12" customHeight="1">
      <c r="A8" s="37"/>
      <c r="B8" s="43"/>
      <c r="C8" s="37"/>
      <c r="D8" s="139" t="s">
        <v>87</v>
      </c>
      <c r="E8" s="37"/>
      <c r="F8" s="37"/>
      <c r="G8" s="37"/>
      <c r="H8" s="37"/>
      <c r="I8" s="37"/>
      <c r="J8" s="37"/>
      <c r="K8" s="37"/>
      <c r="L8" s="62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16.5" customHeight="1">
      <c r="A9" s="37"/>
      <c r="B9" s="43"/>
      <c r="C9" s="37"/>
      <c r="D9" s="37"/>
      <c r="E9" s="141" t="s">
        <v>88</v>
      </c>
      <c r="F9" s="37"/>
      <c r="G9" s="37"/>
      <c r="H9" s="37"/>
      <c r="I9" s="37"/>
      <c r="J9" s="37"/>
      <c r="K9" s="37"/>
      <c r="L9" s="62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>
      <c r="A10" s="37"/>
      <c r="B10" s="43"/>
      <c r="C10" s="37"/>
      <c r="D10" s="37"/>
      <c r="E10" s="37"/>
      <c r="F10" s="37"/>
      <c r="G10" s="37"/>
      <c r="H10" s="37"/>
      <c r="I10" s="37"/>
      <c r="J10" s="37"/>
      <c r="K10" s="37"/>
      <c r="L10" s="62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2" customHeight="1">
      <c r="A11" s="37"/>
      <c r="B11" s="43"/>
      <c r="C11" s="37"/>
      <c r="D11" s="139" t="s">
        <v>18</v>
      </c>
      <c r="E11" s="37"/>
      <c r="F11" s="142" t="s">
        <v>1</v>
      </c>
      <c r="G11" s="37"/>
      <c r="H11" s="37"/>
      <c r="I11" s="139" t="s">
        <v>19</v>
      </c>
      <c r="J11" s="142" t="s">
        <v>1</v>
      </c>
      <c r="K11" s="37"/>
      <c r="L11" s="62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43"/>
      <c r="C12" s="37"/>
      <c r="D12" s="139" t="s">
        <v>20</v>
      </c>
      <c r="E12" s="37"/>
      <c r="F12" s="142" t="s">
        <v>21</v>
      </c>
      <c r="G12" s="37"/>
      <c r="H12" s="37"/>
      <c r="I12" s="139" t="s">
        <v>22</v>
      </c>
      <c r="J12" s="143" t="str">
        <f>'Rekapitulace stavby'!AN8</f>
        <v>12. 8. 2024</v>
      </c>
      <c r="K12" s="37"/>
      <c r="L12" s="62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0.8" customHeight="1">
      <c r="A13" s="37"/>
      <c r="B13" s="43"/>
      <c r="C13" s="37"/>
      <c r="D13" s="37"/>
      <c r="E13" s="37"/>
      <c r="F13" s="37"/>
      <c r="G13" s="37"/>
      <c r="H13" s="37"/>
      <c r="I13" s="37"/>
      <c r="J13" s="37"/>
      <c r="K13" s="37"/>
      <c r="L13" s="62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43"/>
      <c r="C14" s="37"/>
      <c r="D14" s="139" t="s">
        <v>24</v>
      </c>
      <c r="E14" s="37"/>
      <c r="F14" s="37"/>
      <c r="G14" s="37"/>
      <c r="H14" s="37"/>
      <c r="I14" s="139" t="s">
        <v>25</v>
      </c>
      <c r="J14" s="142" t="str">
        <f>IF('Rekapitulace stavby'!AN10="","",'Rekapitulace stavby'!AN10)</f>
        <v/>
      </c>
      <c r="K14" s="37"/>
      <c r="L14" s="62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8" customHeight="1">
      <c r="A15" s="37"/>
      <c r="B15" s="43"/>
      <c r="C15" s="37"/>
      <c r="D15" s="37"/>
      <c r="E15" s="142" t="str">
        <f>IF('Rekapitulace stavby'!E11="","",'Rekapitulace stavby'!E11)</f>
        <v xml:space="preserve"> </v>
      </c>
      <c r="F15" s="37"/>
      <c r="G15" s="37"/>
      <c r="H15" s="37"/>
      <c r="I15" s="139" t="s">
        <v>26</v>
      </c>
      <c r="J15" s="142" t="str">
        <f>IF('Rekapitulace stavby'!AN11="","",'Rekapitulace stavby'!AN11)</f>
        <v/>
      </c>
      <c r="K15" s="37"/>
      <c r="L15" s="62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6.96" customHeight="1">
      <c r="A16" s="37"/>
      <c r="B16" s="43"/>
      <c r="C16" s="37"/>
      <c r="D16" s="37"/>
      <c r="E16" s="37"/>
      <c r="F16" s="37"/>
      <c r="G16" s="37"/>
      <c r="H16" s="37"/>
      <c r="I16" s="37"/>
      <c r="J16" s="37"/>
      <c r="K16" s="37"/>
      <c r="L16" s="62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2" customHeight="1">
      <c r="A17" s="37"/>
      <c r="B17" s="43"/>
      <c r="C17" s="37"/>
      <c r="D17" s="139" t="s">
        <v>27</v>
      </c>
      <c r="E17" s="37"/>
      <c r="F17" s="37"/>
      <c r="G17" s="37"/>
      <c r="H17" s="37"/>
      <c r="I17" s="139" t="s">
        <v>25</v>
      </c>
      <c r="J17" s="32" t="str">
        <f>'Rekapitulace stavby'!AN13</f>
        <v>Vyplň údaj</v>
      </c>
      <c r="K17" s="37"/>
      <c r="L17" s="62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8" customHeight="1">
      <c r="A18" s="37"/>
      <c r="B18" s="43"/>
      <c r="C18" s="37"/>
      <c r="D18" s="37"/>
      <c r="E18" s="32" t="str">
        <f>'Rekapitulace stavby'!E14</f>
        <v>Vyplň údaj</v>
      </c>
      <c r="F18" s="142"/>
      <c r="G18" s="142"/>
      <c r="H18" s="142"/>
      <c r="I18" s="139" t="s">
        <v>26</v>
      </c>
      <c r="J18" s="32" t="str">
        <f>'Rekapitulace stavby'!AN14</f>
        <v>Vyplň údaj</v>
      </c>
      <c r="K18" s="37"/>
      <c r="L18" s="62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6.96" customHeight="1">
      <c r="A19" s="37"/>
      <c r="B19" s="43"/>
      <c r="C19" s="37"/>
      <c r="D19" s="37"/>
      <c r="E19" s="37"/>
      <c r="F19" s="37"/>
      <c r="G19" s="37"/>
      <c r="H19" s="37"/>
      <c r="I19" s="37"/>
      <c r="J19" s="37"/>
      <c r="K19" s="37"/>
      <c r="L19" s="62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2" customHeight="1">
      <c r="A20" s="37"/>
      <c r="B20" s="43"/>
      <c r="C20" s="37"/>
      <c r="D20" s="139" t="s">
        <v>29</v>
      </c>
      <c r="E20" s="37"/>
      <c r="F20" s="37"/>
      <c r="G20" s="37"/>
      <c r="H20" s="37"/>
      <c r="I20" s="139" t="s">
        <v>25</v>
      </c>
      <c r="J20" s="142" t="str">
        <f>IF('Rekapitulace stavby'!AN16="","",'Rekapitulace stavby'!AN16)</f>
        <v/>
      </c>
      <c r="K20" s="37"/>
      <c r="L20" s="62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8" customHeight="1">
      <c r="A21" s="37"/>
      <c r="B21" s="43"/>
      <c r="C21" s="37"/>
      <c r="D21" s="37"/>
      <c r="E21" s="142" t="str">
        <f>IF('Rekapitulace stavby'!E17="","",'Rekapitulace stavby'!E17)</f>
        <v xml:space="preserve"> </v>
      </c>
      <c r="F21" s="37"/>
      <c r="G21" s="37"/>
      <c r="H21" s="37"/>
      <c r="I21" s="139" t="s">
        <v>26</v>
      </c>
      <c r="J21" s="142" t="str">
        <f>IF('Rekapitulace stavby'!AN17="","",'Rekapitulace stavby'!AN17)</f>
        <v/>
      </c>
      <c r="K21" s="37"/>
      <c r="L21" s="62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6.96" customHeight="1">
      <c r="A22" s="37"/>
      <c r="B22" s="43"/>
      <c r="C22" s="37"/>
      <c r="D22" s="37"/>
      <c r="E22" s="37"/>
      <c r="F22" s="37"/>
      <c r="G22" s="37"/>
      <c r="H22" s="37"/>
      <c r="I22" s="37"/>
      <c r="J22" s="37"/>
      <c r="K22" s="37"/>
      <c r="L22" s="62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2" customHeight="1">
      <c r="A23" s="37"/>
      <c r="B23" s="43"/>
      <c r="C23" s="37"/>
      <c r="D23" s="139" t="s">
        <v>30</v>
      </c>
      <c r="E23" s="37"/>
      <c r="F23" s="37"/>
      <c r="G23" s="37"/>
      <c r="H23" s="37"/>
      <c r="I23" s="139" t="s">
        <v>25</v>
      </c>
      <c r="J23" s="142" t="str">
        <f>IF('Rekapitulace stavby'!AN19="","",'Rekapitulace stavby'!AN19)</f>
        <v/>
      </c>
      <c r="K23" s="37"/>
      <c r="L23" s="62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8" customHeight="1">
      <c r="A24" s="37"/>
      <c r="B24" s="43"/>
      <c r="C24" s="37"/>
      <c r="D24" s="37"/>
      <c r="E24" s="142" t="str">
        <f>IF('Rekapitulace stavby'!E20="","",'Rekapitulace stavby'!E20)</f>
        <v xml:space="preserve"> </v>
      </c>
      <c r="F24" s="37"/>
      <c r="G24" s="37"/>
      <c r="H24" s="37"/>
      <c r="I24" s="139" t="s">
        <v>26</v>
      </c>
      <c r="J24" s="142" t="str">
        <f>IF('Rekapitulace stavby'!AN20="","",'Rekapitulace stavby'!AN20)</f>
        <v/>
      </c>
      <c r="K24" s="37"/>
      <c r="L24" s="62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6.96" customHeight="1">
      <c r="A25" s="37"/>
      <c r="B25" s="43"/>
      <c r="C25" s="37"/>
      <c r="D25" s="37"/>
      <c r="E25" s="37"/>
      <c r="F25" s="37"/>
      <c r="G25" s="37"/>
      <c r="H25" s="37"/>
      <c r="I25" s="37"/>
      <c r="J25" s="37"/>
      <c r="K25" s="37"/>
      <c r="L25" s="62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2" customHeight="1">
      <c r="A26" s="37"/>
      <c r="B26" s="43"/>
      <c r="C26" s="37"/>
      <c r="D26" s="139" t="s">
        <v>32</v>
      </c>
      <c r="E26" s="37"/>
      <c r="F26" s="37"/>
      <c r="G26" s="37"/>
      <c r="H26" s="37"/>
      <c r="I26" s="37"/>
      <c r="J26" s="37"/>
      <c r="K26" s="37"/>
      <c r="L26" s="62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8" customFormat="1" ht="16.5" customHeight="1">
      <c r="A27" s="144"/>
      <c r="B27" s="145"/>
      <c r="C27" s="144"/>
      <c r="D27" s="144"/>
      <c r="E27" s="146" t="s">
        <v>1</v>
      </c>
      <c r="F27" s="146"/>
      <c r="G27" s="146"/>
      <c r="H27" s="146"/>
      <c r="I27" s="144"/>
      <c r="J27" s="144"/>
      <c r="K27" s="144"/>
      <c r="L27" s="147"/>
      <c r="S27" s="144"/>
      <c r="T27" s="144"/>
      <c r="U27" s="144"/>
      <c r="V27" s="144"/>
      <c r="W27" s="144"/>
      <c r="X27" s="144"/>
      <c r="Y27" s="144"/>
      <c r="Z27" s="144"/>
      <c r="AA27" s="144"/>
      <c r="AB27" s="144"/>
      <c r="AC27" s="144"/>
      <c r="AD27" s="144"/>
      <c r="AE27" s="144"/>
    </row>
    <row r="28" s="2" customFormat="1" ht="6.96" customHeight="1">
      <c r="A28" s="37"/>
      <c r="B28" s="43"/>
      <c r="C28" s="37"/>
      <c r="D28" s="37"/>
      <c r="E28" s="37"/>
      <c r="F28" s="37"/>
      <c r="G28" s="37"/>
      <c r="H28" s="37"/>
      <c r="I28" s="37"/>
      <c r="J28" s="37"/>
      <c r="K28" s="37"/>
      <c r="L28" s="62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43"/>
      <c r="C29" s="37"/>
      <c r="D29" s="148"/>
      <c r="E29" s="148"/>
      <c r="F29" s="148"/>
      <c r="G29" s="148"/>
      <c r="H29" s="148"/>
      <c r="I29" s="148"/>
      <c r="J29" s="148"/>
      <c r="K29" s="148"/>
      <c r="L29" s="62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 ht="25.44" customHeight="1">
      <c r="A30" s="37"/>
      <c r="B30" s="43"/>
      <c r="C30" s="37"/>
      <c r="D30" s="149" t="s">
        <v>33</v>
      </c>
      <c r="E30" s="37"/>
      <c r="F30" s="37"/>
      <c r="G30" s="37"/>
      <c r="H30" s="37"/>
      <c r="I30" s="37"/>
      <c r="J30" s="150">
        <f>ROUND(J129, 2)</f>
        <v>0</v>
      </c>
      <c r="K30" s="37"/>
      <c r="L30" s="62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43"/>
      <c r="C31" s="37"/>
      <c r="D31" s="148"/>
      <c r="E31" s="148"/>
      <c r="F31" s="148"/>
      <c r="G31" s="148"/>
      <c r="H31" s="148"/>
      <c r="I31" s="148"/>
      <c r="J31" s="148"/>
      <c r="K31" s="148"/>
      <c r="L31" s="62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14.4" customHeight="1">
      <c r="A32" s="37"/>
      <c r="B32" s="43"/>
      <c r="C32" s="37"/>
      <c r="D32" s="37"/>
      <c r="E32" s="37"/>
      <c r="F32" s="151" t="s">
        <v>35</v>
      </c>
      <c r="G32" s="37"/>
      <c r="H32" s="37"/>
      <c r="I32" s="151" t="s">
        <v>34</v>
      </c>
      <c r="J32" s="151" t="s">
        <v>36</v>
      </c>
      <c r="K32" s="37"/>
      <c r="L32" s="62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14.4" customHeight="1">
      <c r="A33" s="37"/>
      <c r="B33" s="43"/>
      <c r="C33" s="37"/>
      <c r="D33" s="152" t="s">
        <v>37</v>
      </c>
      <c r="E33" s="139" t="s">
        <v>38</v>
      </c>
      <c r="F33" s="153">
        <f>ROUND((SUM(BE129:BE412)),  2)</f>
        <v>0</v>
      </c>
      <c r="G33" s="37"/>
      <c r="H33" s="37"/>
      <c r="I33" s="154">
        <v>0.20999999999999999</v>
      </c>
      <c r="J33" s="153">
        <f>ROUND(((SUM(BE129:BE412))*I33),  2)</f>
        <v>0</v>
      </c>
      <c r="K33" s="37"/>
      <c r="L33" s="62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43"/>
      <c r="C34" s="37"/>
      <c r="D34" s="37"/>
      <c r="E34" s="139" t="s">
        <v>39</v>
      </c>
      <c r="F34" s="153">
        <f>ROUND((SUM(BF129:BF412)),  2)</f>
        <v>0</v>
      </c>
      <c r="G34" s="37"/>
      <c r="H34" s="37"/>
      <c r="I34" s="154">
        <v>0.12</v>
      </c>
      <c r="J34" s="153">
        <f>ROUND(((SUM(BF129:BF412))*I34),  2)</f>
        <v>0</v>
      </c>
      <c r="K34" s="37"/>
      <c r="L34" s="62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hidden="1" s="2" customFormat="1" ht="14.4" customHeight="1">
      <c r="A35" s="37"/>
      <c r="B35" s="43"/>
      <c r="C35" s="37"/>
      <c r="D35" s="37"/>
      <c r="E35" s="139" t="s">
        <v>40</v>
      </c>
      <c r="F35" s="153">
        <f>ROUND((SUM(BG129:BG412)),  2)</f>
        <v>0</v>
      </c>
      <c r="G35" s="37"/>
      <c r="H35" s="37"/>
      <c r="I35" s="154">
        <v>0.20999999999999999</v>
      </c>
      <c r="J35" s="153">
        <f>0</f>
        <v>0</v>
      </c>
      <c r="K35" s="37"/>
      <c r="L35" s="62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hidden="1" s="2" customFormat="1" ht="14.4" customHeight="1">
      <c r="A36" s="37"/>
      <c r="B36" s="43"/>
      <c r="C36" s="37"/>
      <c r="D36" s="37"/>
      <c r="E36" s="139" t="s">
        <v>41</v>
      </c>
      <c r="F36" s="153">
        <f>ROUND((SUM(BH129:BH412)),  2)</f>
        <v>0</v>
      </c>
      <c r="G36" s="37"/>
      <c r="H36" s="37"/>
      <c r="I36" s="154">
        <v>0.12</v>
      </c>
      <c r="J36" s="153">
        <f>0</f>
        <v>0</v>
      </c>
      <c r="K36" s="37"/>
      <c r="L36" s="62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43"/>
      <c r="C37" s="37"/>
      <c r="D37" s="37"/>
      <c r="E37" s="139" t="s">
        <v>42</v>
      </c>
      <c r="F37" s="153">
        <f>ROUND((SUM(BI129:BI412)),  2)</f>
        <v>0</v>
      </c>
      <c r="G37" s="37"/>
      <c r="H37" s="37"/>
      <c r="I37" s="154">
        <v>0</v>
      </c>
      <c r="J37" s="153">
        <f>0</f>
        <v>0</v>
      </c>
      <c r="K37" s="37"/>
      <c r="L37" s="62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="2" customFormat="1" ht="6.96" customHeight="1">
      <c r="A38" s="37"/>
      <c r="B38" s="43"/>
      <c r="C38" s="37"/>
      <c r="D38" s="37"/>
      <c r="E38" s="37"/>
      <c r="F38" s="37"/>
      <c r="G38" s="37"/>
      <c r="H38" s="37"/>
      <c r="I38" s="37"/>
      <c r="J38" s="37"/>
      <c r="K38" s="37"/>
      <c r="L38" s="62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="2" customFormat="1" ht="25.44" customHeight="1">
      <c r="A39" s="37"/>
      <c r="B39" s="43"/>
      <c r="C39" s="155"/>
      <c r="D39" s="156" t="s">
        <v>43</v>
      </c>
      <c r="E39" s="157"/>
      <c r="F39" s="157"/>
      <c r="G39" s="158" t="s">
        <v>44</v>
      </c>
      <c r="H39" s="159" t="s">
        <v>45</v>
      </c>
      <c r="I39" s="157"/>
      <c r="J39" s="160">
        <f>SUM(J30:J37)</f>
        <v>0</v>
      </c>
      <c r="K39" s="161"/>
      <c r="L39" s="62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14.4" customHeight="1">
      <c r="A40" s="37"/>
      <c r="B40" s="43"/>
      <c r="C40" s="37"/>
      <c r="D40" s="37"/>
      <c r="E40" s="37"/>
      <c r="F40" s="37"/>
      <c r="G40" s="37"/>
      <c r="H40" s="37"/>
      <c r="I40" s="37"/>
      <c r="J40" s="37"/>
      <c r="K40" s="37"/>
      <c r="L40" s="62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1" customFormat="1" ht="14.4" customHeight="1">
      <c r="B41" s="19"/>
      <c r="L41" s="19"/>
    </row>
    <row r="42" s="1" customFormat="1" ht="14.4" customHeight="1">
      <c r="B42" s="19"/>
      <c r="L42" s="19"/>
    </row>
    <row r="43" s="1" customFormat="1" ht="14.4" customHeight="1">
      <c r="B43" s="19"/>
      <c r="L43" s="19"/>
    </row>
    <row r="44" s="1" customFormat="1" ht="14.4" customHeight="1">
      <c r="B44" s="19"/>
      <c r="L44" s="19"/>
    </row>
    <row r="45" s="1" customFormat="1" ht="14.4" customHeight="1">
      <c r="B45" s="19"/>
      <c r="L45" s="19"/>
    </row>
    <row r="46" s="1" customFormat="1" ht="14.4" customHeight="1">
      <c r="B46" s="19"/>
      <c r="L46" s="19"/>
    </row>
    <row r="47" s="1" customFormat="1" ht="14.4" customHeight="1">
      <c r="B47" s="19"/>
      <c r="L47" s="19"/>
    </row>
    <row r="48" s="1" customFormat="1" ht="14.4" customHeight="1">
      <c r="B48" s="19"/>
      <c r="L48" s="19"/>
    </row>
    <row r="49" s="1" customFormat="1" ht="14.4" customHeight="1">
      <c r="B49" s="19"/>
      <c r="L49" s="19"/>
    </row>
    <row r="50" s="2" customFormat="1" ht="14.4" customHeight="1">
      <c r="B50" s="62"/>
      <c r="D50" s="162" t="s">
        <v>46</v>
      </c>
      <c r="E50" s="163"/>
      <c r="F50" s="163"/>
      <c r="G50" s="162" t="s">
        <v>47</v>
      </c>
      <c r="H50" s="163"/>
      <c r="I50" s="163"/>
      <c r="J50" s="163"/>
      <c r="K50" s="163"/>
      <c r="L50" s="62"/>
    </row>
    <row r="51">
      <c r="B51" s="19"/>
      <c r="L51" s="19"/>
    </row>
    <row r="52">
      <c r="B52" s="19"/>
      <c r="L52" s="19"/>
    </row>
    <row r="53">
      <c r="B53" s="19"/>
      <c r="L53" s="19"/>
    </row>
    <row r="54">
      <c r="B54" s="19"/>
      <c r="L54" s="19"/>
    </row>
    <row r="55">
      <c r="B55" s="19"/>
      <c r="L55" s="19"/>
    </row>
    <row r="56">
      <c r="B56" s="19"/>
      <c r="L56" s="19"/>
    </row>
    <row r="57">
      <c r="B57" s="19"/>
      <c r="L57" s="19"/>
    </row>
    <row r="58">
      <c r="B58" s="19"/>
      <c r="L58" s="19"/>
    </row>
    <row r="59">
      <c r="B59" s="19"/>
      <c r="L59" s="19"/>
    </row>
    <row r="60">
      <c r="B60" s="19"/>
      <c r="L60" s="19"/>
    </row>
    <row r="61" s="2" customFormat="1">
      <c r="A61" s="37"/>
      <c r="B61" s="43"/>
      <c r="C61" s="37"/>
      <c r="D61" s="164" t="s">
        <v>48</v>
      </c>
      <c r="E61" s="165"/>
      <c r="F61" s="166" t="s">
        <v>49</v>
      </c>
      <c r="G61" s="164" t="s">
        <v>48</v>
      </c>
      <c r="H61" s="165"/>
      <c r="I61" s="165"/>
      <c r="J61" s="167" t="s">
        <v>49</v>
      </c>
      <c r="K61" s="165"/>
      <c r="L61" s="62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19"/>
      <c r="L62" s="19"/>
    </row>
    <row r="63">
      <c r="B63" s="19"/>
      <c r="L63" s="19"/>
    </row>
    <row r="64">
      <c r="B64" s="19"/>
      <c r="L64" s="19"/>
    </row>
    <row r="65" s="2" customFormat="1">
      <c r="A65" s="37"/>
      <c r="B65" s="43"/>
      <c r="C65" s="37"/>
      <c r="D65" s="162" t="s">
        <v>50</v>
      </c>
      <c r="E65" s="168"/>
      <c r="F65" s="168"/>
      <c r="G65" s="162" t="s">
        <v>51</v>
      </c>
      <c r="H65" s="168"/>
      <c r="I65" s="168"/>
      <c r="J65" s="168"/>
      <c r="K65" s="168"/>
      <c r="L65" s="62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19"/>
      <c r="L66" s="19"/>
    </row>
    <row r="67">
      <c r="B67" s="19"/>
      <c r="L67" s="19"/>
    </row>
    <row r="68">
      <c r="B68" s="19"/>
      <c r="L68" s="19"/>
    </row>
    <row r="69">
      <c r="B69" s="19"/>
      <c r="L69" s="19"/>
    </row>
    <row r="70">
      <c r="B70" s="19"/>
      <c r="L70" s="19"/>
    </row>
    <row r="71">
      <c r="B71" s="19"/>
      <c r="L71" s="19"/>
    </row>
    <row r="72">
      <c r="B72" s="19"/>
      <c r="L72" s="19"/>
    </row>
    <row r="73">
      <c r="B73" s="19"/>
      <c r="L73" s="19"/>
    </row>
    <row r="74">
      <c r="B74" s="19"/>
      <c r="L74" s="19"/>
    </row>
    <row r="75">
      <c r="B75" s="19"/>
      <c r="L75" s="19"/>
    </row>
    <row r="76" s="2" customFormat="1">
      <c r="A76" s="37"/>
      <c r="B76" s="43"/>
      <c r="C76" s="37"/>
      <c r="D76" s="164" t="s">
        <v>48</v>
      </c>
      <c r="E76" s="165"/>
      <c r="F76" s="166" t="s">
        <v>49</v>
      </c>
      <c r="G76" s="164" t="s">
        <v>48</v>
      </c>
      <c r="H76" s="165"/>
      <c r="I76" s="165"/>
      <c r="J76" s="167" t="s">
        <v>49</v>
      </c>
      <c r="K76" s="165"/>
      <c r="L76" s="62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169"/>
      <c r="C77" s="170"/>
      <c r="D77" s="170"/>
      <c r="E77" s="170"/>
      <c r="F77" s="170"/>
      <c r="G77" s="170"/>
      <c r="H77" s="170"/>
      <c r="I77" s="170"/>
      <c r="J77" s="170"/>
      <c r="K77" s="170"/>
      <c r="L77" s="62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s="2" customFormat="1" ht="6.96" customHeight="1">
      <c r="A81" s="37"/>
      <c r="B81" s="171"/>
      <c r="C81" s="172"/>
      <c r="D81" s="172"/>
      <c r="E81" s="172"/>
      <c r="F81" s="172"/>
      <c r="G81" s="172"/>
      <c r="H81" s="172"/>
      <c r="I81" s="172"/>
      <c r="J81" s="172"/>
      <c r="K81" s="172"/>
      <c r="L81" s="62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2" t="s">
        <v>89</v>
      </c>
      <c r="D82" s="39"/>
      <c r="E82" s="39"/>
      <c r="F82" s="39"/>
      <c r="G82" s="39"/>
      <c r="H82" s="39"/>
      <c r="I82" s="39"/>
      <c r="J82" s="39"/>
      <c r="K82" s="39"/>
      <c r="L82" s="62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62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31" t="s">
        <v>16</v>
      </c>
      <c r="D84" s="39"/>
      <c r="E84" s="39"/>
      <c r="F84" s="39"/>
      <c r="G84" s="39"/>
      <c r="H84" s="39"/>
      <c r="I84" s="39"/>
      <c r="J84" s="39"/>
      <c r="K84" s="39"/>
      <c r="L84" s="62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16.5" customHeight="1">
      <c r="A85" s="37"/>
      <c r="B85" s="38"/>
      <c r="C85" s="39"/>
      <c r="D85" s="39"/>
      <c r="E85" s="173" t="str">
        <f>E7</f>
        <v>001 - Propojení vodárenských soustav Benátky - Houserovka (1)</v>
      </c>
      <c r="F85" s="31"/>
      <c r="G85" s="31"/>
      <c r="H85" s="31"/>
      <c r="I85" s="39"/>
      <c r="J85" s="39"/>
      <c r="K85" s="39"/>
      <c r="L85" s="62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2" customFormat="1" ht="12" customHeight="1">
      <c r="A86" s="37"/>
      <c r="B86" s="38"/>
      <c r="C86" s="31" t="s">
        <v>87</v>
      </c>
      <c r="D86" s="39"/>
      <c r="E86" s="39"/>
      <c r="F86" s="39"/>
      <c r="G86" s="39"/>
      <c r="H86" s="39"/>
      <c r="I86" s="39"/>
      <c r="J86" s="39"/>
      <c r="K86" s="39"/>
      <c r="L86" s="62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s="2" customFormat="1" ht="16.5" customHeight="1">
      <c r="A87" s="37"/>
      <c r="B87" s="38"/>
      <c r="C87" s="39"/>
      <c r="D87" s="39"/>
      <c r="E87" s="75" t="str">
        <f>E9</f>
        <v>001 - Vodovod SO02</v>
      </c>
      <c r="F87" s="39"/>
      <c r="G87" s="39"/>
      <c r="H87" s="39"/>
      <c r="I87" s="39"/>
      <c r="J87" s="39"/>
      <c r="K87" s="39"/>
      <c r="L87" s="62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6.96" customHeight="1">
      <c r="A88" s="37"/>
      <c r="B88" s="38"/>
      <c r="C88" s="39"/>
      <c r="D88" s="39"/>
      <c r="E88" s="39"/>
      <c r="F88" s="39"/>
      <c r="G88" s="39"/>
      <c r="H88" s="39"/>
      <c r="I88" s="39"/>
      <c r="J88" s="39"/>
      <c r="K88" s="39"/>
      <c r="L88" s="62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12" customHeight="1">
      <c r="A89" s="37"/>
      <c r="B89" s="38"/>
      <c r="C89" s="31" t="s">
        <v>20</v>
      </c>
      <c r="D89" s="39"/>
      <c r="E89" s="39"/>
      <c r="F89" s="26" t="str">
        <f>F12</f>
        <v xml:space="preserve"> </v>
      </c>
      <c r="G89" s="39"/>
      <c r="H89" s="39"/>
      <c r="I89" s="31" t="s">
        <v>22</v>
      </c>
      <c r="J89" s="78" t="str">
        <f>IF(J12="","",J12)</f>
        <v>12. 8. 2024</v>
      </c>
      <c r="K89" s="39"/>
      <c r="L89" s="62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6.96" customHeight="1">
      <c r="A90" s="37"/>
      <c r="B90" s="38"/>
      <c r="C90" s="39"/>
      <c r="D90" s="39"/>
      <c r="E90" s="39"/>
      <c r="F90" s="39"/>
      <c r="G90" s="39"/>
      <c r="H90" s="39"/>
      <c r="I90" s="39"/>
      <c r="J90" s="39"/>
      <c r="K90" s="39"/>
      <c r="L90" s="62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15.15" customHeight="1">
      <c r="A91" s="37"/>
      <c r="B91" s="38"/>
      <c r="C91" s="31" t="s">
        <v>24</v>
      </c>
      <c r="D91" s="39"/>
      <c r="E91" s="39"/>
      <c r="F91" s="26" t="str">
        <f>E15</f>
        <v xml:space="preserve"> </v>
      </c>
      <c r="G91" s="39"/>
      <c r="H91" s="39"/>
      <c r="I91" s="31" t="s">
        <v>29</v>
      </c>
      <c r="J91" s="35" t="str">
        <f>E21</f>
        <v xml:space="preserve"> </v>
      </c>
      <c r="K91" s="39"/>
      <c r="L91" s="62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15.15" customHeight="1">
      <c r="A92" s="37"/>
      <c r="B92" s="38"/>
      <c r="C92" s="31" t="s">
        <v>27</v>
      </c>
      <c r="D92" s="39"/>
      <c r="E92" s="39"/>
      <c r="F92" s="26" t="str">
        <f>IF(E18="","",E18)</f>
        <v>Vyplň údaj</v>
      </c>
      <c r="G92" s="39"/>
      <c r="H92" s="39"/>
      <c r="I92" s="31" t="s">
        <v>30</v>
      </c>
      <c r="J92" s="35" t="str">
        <f>E24</f>
        <v xml:space="preserve"> </v>
      </c>
      <c r="K92" s="39"/>
      <c r="L92" s="62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10.32" customHeight="1">
      <c r="A93" s="37"/>
      <c r="B93" s="38"/>
      <c r="C93" s="39"/>
      <c r="D93" s="39"/>
      <c r="E93" s="39"/>
      <c r="F93" s="39"/>
      <c r="G93" s="39"/>
      <c r="H93" s="39"/>
      <c r="I93" s="39"/>
      <c r="J93" s="39"/>
      <c r="K93" s="39"/>
      <c r="L93" s="62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29.28" customHeight="1">
      <c r="A94" s="37"/>
      <c r="B94" s="38"/>
      <c r="C94" s="174" t="s">
        <v>90</v>
      </c>
      <c r="D94" s="175"/>
      <c r="E94" s="175"/>
      <c r="F94" s="175"/>
      <c r="G94" s="175"/>
      <c r="H94" s="175"/>
      <c r="I94" s="175"/>
      <c r="J94" s="176" t="s">
        <v>91</v>
      </c>
      <c r="K94" s="175"/>
      <c r="L94" s="62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="2" customFormat="1" ht="10.32" customHeight="1">
      <c r="A95" s="37"/>
      <c r="B95" s="38"/>
      <c r="C95" s="39"/>
      <c r="D95" s="39"/>
      <c r="E95" s="39"/>
      <c r="F95" s="39"/>
      <c r="G95" s="39"/>
      <c r="H95" s="39"/>
      <c r="I95" s="39"/>
      <c r="J95" s="39"/>
      <c r="K95" s="39"/>
      <c r="L95" s="62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s="2" customFormat="1" ht="22.8" customHeight="1">
      <c r="A96" s="37"/>
      <c r="B96" s="38"/>
      <c r="C96" s="177" t="s">
        <v>92</v>
      </c>
      <c r="D96" s="39"/>
      <c r="E96" s="39"/>
      <c r="F96" s="39"/>
      <c r="G96" s="39"/>
      <c r="H96" s="39"/>
      <c r="I96" s="39"/>
      <c r="J96" s="109">
        <f>J129</f>
        <v>0</v>
      </c>
      <c r="K96" s="39"/>
      <c r="L96" s="62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U96" s="16" t="s">
        <v>93</v>
      </c>
    </row>
    <row r="97" s="9" customFormat="1" ht="24.96" customHeight="1">
      <c r="A97" s="9"/>
      <c r="B97" s="178"/>
      <c r="C97" s="179"/>
      <c r="D97" s="180" t="s">
        <v>94</v>
      </c>
      <c r="E97" s="181"/>
      <c r="F97" s="181"/>
      <c r="G97" s="181"/>
      <c r="H97" s="181"/>
      <c r="I97" s="181"/>
      <c r="J97" s="182">
        <f>J130</f>
        <v>0</v>
      </c>
      <c r="K97" s="179"/>
      <c r="L97" s="183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4"/>
      <c r="C98" s="185"/>
      <c r="D98" s="186" t="s">
        <v>95</v>
      </c>
      <c r="E98" s="187"/>
      <c r="F98" s="187"/>
      <c r="G98" s="187"/>
      <c r="H98" s="187"/>
      <c r="I98" s="187"/>
      <c r="J98" s="188">
        <f>J131</f>
        <v>0</v>
      </c>
      <c r="K98" s="185"/>
      <c r="L98" s="189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84"/>
      <c r="C99" s="185"/>
      <c r="D99" s="186" t="s">
        <v>96</v>
      </c>
      <c r="E99" s="187"/>
      <c r="F99" s="187"/>
      <c r="G99" s="187"/>
      <c r="H99" s="187"/>
      <c r="I99" s="187"/>
      <c r="J99" s="188">
        <f>J146</f>
        <v>0</v>
      </c>
      <c r="K99" s="185"/>
      <c r="L99" s="189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4.88" customHeight="1">
      <c r="A100" s="10"/>
      <c r="B100" s="184"/>
      <c r="C100" s="185"/>
      <c r="D100" s="186" t="s">
        <v>97</v>
      </c>
      <c r="E100" s="187"/>
      <c r="F100" s="187"/>
      <c r="G100" s="187"/>
      <c r="H100" s="187"/>
      <c r="I100" s="187"/>
      <c r="J100" s="188">
        <f>J167</f>
        <v>0</v>
      </c>
      <c r="K100" s="185"/>
      <c r="L100" s="189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4.88" customHeight="1">
      <c r="A101" s="10"/>
      <c r="B101" s="184"/>
      <c r="C101" s="185"/>
      <c r="D101" s="186" t="s">
        <v>98</v>
      </c>
      <c r="E101" s="187"/>
      <c r="F101" s="187"/>
      <c r="G101" s="187"/>
      <c r="H101" s="187"/>
      <c r="I101" s="187"/>
      <c r="J101" s="188">
        <f>J248</f>
        <v>0</v>
      </c>
      <c r="K101" s="185"/>
      <c r="L101" s="189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4.88" customHeight="1">
      <c r="A102" s="10"/>
      <c r="B102" s="184"/>
      <c r="C102" s="185"/>
      <c r="D102" s="186" t="s">
        <v>99</v>
      </c>
      <c r="E102" s="187"/>
      <c r="F102" s="187"/>
      <c r="G102" s="187"/>
      <c r="H102" s="187"/>
      <c r="I102" s="187"/>
      <c r="J102" s="188">
        <f>J259</f>
        <v>0</v>
      </c>
      <c r="K102" s="185"/>
      <c r="L102" s="189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4.88" customHeight="1">
      <c r="A103" s="10"/>
      <c r="B103" s="184"/>
      <c r="C103" s="185"/>
      <c r="D103" s="186" t="s">
        <v>100</v>
      </c>
      <c r="E103" s="187"/>
      <c r="F103" s="187"/>
      <c r="G103" s="187"/>
      <c r="H103" s="187"/>
      <c r="I103" s="187"/>
      <c r="J103" s="188">
        <f>J262</f>
        <v>0</v>
      </c>
      <c r="K103" s="185"/>
      <c r="L103" s="189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4.88" customHeight="1">
      <c r="A104" s="10"/>
      <c r="B104" s="184"/>
      <c r="C104" s="185"/>
      <c r="D104" s="186" t="s">
        <v>101</v>
      </c>
      <c r="E104" s="187"/>
      <c r="F104" s="187"/>
      <c r="G104" s="187"/>
      <c r="H104" s="187"/>
      <c r="I104" s="187"/>
      <c r="J104" s="188">
        <f>J281</f>
        <v>0</v>
      </c>
      <c r="K104" s="185"/>
      <c r="L104" s="189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4.88" customHeight="1">
      <c r="A105" s="10"/>
      <c r="B105" s="184"/>
      <c r="C105" s="185"/>
      <c r="D105" s="186" t="s">
        <v>102</v>
      </c>
      <c r="E105" s="187"/>
      <c r="F105" s="187"/>
      <c r="G105" s="187"/>
      <c r="H105" s="187"/>
      <c r="I105" s="187"/>
      <c r="J105" s="188">
        <f>J390</f>
        <v>0</v>
      </c>
      <c r="K105" s="185"/>
      <c r="L105" s="189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10" customFormat="1" ht="14.88" customHeight="1">
      <c r="A106" s="10"/>
      <c r="B106" s="184"/>
      <c r="C106" s="185"/>
      <c r="D106" s="186" t="s">
        <v>103</v>
      </c>
      <c r="E106" s="187"/>
      <c r="F106" s="187"/>
      <c r="G106" s="187"/>
      <c r="H106" s="187"/>
      <c r="I106" s="187"/>
      <c r="J106" s="188">
        <f>J395</f>
        <v>0</v>
      </c>
      <c r="K106" s="185"/>
      <c r="L106" s="189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10" customFormat="1" ht="14.88" customHeight="1">
      <c r="A107" s="10"/>
      <c r="B107" s="184"/>
      <c r="C107" s="185"/>
      <c r="D107" s="186" t="s">
        <v>104</v>
      </c>
      <c r="E107" s="187"/>
      <c r="F107" s="187"/>
      <c r="G107" s="187"/>
      <c r="H107" s="187"/>
      <c r="I107" s="187"/>
      <c r="J107" s="188">
        <f>J402</f>
        <v>0</v>
      </c>
      <c r="K107" s="185"/>
      <c r="L107" s="189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s="9" customFormat="1" ht="24.96" customHeight="1">
      <c r="A108" s="9"/>
      <c r="B108" s="178"/>
      <c r="C108" s="179"/>
      <c r="D108" s="180" t="s">
        <v>105</v>
      </c>
      <c r="E108" s="181"/>
      <c r="F108" s="181"/>
      <c r="G108" s="181"/>
      <c r="H108" s="181"/>
      <c r="I108" s="181"/>
      <c r="J108" s="182">
        <f>J407</f>
        <v>0</v>
      </c>
      <c r="K108" s="179"/>
      <c r="L108" s="183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</row>
    <row r="109" s="10" customFormat="1" ht="19.92" customHeight="1">
      <c r="A109" s="10"/>
      <c r="B109" s="184"/>
      <c r="C109" s="185"/>
      <c r="D109" s="186" t="s">
        <v>106</v>
      </c>
      <c r="E109" s="187"/>
      <c r="F109" s="187"/>
      <c r="G109" s="187"/>
      <c r="H109" s="187"/>
      <c r="I109" s="187"/>
      <c r="J109" s="188">
        <f>J408</f>
        <v>0</v>
      </c>
      <c r="K109" s="185"/>
      <c r="L109" s="189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</row>
    <row r="110" s="2" customFormat="1" ht="21.84" customHeight="1">
      <c r="A110" s="37"/>
      <c r="B110" s="38"/>
      <c r="C110" s="39"/>
      <c r="D110" s="39"/>
      <c r="E110" s="39"/>
      <c r="F110" s="39"/>
      <c r="G110" s="39"/>
      <c r="H110" s="39"/>
      <c r="I110" s="39"/>
      <c r="J110" s="39"/>
      <c r="K110" s="39"/>
      <c r="L110" s="62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</row>
    <row r="111" s="2" customFormat="1" ht="6.96" customHeight="1">
      <c r="A111" s="37"/>
      <c r="B111" s="65"/>
      <c r="C111" s="66"/>
      <c r="D111" s="66"/>
      <c r="E111" s="66"/>
      <c r="F111" s="66"/>
      <c r="G111" s="66"/>
      <c r="H111" s="66"/>
      <c r="I111" s="66"/>
      <c r="J111" s="66"/>
      <c r="K111" s="66"/>
      <c r="L111" s="62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</row>
    <row r="115" s="2" customFormat="1" ht="6.96" customHeight="1">
      <c r="A115" s="37"/>
      <c r="B115" s="67"/>
      <c r="C115" s="68"/>
      <c r="D115" s="68"/>
      <c r="E115" s="68"/>
      <c r="F115" s="68"/>
      <c r="G115" s="68"/>
      <c r="H115" s="68"/>
      <c r="I115" s="68"/>
      <c r="J115" s="68"/>
      <c r="K115" s="68"/>
      <c r="L115" s="62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s="2" customFormat="1" ht="24.96" customHeight="1">
      <c r="A116" s="37"/>
      <c r="B116" s="38"/>
      <c r="C116" s="22" t="s">
        <v>107</v>
      </c>
      <c r="D116" s="39"/>
      <c r="E116" s="39"/>
      <c r="F116" s="39"/>
      <c r="G116" s="39"/>
      <c r="H116" s="39"/>
      <c r="I116" s="39"/>
      <c r="J116" s="39"/>
      <c r="K116" s="39"/>
      <c r="L116" s="62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</row>
    <row r="117" s="2" customFormat="1" ht="6.96" customHeight="1">
      <c r="A117" s="37"/>
      <c r="B117" s="38"/>
      <c r="C117" s="39"/>
      <c r="D117" s="39"/>
      <c r="E117" s="39"/>
      <c r="F117" s="39"/>
      <c r="G117" s="39"/>
      <c r="H117" s="39"/>
      <c r="I117" s="39"/>
      <c r="J117" s="39"/>
      <c r="K117" s="39"/>
      <c r="L117" s="62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</row>
    <row r="118" s="2" customFormat="1" ht="12" customHeight="1">
      <c r="A118" s="37"/>
      <c r="B118" s="38"/>
      <c r="C118" s="31" t="s">
        <v>16</v>
      </c>
      <c r="D118" s="39"/>
      <c r="E118" s="39"/>
      <c r="F118" s="39"/>
      <c r="G118" s="39"/>
      <c r="H118" s="39"/>
      <c r="I118" s="39"/>
      <c r="J118" s="39"/>
      <c r="K118" s="39"/>
      <c r="L118" s="62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</row>
    <row r="119" s="2" customFormat="1" ht="16.5" customHeight="1">
      <c r="A119" s="37"/>
      <c r="B119" s="38"/>
      <c r="C119" s="39"/>
      <c r="D119" s="39"/>
      <c r="E119" s="173" t="str">
        <f>E7</f>
        <v>001 - Propojení vodárenských soustav Benátky - Houserovka (1)</v>
      </c>
      <c r="F119" s="31"/>
      <c r="G119" s="31"/>
      <c r="H119" s="31"/>
      <c r="I119" s="39"/>
      <c r="J119" s="39"/>
      <c r="K119" s="39"/>
      <c r="L119" s="62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</row>
    <row r="120" s="2" customFormat="1" ht="12" customHeight="1">
      <c r="A120" s="37"/>
      <c r="B120" s="38"/>
      <c r="C120" s="31" t="s">
        <v>87</v>
      </c>
      <c r="D120" s="39"/>
      <c r="E120" s="39"/>
      <c r="F120" s="39"/>
      <c r="G120" s="39"/>
      <c r="H120" s="39"/>
      <c r="I120" s="39"/>
      <c r="J120" s="39"/>
      <c r="K120" s="39"/>
      <c r="L120" s="62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</row>
    <row r="121" s="2" customFormat="1" ht="16.5" customHeight="1">
      <c r="A121" s="37"/>
      <c r="B121" s="38"/>
      <c r="C121" s="39"/>
      <c r="D121" s="39"/>
      <c r="E121" s="75" t="str">
        <f>E9</f>
        <v>001 - Vodovod SO02</v>
      </c>
      <c r="F121" s="39"/>
      <c r="G121" s="39"/>
      <c r="H121" s="39"/>
      <c r="I121" s="39"/>
      <c r="J121" s="39"/>
      <c r="K121" s="39"/>
      <c r="L121" s="62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</row>
    <row r="122" s="2" customFormat="1" ht="6.96" customHeight="1">
      <c r="A122" s="37"/>
      <c r="B122" s="38"/>
      <c r="C122" s="39"/>
      <c r="D122" s="39"/>
      <c r="E122" s="39"/>
      <c r="F122" s="39"/>
      <c r="G122" s="39"/>
      <c r="H122" s="39"/>
      <c r="I122" s="39"/>
      <c r="J122" s="39"/>
      <c r="K122" s="39"/>
      <c r="L122" s="62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</row>
    <row r="123" s="2" customFormat="1" ht="12" customHeight="1">
      <c r="A123" s="37"/>
      <c r="B123" s="38"/>
      <c r="C123" s="31" t="s">
        <v>20</v>
      </c>
      <c r="D123" s="39"/>
      <c r="E123" s="39"/>
      <c r="F123" s="26" t="str">
        <f>F12</f>
        <v xml:space="preserve"> </v>
      </c>
      <c r="G123" s="39"/>
      <c r="H123" s="39"/>
      <c r="I123" s="31" t="s">
        <v>22</v>
      </c>
      <c r="J123" s="78" t="str">
        <f>IF(J12="","",J12)</f>
        <v>12. 8. 2024</v>
      </c>
      <c r="K123" s="39"/>
      <c r="L123" s="62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</row>
    <row r="124" s="2" customFormat="1" ht="6.96" customHeight="1">
      <c r="A124" s="37"/>
      <c r="B124" s="38"/>
      <c r="C124" s="39"/>
      <c r="D124" s="39"/>
      <c r="E124" s="39"/>
      <c r="F124" s="39"/>
      <c r="G124" s="39"/>
      <c r="H124" s="39"/>
      <c r="I124" s="39"/>
      <c r="J124" s="39"/>
      <c r="K124" s="39"/>
      <c r="L124" s="62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</row>
    <row r="125" s="2" customFormat="1" ht="15.15" customHeight="1">
      <c r="A125" s="37"/>
      <c r="B125" s="38"/>
      <c r="C125" s="31" t="s">
        <v>24</v>
      </c>
      <c r="D125" s="39"/>
      <c r="E125" s="39"/>
      <c r="F125" s="26" t="str">
        <f>E15</f>
        <v xml:space="preserve"> </v>
      </c>
      <c r="G125" s="39"/>
      <c r="H125" s="39"/>
      <c r="I125" s="31" t="s">
        <v>29</v>
      </c>
      <c r="J125" s="35" t="str">
        <f>E21</f>
        <v xml:space="preserve"> </v>
      </c>
      <c r="K125" s="39"/>
      <c r="L125" s="62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</row>
    <row r="126" s="2" customFormat="1" ht="15.15" customHeight="1">
      <c r="A126" s="37"/>
      <c r="B126" s="38"/>
      <c r="C126" s="31" t="s">
        <v>27</v>
      </c>
      <c r="D126" s="39"/>
      <c r="E126" s="39"/>
      <c r="F126" s="26" t="str">
        <f>IF(E18="","",E18)</f>
        <v>Vyplň údaj</v>
      </c>
      <c r="G126" s="39"/>
      <c r="H126" s="39"/>
      <c r="I126" s="31" t="s">
        <v>30</v>
      </c>
      <c r="J126" s="35" t="str">
        <f>E24</f>
        <v xml:space="preserve"> </v>
      </c>
      <c r="K126" s="39"/>
      <c r="L126" s="62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</row>
    <row r="127" s="2" customFormat="1" ht="10.32" customHeight="1">
      <c r="A127" s="37"/>
      <c r="B127" s="38"/>
      <c r="C127" s="39"/>
      <c r="D127" s="39"/>
      <c r="E127" s="39"/>
      <c r="F127" s="39"/>
      <c r="G127" s="39"/>
      <c r="H127" s="39"/>
      <c r="I127" s="39"/>
      <c r="J127" s="39"/>
      <c r="K127" s="39"/>
      <c r="L127" s="62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</row>
    <row r="128" s="11" customFormat="1" ht="29.28" customHeight="1">
      <c r="A128" s="190"/>
      <c r="B128" s="191"/>
      <c r="C128" s="192" t="s">
        <v>108</v>
      </c>
      <c r="D128" s="193" t="s">
        <v>58</v>
      </c>
      <c r="E128" s="193" t="s">
        <v>54</v>
      </c>
      <c r="F128" s="193" t="s">
        <v>55</v>
      </c>
      <c r="G128" s="193" t="s">
        <v>109</v>
      </c>
      <c r="H128" s="193" t="s">
        <v>110</v>
      </c>
      <c r="I128" s="193" t="s">
        <v>111</v>
      </c>
      <c r="J128" s="194" t="s">
        <v>91</v>
      </c>
      <c r="K128" s="195" t="s">
        <v>112</v>
      </c>
      <c r="L128" s="196"/>
      <c r="M128" s="99" t="s">
        <v>1</v>
      </c>
      <c r="N128" s="100" t="s">
        <v>37</v>
      </c>
      <c r="O128" s="100" t="s">
        <v>113</v>
      </c>
      <c r="P128" s="100" t="s">
        <v>114</v>
      </c>
      <c r="Q128" s="100" t="s">
        <v>115</v>
      </c>
      <c r="R128" s="100" t="s">
        <v>116</v>
      </c>
      <c r="S128" s="100" t="s">
        <v>117</v>
      </c>
      <c r="T128" s="101" t="s">
        <v>118</v>
      </c>
      <c r="U128" s="190"/>
      <c r="V128" s="190"/>
      <c r="W128" s="190"/>
      <c r="X128" s="190"/>
      <c r="Y128" s="190"/>
      <c r="Z128" s="190"/>
      <c r="AA128" s="190"/>
      <c r="AB128" s="190"/>
      <c r="AC128" s="190"/>
      <c r="AD128" s="190"/>
      <c r="AE128" s="190"/>
    </row>
    <row r="129" s="2" customFormat="1" ht="22.8" customHeight="1">
      <c r="A129" s="37"/>
      <c r="B129" s="38"/>
      <c r="C129" s="106" t="s">
        <v>119</v>
      </c>
      <c r="D129" s="39"/>
      <c r="E129" s="39"/>
      <c r="F129" s="39"/>
      <c r="G129" s="39"/>
      <c r="H129" s="39"/>
      <c r="I129" s="39"/>
      <c r="J129" s="197">
        <f>BK129</f>
        <v>0</v>
      </c>
      <c r="K129" s="39"/>
      <c r="L129" s="43"/>
      <c r="M129" s="102"/>
      <c r="N129" s="198"/>
      <c r="O129" s="103"/>
      <c r="P129" s="199">
        <f>P130+P407</f>
        <v>0</v>
      </c>
      <c r="Q129" s="103"/>
      <c r="R129" s="199">
        <f>R130+R407</f>
        <v>0</v>
      </c>
      <c r="S129" s="103"/>
      <c r="T129" s="200">
        <f>T130+T407</f>
        <v>0</v>
      </c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T129" s="16" t="s">
        <v>72</v>
      </c>
      <c r="AU129" s="16" t="s">
        <v>93</v>
      </c>
      <c r="BK129" s="201">
        <f>BK130+BK407</f>
        <v>0</v>
      </c>
    </row>
    <row r="130" s="12" customFormat="1" ht="25.92" customHeight="1">
      <c r="A130" s="12"/>
      <c r="B130" s="202"/>
      <c r="C130" s="203"/>
      <c r="D130" s="204" t="s">
        <v>72</v>
      </c>
      <c r="E130" s="205" t="s">
        <v>120</v>
      </c>
      <c r="F130" s="205" t="s">
        <v>78</v>
      </c>
      <c r="G130" s="203"/>
      <c r="H130" s="203"/>
      <c r="I130" s="206"/>
      <c r="J130" s="207">
        <f>BK130</f>
        <v>0</v>
      </c>
      <c r="K130" s="203"/>
      <c r="L130" s="208"/>
      <c r="M130" s="209"/>
      <c r="N130" s="210"/>
      <c r="O130" s="210"/>
      <c r="P130" s="211">
        <f>P131+P146</f>
        <v>0</v>
      </c>
      <c r="Q130" s="210"/>
      <c r="R130" s="211">
        <f>R131+R146</f>
        <v>0</v>
      </c>
      <c r="S130" s="210"/>
      <c r="T130" s="212">
        <f>T131+T146</f>
        <v>0</v>
      </c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R130" s="213" t="s">
        <v>121</v>
      </c>
      <c r="AT130" s="214" t="s">
        <v>72</v>
      </c>
      <c r="AU130" s="214" t="s">
        <v>73</v>
      </c>
      <c r="AY130" s="213" t="s">
        <v>122</v>
      </c>
      <c r="BK130" s="215">
        <f>BK131+BK146</f>
        <v>0</v>
      </c>
    </row>
    <row r="131" s="12" customFormat="1" ht="22.8" customHeight="1">
      <c r="A131" s="12"/>
      <c r="B131" s="202"/>
      <c r="C131" s="203"/>
      <c r="D131" s="204" t="s">
        <v>72</v>
      </c>
      <c r="E131" s="216" t="s">
        <v>123</v>
      </c>
      <c r="F131" s="216" t="s">
        <v>124</v>
      </c>
      <c r="G131" s="203"/>
      <c r="H131" s="203"/>
      <c r="I131" s="206"/>
      <c r="J131" s="217">
        <f>BK131</f>
        <v>0</v>
      </c>
      <c r="K131" s="203"/>
      <c r="L131" s="208"/>
      <c r="M131" s="209"/>
      <c r="N131" s="210"/>
      <c r="O131" s="210"/>
      <c r="P131" s="211">
        <f>SUM(P132:P145)</f>
        <v>0</v>
      </c>
      <c r="Q131" s="210"/>
      <c r="R131" s="211">
        <f>SUM(R132:R145)</f>
        <v>0</v>
      </c>
      <c r="S131" s="210"/>
      <c r="T131" s="212">
        <f>SUM(T132:T145)</f>
        <v>0</v>
      </c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R131" s="213" t="s">
        <v>121</v>
      </c>
      <c r="AT131" s="214" t="s">
        <v>72</v>
      </c>
      <c r="AU131" s="214" t="s">
        <v>80</v>
      </c>
      <c r="AY131" s="213" t="s">
        <v>122</v>
      </c>
      <c r="BK131" s="215">
        <f>SUM(BK132:BK145)</f>
        <v>0</v>
      </c>
    </row>
    <row r="132" s="2" customFormat="1" ht="16.5" customHeight="1">
      <c r="A132" s="37"/>
      <c r="B132" s="38"/>
      <c r="C132" s="218" t="s">
        <v>125</v>
      </c>
      <c r="D132" s="218" t="s">
        <v>126</v>
      </c>
      <c r="E132" s="219" t="s">
        <v>77</v>
      </c>
      <c r="F132" s="220" t="s">
        <v>127</v>
      </c>
      <c r="G132" s="221" t="s">
        <v>128</v>
      </c>
      <c r="H132" s="222">
        <v>0.5</v>
      </c>
      <c r="I132" s="223"/>
      <c r="J132" s="224">
        <f>ROUND(I132*H132,2)</f>
        <v>0</v>
      </c>
      <c r="K132" s="225"/>
      <c r="L132" s="43"/>
      <c r="M132" s="226" t="s">
        <v>1</v>
      </c>
      <c r="N132" s="227" t="s">
        <v>38</v>
      </c>
      <c r="O132" s="90"/>
      <c r="P132" s="228">
        <f>O132*H132</f>
        <v>0</v>
      </c>
      <c r="Q132" s="228">
        <v>0</v>
      </c>
      <c r="R132" s="228">
        <f>Q132*H132</f>
        <v>0</v>
      </c>
      <c r="S132" s="228">
        <v>0</v>
      </c>
      <c r="T132" s="229">
        <f>S132*H132</f>
        <v>0</v>
      </c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R132" s="230" t="s">
        <v>129</v>
      </c>
      <c r="AT132" s="230" t="s">
        <v>126</v>
      </c>
      <c r="AU132" s="230" t="s">
        <v>82</v>
      </c>
      <c r="AY132" s="16" t="s">
        <v>122</v>
      </c>
      <c r="BE132" s="231">
        <f>IF(N132="základní",J132,0)</f>
        <v>0</v>
      </c>
      <c r="BF132" s="231">
        <f>IF(N132="snížená",J132,0)</f>
        <v>0</v>
      </c>
      <c r="BG132" s="231">
        <f>IF(N132="zákl. přenesená",J132,0)</f>
        <v>0</v>
      </c>
      <c r="BH132" s="231">
        <f>IF(N132="sníž. přenesená",J132,0)</f>
        <v>0</v>
      </c>
      <c r="BI132" s="231">
        <f>IF(N132="nulová",J132,0)</f>
        <v>0</v>
      </c>
      <c r="BJ132" s="16" t="s">
        <v>80</v>
      </c>
      <c r="BK132" s="231">
        <f>ROUND(I132*H132,2)</f>
        <v>0</v>
      </c>
      <c r="BL132" s="16" t="s">
        <v>129</v>
      </c>
      <c r="BM132" s="230" t="s">
        <v>82</v>
      </c>
    </row>
    <row r="133" s="2" customFormat="1">
      <c r="A133" s="37"/>
      <c r="B133" s="38"/>
      <c r="C133" s="39"/>
      <c r="D133" s="232" t="s">
        <v>130</v>
      </c>
      <c r="E133" s="39"/>
      <c r="F133" s="233" t="s">
        <v>127</v>
      </c>
      <c r="G133" s="39"/>
      <c r="H133" s="39"/>
      <c r="I133" s="234"/>
      <c r="J133" s="39"/>
      <c r="K133" s="39"/>
      <c r="L133" s="43"/>
      <c r="M133" s="235"/>
      <c r="N133" s="236"/>
      <c r="O133" s="90"/>
      <c r="P133" s="90"/>
      <c r="Q133" s="90"/>
      <c r="R133" s="90"/>
      <c r="S133" s="90"/>
      <c r="T133" s="91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T133" s="16" t="s">
        <v>130</v>
      </c>
      <c r="AU133" s="16" t="s">
        <v>82</v>
      </c>
    </row>
    <row r="134" s="2" customFormat="1" ht="16.5" customHeight="1">
      <c r="A134" s="37"/>
      <c r="B134" s="38"/>
      <c r="C134" s="218" t="s">
        <v>121</v>
      </c>
      <c r="D134" s="218" t="s">
        <v>126</v>
      </c>
      <c r="E134" s="219" t="s">
        <v>83</v>
      </c>
      <c r="F134" s="220" t="s">
        <v>131</v>
      </c>
      <c r="G134" s="221" t="s">
        <v>132</v>
      </c>
      <c r="H134" s="222">
        <v>105</v>
      </c>
      <c r="I134" s="223"/>
      <c r="J134" s="224">
        <f>ROUND(I134*H134,2)</f>
        <v>0</v>
      </c>
      <c r="K134" s="225"/>
      <c r="L134" s="43"/>
      <c r="M134" s="226" t="s">
        <v>1</v>
      </c>
      <c r="N134" s="227" t="s">
        <v>38</v>
      </c>
      <c r="O134" s="90"/>
      <c r="P134" s="228">
        <f>O134*H134</f>
        <v>0</v>
      </c>
      <c r="Q134" s="228">
        <v>0</v>
      </c>
      <c r="R134" s="228">
        <f>Q134*H134</f>
        <v>0</v>
      </c>
      <c r="S134" s="228">
        <v>0</v>
      </c>
      <c r="T134" s="229">
        <f>S134*H134</f>
        <v>0</v>
      </c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R134" s="230" t="s">
        <v>129</v>
      </c>
      <c r="AT134" s="230" t="s">
        <v>126</v>
      </c>
      <c r="AU134" s="230" t="s">
        <v>82</v>
      </c>
      <c r="AY134" s="16" t="s">
        <v>122</v>
      </c>
      <c r="BE134" s="231">
        <f>IF(N134="základní",J134,0)</f>
        <v>0</v>
      </c>
      <c r="BF134" s="231">
        <f>IF(N134="snížená",J134,0)</f>
        <v>0</v>
      </c>
      <c r="BG134" s="231">
        <f>IF(N134="zákl. přenesená",J134,0)</f>
        <v>0</v>
      </c>
      <c r="BH134" s="231">
        <f>IF(N134="sníž. přenesená",J134,0)</f>
        <v>0</v>
      </c>
      <c r="BI134" s="231">
        <f>IF(N134="nulová",J134,0)</f>
        <v>0</v>
      </c>
      <c r="BJ134" s="16" t="s">
        <v>80</v>
      </c>
      <c r="BK134" s="231">
        <f>ROUND(I134*H134,2)</f>
        <v>0</v>
      </c>
      <c r="BL134" s="16" t="s">
        <v>129</v>
      </c>
      <c r="BM134" s="230" t="s">
        <v>121</v>
      </c>
    </row>
    <row r="135" s="2" customFormat="1">
      <c r="A135" s="37"/>
      <c r="B135" s="38"/>
      <c r="C135" s="39"/>
      <c r="D135" s="232" t="s">
        <v>130</v>
      </c>
      <c r="E135" s="39"/>
      <c r="F135" s="233" t="s">
        <v>131</v>
      </c>
      <c r="G135" s="39"/>
      <c r="H135" s="39"/>
      <c r="I135" s="234"/>
      <c r="J135" s="39"/>
      <c r="K135" s="39"/>
      <c r="L135" s="43"/>
      <c r="M135" s="235"/>
      <c r="N135" s="236"/>
      <c r="O135" s="90"/>
      <c r="P135" s="90"/>
      <c r="Q135" s="90"/>
      <c r="R135" s="90"/>
      <c r="S135" s="90"/>
      <c r="T135" s="91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T135" s="16" t="s">
        <v>130</v>
      </c>
      <c r="AU135" s="16" t="s">
        <v>82</v>
      </c>
    </row>
    <row r="136" s="2" customFormat="1" ht="16.5" customHeight="1">
      <c r="A136" s="37"/>
      <c r="B136" s="38"/>
      <c r="C136" s="218" t="s">
        <v>133</v>
      </c>
      <c r="D136" s="218" t="s">
        <v>126</v>
      </c>
      <c r="E136" s="219" t="s">
        <v>134</v>
      </c>
      <c r="F136" s="220" t="s">
        <v>135</v>
      </c>
      <c r="G136" s="221" t="s">
        <v>136</v>
      </c>
      <c r="H136" s="222">
        <v>3</v>
      </c>
      <c r="I136" s="223"/>
      <c r="J136" s="224">
        <f>ROUND(I136*H136,2)</f>
        <v>0</v>
      </c>
      <c r="K136" s="225"/>
      <c r="L136" s="43"/>
      <c r="M136" s="226" t="s">
        <v>1</v>
      </c>
      <c r="N136" s="227" t="s">
        <v>38</v>
      </c>
      <c r="O136" s="90"/>
      <c r="P136" s="228">
        <f>O136*H136</f>
        <v>0</v>
      </c>
      <c r="Q136" s="228">
        <v>0</v>
      </c>
      <c r="R136" s="228">
        <f>Q136*H136</f>
        <v>0</v>
      </c>
      <c r="S136" s="228">
        <v>0</v>
      </c>
      <c r="T136" s="229">
        <f>S136*H136</f>
        <v>0</v>
      </c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  <c r="AR136" s="230" t="s">
        <v>129</v>
      </c>
      <c r="AT136" s="230" t="s">
        <v>126</v>
      </c>
      <c r="AU136" s="230" t="s">
        <v>82</v>
      </c>
      <c r="AY136" s="16" t="s">
        <v>122</v>
      </c>
      <c r="BE136" s="231">
        <f>IF(N136="základní",J136,0)</f>
        <v>0</v>
      </c>
      <c r="BF136" s="231">
        <f>IF(N136="snížená",J136,0)</f>
        <v>0</v>
      </c>
      <c r="BG136" s="231">
        <f>IF(N136="zákl. přenesená",J136,0)</f>
        <v>0</v>
      </c>
      <c r="BH136" s="231">
        <f>IF(N136="sníž. přenesená",J136,0)</f>
        <v>0</v>
      </c>
      <c r="BI136" s="231">
        <f>IF(N136="nulová",J136,0)</f>
        <v>0</v>
      </c>
      <c r="BJ136" s="16" t="s">
        <v>80</v>
      </c>
      <c r="BK136" s="231">
        <f>ROUND(I136*H136,2)</f>
        <v>0</v>
      </c>
      <c r="BL136" s="16" t="s">
        <v>129</v>
      </c>
      <c r="BM136" s="230" t="s">
        <v>137</v>
      </c>
    </row>
    <row r="137" s="2" customFormat="1">
      <c r="A137" s="37"/>
      <c r="B137" s="38"/>
      <c r="C137" s="39"/>
      <c r="D137" s="232" t="s">
        <v>130</v>
      </c>
      <c r="E137" s="39"/>
      <c r="F137" s="233" t="s">
        <v>135</v>
      </c>
      <c r="G137" s="39"/>
      <c r="H137" s="39"/>
      <c r="I137" s="234"/>
      <c r="J137" s="39"/>
      <c r="K137" s="39"/>
      <c r="L137" s="43"/>
      <c r="M137" s="235"/>
      <c r="N137" s="236"/>
      <c r="O137" s="90"/>
      <c r="P137" s="90"/>
      <c r="Q137" s="90"/>
      <c r="R137" s="90"/>
      <c r="S137" s="90"/>
      <c r="T137" s="91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T137" s="16" t="s">
        <v>130</v>
      </c>
      <c r="AU137" s="16" t="s">
        <v>82</v>
      </c>
    </row>
    <row r="138" s="2" customFormat="1" ht="16.5" customHeight="1">
      <c r="A138" s="37"/>
      <c r="B138" s="38"/>
      <c r="C138" s="218" t="s">
        <v>137</v>
      </c>
      <c r="D138" s="218" t="s">
        <v>126</v>
      </c>
      <c r="E138" s="219" t="s">
        <v>138</v>
      </c>
      <c r="F138" s="220" t="s">
        <v>139</v>
      </c>
      <c r="G138" s="221" t="s">
        <v>136</v>
      </c>
      <c r="H138" s="222">
        <v>1</v>
      </c>
      <c r="I138" s="223"/>
      <c r="J138" s="224">
        <f>ROUND(I138*H138,2)</f>
        <v>0</v>
      </c>
      <c r="K138" s="225"/>
      <c r="L138" s="43"/>
      <c r="M138" s="226" t="s">
        <v>1</v>
      </c>
      <c r="N138" s="227" t="s">
        <v>38</v>
      </c>
      <c r="O138" s="90"/>
      <c r="P138" s="228">
        <f>O138*H138</f>
        <v>0</v>
      </c>
      <c r="Q138" s="228">
        <v>0</v>
      </c>
      <c r="R138" s="228">
        <f>Q138*H138</f>
        <v>0</v>
      </c>
      <c r="S138" s="228">
        <v>0</v>
      </c>
      <c r="T138" s="229">
        <f>S138*H138</f>
        <v>0</v>
      </c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R138" s="230" t="s">
        <v>129</v>
      </c>
      <c r="AT138" s="230" t="s">
        <v>126</v>
      </c>
      <c r="AU138" s="230" t="s">
        <v>82</v>
      </c>
      <c r="AY138" s="16" t="s">
        <v>122</v>
      </c>
      <c r="BE138" s="231">
        <f>IF(N138="základní",J138,0)</f>
        <v>0</v>
      </c>
      <c r="BF138" s="231">
        <f>IF(N138="snížená",J138,0)</f>
        <v>0</v>
      </c>
      <c r="BG138" s="231">
        <f>IF(N138="zákl. přenesená",J138,0)</f>
        <v>0</v>
      </c>
      <c r="BH138" s="231">
        <f>IF(N138="sníž. přenesená",J138,0)</f>
        <v>0</v>
      </c>
      <c r="BI138" s="231">
        <f>IF(N138="nulová",J138,0)</f>
        <v>0</v>
      </c>
      <c r="BJ138" s="16" t="s">
        <v>80</v>
      </c>
      <c r="BK138" s="231">
        <f>ROUND(I138*H138,2)</f>
        <v>0</v>
      </c>
      <c r="BL138" s="16" t="s">
        <v>129</v>
      </c>
      <c r="BM138" s="230" t="s">
        <v>140</v>
      </c>
    </row>
    <row r="139" s="2" customFormat="1">
      <c r="A139" s="37"/>
      <c r="B139" s="38"/>
      <c r="C139" s="39"/>
      <c r="D139" s="232" t="s">
        <v>130</v>
      </c>
      <c r="E139" s="39"/>
      <c r="F139" s="233" t="s">
        <v>139</v>
      </c>
      <c r="G139" s="39"/>
      <c r="H139" s="39"/>
      <c r="I139" s="234"/>
      <c r="J139" s="39"/>
      <c r="K139" s="39"/>
      <c r="L139" s="43"/>
      <c r="M139" s="235"/>
      <c r="N139" s="236"/>
      <c r="O139" s="90"/>
      <c r="P139" s="90"/>
      <c r="Q139" s="90"/>
      <c r="R139" s="90"/>
      <c r="S139" s="90"/>
      <c r="T139" s="91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T139" s="16" t="s">
        <v>130</v>
      </c>
      <c r="AU139" s="16" t="s">
        <v>82</v>
      </c>
    </row>
    <row r="140" s="2" customFormat="1" ht="16.5" customHeight="1">
      <c r="A140" s="37"/>
      <c r="B140" s="38"/>
      <c r="C140" s="218" t="s">
        <v>141</v>
      </c>
      <c r="D140" s="218" t="s">
        <v>126</v>
      </c>
      <c r="E140" s="219" t="s">
        <v>142</v>
      </c>
      <c r="F140" s="220" t="s">
        <v>143</v>
      </c>
      <c r="G140" s="221" t="s">
        <v>132</v>
      </c>
      <c r="H140" s="222">
        <v>1631.3</v>
      </c>
      <c r="I140" s="223"/>
      <c r="J140" s="224">
        <f>ROUND(I140*H140,2)</f>
        <v>0</v>
      </c>
      <c r="K140" s="225"/>
      <c r="L140" s="43"/>
      <c r="M140" s="226" t="s">
        <v>1</v>
      </c>
      <c r="N140" s="227" t="s">
        <v>38</v>
      </c>
      <c r="O140" s="90"/>
      <c r="P140" s="228">
        <f>O140*H140</f>
        <v>0</v>
      </c>
      <c r="Q140" s="228">
        <v>0</v>
      </c>
      <c r="R140" s="228">
        <f>Q140*H140</f>
        <v>0</v>
      </c>
      <c r="S140" s="228">
        <v>0</v>
      </c>
      <c r="T140" s="229">
        <f>S140*H140</f>
        <v>0</v>
      </c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R140" s="230" t="s">
        <v>129</v>
      </c>
      <c r="AT140" s="230" t="s">
        <v>126</v>
      </c>
      <c r="AU140" s="230" t="s">
        <v>82</v>
      </c>
      <c r="AY140" s="16" t="s">
        <v>122</v>
      </c>
      <c r="BE140" s="231">
        <f>IF(N140="základní",J140,0)</f>
        <v>0</v>
      </c>
      <c r="BF140" s="231">
        <f>IF(N140="snížená",J140,0)</f>
        <v>0</v>
      </c>
      <c r="BG140" s="231">
        <f>IF(N140="zákl. přenesená",J140,0)</f>
        <v>0</v>
      </c>
      <c r="BH140" s="231">
        <f>IF(N140="sníž. přenesená",J140,0)</f>
        <v>0</v>
      </c>
      <c r="BI140" s="231">
        <f>IF(N140="nulová",J140,0)</f>
        <v>0</v>
      </c>
      <c r="BJ140" s="16" t="s">
        <v>80</v>
      </c>
      <c r="BK140" s="231">
        <f>ROUND(I140*H140,2)</f>
        <v>0</v>
      </c>
      <c r="BL140" s="16" t="s">
        <v>129</v>
      </c>
      <c r="BM140" s="230" t="s">
        <v>144</v>
      </c>
    </row>
    <row r="141" s="2" customFormat="1">
      <c r="A141" s="37"/>
      <c r="B141" s="38"/>
      <c r="C141" s="39"/>
      <c r="D141" s="232" t="s">
        <v>130</v>
      </c>
      <c r="E141" s="39"/>
      <c r="F141" s="233" t="s">
        <v>143</v>
      </c>
      <c r="G141" s="39"/>
      <c r="H141" s="39"/>
      <c r="I141" s="234"/>
      <c r="J141" s="39"/>
      <c r="K141" s="39"/>
      <c r="L141" s="43"/>
      <c r="M141" s="235"/>
      <c r="N141" s="236"/>
      <c r="O141" s="90"/>
      <c r="P141" s="90"/>
      <c r="Q141" s="90"/>
      <c r="R141" s="90"/>
      <c r="S141" s="90"/>
      <c r="T141" s="91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T141" s="16" t="s">
        <v>130</v>
      </c>
      <c r="AU141" s="16" t="s">
        <v>82</v>
      </c>
    </row>
    <row r="142" s="13" customFormat="1">
      <c r="A142" s="13"/>
      <c r="B142" s="237"/>
      <c r="C142" s="238"/>
      <c r="D142" s="232" t="s">
        <v>145</v>
      </c>
      <c r="E142" s="239" t="s">
        <v>1</v>
      </c>
      <c r="F142" s="240" t="s">
        <v>146</v>
      </c>
      <c r="G142" s="238"/>
      <c r="H142" s="241">
        <v>1631.3</v>
      </c>
      <c r="I142" s="242"/>
      <c r="J142" s="238"/>
      <c r="K142" s="238"/>
      <c r="L142" s="243"/>
      <c r="M142" s="244"/>
      <c r="N142" s="245"/>
      <c r="O142" s="245"/>
      <c r="P142" s="245"/>
      <c r="Q142" s="245"/>
      <c r="R142" s="245"/>
      <c r="S142" s="245"/>
      <c r="T142" s="246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T142" s="247" t="s">
        <v>145</v>
      </c>
      <c r="AU142" s="247" t="s">
        <v>82</v>
      </c>
      <c r="AV142" s="13" t="s">
        <v>82</v>
      </c>
      <c r="AW142" s="13" t="s">
        <v>31</v>
      </c>
      <c r="AX142" s="13" t="s">
        <v>73</v>
      </c>
      <c r="AY142" s="247" t="s">
        <v>122</v>
      </c>
    </row>
    <row r="143" s="14" customFormat="1">
      <c r="A143" s="14"/>
      <c r="B143" s="248"/>
      <c r="C143" s="249"/>
      <c r="D143" s="232" t="s">
        <v>145</v>
      </c>
      <c r="E143" s="250" t="s">
        <v>1</v>
      </c>
      <c r="F143" s="251" t="s">
        <v>147</v>
      </c>
      <c r="G143" s="249"/>
      <c r="H143" s="252">
        <v>1631.3</v>
      </c>
      <c r="I143" s="253"/>
      <c r="J143" s="249"/>
      <c r="K143" s="249"/>
      <c r="L143" s="254"/>
      <c r="M143" s="255"/>
      <c r="N143" s="256"/>
      <c r="O143" s="256"/>
      <c r="P143" s="256"/>
      <c r="Q143" s="256"/>
      <c r="R143" s="256"/>
      <c r="S143" s="256"/>
      <c r="T143" s="257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T143" s="258" t="s">
        <v>145</v>
      </c>
      <c r="AU143" s="258" t="s">
        <v>82</v>
      </c>
      <c r="AV143" s="14" t="s">
        <v>121</v>
      </c>
      <c r="AW143" s="14" t="s">
        <v>31</v>
      </c>
      <c r="AX143" s="14" t="s">
        <v>80</v>
      </c>
      <c r="AY143" s="258" t="s">
        <v>122</v>
      </c>
    </row>
    <row r="144" s="2" customFormat="1" ht="24.15" customHeight="1">
      <c r="A144" s="37"/>
      <c r="B144" s="38"/>
      <c r="C144" s="218" t="s">
        <v>148</v>
      </c>
      <c r="D144" s="218" t="s">
        <v>126</v>
      </c>
      <c r="E144" s="219" t="s">
        <v>149</v>
      </c>
      <c r="F144" s="220" t="s">
        <v>150</v>
      </c>
      <c r="G144" s="221" t="s">
        <v>128</v>
      </c>
      <c r="H144" s="222">
        <v>1</v>
      </c>
      <c r="I144" s="223"/>
      <c r="J144" s="224">
        <f>ROUND(I144*H144,2)</f>
        <v>0</v>
      </c>
      <c r="K144" s="225"/>
      <c r="L144" s="43"/>
      <c r="M144" s="226" t="s">
        <v>1</v>
      </c>
      <c r="N144" s="227" t="s">
        <v>38</v>
      </c>
      <c r="O144" s="90"/>
      <c r="P144" s="228">
        <f>O144*H144</f>
        <v>0</v>
      </c>
      <c r="Q144" s="228">
        <v>0</v>
      </c>
      <c r="R144" s="228">
        <f>Q144*H144</f>
        <v>0</v>
      </c>
      <c r="S144" s="228">
        <v>0</v>
      </c>
      <c r="T144" s="229">
        <f>S144*H144</f>
        <v>0</v>
      </c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  <c r="AE144" s="37"/>
      <c r="AR144" s="230" t="s">
        <v>129</v>
      </c>
      <c r="AT144" s="230" t="s">
        <v>126</v>
      </c>
      <c r="AU144" s="230" t="s">
        <v>82</v>
      </c>
      <c r="AY144" s="16" t="s">
        <v>122</v>
      </c>
      <c r="BE144" s="231">
        <f>IF(N144="základní",J144,0)</f>
        <v>0</v>
      </c>
      <c r="BF144" s="231">
        <f>IF(N144="snížená",J144,0)</f>
        <v>0</v>
      </c>
      <c r="BG144" s="231">
        <f>IF(N144="zákl. přenesená",J144,0)</f>
        <v>0</v>
      </c>
      <c r="BH144" s="231">
        <f>IF(N144="sníž. přenesená",J144,0)</f>
        <v>0</v>
      </c>
      <c r="BI144" s="231">
        <f>IF(N144="nulová",J144,0)</f>
        <v>0</v>
      </c>
      <c r="BJ144" s="16" t="s">
        <v>80</v>
      </c>
      <c r="BK144" s="231">
        <f>ROUND(I144*H144,2)</f>
        <v>0</v>
      </c>
      <c r="BL144" s="16" t="s">
        <v>129</v>
      </c>
      <c r="BM144" s="230" t="s">
        <v>8</v>
      </c>
    </row>
    <row r="145" s="2" customFormat="1">
      <c r="A145" s="37"/>
      <c r="B145" s="38"/>
      <c r="C145" s="39"/>
      <c r="D145" s="232" t="s">
        <v>130</v>
      </c>
      <c r="E145" s="39"/>
      <c r="F145" s="233" t="s">
        <v>150</v>
      </c>
      <c r="G145" s="39"/>
      <c r="H145" s="39"/>
      <c r="I145" s="234"/>
      <c r="J145" s="39"/>
      <c r="K145" s="39"/>
      <c r="L145" s="43"/>
      <c r="M145" s="235"/>
      <c r="N145" s="236"/>
      <c r="O145" s="90"/>
      <c r="P145" s="90"/>
      <c r="Q145" s="90"/>
      <c r="R145" s="90"/>
      <c r="S145" s="90"/>
      <c r="T145" s="91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  <c r="AE145" s="37"/>
      <c r="AT145" s="16" t="s">
        <v>130</v>
      </c>
      <c r="AU145" s="16" t="s">
        <v>82</v>
      </c>
    </row>
    <row r="146" s="12" customFormat="1" ht="22.8" customHeight="1">
      <c r="A146" s="12"/>
      <c r="B146" s="202"/>
      <c r="C146" s="203"/>
      <c r="D146" s="204" t="s">
        <v>72</v>
      </c>
      <c r="E146" s="216" t="s">
        <v>151</v>
      </c>
      <c r="F146" s="216" t="s">
        <v>152</v>
      </c>
      <c r="G146" s="203"/>
      <c r="H146" s="203"/>
      <c r="I146" s="206"/>
      <c r="J146" s="217">
        <f>BK146</f>
        <v>0</v>
      </c>
      <c r="K146" s="203"/>
      <c r="L146" s="208"/>
      <c r="M146" s="209"/>
      <c r="N146" s="210"/>
      <c r="O146" s="210"/>
      <c r="P146" s="211">
        <f>P147+SUM(P148:P167)+P248+P259+P262+P281+P390+P395+P402</f>
        <v>0</v>
      </c>
      <c r="Q146" s="210"/>
      <c r="R146" s="211">
        <f>R147+SUM(R148:R167)+R248+R259+R262+R281+R390+R395+R402</f>
        <v>0</v>
      </c>
      <c r="S146" s="210"/>
      <c r="T146" s="212">
        <f>T147+SUM(T148:T167)+T248+T259+T262+T281+T390+T395+T402</f>
        <v>0</v>
      </c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R146" s="213" t="s">
        <v>80</v>
      </c>
      <c r="AT146" s="214" t="s">
        <v>72</v>
      </c>
      <c r="AU146" s="214" t="s">
        <v>80</v>
      </c>
      <c r="AY146" s="213" t="s">
        <v>122</v>
      </c>
      <c r="BK146" s="215">
        <f>BK147+SUM(BK148:BK167)+BK248+BK259+BK262+BK281+BK390+BK395+BK402</f>
        <v>0</v>
      </c>
    </row>
    <row r="147" s="2" customFormat="1" ht="37.8" customHeight="1">
      <c r="A147" s="37"/>
      <c r="B147" s="38"/>
      <c r="C147" s="218" t="s">
        <v>80</v>
      </c>
      <c r="D147" s="218" t="s">
        <v>126</v>
      </c>
      <c r="E147" s="219" t="s">
        <v>153</v>
      </c>
      <c r="F147" s="220" t="s">
        <v>154</v>
      </c>
      <c r="G147" s="221" t="s">
        <v>155</v>
      </c>
      <c r="H147" s="222">
        <v>464.19999999999999</v>
      </c>
      <c r="I147" s="223"/>
      <c r="J147" s="224">
        <f>ROUND(I147*H147,2)</f>
        <v>0</v>
      </c>
      <c r="K147" s="225"/>
      <c r="L147" s="43"/>
      <c r="M147" s="226" t="s">
        <v>1</v>
      </c>
      <c r="N147" s="227" t="s">
        <v>38</v>
      </c>
      <c r="O147" s="90"/>
      <c r="P147" s="228">
        <f>O147*H147</f>
        <v>0</v>
      </c>
      <c r="Q147" s="228">
        <v>0</v>
      </c>
      <c r="R147" s="228">
        <f>Q147*H147</f>
        <v>0</v>
      </c>
      <c r="S147" s="228">
        <v>0</v>
      </c>
      <c r="T147" s="229">
        <f>S147*H147</f>
        <v>0</v>
      </c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  <c r="AE147" s="37"/>
      <c r="AR147" s="230" t="s">
        <v>121</v>
      </c>
      <c r="AT147" s="230" t="s">
        <v>126</v>
      </c>
      <c r="AU147" s="230" t="s">
        <v>82</v>
      </c>
      <c r="AY147" s="16" t="s">
        <v>122</v>
      </c>
      <c r="BE147" s="231">
        <f>IF(N147="základní",J147,0)</f>
        <v>0</v>
      </c>
      <c r="BF147" s="231">
        <f>IF(N147="snížená",J147,0)</f>
        <v>0</v>
      </c>
      <c r="BG147" s="231">
        <f>IF(N147="zákl. přenesená",J147,0)</f>
        <v>0</v>
      </c>
      <c r="BH147" s="231">
        <f>IF(N147="sníž. přenesená",J147,0)</f>
        <v>0</v>
      </c>
      <c r="BI147" s="231">
        <f>IF(N147="nulová",J147,0)</f>
        <v>0</v>
      </c>
      <c r="BJ147" s="16" t="s">
        <v>80</v>
      </c>
      <c r="BK147" s="231">
        <f>ROUND(I147*H147,2)</f>
        <v>0</v>
      </c>
      <c r="BL147" s="16" t="s">
        <v>121</v>
      </c>
      <c r="BM147" s="230" t="s">
        <v>156</v>
      </c>
    </row>
    <row r="148" s="2" customFormat="1">
      <c r="A148" s="37"/>
      <c r="B148" s="38"/>
      <c r="C148" s="39"/>
      <c r="D148" s="232" t="s">
        <v>130</v>
      </c>
      <c r="E148" s="39"/>
      <c r="F148" s="233" t="s">
        <v>154</v>
      </c>
      <c r="G148" s="39"/>
      <c r="H148" s="39"/>
      <c r="I148" s="234"/>
      <c r="J148" s="39"/>
      <c r="K148" s="39"/>
      <c r="L148" s="43"/>
      <c r="M148" s="235"/>
      <c r="N148" s="236"/>
      <c r="O148" s="90"/>
      <c r="P148" s="90"/>
      <c r="Q148" s="90"/>
      <c r="R148" s="90"/>
      <c r="S148" s="90"/>
      <c r="T148" s="91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  <c r="AE148" s="37"/>
      <c r="AT148" s="16" t="s">
        <v>130</v>
      </c>
      <c r="AU148" s="16" t="s">
        <v>82</v>
      </c>
    </row>
    <row r="149" s="13" customFormat="1">
      <c r="A149" s="13"/>
      <c r="B149" s="237"/>
      <c r="C149" s="238"/>
      <c r="D149" s="232" t="s">
        <v>145</v>
      </c>
      <c r="E149" s="239" t="s">
        <v>1</v>
      </c>
      <c r="F149" s="240" t="s">
        <v>157</v>
      </c>
      <c r="G149" s="238"/>
      <c r="H149" s="241">
        <v>464.20000000000005</v>
      </c>
      <c r="I149" s="242"/>
      <c r="J149" s="238"/>
      <c r="K149" s="238"/>
      <c r="L149" s="243"/>
      <c r="M149" s="244"/>
      <c r="N149" s="245"/>
      <c r="O149" s="245"/>
      <c r="P149" s="245"/>
      <c r="Q149" s="245"/>
      <c r="R149" s="245"/>
      <c r="S149" s="245"/>
      <c r="T149" s="246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T149" s="247" t="s">
        <v>145</v>
      </c>
      <c r="AU149" s="247" t="s">
        <v>82</v>
      </c>
      <c r="AV149" s="13" t="s">
        <v>82</v>
      </c>
      <c r="AW149" s="13" t="s">
        <v>31</v>
      </c>
      <c r="AX149" s="13" t="s">
        <v>73</v>
      </c>
      <c r="AY149" s="247" t="s">
        <v>122</v>
      </c>
    </row>
    <row r="150" s="14" customFormat="1">
      <c r="A150" s="14"/>
      <c r="B150" s="248"/>
      <c r="C150" s="249"/>
      <c r="D150" s="232" t="s">
        <v>145</v>
      </c>
      <c r="E150" s="250" t="s">
        <v>1</v>
      </c>
      <c r="F150" s="251" t="s">
        <v>147</v>
      </c>
      <c r="G150" s="249"/>
      <c r="H150" s="252">
        <v>464.20000000000005</v>
      </c>
      <c r="I150" s="253"/>
      <c r="J150" s="249"/>
      <c r="K150" s="249"/>
      <c r="L150" s="254"/>
      <c r="M150" s="255"/>
      <c r="N150" s="256"/>
      <c r="O150" s="256"/>
      <c r="P150" s="256"/>
      <c r="Q150" s="256"/>
      <c r="R150" s="256"/>
      <c r="S150" s="256"/>
      <c r="T150" s="257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T150" s="258" t="s">
        <v>145</v>
      </c>
      <c r="AU150" s="258" t="s">
        <v>82</v>
      </c>
      <c r="AV150" s="14" t="s">
        <v>121</v>
      </c>
      <c r="AW150" s="14" t="s">
        <v>31</v>
      </c>
      <c r="AX150" s="14" t="s">
        <v>80</v>
      </c>
      <c r="AY150" s="258" t="s">
        <v>122</v>
      </c>
    </row>
    <row r="151" s="2" customFormat="1" ht="44.25" customHeight="1">
      <c r="A151" s="37"/>
      <c r="B151" s="38"/>
      <c r="C151" s="218" t="s">
        <v>82</v>
      </c>
      <c r="D151" s="218" t="s">
        <v>126</v>
      </c>
      <c r="E151" s="219" t="s">
        <v>158</v>
      </c>
      <c r="F151" s="220" t="s">
        <v>159</v>
      </c>
      <c r="G151" s="221" t="s">
        <v>155</v>
      </c>
      <c r="H151" s="222">
        <v>464.19999999999999</v>
      </c>
      <c r="I151" s="223"/>
      <c r="J151" s="224">
        <f>ROUND(I151*H151,2)</f>
        <v>0</v>
      </c>
      <c r="K151" s="225"/>
      <c r="L151" s="43"/>
      <c r="M151" s="226" t="s">
        <v>1</v>
      </c>
      <c r="N151" s="227" t="s">
        <v>38</v>
      </c>
      <c r="O151" s="90"/>
      <c r="P151" s="228">
        <f>O151*H151</f>
        <v>0</v>
      </c>
      <c r="Q151" s="228">
        <v>0</v>
      </c>
      <c r="R151" s="228">
        <f>Q151*H151</f>
        <v>0</v>
      </c>
      <c r="S151" s="228">
        <v>0</v>
      </c>
      <c r="T151" s="229">
        <f>S151*H151</f>
        <v>0</v>
      </c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  <c r="AE151" s="37"/>
      <c r="AR151" s="230" t="s">
        <v>121</v>
      </c>
      <c r="AT151" s="230" t="s">
        <v>126</v>
      </c>
      <c r="AU151" s="230" t="s">
        <v>82</v>
      </c>
      <c r="AY151" s="16" t="s">
        <v>122</v>
      </c>
      <c r="BE151" s="231">
        <f>IF(N151="základní",J151,0)</f>
        <v>0</v>
      </c>
      <c r="BF151" s="231">
        <f>IF(N151="snížená",J151,0)</f>
        <v>0</v>
      </c>
      <c r="BG151" s="231">
        <f>IF(N151="zákl. přenesená",J151,0)</f>
        <v>0</v>
      </c>
      <c r="BH151" s="231">
        <f>IF(N151="sníž. přenesená",J151,0)</f>
        <v>0</v>
      </c>
      <c r="BI151" s="231">
        <f>IF(N151="nulová",J151,0)</f>
        <v>0</v>
      </c>
      <c r="BJ151" s="16" t="s">
        <v>80</v>
      </c>
      <c r="BK151" s="231">
        <f>ROUND(I151*H151,2)</f>
        <v>0</v>
      </c>
      <c r="BL151" s="16" t="s">
        <v>121</v>
      </c>
      <c r="BM151" s="230" t="s">
        <v>160</v>
      </c>
    </row>
    <row r="152" s="2" customFormat="1">
      <c r="A152" s="37"/>
      <c r="B152" s="38"/>
      <c r="C152" s="39"/>
      <c r="D152" s="232" t="s">
        <v>130</v>
      </c>
      <c r="E152" s="39"/>
      <c r="F152" s="233" t="s">
        <v>159</v>
      </c>
      <c r="G152" s="39"/>
      <c r="H152" s="39"/>
      <c r="I152" s="234"/>
      <c r="J152" s="39"/>
      <c r="K152" s="39"/>
      <c r="L152" s="43"/>
      <c r="M152" s="235"/>
      <c r="N152" s="236"/>
      <c r="O152" s="90"/>
      <c r="P152" s="90"/>
      <c r="Q152" s="90"/>
      <c r="R152" s="90"/>
      <c r="S152" s="90"/>
      <c r="T152" s="91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  <c r="AE152" s="37"/>
      <c r="AT152" s="16" t="s">
        <v>130</v>
      </c>
      <c r="AU152" s="16" t="s">
        <v>82</v>
      </c>
    </row>
    <row r="153" s="13" customFormat="1">
      <c r="A153" s="13"/>
      <c r="B153" s="237"/>
      <c r="C153" s="238"/>
      <c r="D153" s="232" t="s">
        <v>145</v>
      </c>
      <c r="E153" s="239" t="s">
        <v>1</v>
      </c>
      <c r="F153" s="240" t="s">
        <v>157</v>
      </c>
      <c r="G153" s="238"/>
      <c r="H153" s="241">
        <v>464.20000000000005</v>
      </c>
      <c r="I153" s="242"/>
      <c r="J153" s="238"/>
      <c r="K153" s="238"/>
      <c r="L153" s="243"/>
      <c r="M153" s="244"/>
      <c r="N153" s="245"/>
      <c r="O153" s="245"/>
      <c r="P153" s="245"/>
      <c r="Q153" s="245"/>
      <c r="R153" s="245"/>
      <c r="S153" s="245"/>
      <c r="T153" s="246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T153" s="247" t="s">
        <v>145</v>
      </c>
      <c r="AU153" s="247" t="s">
        <v>82</v>
      </c>
      <c r="AV153" s="13" t="s">
        <v>82</v>
      </c>
      <c r="AW153" s="13" t="s">
        <v>31</v>
      </c>
      <c r="AX153" s="13" t="s">
        <v>73</v>
      </c>
      <c r="AY153" s="247" t="s">
        <v>122</v>
      </c>
    </row>
    <row r="154" s="14" customFormat="1">
      <c r="A154" s="14"/>
      <c r="B154" s="248"/>
      <c r="C154" s="249"/>
      <c r="D154" s="232" t="s">
        <v>145</v>
      </c>
      <c r="E154" s="250" t="s">
        <v>1</v>
      </c>
      <c r="F154" s="251" t="s">
        <v>147</v>
      </c>
      <c r="G154" s="249"/>
      <c r="H154" s="252">
        <v>464.20000000000005</v>
      </c>
      <c r="I154" s="253"/>
      <c r="J154" s="249"/>
      <c r="K154" s="249"/>
      <c r="L154" s="254"/>
      <c r="M154" s="255"/>
      <c r="N154" s="256"/>
      <c r="O154" s="256"/>
      <c r="P154" s="256"/>
      <c r="Q154" s="256"/>
      <c r="R154" s="256"/>
      <c r="S154" s="256"/>
      <c r="T154" s="257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T154" s="258" t="s">
        <v>145</v>
      </c>
      <c r="AU154" s="258" t="s">
        <v>82</v>
      </c>
      <c r="AV154" s="14" t="s">
        <v>121</v>
      </c>
      <c r="AW154" s="14" t="s">
        <v>31</v>
      </c>
      <c r="AX154" s="14" t="s">
        <v>80</v>
      </c>
      <c r="AY154" s="258" t="s">
        <v>122</v>
      </c>
    </row>
    <row r="155" s="2" customFormat="1" ht="24.15" customHeight="1">
      <c r="A155" s="37"/>
      <c r="B155" s="38"/>
      <c r="C155" s="259" t="s">
        <v>161</v>
      </c>
      <c r="D155" s="259" t="s">
        <v>162</v>
      </c>
      <c r="E155" s="260" t="s">
        <v>163</v>
      </c>
      <c r="F155" s="261" t="s">
        <v>164</v>
      </c>
      <c r="G155" s="262" t="s">
        <v>165</v>
      </c>
      <c r="H155" s="263">
        <v>15</v>
      </c>
      <c r="I155" s="264"/>
      <c r="J155" s="265">
        <f>ROUND(I155*H155,2)</f>
        <v>0</v>
      </c>
      <c r="K155" s="266"/>
      <c r="L155" s="267"/>
      <c r="M155" s="268" t="s">
        <v>1</v>
      </c>
      <c r="N155" s="269" t="s">
        <v>38</v>
      </c>
      <c r="O155" s="90"/>
      <c r="P155" s="228">
        <f>O155*H155</f>
        <v>0</v>
      </c>
      <c r="Q155" s="228">
        <v>0</v>
      </c>
      <c r="R155" s="228">
        <f>Q155*H155</f>
        <v>0</v>
      </c>
      <c r="S155" s="228">
        <v>0</v>
      </c>
      <c r="T155" s="229">
        <f>S155*H155</f>
        <v>0</v>
      </c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  <c r="AE155" s="37"/>
      <c r="AR155" s="230" t="s">
        <v>140</v>
      </c>
      <c r="AT155" s="230" t="s">
        <v>162</v>
      </c>
      <c r="AU155" s="230" t="s">
        <v>82</v>
      </c>
      <c r="AY155" s="16" t="s">
        <v>122</v>
      </c>
      <c r="BE155" s="231">
        <f>IF(N155="základní",J155,0)</f>
        <v>0</v>
      </c>
      <c r="BF155" s="231">
        <f>IF(N155="snížená",J155,0)</f>
        <v>0</v>
      </c>
      <c r="BG155" s="231">
        <f>IF(N155="zákl. přenesená",J155,0)</f>
        <v>0</v>
      </c>
      <c r="BH155" s="231">
        <f>IF(N155="sníž. přenesená",J155,0)</f>
        <v>0</v>
      </c>
      <c r="BI155" s="231">
        <f>IF(N155="nulová",J155,0)</f>
        <v>0</v>
      </c>
      <c r="BJ155" s="16" t="s">
        <v>80</v>
      </c>
      <c r="BK155" s="231">
        <f>ROUND(I155*H155,2)</f>
        <v>0</v>
      </c>
      <c r="BL155" s="16" t="s">
        <v>121</v>
      </c>
      <c r="BM155" s="230" t="s">
        <v>166</v>
      </c>
    </row>
    <row r="156" s="2" customFormat="1">
      <c r="A156" s="37"/>
      <c r="B156" s="38"/>
      <c r="C156" s="39"/>
      <c r="D156" s="232" t="s">
        <v>130</v>
      </c>
      <c r="E156" s="39"/>
      <c r="F156" s="233" t="s">
        <v>164</v>
      </c>
      <c r="G156" s="39"/>
      <c r="H156" s="39"/>
      <c r="I156" s="234"/>
      <c r="J156" s="39"/>
      <c r="K156" s="39"/>
      <c r="L156" s="43"/>
      <c r="M156" s="235"/>
      <c r="N156" s="236"/>
      <c r="O156" s="90"/>
      <c r="P156" s="90"/>
      <c r="Q156" s="90"/>
      <c r="R156" s="90"/>
      <c r="S156" s="90"/>
      <c r="T156" s="91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T156" s="16" t="s">
        <v>130</v>
      </c>
      <c r="AU156" s="16" t="s">
        <v>82</v>
      </c>
    </row>
    <row r="157" s="2" customFormat="1" ht="24.15" customHeight="1">
      <c r="A157" s="37"/>
      <c r="B157" s="38"/>
      <c r="C157" s="259" t="s">
        <v>167</v>
      </c>
      <c r="D157" s="259" t="s">
        <v>162</v>
      </c>
      <c r="E157" s="260" t="s">
        <v>168</v>
      </c>
      <c r="F157" s="261" t="s">
        <v>169</v>
      </c>
      <c r="G157" s="262" t="s">
        <v>165</v>
      </c>
      <c r="H157" s="263">
        <v>12</v>
      </c>
      <c r="I157" s="264"/>
      <c r="J157" s="265">
        <f>ROUND(I157*H157,2)</f>
        <v>0</v>
      </c>
      <c r="K157" s="266"/>
      <c r="L157" s="267"/>
      <c r="M157" s="268" t="s">
        <v>1</v>
      </c>
      <c r="N157" s="269" t="s">
        <v>38</v>
      </c>
      <c r="O157" s="90"/>
      <c r="P157" s="228">
        <f>O157*H157</f>
        <v>0</v>
      </c>
      <c r="Q157" s="228">
        <v>0</v>
      </c>
      <c r="R157" s="228">
        <f>Q157*H157</f>
        <v>0</v>
      </c>
      <c r="S157" s="228">
        <v>0</v>
      </c>
      <c r="T157" s="229">
        <f>S157*H157</f>
        <v>0</v>
      </c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  <c r="AE157" s="37"/>
      <c r="AR157" s="230" t="s">
        <v>140</v>
      </c>
      <c r="AT157" s="230" t="s">
        <v>162</v>
      </c>
      <c r="AU157" s="230" t="s">
        <v>82</v>
      </c>
      <c r="AY157" s="16" t="s">
        <v>122</v>
      </c>
      <c r="BE157" s="231">
        <f>IF(N157="základní",J157,0)</f>
        <v>0</v>
      </c>
      <c r="BF157" s="231">
        <f>IF(N157="snížená",J157,0)</f>
        <v>0</v>
      </c>
      <c r="BG157" s="231">
        <f>IF(N157="zákl. přenesená",J157,0)</f>
        <v>0</v>
      </c>
      <c r="BH157" s="231">
        <f>IF(N157="sníž. přenesená",J157,0)</f>
        <v>0</v>
      </c>
      <c r="BI157" s="231">
        <f>IF(N157="nulová",J157,0)</f>
        <v>0</v>
      </c>
      <c r="BJ157" s="16" t="s">
        <v>80</v>
      </c>
      <c r="BK157" s="231">
        <f>ROUND(I157*H157,2)</f>
        <v>0</v>
      </c>
      <c r="BL157" s="16" t="s">
        <v>121</v>
      </c>
      <c r="BM157" s="230" t="s">
        <v>170</v>
      </c>
    </row>
    <row r="158" s="2" customFormat="1">
      <c r="A158" s="37"/>
      <c r="B158" s="38"/>
      <c r="C158" s="39"/>
      <c r="D158" s="232" t="s">
        <v>130</v>
      </c>
      <c r="E158" s="39"/>
      <c r="F158" s="233" t="s">
        <v>169</v>
      </c>
      <c r="G158" s="39"/>
      <c r="H158" s="39"/>
      <c r="I158" s="234"/>
      <c r="J158" s="39"/>
      <c r="K158" s="39"/>
      <c r="L158" s="43"/>
      <c r="M158" s="235"/>
      <c r="N158" s="236"/>
      <c r="O158" s="90"/>
      <c r="P158" s="90"/>
      <c r="Q158" s="90"/>
      <c r="R158" s="90"/>
      <c r="S158" s="90"/>
      <c r="T158" s="91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T158" s="16" t="s">
        <v>130</v>
      </c>
      <c r="AU158" s="16" t="s">
        <v>82</v>
      </c>
    </row>
    <row r="159" s="2" customFormat="1" ht="24.15" customHeight="1">
      <c r="A159" s="37"/>
      <c r="B159" s="38"/>
      <c r="C159" s="259" t="s">
        <v>171</v>
      </c>
      <c r="D159" s="259" t="s">
        <v>162</v>
      </c>
      <c r="E159" s="260" t="s">
        <v>172</v>
      </c>
      <c r="F159" s="261" t="s">
        <v>173</v>
      </c>
      <c r="G159" s="262" t="s">
        <v>165</v>
      </c>
      <c r="H159" s="263">
        <v>2</v>
      </c>
      <c r="I159" s="264"/>
      <c r="J159" s="265">
        <f>ROUND(I159*H159,2)</f>
        <v>0</v>
      </c>
      <c r="K159" s="266"/>
      <c r="L159" s="267"/>
      <c r="M159" s="268" t="s">
        <v>1</v>
      </c>
      <c r="N159" s="269" t="s">
        <v>38</v>
      </c>
      <c r="O159" s="90"/>
      <c r="P159" s="228">
        <f>O159*H159</f>
        <v>0</v>
      </c>
      <c r="Q159" s="228">
        <v>0</v>
      </c>
      <c r="R159" s="228">
        <f>Q159*H159</f>
        <v>0</v>
      </c>
      <c r="S159" s="228">
        <v>0</v>
      </c>
      <c r="T159" s="229">
        <f>S159*H159</f>
        <v>0</v>
      </c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R159" s="230" t="s">
        <v>140</v>
      </c>
      <c r="AT159" s="230" t="s">
        <v>162</v>
      </c>
      <c r="AU159" s="230" t="s">
        <v>82</v>
      </c>
      <c r="AY159" s="16" t="s">
        <v>122</v>
      </c>
      <c r="BE159" s="231">
        <f>IF(N159="základní",J159,0)</f>
        <v>0</v>
      </c>
      <c r="BF159" s="231">
        <f>IF(N159="snížená",J159,0)</f>
        <v>0</v>
      </c>
      <c r="BG159" s="231">
        <f>IF(N159="zákl. přenesená",J159,0)</f>
        <v>0</v>
      </c>
      <c r="BH159" s="231">
        <f>IF(N159="sníž. přenesená",J159,0)</f>
        <v>0</v>
      </c>
      <c r="BI159" s="231">
        <f>IF(N159="nulová",J159,0)</f>
        <v>0</v>
      </c>
      <c r="BJ159" s="16" t="s">
        <v>80</v>
      </c>
      <c r="BK159" s="231">
        <f>ROUND(I159*H159,2)</f>
        <v>0</v>
      </c>
      <c r="BL159" s="16" t="s">
        <v>121</v>
      </c>
      <c r="BM159" s="230" t="s">
        <v>174</v>
      </c>
    </row>
    <row r="160" s="2" customFormat="1">
      <c r="A160" s="37"/>
      <c r="B160" s="38"/>
      <c r="C160" s="39"/>
      <c r="D160" s="232" t="s">
        <v>130</v>
      </c>
      <c r="E160" s="39"/>
      <c r="F160" s="233" t="s">
        <v>173</v>
      </c>
      <c r="G160" s="39"/>
      <c r="H160" s="39"/>
      <c r="I160" s="234"/>
      <c r="J160" s="39"/>
      <c r="K160" s="39"/>
      <c r="L160" s="43"/>
      <c r="M160" s="235"/>
      <c r="N160" s="236"/>
      <c r="O160" s="90"/>
      <c r="P160" s="90"/>
      <c r="Q160" s="90"/>
      <c r="R160" s="90"/>
      <c r="S160" s="90"/>
      <c r="T160" s="91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  <c r="AE160" s="37"/>
      <c r="AT160" s="16" t="s">
        <v>130</v>
      </c>
      <c r="AU160" s="16" t="s">
        <v>82</v>
      </c>
    </row>
    <row r="161" s="2" customFormat="1" ht="24.15" customHeight="1">
      <c r="A161" s="37"/>
      <c r="B161" s="38"/>
      <c r="C161" s="259" t="s">
        <v>175</v>
      </c>
      <c r="D161" s="259" t="s">
        <v>162</v>
      </c>
      <c r="E161" s="260" t="s">
        <v>176</v>
      </c>
      <c r="F161" s="261" t="s">
        <v>177</v>
      </c>
      <c r="G161" s="262" t="s">
        <v>165</v>
      </c>
      <c r="H161" s="263">
        <v>232</v>
      </c>
      <c r="I161" s="264"/>
      <c r="J161" s="265">
        <f>ROUND(I161*H161,2)</f>
        <v>0</v>
      </c>
      <c r="K161" s="266"/>
      <c r="L161" s="267"/>
      <c r="M161" s="268" t="s">
        <v>1</v>
      </c>
      <c r="N161" s="269" t="s">
        <v>38</v>
      </c>
      <c r="O161" s="90"/>
      <c r="P161" s="228">
        <f>O161*H161</f>
        <v>0</v>
      </c>
      <c r="Q161" s="228">
        <v>0</v>
      </c>
      <c r="R161" s="228">
        <f>Q161*H161</f>
        <v>0</v>
      </c>
      <c r="S161" s="228">
        <v>0</v>
      </c>
      <c r="T161" s="229">
        <f>S161*H161</f>
        <v>0</v>
      </c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  <c r="AE161" s="37"/>
      <c r="AR161" s="230" t="s">
        <v>140</v>
      </c>
      <c r="AT161" s="230" t="s">
        <v>162</v>
      </c>
      <c r="AU161" s="230" t="s">
        <v>82</v>
      </c>
      <c r="AY161" s="16" t="s">
        <v>122</v>
      </c>
      <c r="BE161" s="231">
        <f>IF(N161="základní",J161,0)</f>
        <v>0</v>
      </c>
      <c r="BF161" s="231">
        <f>IF(N161="snížená",J161,0)</f>
        <v>0</v>
      </c>
      <c r="BG161" s="231">
        <f>IF(N161="zákl. přenesená",J161,0)</f>
        <v>0</v>
      </c>
      <c r="BH161" s="231">
        <f>IF(N161="sníž. přenesená",J161,0)</f>
        <v>0</v>
      </c>
      <c r="BI161" s="231">
        <f>IF(N161="nulová",J161,0)</f>
        <v>0</v>
      </c>
      <c r="BJ161" s="16" t="s">
        <v>80</v>
      </c>
      <c r="BK161" s="231">
        <f>ROUND(I161*H161,2)</f>
        <v>0</v>
      </c>
      <c r="BL161" s="16" t="s">
        <v>121</v>
      </c>
      <c r="BM161" s="230" t="s">
        <v>178</v>
      </c>
    </row>
    <row r="162" s="2" customFormat="1">
      <c r="A162" s="37"/>
      <c r="B162" s="38"/>
      <c r="C162" s="39"/>
      <c r="D162" s="232" t="s">
        <v>130</v>
      </c>
      <c r="E162" s="39"/>
      <c r="F162" s="233" t="s">
        <v>177</v>
      </c>
      <c r="G162" s="39"/>
      <c r="H162" s="39"/>
      <c r="I162" s="234"/>
      <c r="J162" s="39"/>
      <c r="K162" s="39"/>
      <c r="L162" s="43"/>
      <c r="M162" s="235"/>
      <c r="N162" s="236"/>
      <c r="O162" s="90"/>
      <c r="P162" s="90"/>
      <c r="Q162" s="90"/>
      <c r="R162" s="90"/>
      <c r="S162" s="90"/>
      <c r="T162" s="91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  <c r="AT162" s="16" t="s">
        <v>130</v>
      </c>
      <c r="AU162" s="16" t="s">
        <v>82</v>
      </c>
    </row>
    <row r="163" s="2" customFormat="1" ht="24.15" customHeight="1">
      <c r="A163" s="37"/>
      <c r="B163" s="38"/>
      <c r="C163" s="259" t="s">
        <v>179</v>
      </c>
      <c r="D163" s="259" t="s">
        <v>162</v>
      </c>
      <c r="E163" s="260" t="s">
        <v>180</v>
      </c>
      <c r="F163" s="261" t="s">
        <v>181</v>
      </c>
      <c r="G163" s="262" t="s">
        <v>165</v>
      </c>
      <c r="H163" s="263">
        <v>464</v>
      </c>
      <c r="I163" s="264"/>
      <c r="J163" s="265">
        <f>ROUND(I163*H163,2)</f>
        <v>0</v>
      </c>
      <c r="K163" s="266"/>
      <c r="L163" s="267"/>
      <c r="M163" s="268" t="s">
        <v>1</v>
      </c>
      <c r="N163" s="269" t="s">
        <v>38</v>
      </c>
      <c r="O163" s="90"/>
      <c r="P163" s="228">
        <f>O163*H163</f>
        <v>0</v>
      </c>
      <c r="Q163" s="228">
        <v>0</v>
      </c>
      <c r="R163" s="228">
        <f>Q163*H163</f>
        <v>0</v>
      </c>
      <c r="S163" s="228">
        <v>0</v>
      </c>
      <c r="T163" s="229">
        <f>S163*H163</f>
        <v>0</v>
      </c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R163" s="230" t="s">
        <v>140</v>
      </c>
      <c r="AT163" s="230" t="s">
        <v>162</v>
      </c>
      <c r="AU163" s="230" t="s">
        <v>82</v>
      </c>
      <c r="AY163" s="16" t="s">
        <v>122</v>
      </c>
      <c r="BE163" s="231">
        <f>IF(N163="základní",J163,0)</f>
        <v>0</v>
      </c>
      <c r="BF163" s="231">
        <f>IF(N163="snížená",J163,0)</f>
        <v>0</v>
      </c>
      <c r="BG163" s="231">
        <f>IF(N163="zákl. přenesená",J163,0)</f>
        <v>0</v>
      </c>
      <c r="BH163" s="231">
        <f>IF(N163="sníž. přenesená",J163,0)</f>
        <v>0</v>
      </c>
      <c r="BI163" s="231">
        <f>IF(N163="nulová",J163,0)</f>
        <v>0</v>
      </c>
      <c r="BJ163" s="16" t="s">
        <v>80</v>
      </c>
      <c r="BK163" s="231">
        <f>ROUND(I163*H163,2)</f>
        <v>0</v>
      </c>
      <c r="BL163" s="16" t="s">
        <v>121</v>
      </c>
      <c r="BM163" s="230" t="s">
        <v>182</v>
      </c>
    </row>
    <row r="164" s="2" customFormat="1">
      <c r="A164" s="37"/>
      <c r="B164" s="38"/>
      <c r="C164" s="39"/>
      <c r="D164" s="232" t="s">
        <v>130</v>
      </c>
      <c r="E164" s="39"/>
      <c r="F164" s="233" t="s">
        <v>181</v>
      </c>
      <c r="G164" s="39"/>
      <c r="H164" s="39"/>
      <c r="I164" s="234"/>
      <c r="J164" s="39"/>
      <c r="K164" s="39"/>
      <c r="L164" s="43"/>
      <c r="M164" s="235"/>
      <c r="N164" s="236"/>
      <c r="O164" s="90"/>
      <c r="P164" s="90"/>
      <c r="Q164" s="90"/>
      <c r="R164" s="90"/>
      <c r="S164" s="90"/>
      <c r="T164" s="91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  <c r="AE164" s="37"/>
      <c r="AT164" s="16" t="s">
        <v>130</v>
      </c>
      <c r="AU164" s="16" t="s">
        <v>82</v>
      </c>
    </row>
    <row r="165" s="13" customFormat="1">
      <c r="A165" s="13"/>
      <c r="B165" s="237"/>
      <c r="C165" s="238"/>
      <c r="D165" s="232" t="s">
        <v>145</v>
      </c>
      <c r="E165" s="239" t="s">
        <v>1</v>
      </c>
      <c r="F165" s="240" t="s">
        <v>183</v>
      </c>
      <c r="G165" s="238"/>
      <c r="H165" s="241">
        <v>464</v>
      </c>
      <c r="I165" s="242"/>
      <c r="J165" s="238"/>
      <c r="K165" s="238"/>
      <c r="L165" s="243"/>
      <c r="M165" s="244"/>
      <c r="N165" s="245"/>
      <c r="O165" s="245"/>
      <c r="P165" s="245"/>
      <c r="Q165" s="245"/>
      <c r="R165" s="245"/>
      <c r="S165" s="245"/>
      <c r="T165" s="246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T165" s="247" t="s">
        <v>145</v>
      </c>
      <c r="AU165" s="247" t="s">
        <v>82</v>
      </c>
      <c r="AV165" s="13" t="s">
        <v>82</v>
      </c>
      <c r="AW165" s="13" t="s">
        <v>31</v>
      </c>
      <c r="AX165" s="13" t="s">
        <v>73</v>
      </c>
      <c r="AY165" s="247" t="s">
        <v>122</v>
      </c>
    </row>
    <row r="166" s="14" customFormat="1">
      <c r="A166" s="14"/>
      <c r="B166" s="248"/>
      <c r="C166" s="249"/>
      <c r="D166" s="232" t="s">
        <v>145</v>
      </c>
      <c r="E166" s="250" t="s">
        <v>1</v>
      </c>
      <c r="F166" s="251" t="s">
        <v>147</v>
      </c>
      <c r="G166" s="249"/>
      <c r="H166" s="252">
        <v>464</v>
      </c>
      <c r="I166" s="253"/>
      <c r="J166" s="249"/>
      <c r="K166" s="249"/>
      <c r="L166" s="254"/>
      <c r="M166" s="255"/>
      <c r="N166" s="256"/>
      <c r="O166" s="256"/>
      <c r="P166" s="256"/>
      <c r="Q166" s="256"/>
      <c r="R166" s="256"/>
      <c r="S166" s="256"/>
      <c r="T166" s="257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T166" s="258" t="s">
        <v>145</v>
      </c>
      <c r="AU166" s="258" t="s">
        <v>82</v>
      </c>
      <c r="AV166" s="14" t="s">
        <v>121</v>
      </c>
      <c r="AW166" s="14" t="s">
        <v>31</v>
      </c>
      <c r="AX166" s="14" t="s">
        <v>80</v>
      </c>
      <c r="AY166" s="258" t="s">
        <v>122</v>
      </c>
    </row>
    <row r="167" s="12" customFormat="1" ht="20.88" customHeight="1">
      <c r="A167" s="12"/>
      <c r="B167" s="202"/>
      <c r="C167" s="203"/>
      <c r="D167" s="204" t="s">
        <v>72</v>
      </c>
      <c r="E167" s="216" t="s">
        <v>80</v>
      </c>
      <c r="F167" s="216" t="s">
        <v>184</v>
      </c>
      <c r="G167" s="203"/>
      <c r="H167" s="203"/>
      <c r="I167" s="206"/>
      <c r="J167" s="217">
        <f>BK167</f>
        <v>0</v>
      </c>
      <c r="K167" s="203"/>
      <c r="L167" s="208"/>
      <c r="M167" s="209"/>
      <c r="N167" s="210"/>
      <c r="O167" s="210"/>
      <c r="P167" s="211">
        <f>SUM(P168:P247)</f>
        <v>0</v>
      </c>
      <c r="Q167" s="210"/>
      <c r="R167" s="211">
        <f>SUM(R168:R247)</f>
        <v>0</v>
      </c>
      <c r="S167" s="210"/>
      <c r="T167" s="212">
        <f>SUM(T168:T247)</f>
        <v>0</v>
      </c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R167" s="213" t="s">
        <v>80</v>
      </c>
      <c r="AT167" s="214" t="s">
        <v>72</v>
      </c>
      <c r="AU167" s="214" t="s">
        <v>82</v>
      </c>
      <c r="AY167" s="213" t="s">
        <v>122</v>
      </c>
      <c r="BK167" s="215">
        <f>SUM(BK168:BK247)</f>
        <v>0</v>
      </c>
    </row>
    <row r="168" s="2" customFormat="1" ht="44.25" customHeight="1">
      <c r="A168" s="37"/>
      <c r="B168" s="38"/>
      <c r="C168" s="218" t="s">
        <v>185</v>
      </c>
      <c r="D168" s="218" t="s">
        <v>126</v>
      </c>
      <c r="E168" s="219" t="s">
        <v>186</v>
      </c>
      <c r="F168" s="220" t="s">
        <v>187</v>
      </c>
      <c r="G168" s="221" t="s">
        <v>188</v>
      </c>
      <c r="H168" s="222">
        <v>73.739999999999995</v>
      </c>
      <c r="I168" s="223"/>
      <c r="J168" s="224">
        <f>ROUND(I168*H168,2)</f>
        <v>0</v>
      </c>
      <c r="K168" s="225"/>
      <c r="L168" s="43"/>
      <c r="M168" s="226" t="s">
        <v>1</v>
      </c>
      <c r="N168" s="227" t="s">
        <v>38</v>
      </c>
      <c r="O168" s="90"/>
      <c r="P168" s="228">
        <f>O168*H168</f>
        <v>0</v>
      </c>
      <c r="Q168" s="228">
        <v>0</v>
      </c>
      <c r="R168" s="228">
        <f>Q168*H168</f>
        <v>0</v>
      </c>
      <c r="S168" s="228">
        <v>0</v>
      </c>
      <c r="T168" s="229">
        <f>S168*H168</f>
        <v>0</v>
      </c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  <c r="AE168" s="37"/>
      <c r="AR168" s="230" t="s">
        <v>121</v>
      </c>
      <c r="AT168" s="230" t="s">
        <v>126</v>
      </c>
      <c r="AU168" s="230" t="s">
        <v>125</v>
      </c>
      <c r="AY168" s="16" t="s">
        <v>122</v>
      </c>
      <c r="BE168" s="231">
        <f>IF(N168="základní",J168,0)</f>
        <v>0</v>
      </c>
      <c r="BF168" s="231">
        <f>IF(N168="snížená",J168,0)</f>
        <v>0</v>
      </c>
      <c r="BG168" s="231">
        <f>IF(N168="zákl. přenesená",J168,0)</f>
        <v>0</v>
      </c>
      <c r="BH168" s="231">
        <f>IF(N168="sníž. přenesená",J168,0)</f>
        <v>0</v>
      </c>
      <c r="BI168" s="231">
        <f>IF(N168="nulová",J168,0)</f>
        <v>0</v>
      </c>
      <c r="BJ168" s="16" t="s">
        <v>80</v>
      </c>
      <c r="BK168" s="231">
        <f>ROUND(I168*H168,2)</f>
        <v>0</v>
      </c>
      <c r="BL168" s="16" t="s">
        <v>121</v>
      </c>
      <c r="BM168" s="230" t="s">
        <v>189</v>
      </c>
    </row>
    <row r="169" s="2" customFormat="1">
      <c r="A169" s="37"/>
      <c r="B169" s="38"/>
      <c r="C169" s="39"/>
      <c r="D169" s="232" t="s">
        <v>130</v>
      </c>
      <c r="E169" s="39"/>
      <c r="F169" s="233" t="s">
        <v>187</v>
      </c>
      <c r="G169" s="39"/>
      <c r="H169" s="39"/>
      <c r="I169" s="234"/>
      <c r="J169" s="39"/>
      <c r="K169" s="39"/>
      <c r="L169" s="43"/>
      <c r="M169" s="235"/>
      <c r="N169" s="236"/>
      <c r="O169" s="90"/>
      <c r="P169" s="90"/>
      <c r="Q169" s="90"/>
      <c r="R169" s="90"/>
      <c r="S169" s="90"/>
      <c r="T169" s="91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  <c r="AE169" s="37"/>
      <c r="AT169" s="16" t="s">
        <v>130</v>
      </c>
      <c r="AU169" s="16" t="s">
        <v>125</v>
      </c>
    </row>
    <row r="170" s="13" customFormat="1">
      <c r="A170" s="13"/>
      <c r="B170" s="237"/>
      <c r="C170" s="238"/>
      <c r="D170" s="232" t="s">
        <v>145</v>
      </c>
      <c r="E170" s="239" t="s">
        <v>1</v>
      </c>
      <c r="F170" s="240" t="s">
        <v>190</v>
      </c>
      <c r="G170" s="238"/>
      <c r="H170" s="241">
        <v>73.739999999999995</v>
      </c>
      <c r="I170" s="242"/>
      <c r="J170" s="238"/>
      <c r="K170" s="238"/>
      <c r="L170" s="243"/>
      <c r="M170" s="244"/>
      <c r="N170" s="245"/>
      <c r="O170" s="245"/>
      <c r="P170" s="245"/>
      <c r="Q170" s="245"/>
      <c r="R170" s="245"/>
      <c r="S170" s="245"/>
      <c r="T170" s="246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T170" s="247" t="s">
        <v>145</v>
      </c>
      <c r="AU170" s="247" t="s">
        <v>125</v>
      </c>
      <c r="AV170" s="13" t="s">
        <v>82</v>
      </c>
      <c r="AW170" s="13" t="s">
        <v>31</v>
      </c>
      <c r="AX170" s="13" t="s">
        <v>73</v>
      </c>
      <c r="AY170" s="247" t="s">
        <v>122</v>
      </c>
    </row>
    <row r="171" s="14" customFormat="1">
      <c r="A171" s="14"/>
      <c r="B171" s="248"/>
      <c r="C171" s="249"/>
      <c r="D171" s="232" t="s">
        <v>145</v>
      </c>
      <c r="E171" s="250" t="s">
        <v>1</v>
      </c>
      <c r="F171" s="251" t="s">
        <v>147</v>
      </c>
      <c r="G171" s="249"/>
      <c r="H171" s="252">
        <v>73.739999999999995</v>
      </c>
      <c r="I171" s="253"/>
      <c r="J171" s="249"/>
      <c r="K171" s="249"/>
      <c r="L171" s="254"/>
      <c r="M171" s="255"/>
      <c r="N171" s="256"/>
      <c r="O171" s="256"/>
      <c r="P171" s="256"/>
      <c r="Q171" s="256"/>
      <c r="R171" s="256"/>
      <c r="S171" s="256"/>
      <c r="T171" s="257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  <c r="AT171" s="258" t="s">
        <v>145</v>
      </c>
      <c r="AU171" s="258" t="s">
        <v>125</v>
      </c>
      <c r="AV171" s="14" t="s">
        <v>121</v>
      </c>
      <c r="AW171" s="14" t="s">
        <v>31</v>
      </c>
      <c r="AX171" s="14" t="s">
        <v>80</v>
      </c>
      <c r="AY171" s="258" t="s">
        <v>122</v>
      </c>
    </row>
    <row r="172" s="2" customFormat="1" ht="49.05" customHeight="1">
      <c r="A172" s="37"/>
      <c r="B172" s="38"/>
      <c r="C172" s="218" t="s">
        <v>191</v>
      </c>
      <c r="D172" s="218" t="s">
        <v>126</v>
      </c>
      <c r="E172" s="219" t="s">
        <v>192</v>
      </c>
      <c r="F172" s="220" t="s">
        <v>193</v>
      </c>
      <c r="G172" s="221" t="s">
        <v>155</v>
      </c>
      <c r="H172" s="222">
        <v>121.5</v>
      </c>
      <c r="I172" s="223"/>
      <c r="J172" s="224">
        <f>ROUND(I172*H172,2)</f>
        <v>0</v>
      </c>
      <c r="K172" s="225"/>
      <c r="L172" s="43"/>
      <c r="M172" s="226" t="s">
        <v>1</v>
      </c>
      <c r="N172" s="227" t="s">
        <v>38</v>
      </c>
      <c r="O172" s="90"/>
      <c r="P172" s="228">
        <f>O172*H172</f>
        <v>0</v>
      </c>
      <c r="Q172" s="228">
        <v>0</v>
      </c>
      <c r="R172" s="228">
        <f>Q172*H172</f>
        <v>0</v>
      </c>
      <c r="S172" s="228">
        <v>0</v>
      </c>
      <c r="T172" s="229">
        <f>S172*H172</f>
        <v>0</v>
      </c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  <c r="AE172" s="37"/>
      <c r="AR172" s="230" t="s">
        <v>121</v>
      </c>
      <c r="AT172" s="230" t="s">
        <v>126</v>
      </c>
      <c r="AU172" s="230" t="s">
        <v>125</v>
      </c>
      <c r="AY172" s="16" t="s">
        <v>122</v>
      </c>
      <c r="BE172" s="231">
        <f>IF(N172="základní",J172,0)</f>
        <v>0</v>
      </c>
      <c r="BF172" s="231">
        <f>IF(N172="snížená",J172,0)</f>
        <v>0</v>
      </c>
      <c r="BG172" s="231">
        <f>IF(N172="zákl. přenesená",J172,0)</f>
        <v>0</v>
      </c>
      <c r="BH172" s="231">
        <f>IF(N172="sníž. přenesená",J172,0)</f>
        <v>0</v>
      </c>
      <c r="BI172" s="231">
        <f>IF(N172="nulová",J172,0)</f>
        <v>0</v>
      </c>
      <c r="BJ172" s="16" t="s">
        <v>80</v>
      </c>
      <c r="BK172" s="231">
        <f>ROUND(I172*H172,2)</f>
        <v>0</v>
      </c>
      <c r="BL172" s="16" t="s">
        <v>121</v>
      </c>
      <c r="BM172" s="230" t="s">
        <v>194</v>
      </c>
    </row>
    <row r="173" s="2" customFormat="1">
      <c r="A173" s="37"/>
      <c r="B173" s="38"/>
      <c r="C173" s="39"/>
      <c r="D173" s="232" t="s">
        <v>130</v>
      </c>
      <c r="E173" s="39"/>
      <c r="F173" s="233" t="s">
        <v>193</v>
      </c>
      <c r="G173" s="39"/>
      <c r="H173" s="39"/>
      <c r="I173" s="234"/>
      <c r="J173" s="39"/>
      <c r="K173" s="39"/>
      <c r="L173" s="43"/>
      <c r="M173" s="235"/>
      <c r="N173" s="236"/>
      <c r="O173" s="90"/>
      <c r="P173" s="90"/>
      <c r="Q173" s="90"/>
      <c r="R173" s="90"/>
      <c r="S173" s="90"/>
      <c r="T173" s="91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  <c r="AE173" s="37"/>
      <c r="AT173" s="16" t="s">
        <v>130</v>
      </c>
      <c r="AU173" s="16" t="s">
        <v>125</v>
      </c>
    </row>
    <row r="174" s="13" customFormat="1">
      <c r="A174" s="13"/>
      <c r="B174" s="237"/>
      <c r="C174" s="238"/>
      <c r="D174" s="232" t="s">
        <v>145</v>
      </c>
      <c r="E174" s="239" t="s">
        <v>1</v>
      </c>
      <c r="F174" s="240" t="s">
        <v>195</v>
      </c>
      <c r="G174" s="238"/>
      <c r="H174" s="241">
        <v>121.5</v>
      </c>
      <c r="I174" s="242"/>
      <c r="J174" s="238"/>
      <c r="K174" s="238"/>
      <c r="L174" s="243"/>
      <c r="M174" s="244"/>
      <c r="N174" s="245"/>
      <c r="O174" s="245"/>
      <c r="P174" s="245"/>
      <c r="Q174" s="245"/>
      <c r="R174" s="245"/>
      <c r="S174" s="245"/>
      <c r="T174" s="246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T174" s="247" t="s">
        <v>145</v>
      </c>
      <c r="AU174" s="247" t="s">
        <v>125</v>
      </c>
      <c r="AV174" s="13" t="s">
        <v>82</v>
      </c>
      <c r="AW174" s="13" t="s">
        <v>31</v>
      </c>
      <c r="AX174" s="13" t="s">
        <v>73</v>
      </c>
      <c r="AY174" s="247" t="s">
        <v>122</v>
      </c>
    </row>
    <row r="175" s="14" customFormat="1">
      <c r="A175" s="14"/>
      <c r="B175" s="248"/>
      <c r="C175" s="249"/>
      <c r="D175" s="232" t="s">
        <v>145</v>
      </c>
      <c r="E175" s="250" t="s">
        <v>1</v>
      </c>
      <c r="F175" s="251" t="s">
        <v>147</v>
      </c>
      <c r="G175" s="249"/>
      <c r="H175" s="252">
        <v>121.5</v>
      </c>
      <c r="I175" s="253"/>
      <c r="J175" s="249"/>
      <c r="K175" s="249"/>
      <c r="L175" s="254"/>
      <c r="M175" s="255"/>
      <c r="N175" s="256"/>
      <c r="O175" s="256"/>
      <c r="P175" s="256"/>
      <c r="Q175" s="256"/>
      <c r="R175" s="256"/>
      <c r="S175" s="256"/>
      <c r="T175" s="257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  <c r="AE175" s="14"/>
      <c r="AT175" s="258" t="s">
        <v>145</v>
      </c>
      <c r="AU175" s="258" t="s">
        <v>125</v>
      </c>
      <c r="AV175" s="14" t="s">
        <v>121</v>
      </c>
      <c r="AW175" s="14" t="s">
        <v>31</v>
      </c>
      <c r="AX175" s="14" t="s">
        <v>80</v>
      </c>
      <c r="AY175" s="258" t="s">
        <v>122</v>
      </c>
    </row>
    <row r="176" s="2" customFormat="1" ht="24.15" customHeight="1">
      <c r="A176" s="37"/>
      <c r="B176" s="38"/>
      <c r="C176" s="218" t="s">
        <v>196</v>
      </c>
      <c r="D176" s="218" t="s">
        <v>126</v>
      </c>
      <c r="E176" s="219" t="s">
        <v>197</v>
      </c>
      <c r="F176" s="220" t="s">
        <v>198</v>
      </c>
      <c r="G176" s="221" t="s">
        <v>199</v>
      </c>
      <c r="H176" s="222">
        <v>288</v>
      </c>
      <c r="I176" s="223"/>
      <c r="J176" s="224">
        <f>ROUND(I176*H176,2)</f>
        <v>0</v>
      </c>
      <c r="K176" s="225"/>
      <c r="L176" s="43"/>
      <c r="M176" s="226" t="s">
        <v>1</v>
      </c>
      <c r="N176" s="227" t="s">
        <v>38</v>
      </c>
      <c r="O176" s="90"/>
      <c r="P176" s="228">
        <f>O176*H176</f>
        <v>0</v>
      </c>
      <c r="Q176" s="228">
        <v>0</v>
      </c>
      <c r="R176" s="228">
        <f>Q176*H176</f>
        <v>0</v>
      </c>
      <c r="S176" s="228">
        <v>0</v>
      </c>
      <c r="T176" s="229">
        <f>S176*H176</f>
        <v>0</v>
      </c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  <c r="AE176" s="37"/>
      <c r="AR176" s="230" t="s">
        <v>121</v>
      </c>
      <c r="AT176" s="230" t="s">
        <v>126</v>
      </c>
      <c r="AU176" s="230" t="s">
        <v>125</v>
      </c>
      <c r="AY176" s="16" t="s">
        <v>122</v>
      </c>
      <c r="BE176" s="231">
        <f>IF(N176="základní",J176,0)</f>
        <v>0</v>
      </c>
      <c r="BF176" s="231">
        <f>IF(N176="snížená",J176,0)</f>
        <v>0</v>
      </c>
      <c r="BG176" s="231">
        <f>IF(N176="zákl. přenesená",J176,0)</f>
        <v>0</v>
      </c>
      <c r="BH176" s="231">
        <f>IF(N176="sníž. přenesená",J176,0)</f>
        <v>0</v>
      </c>
      <c r="BI176" s="231">
        <f>IF(N176="nulová",J176,0)</f>
        <v>0</v>
      </c>
      <c r="BJ176" s="16" t="s">
        <v>80</v>
      </c>
      <c r="BK176" s="231">
        <f>ROUND(I176*H176,2)</f>
        <v>0</v>
      </c>
      <c r="BL176" s="16" t="s">
        <v>121</v>
      </c>
      <c r="BM176" s="230" t="s">
        <v>200</v>
      </c>
    </row>
    <row r="177" s="2" customFormat="1">
      <c r="A177" s="37"/>
      <c r="B177" s="38"/>
      <c r="C177" s="39"/>
      <c r="D177" s="232" t="s">
        <v>130</v>
      </c>
      <c r="E177" s="39"/>
      <c r="F177" s="233" t="s">
        <v>198</v>
      </c>
      <c r="G177" s="39"/>
      <c r="H177" s="39"/>
      <c r="I177" s="234"/>
      <c r="J177" s="39"/>
      <c r="K177" s="39"/>
      <c r="L177" s="43"/>
      <c r="M177" s="235"/>
      <c r="N177" s="236"/>
      <c r="O177" s="90"/>
      <c r="P177" s="90"/>
      <c r="Q177" s="90"/>
      <c r="R177" s="90"/>
      <c r="S177" s="90"/>
      <c r="T177" s="91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  <c r="AE177" s="37"/>
      <c r="AT177" s="16" t="s">
        <v>130</v>
      </c>
      <c r="AU177" s="16" t="s">
        <v>125</v>
      </c>
    </row>
    <row r="178" s="13" customFormat="1">
      <c r="A178" s="13"/>
      <c r="B178" s="237"/>
      <c r="C178" s="238"/>
      <c r="D178" s="232" t="s">
        <v>145</v>
      </c>
      <c r="E178" s="239" t="s">
        <v>1</v>
      </c>
      <c r="F178" s="240" t="s">
        <v>201</v>
      </c>
      <c r="G178" s="238"/>
      <c r="H178" s="241">
        <v>288</v>
      </c>
      <c r="I178" s="242"/>
      <c r="J178" s="238"/>
      <c r="K178" s="238"/>
      <c r="L178" s="243"/>
      <c r="M178" s="244"/>
      <c r="N178" s="245"/>
      <c r="O178" s="245"/>
      <c r="P178" s="245"/>
      <c r="Q178" s="245"/>
      <c r="R178" s="245"/>
      <c r="S178" s="245"/>
      <c r="T178" s="246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T178" s="247" t="s">
        <v>145</v>
      </c>
      <c r="AU178" s="247" t="s">
        <v>125</v>
      </c>
      <c r="AV178" s="13" t="s">
        <v>82</v>
      </c>
      <c r="AW178" s="13" t="s">
        <v>31</v>
      </c>
      <c r="AX178" s="13" t="s">
        <v>73</v>
      </c>
      <c r="AY178" s="247" t="s">
        <v>122</v>
      </c>
    </row>
    <row r="179" s="14" customFormat="1">
      <c r="A179" s="14"/>
      <c r="B179" s="248"/>
      <c r="C179" s="249"/>
      <c r="D179" s="232" t="s">
        <v>145</v>
      </c>
      <c r="E179" s="250" t="s">
        <v>1</v>
      </c>
      <c r="F179" s="251" t="s">
        <v>147</v>
      </c>
      <c r="G179" s="249"/>
      <c r="H179" s="252">
        <v>288</v>
      </c>
      <c r="I179" s="253"/>
      <c r="J179" s="249"/>
      <c r="K179" s="249"/>
      <c r="L179" s="254"/>
      <c r="M179" s="255"/>
      <c r="N179" s="256"/>
      <c r="O179" s="256"/>
      <c r="P179" s="256"/>
      <c r="Q179" s="256"/>
      <c r="R179" s="256"/>
      <c r="S179" s="256"/>
      <c r="T179" s="257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  <c r="AE179" s="14"/>
      <c r="AT179" s="258" t="s">
        <v>145</v>
      </c>
      <c r="AU179" s="258" t="s">
        <v>125</v>
      </c>
      <c r="AV179" s="14" t="s">
        <v>121</v>
      </c>
      <c r="AW179" s="14" t="s">
        <v>31</v>
      </c>
      <c r="AX179" s="14" t="s">
        <v>80</v>
      </c>
      <c r="AY179" s="258" t="s">
        <v>122</v>
      </c>
    </row>
    <row r="180" s="2" customFormat="1" ht="33" customHeight="1">
      <c r="A180" s="37"/>
      <c r="B180" s="38"/>
      <c r="C180" s="218" t="s">
        <v>202</v>
      </c>
      <c r="D180" s="218" t="s">
        <v>126</v>
      </c>
      <c r="E180" s="219" t="s">
        <v>203</v>
      </c>
      <c r="F180" s="220" t="s">
        <v>204</v>
      </c>
      <c r="G180" s="221" t="s">
        <v>205</v>
      </c>
      <c r="H180" s="222">
        <v>12</v>
      </c>
      <c r="I180" s="223"/>
      <c r="J180" s="224">
        <f>ROUND(I180*H180,2)</f>
        <v>0</v>
      </c>
      <c r="K180" s="225"/>
      <c r="L180" s="43"/>
      <c r="M180" s="226" t="s">
        <v>1</v>
      </c>
      <c r="N180" s="227" t="s">
        <v>38</v>
      </c>
      <c r="O180" s="90"/>
      <c r="P180" s="228">
        <f>O180*H180</f>
        <v>0</v>
      </c>
      <c r="Q180" s="228">
        <v>0</v>
      </c>
      <c r="R180" s="228">
        <f>Q180*H180</f>
        <v>0</v>
      </c>
      <c r="S180" s="228">
        <v>0</v>
      </c>
      <c r="T180" s="229">
        <f>S180*H180</f>
        <v>0</v>
      </c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  <c r="AE180" s="37"/>
      <c r="AR180" s="230" t="s">
        <v>121</v>
      </c>
      <c r="AT180" s="230" t="s">
        <v>126</v>
      </c>
      <c r="AU180" s="230" t="s">
        <v>125</v>
      </c>
      <c r="AY180" s="16" t="s">
        <v>122</v>
      </c>
      <c r="BE180" s="231">
        <f>IF(N180="základní",J180,0)</f>
        <v>0</v>
      </c>
      <c r="BF180" s="231">
        <f>IF(N180="snížená",J180,0)</f>
        <v>0</v>
      </c>
      <c r="BG180" s="231">
        <f>IF(N180="zákl. přenesená",J180,0)</f>
        <v>0</v>
      </c>
      <c r="BH180" s="231">
        <f>IF(N180="sníž. přenesená",J180,0)</f>
        <v>0</v>
      </c>
      <c r="BI180" s="231">
        <f>IF(N180="nulová",J180,0)</f>
        <v>0</v>
      </c>
      <c r="BJ180" s="16" t="s">
        <v>80</v>
      </c>
      <c r="BK180" s="231">
        <f>ROUND(I180*H180,2)</f>
        <v>0</v>
      </c>
      <c r="BL180" s="16" t="s">
        <v>121</v>
      </c>
      <c r="BM180" s="230" t="s">
        <v>206</v>
      </c>
    </row>
    <row r="181" s="2" customFormat="1">
      <c r="A181" s="37"/>
      <c r="B181" s="38"/>
      <c r="C181" s="39"/>
      <c r="D181" s="232" t="s">
        <v>130</v>
      </c>
      <c r="E181" s="39"/>
      <c r="F181" s="233" t="s">
        <v>204</v>
      </c>
      <c r="G181" s="39"/>
      <c r="H181" s="39"/>
      <c r="I181" s="234"/>
      <c r="J181" s="39"/>
      <c r="K181" s="39"/>
      <c r="L181" s="43"/>
      <c r="M181" s="235"/>
      <c r="N181" s="236"/>
      <c r="O181" s="90"/>
      <c r="P181" s="90"/>
      <c r="Q181" s="90"/>
      <c r="R181" s="90"/>
      <c r="S181" s="90"/>
      <c r="T181" s="91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  <c r="AE181" s="37"/>
      <c r="AT181" s="16" t="s">
        <v>130</v>
      </c>
      <c r="AU181" s="16" t="s">
        <v>125</v>
      </c>
    </row>
    <row r="182" s="2" customFormat="1" ht="66.75" customHeight="1">
      <c r="A182" s="37"/>
      <c r="B182" s="38"/>
      <c r="C182" s="218" t="s">
        <v>207</v>
      </c>
      <c r="D182" s="218" t="s">
        <v>126</v>
      </c>
      <c r="E182" s="219" t="s">
        <v>208</v>
      </c>
      <c r="F182" s="220" t="s">
        <v>209</v>
      </c>
      <c r="G182" s="221" t="s">
        <v>132</v>
      </c>
      <c r="H182" s="222">
        <v>6</v>
      </c>
      <c r="I182" s="223"/>
      <c r="J182" s="224">
        <f>ROUND(I182*H182,2)</f>
        <v>0</v>
      </c>
      <c r="K182" s="225"/>
      <c r="L182" s="43"/>
      <c r="M182" s="226" t="s">
        <v>1</v>
      </c>
      <c r="N182" s="227" t="s">
        <v>38</v>
      </c>
      <c r="O182" s="90"/>
      <c r="P182" s="228">
        <f>O182*H182</f>
        <v>0</v>
      </c>
      <c r="Q182" s="228">
        <v>0</v>
      </c>
      <c r="R182" s="228">
        <f>Q182*H182</f>
        <v>0</v>
      </c>
      <c r="S182" s="228">
        <v>0</v>
      </c>
      <c r="T182" s="229">
        <f>S182*H182</f>
        <v>0</v>
      </c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  <c r="AE182" s="37"/>
      <c r="AR182" s="230" t="s">
        <v>121</v>
      </c>
      <c r="AT182" s="230" t="s">
        <v>126</v>
      </c>
      <c r="AU182" s="230" t="s">
        <v>125</v>
      </c>
      <c r="AY182" s="16" t="s">
        <v>122</v>
      </c>
      <c r="BE182" s="231">
        <f>IF(N182="základní",J182,0)</f>
        <v>0</v>
      </c>
      <c r="BF182" s="231">
        <f>IF(N182="snížená",J182,0)</f>
        <v>0</v>
      </c>
      <c r="BG182" s="231">
        <f>IF(N182="zákl. přenesená",J182,0)</f>
        <v>0</v>
      </c>
      <c r="BH182" s="231">
        <f>IF(N182="sníž. přenesená",J182,0)</f>
        <v>0</v>
      </c>
      <c r="BI182" s="231">
        <f>IF(N182="nulová",J182,0)</f>
        <v>0</v>
      </c>
      <c r="BJ182" s="16" t="s">
        <v>80</v>
      </c>
      <c r="BK182" s="231">
        <f>ROUND(I182*H182,2)</f>
        <v>0</v>
      </c>
      <c r="BL182" s="16" t="s">
        <v>121</v>
      </c>
      <c r="BM182" s="230" t="s">
        <v>210</v>
      </c>
    </row>
    <row r="183" s="2" customFormat="1">
      <c r="A183" s="37"/>
      <c r="B183" s="38"/>
      <c r="C183" s="39"/>
      <c r="D183" s="232" t="s">
        <v>130</v>
      </c>
      <c r="E183" s="39"/>
      <c r="F183" s="233" t="s">
        <v>211</v>
      </c>
      <c r="G183" s="39"/>
      <c r="H183" s="39"/>
      <c r="I183" s="234"/>
      <c r="J183" s="39"/>
      <c r="K183" s="39"/>
      <c r="L183" s="43"/>
      <c r="M183" s="235"/>
      <c r="N183" s="236"/>
      <c r="O183" s="90"/>
      <c r="P183" s="90"/>
      <c r="Q183" s="90"/>
      <c r="R183" s="90"/>
      <c r="S183" s="90"/>
      <c r="T183" s="91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  <c r="AE183" s="37"/>
      <c r="AT183" s="16" t="s">
        <v>130</v>
      </c>
      <c r="AU183" s="16" t="s">
        <v>125</v>
      </c>
    </row>
    <row r="184" s="2" customFormat="1" ht="24.15" customHeight="1">
      <c r="A184" s="37"/>
      <c r="B184" s="38"/>
      <c r="C184" s="218" t="s">
        <v>212</v>
      </c>
      <c r="D184" s="218" t="s">
        <v>126</v>
      </c>
      <c r="E184" s="219" t="s">
        <v>213</v>
      </c>
      <c r="F184" s="220" t="s">
        <v>214</v>
      </c>
      <c r="G184" s="221" t="s">
        <v>188</v>
      </c>
      <c r="H184" s="222">
        <v>161.87000000000001</v>
      </c>
      <c r="I184" s="223"/>
      <c r="J184" s="224">
        <f>ROUND(I184*H184,2)</f>
        <v>0</v>
      </c>
      <c r="K184" s="225"/>
      <c r="L184" s="43"/>
      <c r="M184" s="226" t="s">
        <v>1</v>
      </c>
      <c r="N184" s="227" t="s">
        <v>38</v>
      </c>
      <c r="O184" s="90"/>
      <c r="P184" s="228">
        <f>O184*H184</f>
        <v>0</v>
      </c>
      <c r="Q184" s="228">
        <v>0</v>
      </c>
      <c r="R184" s="228">
        <f>Q184*H184</f>
        <v>0</v>
      </c>
      <c r="S184" s="228">
        <v>0</v>
      </c>
      <c r="T184" s="229">
        <f>S184*H184</f>
        <v>0</v>
      </c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  <c r="AE184" s="37"/>
      <c r="AR184" s="230" t="s">
        <v>121</v>
      </c>
      <c r="AT184" s="230" t="s">
        <v>126</v>
      </c>
      <c r="AU184" s="230" t="s">
        <v>125</v>
      </c>
      <c r="AY184" s="16" t="s">
        <v>122</v>
      </c>
      <c r="BE184" s="231">
        <f>IF(N184="základní",J184,0)</f>
        <v>0</v>
      </c>
      <c r="BF184" s="231">
        <f>IF(N184="snížená",J184,0)</f>
        <v>0</v>
      </c>
      <c r="BG184" s="231">
        <f>IF(N184="zákl. přenesená",J184,0)</f>
        <v>0</v>
      </c>
      <c r="BH184" s="231">
        <f>IF(N184="sníž. přenesená",J184,0)</f>
        <v>0</v>
      </c>
      <c r="BI184" s="231">
        <f>IF(N184="nulová",J184,0)</f>
        <v>0</v>
      </c>
      <c r="BJ184" s="16" t="s">
        <v>80</v>
      </c>
      <c r="BK184" s="231">
        <f>ROUND(I184*H184,2)</f>
        <v>0</v>
      </c>
      <c r="BL184" s="16" t="s">
        <v>121</v>
      </c>
      <c r="BM184" s="230" t="s">
        <v>215</v>
      </c>
    </row>
    <row r="185" s="2" customFormat="1">
      <c r="A185" s="37"/>
      <c r="B185" s="38"/>
      <c r="C185" s="39"/>
      <c r="D185" s="232" t="s">
        <v>130</v>
      </c>
      <c r="E185" s="39"/>
      <c r="F185" s="233" t="s">
        <v>214</v>
      </c>
      <c r="G185" s="39"/>
      <c r="H185" s="39"/>
      <c r="I185" s="234"/>
      <c r="J185" s="39"/>
      <c r="K185" s="39"/>
      <c r="L185" s="43"/>
      <c r="M185" s="235"/>
      <c r="N185" s="236"/>
      <c r="O185" s="90"/>
      <c r="P185" s="90"/>
      <c r="Q185" s="90"/>
      <c r="R185" s="90"/>
      <c r="S185" s="90"/>
      <c r="T185" s="91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  <c r="AE185" s="37"/>
      <c r="AT185" s="16" t="s">
        <v>130</v>
      </c>
      <c r="AU185" s="16" t="s">
        <v>125</v>
      </c>
    </row>
    <row r="186" s="13" customFormat="1">
      <c r="A186" s="13"/>
      <c r="B186" s="237"/>
      <c r="C186" s="238"/>
      <c r="D186" s="232" t="s">
        <v>145</v>
      </c>
      <c r="E186" s="239" t="s">
        <v>1</v>
      </c>
      <c r="F186" s="240" t="s">
        <v>216</v>
      </c>
      <c r="G186" s="238"/>
      <c r="H186" s="241">
        <v>161.87000000000001</v>
      </c>
      <c r="I186" s="242"/>
      <c r="J186" s="238"/>
      <c r="K186" s="238"/>
      <c r="L186" s="243"/>
      <c r="M186" s="244"/>
      <c r="N186" s="245"/>
      <c r="O186" s="245"/>
      <c r="P186" s="245"/>
      <c r="Q186" s="245"/>
      <c r="R186" s="245"/>
      <c r="S186" s="245"/>
      <c r="T186" s="246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T186" s="247" t="s">
        <v>145</v>
      </c>
      <c r="AU186" s="247" t="s">
        <v>125</v>
      </c>
      <c r="AV186" s="13" t="s">
        <v>82</v>
      </c>
      <c r="AW186" s="13" t="s">
        <v>31</v>
      </c>
      <c r="AX186" s="13" t="s">
        <v>73</v>
      </c>
      <c r="AY186" s="247" t="s">
        <v>122</v>
      </c>
    </row>
    <row r="187" s="14" customFormat="1">
      <c r="A187" s="14"/>
      <c r="B187" s="248"/>
      <c r="C187" s="249"/>
      <c r="D187" s="232" t="s">
        <v>145</v>
      </c>
      <c r="E187" s="250" t="s">
        <v>1</v>
      </c>
      <c r="F187" s="251" t="s">
        <v>147</v>
      </c>
      <c r="G187" s="249"/>
      <c r="H187" s="252">
        <v>161.87000000000001</v>
      </c>
      <c r="I187" s="253"/>
      <c r="J187" s="249"/>
      <c r="K187" s="249"/>
      <c r="L187" s="254"/>
      <c r="M187" s="255"/>
      <c r="N187" s="256"/>
      <c r="O187" s="256"/>
      <c r="P187" s="256"/>
      <c r="Q187" s="256"/>
      <c r="R187" s="256"/>
      <c r="S187" s="256"/>
      <c r="T187" s="257"/>
      <c r="U187" s="14"/>
      <c r="V187" s="14"/>
      <c r="W187" s="14"/>
      <c r="X187" s="14"/>
      <c r="Y187" s="14"/>
      <c r="Z187" s="14"/>
      <c r="AA187" s="14"/>
      <c r="AB187" s="14"/>
      <c r="AC187" s="14"/>
      <c r="AD187" s="14"/>
      <c r="AE187" s="14"/>
      <c r="AT187" s="258" t="s">
        <v>145</v>
      </c>
      <c r="AU187" s="258" t="s">
        <v>125</v>
      </c>
      <c r="AV187" s="14" t="s">
        <v>121</v>
      </c>
      <c r="AW187" s="14" t="s">
        <v>31</v>
      </c>
      <c r="AX187" s="14" t="s">
        <v>80</v>
      </c>
      <c r="AY187" s="258" t="s">
        <v>122</v>
      </c>
    </row>
    <row r="188" s="2" customFormat="1" ht="24.15" customHeight="1">
      <c r="A188" s="37"/>
      <c r="B188" s="38"/>
      <c r="C188" s="218" t="s">
        <v>182</v>
      </c>
      <c r="D188" s="218" t="s">
        <v>126</v>
      </c>
      <c r="E188" s="219" t="s">
        <v>217</v>
      </c>
      <c r="F188" s="220" t="s">
        <v>218</v>
      </c>
      <c r="G188" s="221" t="s">
        <v>188</v>
      </c>
      <c r="H188" s="222">
        <v>351.98000000000002</v>
      </c>
      <c r="I188" s="223"/>
      <c r="J188" s="224">
        <f>ROUND(I188*H188,2)</f>
        <v>0</v>
      </c>
      <c r="K188" s="225"/>
      <c r="L188" s="43"/>
      <c r="M188" s="226" t="s">
        <v>1</v>
      </c>
      <c r="N188" s="227" t="s">
        <v>38</v>
      </c>
      <c r="O188" s="90"/>
      <c r="P188" s="228">
        <f>O188*H188</f>
        <v>0</v>
      </c>
      <c r="Q188" s="228">
        <v>0</v>
      </c>
      <c r="R188" s="228">
        <f>Q188*H188</f>
        <v>0</v>
      </c>
      <c r="S188" s="228">
        <v>0</v>
      </c>
      <c r="T188" s="229">
        <f>S188*H188</f>
        <v>0</v>
      </c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  <c r="AE188" s="37"/>
      <c r="AR188" s="230" t="s">
        <v>121</v>
      </c>
      <c r="AT188" s="230" t="s">
        <v>126</v>
      </c>
      <c r="AU188" s="230" t="s">
        <v>125</v>
      </c>
      <c r="AY188" s="16" t="s">
        <v>122</v>
      </c>
      <c r="BE188" s="231">
        <f>IF(N188="základní",J188,0)</f>
        <v>0</v>
      </c>
      <c r="BF188" s="231">
        <f>IF(N188="snížená",J188,0)</f>
        <v>0</v>
      </c>
      <c r="BG188" s="231">
        <f>IF(N188="zákl. přenesená",J188,0)</f>
        <v>0</v>
      </c>
      <c r="BH188" s="231">
        <f>IF(N188="sníž. přenesená",J188,0)</f>
        <v>0</v>
      </c>
      <c r="BI188" s="231">
        <f>IF(N188="nulová",J188,0)</f>
        <v>0</v>
      </c>
      <c r="BJ188" s="16" t="s">
        <v>80</v>
      </c>
      <c r="BK188" s="231">
        <f>ROUND(I188*H188,2)</f>
        <v>0</v>
      </c>
      <c r="BL188" s="16" t="s">
        <v>121</v>
      </c>
      <c r="BM188" s="230" t="s">
        <v>219</v>
      </c>
    </row>
    <row r="189" s="2" customFormat="1">
      <c r="A189" s="37"/>
      <c r="B189" s="38"/>
      <c r="C189" s="39"/>
      <c r="D189" s="232" t="s">
        <v>130</v>
      </c>
      <c r="E189" s="39"/>
      <c r="F189" s="233" t="s">
        <v>218</v>
      </c>
      <c r="G189" s="39"/>
      <c r="H189" s="39"/>
      <c r="I189" s="234"/>
      <c r="J189" s="39"/>
      <c r="K189" s="39"/>
      <c r="L189" s="43"/>
      <c r="M189" s="235"/>
      <c r="N189" s="236"/>
      <c r="O189" s="90"/>
      <c r="P189" s="90"/>
      <c r="Q189" s="90"/>
      <c r="R189" s="90"/>
      <c r="S189" s="90"/>
      <c r="T189" s="91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  <c r="AE189" s="37"/>
      <c r="AT189" s="16" t="s">
        <v>130</v>
      </c>
      <c r="AU189" s="16" t="s">
        <v>125</v>
      </c>
    </row>
    <row r="190" s="13" customFormat="1">
      <c r="A190" s="13"/>
      <c r="B190" s="237"/>
      <c r="C190" s="238"/>
      <c r="D190" s="232" t="s">
        <v>145</v>
      </c>
      <c r="E190" s="239" t="s">
        <v>1</v>
      </c>
      <c r="F190" s="240" t="s">
        <v>220</v>
      </c>
      <c r="G190" s="238"/>
      <c r="H190" s="241">
        <v>351.98000000000002</v>
      </c>
      <c r="I190" s="242"/>
      <c r="J190" s="238"/>
      <c r="K190" s="238"/>
      <c r="L190" s="243"/>
      <c r="M190" s="244"/>
      <c r="N190" s="245"/>
      <c r="O190" s="245"/>
      <c r="P190" s="245"/>
      <c r="Q190" s="245"/>
      <c r="R190" s="245"/>
      <c r="S190" s="245"/>
      <c r="T190" s="246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T190" s="247" t="s">
        <v>145</v>
      </c>
      <c r="AU190" s="247" t="s">
        <v>125</v>
      </c>
      <c r="AV190" s="13" t="s">
        <v>82</v>
      </c>
      <c r="AW190" s="13" t="s">
        <v>31</v>
      </c>
      <c r="AX190" s="13" t="s">
        <v>73</v>
      </c>
      <c r="AY190" s="247" t="s">
        <v>122</v>
      </c>
    </row>
    <row r="191" s="14" customFormat="1">
      <c r="A191" s="14"/>
      <c r="B191" s="248"/>
      <c r="C191" s="249"/>
      <c r="D191" s="232" t="s">
        <v>145</v>
      </c>
      <c r="E191" s="250" t="s">
        <v>1</v>
      </c>
      <c r="F191" s="251" t="s">
        <v>147</v>
      </c>
      <c r="G191" s="249"/>
      <c r="H191" s="252">
        <v>351.98000000000002</v>
      </c>
      <c r="I191" s="253"/>
      <c r="J191" s="249"/>
      <c r="K191" s="249"/>
      <c r="L191" s="254"/>
      <c r="M191" s="255"/>
      <c r="N191" s="256"/>
      <c r="O191" s="256"/>
      <c r="P191" s="256"/>
      <c r="Q191" s="256"/>
      <c r="R191" s="256"/>
      <c r="S191" s="256"/>
      <c r="T191" s="257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  <c r="AE191" s="14"/>
      <c r="AT191" s="258" t="s">
        <v>145</v>
      </c>
      <c r="AU191" s="258" t="s">
        <v>125</v>
      </c>
      <c r="AV191" s="14" t="s">
        <v>121</v>
      </c>
      <c r="AW191" s="14" t="s">
        <v>31</v>
      </c>
      <c r="AX191" s="14" t="s">
        <v>80</v>
      </c>
      <c r="AY191" s="258" t="s">
        <v>122</v>
      </c>
    </row>
    <row r="192" s="2" customFormat="1" ht="33" customHeight="1">
      <c r="A192" s="37"/>
      <c r="B192" s="38"/>
      <c r="C192" s="218" t="s">
        <v>221</v>
      </c>
      <c r="D192" s="218" t="s">
        <v>126</v>
      </c>
      <c r="E192" s="219" t="s">
        <v>222</v>
      </c>
      <c r="F192" s="220" t="s">
        <v>223</v>
      </c>
      <c r="G192" s="221" t="s">
        <v>188</v>
      </c>
      <c r="H192" s="222">
        <v>6</v>
      </c>
      <c r="I192" s="223"/>
      <c r="J192" s="224">
        <f>ROUND(I192*H192,2)</f>
        <v>0</v>
      </c>
      <c r="K192" s="225"/>
      <c r="L192" s="43"/>
      <c r="M192" s="226" t="s">
        <v>1</v>
      </c>
      <c r="N192" s="227" t="s">
        <v>38</v>
      </c>
      <c r="O192" s="90"/>
      <c r="P192" s="228">
        <f>O192*H192</f>
        <v>0</v>
      </c>
      <c r="Q192" s="228">
        <v>0</v>
      </c>
      <c r="R192" s="228">
        <f>Q192*H192</f>
        <v>0</v>
      </c>
      <c r="S192" s="228">
        <v>0</v>
      </c>
      <c r="T192" s="229">
        <f>S192*H192</f>
        <v>0</v>
      </c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  <c r="AE192" s="37"/>
      <c r="AR192" s="230" t="s">
        <v>121</v>
      </c>
      <c r="AT192" s="230" t="s">
        <v>126</v>
      </c>
      <c r="AU192" s="230" t="s">
        <v>125</v>
      </c>
      <c r="AY192" s="16" t="s">
        <v>122</v>
      </c>
      <c r="BE192" s="231">
        <f>IF(N192="základní",J192,0)</f>
        <v>0</v>
      </c>
      <c r="BF192" s="231">
        <f>IF(N192="snížená",J192,0)</f>
        <v>0</v>
      </c>
      <c r="BG192" s="231">
        <f>IF(N192="zákl. přenesená",J192,0)</f>
        <v>0</v>
      </c>
      <c r="BH192" s="231">
        <f>IF(N192="sníž. přenesená",J192,0)</f>
        <v>0</v>
      </c>
      <c r="BI192" s="231">
        <f>IF(N192="nulová",J192,0)</f>
        <v>0</v>
      </c>
      <c r="BJ192" s="16" t="s">
        <v>80</v>
      </c>
      <c r="BK192" s="231">
        <f>ROUND(I192*H192,2)</f>
        <v>0</v>
      </c>
      <c r="BL192" s="16" t="s">
        <v>121</v>
      </c>
      <c r="BM192" s="230" t="s">
        <v>224</v>
      </c>
    </row>
    <row r="193" s="2" customFormat="1">
      <c r="A193" s="37"/>
      <c r="B193" s="38"/>
      <c r="C193" s="39"/>
      <c r="D193" s="232" t="s">
        <v>130</v>
      </c>
      <c r="E193" s="39"/>
      <c r="F193" s="233" t="s">
        <v>223</v>
      </c>
      <c r="G193" s="39"/>
      <c r="H193" s="39"/>
      <c r="I193" s="234"/>
      <c r="J193" s="39"/>
      <c r="K193" s="39"/>
      <c r="L193" s="43"/>
      <c r="M193" s="235"/>
      <c r="N193" s="236"/>
      <c r="O193" s="90"/>
      <c r="P193" s="90"/>
      <c r="Q193" s="90"/>
      <c r="R193" s="90"/>
      <c r="S193" s="90"/>
      <c r="T193" s="91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  <c r="AE193" s="37"/>
      <c r="AT193" s="16" t="s">
        <v>130</v>
      </c>
      <c r="AU193" s="16" t="s">
        <v>125</v>
      </c>
    </row>
    <row r="194" s="2" customFormat="1" ht="37.8" customHeight="1">
      <c r="A194" s="37"/>
      <c r="B194" s="38"/>
      <c r="C194" s="218" t="s">
        <v>225</v>
      </c>
      <c r="D194" s="218" t="s">
        <v>126</v>
      </c>
      <c r="E194" s="219" t="s">
        <v>226</v>
      </c>
      <c r="F194" s="220" t="s">
        <v>227</v>
      </c>
      <c r="G194" s="221" t="s">
        <v>188</v>
      </c>
      <c r="H194" s="222">
        <v>32</v>
      </c>
      <c r="I194" s="223"/>
      <c r="J194" s="224">
        <f>ROUND(I194*H194,2)</f>
        <v>0</v>
      </c>
      <c r="K194" s="225"/>
      <c r="L194" s="43"/>
      <c r="M194" s="226" t="s">
        <v>1</v>
      </c>
      <c r="N194" s="227" t="s">
        <v>38</v>
      </c>
      <c r="O194" s="90"/>
      <c r="P194" s="228">
        <f>O194*H194</f>
        <v>0</v>
      </c>
      <c r="Q194" s="228">
        <v>0</v>
      </c>
      <c r="R194" s="228">
        <f>Q194*H194</f>
        <v>0</v>
      </c>
      <c r="S194" s="228">
        <v>0</v>
      </c>
      <c r="T194" s="229">
        <f>S194*H194</f>
        <v>0</v>
      </c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  <c r="AE194" s="37"/>
      <c r="AR194" s="230" t="s">
        <v>121</v>
      </c>
      <c r="AT194" s="230" t="s">
        <v>126</v>
      </c>
      <c r="AU194" s="230" t="s">
        <v>125</v>
      </c>
      <c r="AY194" s="16" t="s">
        <v>122</v>
      </c>
      <c r="BE194" s="231">
        <f>IF(N194="základní",J194,0)</f>
        <v>0</v>
      </c>
      <c r="BF194" s="231">
        <f>IF(N194="snížená",J194,0)</f>
        <v>0</v>
      </c>
      <c r="BG194" s="231">
        <f>IF(N194="zákl. přenesená",J194,0)</f>
        <v>0</v>
      </c>
      <c r="BH194" s="231">
        <f>IF(N194="sníž. přenesená",J194,0)</f>
        <v>0</v>
      </c>
      <c r="BI194" s="231">
        <f>IF(N194="nulová",J194,0)</f>
        <v>0</v>
      </c>
      <c r="BJ194" s="16" t="s">
        <v>80</v>
      </c>
      <c r="BK194" s="231">
        <f>ROUND(I194*H194,2)</f>
        <v>0</v>
      </c>
      <c r="BL194" s="16" t="s">
        <v>121</v>
      </c>
      <c r="BM194" s="230" t="s">
        <v>228</v>
      </c>
    </row>
    <row r="195" s="2" customFormat="1">
      <c r="A195" s="37"/>
      <c r="B195" s="38"/>
      <c r="C195" s="39"/>
      <c r="D195" s="232" t="s">
        <v>130</v>
      </c>
      <c r="E195" s="39"/>
      <c r="F195" s="233" t="s">
        <v>227</v>
      </c>
      <c r="G195" s="39"/>
      <c r="H195" s="39"/>
      <c r="I195" s="234"/>
      <c r="J195" s="39"/>
      <c r="K195" s="39"/>
      <c r="L195" s="43"/>
      <c r="M195" s="235"/>
      <c r="N195" s="236"/>
      <c r="O195" s="90"/>
      <c r="P195" s="90"/>
      <c r="Q195" s="90"/>
      <c r="R195" s="90"/>
      <c r="S195" s="90"/>
      <c r="T195" s="91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  <c r="AE195" s="37"/>
      <c r="AT195" s="16" t="s">
        <v>130</v>
      </c>
      <c r="AU195" s="16" t="s">
        <v>125</v>
      </c>
    </row>
    <row r="196" s="13" customFormat="1">
      <c r="A196" s="13"/>
      <c r="B196" s="237"/>
      <c r="C196" s="238"/>
      <c r="D196" s="232" t="s">
        <v>145</v>
      </c>
      <c r="E196" s="239" t="s">
        <v>1</v>
      </c>
      <c r="F196" s="240" t="s">
        <v>229</v>
      </c>
      <c r="G196" s="238"/>
      <c r="H196" s="241">
        <v>32</v>
      </c>
      <c r="I196" s="242"/>
      <c r="J196" s="238"/>
      <c r="K196" s="238"/>
      <c r="L196" s="243"/>
      <c r="M196" s="244"/>
      <c r="N196" s="245"/>
      <c r="O196" s="245"/>
      <c r="P196" s="245"/>
      <c r="Q196" s="245"/>
      <c r="R196" s="245"/>
      <c r="S196" s="245"/>
      <c r="T196" s="246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T196" s="247" t="s">
        <v>145</v>
      </c>
      <c r="AU196" s="247" t="s">
        <v>125</v>
      </c>
      <c r="AV196" s="13" t="s">
        <v>82</v>
      </c>
      <c r="AW196" s="13" t="s">
        <v>31</v>
      </c>
      <c r="AX196" s="13" t="s">
        <v>73</v>
      </c>
      <c r="AY196" s="247" t="s">
        <v>122</v>
      </c>
    </row>
    <row r="197" s="14" customFormat="1">
      <c r="A197" s="14"/>
      <c r="B197" s="248"/>
      <c r="C197" s="249"/>
      <c r="D197" s="232" t="s">
        <v>145</v>
      </c>
      <c r="E197" s="250" t="s">
        <v>1</v>
      </c>
      <c r="F197" s="251" t="s">
        <v>147</v>
      </c>
      <c r="G197" s="249"/>
      <c r="H197" s="252">
        <v>32</v>
      </c>
      <c r="I197" s="253"/>
      <c r="J197" s="249"/>
      <c r="K197" s="249"/>
      <c r="L197" s="254"/>
      <c r="M197" s="255"/>
      <c r="N197" s="256"/>
      <c r="O197" s="256"/>
      <c r="P197" s="256"/>
      <c r="Q197" s="256"/>
      <c r="R197" s="256"/>
      <c r="S197" s="256"/>
      <c r="T197" s="257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  <c r="AE197" s="14"/>
      <c r="AT197" s="258" t="s">
        <v>145</v>
      </c>
      <c r="AU197" s="258" t="s">
        <v>125</v>
      </c>
      <c r="AV197" s="14" t="s">
        <v>121</v>
      </c>
      <c r="AW197" s="14" t="s">
        <v>31</v>
      </c>
      <c r="AX197" s="14" t="s">
        <v>80</v>
      </c>
      <c r="AY197" s="258" t="s">
        <v>122</v>
      </c>
    </row>
    <row r="198" s="2" customFormat="1" ht="49.05" customHeight="1">
      <c r="A198" s="37"/>
      <c r="B198" s="38"/>
      <c r="C198" s="218" t="s">
        <v>178</v>
      </c>
      <c r="D198" s="218" t="s">
        <v>126</v>
      </c>
      <c r="E198" s="219" t="s">
        <v>230</v>
      </c>
      <c r="F198" s="220" t="s">
        <v>231</v>
      </c>
      <c r="G198" s="221" t="s">
        <v>188</v>
      </c>
      <c r="H198" s="222">
        <v>351.97800000000001</v>
      </c>
      <c r="I198" s="223"/>
      <c r="J198" s="224">
        <f>ROUND(I198*H198,2)</f>
        <v>0</v>
      </c>
      <c r="K198" s="225"/>
      <c r="L198" s="43"/>
      <c r="M198" s="226" t="s">
        <v>1</v>
      </c>
      <c r="N198" s="227" t="s">
        <v>38</v>
      </c>
      <c r="O198" s="90"/>
      <c r="P198" s="228">
        <f>O198*H198</f>
        <v>0</v>
      </c>
      <c r="Q198" s="228">
        <v>0</v>
      </c>
      <c r="R198" s="228">
        <f>Q198*H198</f>
        <v>0</v>
      </c>
      <c r="S198" s="228">
        <v>0</v>
      </c>
      <c r="T198" s="229">
        <f>S198*H198</f>
        <v>0</v>
      </c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  <c r="AE198" s="37"/>
      <c r="AR198" s="230" t="s">
        <v>121</v>
      </c>
      <c r="AT198" s="230" t="s">
        <v>126</v>
      </c>
      <c r="AU198" s="230" t="s">
        <v>125</v>
      </c>
      <c r="AY198" s="16" t="s">
        <v>122</v>
      </c>
      <c r="BE198" s="231">
        <f>IF(N198="základní",J198,0)</f>
        <v>0</v>
      </c>
      <c r="BF198" s="231">
        <f>IF(N198="snížená",J198,0)</f>
        <v>0</v>
      </c>
      <c r="BG198" s="231">
        <f>IF(N198="zákl. přenesená",J198,0)</f>
        <v>0</v>
      </c>
      <c r="BH198" s="231">
        <f>IF(N198="sníž. přenesená",J198,0)</f>
        <v>0</v>
      </c>
      <c r="BI198" s="231">
        <f>IF(N198="nulová",J198,0)</f>
        <v>0</v>
      </c>
      <c r="BJ198" s="16" t="s">
        <v>80</v>
      </c>
      <c r="BK198" s="231">
        <f>ROUND(I198*H198,2)</f>
        <v>0</v>
      </c>
      <c r="BL198" s="16" t="s">
        <v>121</v>
      </c>
      <c r="BM198" s="230" t="s">
        <v>232</v>
      </c>
    </row>
    <row r="199" s="2" customFormat="1">
      <c r="A199" s="37"/>
      <c r="B199" s="38"/>
      <c r="C199" s="39"/>
      <c r="D199" s="232" t="s">
        <v>130</v>
      </c>
      <c r="E199" s="39"/>
      <c r="F199" s="233" t="s">
        <v>231</v>
      </c>
      <c r="G199" s="39"/>
      <c r="H199" s="39"/>
      <c r="I199" s="234"/>
      <c r="J199" s="39"/>
      <c r="K199" s="39"/>
      <c r="L199" s="43"/>
      <c r="M199" s="235"/>
      <c r="N199" s="236"/>
      <c r="O199" s="90"/>
      <c r="P199" s="90"/>
      <c r="Q199" s="90"/>
      <c r="R199" s="90"/>
      <c r="S199" s="90"/>
      <c r="T199" s="91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  <c r="AE199" s="37"/>
      <c r="AT199" s="16" t="s">
        <v>130</v>
      </c>
      <c r="AU199" s="16" t="s">
        <v>125</v>
      </c>
    </row>
    <row r="200" s="13" customFormat="1">
      <c r="A200" s="13"/>
      <c r="B200" s="237"/>
      <c r="C200" s="238"/>
      <c r="D200" s="232" t="s">
        <v>145</v>
      </c>
      <c r="E200" s="239" t="s">
        <v>1</v>
      </c>
      <c r="F200" s="240" t="s">
        <v>233</v>
      </c>
      <c r="G200" s="238"/>
      <c r="H200" s="241">
        <v>351.97820000000007</v>
      </c>
      <c r="I200" s="242"/>
      <c r="J200" s="238"/>
      <c r="K200" s="238"/>
      <c r="L200" s="243"/>
      <c r="M200" s="244"/>
      <c r="N200" s="245"/>
      <c r="O200" s="245"/>
      <c r="P200" s="245"/>
      <c r="Q200" s="245"/>
      <c r="R200" s="245"/>
      <c r="S200" s="245"/>
      <c r="T200" s="246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T200" s="247" t="s">
        <v>145</v>
      </c>
      <c r="AU200" s="247" t="s">
        <v>125</v>
      </c>
      <c r="AV200" s="13" t="s">
        <v>82</v>
      </c>
      <c r="AW200" s="13" t="s">
        <v>31</v>
      </c>
      <c r="AX200" s="13" t="s">
        <v>73</v>
      </c>
      <c r="AY200" s="247" t="s">
        <v>122</v>
      </c>
    </row>
    <row r="201" s="14" customFormat="1">
      <c r="A201" s="14"/>
      <c r="B201" s="248"/>
      <c r="C201" s="249"/>
      <c r="D201" s="232" t="s">
        <v>145</v>
      </c>
      <c r="E201" s="250" t="s">
        <v>1</v>
      </c>
      <c r="F201" s="251" t="s">
        <v>147</v>
      </c>
      <c r="G201" s="249"/>
      <c r="H201" s="252">
        <v>351.97820000000007</v>
      </c>
      <c r="I201" s="253"/>
      <c r="J201" s="249"/>
      <c r="K201" s="249"/>
      <c r="L201" s="254"/>
      <c r="M201" s="255"/>
      <c r="N201" s="256"/>
      <c r="O201" s="256"/>
      <c r="P201" s="256"/>
      <c r="Q201" s="256"/>
      <c r="R201" s="256"/>
      <c r="S201" s="256"/>
      <c r="T201" s="257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  <c r="AE201" s="14"/>
      <c r="AT201" s="258" t="s">
        <v>145</v>
      </c>
      <c r="AU201" s="258" t="s">
        <v>125</v>
      </c>
      <c r="AV201" s="14" t="s">
        <v>121</v>
      </c>
      <c r="AW201" s="14" t="s">
        <v>31</v>
      </c>
      <c r="AX201" s="14" t="s">
        <v>80</v>
      </c>
      <c r="AY201" s="258" t="s">
        <v>122</v>
      </c>
    </row>
    <row r="202" s="2" customFormat="1" ht="55.5" customHeight="1">
      <c r="A202" s="37"/>
      <c r="B202" s="38"/>
      <c r="C202" s="218" t="s">
        <v>174</v>
      </c>
      <c r="D202" s="218" t="s">
        <v>126</v>
      </c>
      <c r="E202" s="219" t="s">
        <v>234</v>
      </c>
      <c r="F202" s="220" t="s">
        <v>235</v>
      </c>
      <c r="G202" s="221" t="s">
        <v>188</v>
      </c>
      <c r="H202" s="222">
        <v>1332.489</v>
      </c>
      <c r="I202" s="223"/>
      <c r="J202" s="224">
        <f>ROUND(I202*H202,2)</f>
        <v>0</v>
      </c>
      <c r="K202" s="225"/>
      <c r="L202" s="43"/>
      <c r="M202" s="226" t="s">
        <v>1</v>
      </c>
      <c r="N202" s="227" t="s">
        <v>38</v>
      </c>
      <c r="O202" s="90"/>
      <c r="P202" s="228">
        <f>O202*H202</f>
        <v>0</v>
      </c>
      <c r="Q202" s="228">
        <v>0</v>
      </c>
      <c r="R202" s="228">
        <f>Q202*H202</f>
        <v>0</v>
      </c>
      <c r="S202" s="228">
        <v>0</v>
      </c>
      <c r="T202" s="229">
        <f>S202*H202</f>
        <v>0</v>
      </c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  <c r="AE202" s="37"/>
      <c r="AR202" s="230" t="s">
        <v>121</v>
      </c>
      <c r="AT202" s="230" t="s">
        <v>126</v>
      </c>
      <c r="AU202" s="230" t="s">
        <v>125</v>
      </c>
      <c r="AY202" s="16" t="s">
        <v>122</v>
      </c>
      <c r="BE202" s="231">
        <f>IF(N202="základní",J202,0)</f>
        <v>0</v>
      </c>
      <c r="BF202" s="231">
        <f>IF(N202="snížená",J202,0)</f>
        <v>0</v>
      </c>
      <c r="BG202" s="231">
        <f>IF(N202="zákl. přenesená",J202,0)</f>
        <v>0</v>
      </c>
      <c r="BH202" s="231">
        <f>IF(N202="sníž. přenesená",J202,0)</f>
        <v>0</v>
      </c>
      <c r="BI202" s="231">
        <f>IF(N202="nulová",J202,0)</f>
        <v>0</v>
      </c>
      <c r="BJ202" s="16" t="s">
        <v>80</v>
      </c>
      <c r="BK202" s="231">
        <f>ROUND(I202*H202,2)</f>
        <v>0</v>
      </c>
      <c r="BL202" s="16" t="s">
        <v>121</v>
      </c>
      <c r="BM202" s="230" t="s">
        <v>236</v>
      </c>
    </row>
    <row r="203" s="2" customFormat="1">
      <c r="A203" s="37"/>
      <c r="B203" s="38"/>
      <c r="C203" s="39"/>
      <c r="D203" s="232" t="s">
        <v>130</v>
      </c>
      <c r="E203" s="39"/>
      <c r="F203" s="233" t="s">
        <v>235</v>
      </c>
      <c r="G203" s="39"/>
      <c r="H203" s="39"/>
      <c r="I203" s="234"/>
      <c r="J203" s="39"/>
      <c r="K203" s="39"/>
      <c r="L203" s="43"/>
      <c r="M203" s="235"/>
      <c r="N203" s="236"/>
      <c r="O203" s="90"/>
      <c r="P203" s="90"/>
      <c r="Q203" s="90"/>
      <c r="R203" s="90"/>
      <c r="S203" s="90"/>
      <c r="T203" s="91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  <c r="AE203" s="37"/>
      <c r="AT203" s="16" t="s">
        <v>130</v>
      </c>
      <c r="AU203" s="16" t="s">
        <v>125</v>
      </c>
    </row>
    <row r="204" s="13" customFormat="1">
      <c r="A204" s="13"/>
      <c r="B204" s="237"/>
      <c r="C204" s="238"/>
      <c r="D204" s="232" t="s">
        <v>145</v>
      </c>
      <c r="E204" s="239" t="s">
        <v>1</v>
      </c>
      <c r="F204" s="240" t="s">
        <v>237</v>
      </c>
      <c r="G204" s="238"/>
      <c r="H204" s="241">
        <v>1332.4889000000001</v>
      </c>
      <c r="I204" s="242"/>
      <c r="J204" s="238"/>
      <c r="K204" s="238"/>
      <c r="L204" s="243"/>
      <c r="M204" s="244"/>
      <c r="N204" s="245"/>
      <c r="O204" s="245"/>
      <c r="P204" s="245"/>
      <c r="Q204" s="245"/>
      <c r="R204" s="245"/>
      <c r="S204" s="245"/>
      <c r="T204" s="246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T204" s="247" t="s">
        <v>145</v>
      </c>
      <c r="AU204" s="247" t="s">
        <v>125</v>
      </c>
      <c r="AV204" s="13" t="s">
        <v>82</v>
      </c>
      <c r="AW204" s="13" t="s">
        <v>31</v>
      </c>
      <c r="AX204" s="13" t="s">
        <v>73</v>
      </c>
      <c r="AY204" s="247" t="s">
        <v>122</v>
      </c>
    </row>
    <row r="205" s="14" customFormat="1">
      <c r="A205" s="14"/>
      <c r="B205" s="248"/>
      <c r="C205" s="249"/>
      <c r="D205" s="232" t="s">
        <v>145</v>
      </c>
      <c r="E205" s="250" t="s">
        <v>1</v>
      </c>
      <c r="F205" s="251" t="s">
        <v>147</v>
      </c>
      <c r="G205" s="249"/>
      <c r="H205" s="252">
        <v>1332.4889000000001</v>
      </c>
      <c r="I205" s="253"/>
      <c r="J205" s="249"/>
      <c r="K205" s="249"/>
      <c r="L205" s="254"/>
      <c r="M205" s="255"/>
      <c r="N205" s="256"/>
      <c r="O205" s="256"/>
      <c r="P205" s="256"/>
      <c r="Q205" s="256"/>
      <c r="R205" s="256"/>
      <c r="S205" s="256"/>
      <c r="T205" s="257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  <c r="AE205" s="14"/>
      <c r="AT205" s="258" t="s">
        <v>145</v>
      </c>
      <c r="AU205" s="258" t="s">
        <v>125</v>
      </c>
      <c r="AV205" s="14" t="s">
        <v>121</v>
      </c>
      <c r="AW205" s="14" t="s">
        <v>31</v>
      </c>
      <c r="AX205" s="14" t="s">
        <v>80</v>
      </c>
      <c r="AY205" s="258" t="s">
        <v>122</v>
      </c>
    </row>
    <row r="206" s="2" customFormat="1" ht="49.05" customHeight="1">
      <c r="A206" s="37"/>
      <c r="B206" s="38"/>
      <c r="C206" s="218" t="s">
        <v>238</v>
      </c>
      <c r="D206" s="218" t="s">
        <v>126</v>
      </c>
      <c r="E206" s="219" t="s">
        <v>239</v>
      </c>
      <c r="F206" s="220" t="s">
        <v>240</v>
      </c>
      <c r="G206" s="221" t="s">
        <v>188</v>
      </c>
      <c r="H206" s="222">
        <v>829.66300000000001</v>
      </c>
      <c r="I206" s="223"/>
      <c r="J206" s="224">
        <f>ROUND(I206*H206,2)</f>
        <v>0</v>
      </c>
      <c r="K206" s="225"/>
      <c r="L206" s="43"/>
      <c r="M206" s="226" t="s">
        <v>1</v>
      </c>
      <c r="N206" s="227" t="s">
        <v>38</v>
      </c>
      <c r="O206" s="90"/>
      <c r="P206" s="228">
        <f>O206*H206</f>
        <v>0</v>
      </c>
      <c r="Q206" s="228">
        <v>0</v>
      </c>
      <c r="R206" s="228">
        <f>Q206*H206</f>
        <v>0</v>
      </c>
      <c r="S206" s="228">
        <v>0</v>
      </c>
      <c r="T206" s="229">
        <f>S206*H206</f>
        <v>0</v>
      </c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  <c r="AE206" s="37"/>
      <c r="AR206" s="230" t="s">
        <v>121</v>
      </c>
      <c r="AT206" s="230" t="s">
        <v>126</v>
      </c>
      <c r="AU206" s="230" t="s">
        <v>125</v>
      </c>
      <c r="AY206" s="16" t="s">
        <v>122</v>
      </c>
      <c r="BE206" s="231">
        <f>IF(N206="základní",J206,0)</f>
        <v>0</v>
      </c>
      <c r="BF206" s="231">
        <f>IF(N206="snížená",J206,0)</f>
        <v>0</v>
      </c>
      <c r="BG206" s="231">
        <f>IF(N206="zákl. přenesená",J206,0)</f>
        <v>0</v>
      </c>
      <c r="BH206" s="231">
        <f>IF(N206="sníž. přenesená",J206,0)</f>
        <v>0</v>
      </c>
      <c r="BI206" s="231">
        <f>IF(N206="nulová",J206,0)</f>
        <v>0</v>
      </c>
      <c r="BJ206" s="16" t="s">
        <v>80</v>
      </c>
      <c r="BK206" s="231">
        <f>ROUND(I206*H206,2)</f>
        <v>0</v>
      </c>
      <c r="BL206" s="16" t="s">
        <v>121</v>
      </c>
      <c r="BM206" s="230" t="s">
        <v>241</v>
      </c>
    </row>
    <row r="207" s="2" customFormat="1">
      <c r="A207" s="37"/>
      <c r="B207" s="38"/>
      <c r="C207" s="39"/>
      <c r="D207" s="232" t="s">
        <v>130</v>
      </c>
      <c r="E207" s="39"/>
      <c r="F207" s="233" t="s">
        <v>240</v>
      </c>
      <c r="G207" s="39"/>
      <c r="H207" s="39"/>
      <c r="I207" s="234"/>
      <c r="J207" s="39"/>
      <c r="K207" s="39"/>
      <c r="L207" s="43"/>
      <c r="M207" s="235"/>
      <c r="N207" s="236"/>
      <c r="O207" s="90"/>
      <c r="P207" s="90"/>
      <c r="Q207" s="90"/>
      <c r="R207" s="90"/>
      <c r="S207" s="90"/>
      <c r="T207" s="91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  <c r="AE207" s="37"/>
      <c r="AT207" s="16" t="s">
        <v>130</v>
      </c>
      <c r="AU207" s="16" t="s">
        <v>125</v>
      </c>
    </row>
    <row r="208" s="13" customFormat="1">
      <c r="A208" s="13"/>
      <c r="B208" s="237"/>
      <c r="C208" s="238"/>
      <c r="D208" s="232" t="s">
        <v>145</v>
      </c>
      <c r="E208" s="239" t="s">
        <v>1</v>
      </c>
      <c r="F208" s="240" t="s">
        <v>242</v>
      </c>
      <c r="G208" s="238"/>
      <c r="H208" s="241">
        <v>829.66290000000004</v>
      </c>
      <c r="I208" s="242"/>
      <c r="J208" s="238"/>
      <c r="K208" s="238"/>
      <c r="L208" s="243"/>
      <c r="M208" s="244"/>
      <c r="N208" s="245"/>
      <c r="O208" s="245"/>
      <c r="P208" s="245"/>
      <c r="Q208" s="245"/>
      <c r="R208" s="245"/>
      <c r="S208" s="245"/>
      <c r="T208" s="246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T208" s="247" t="s">
        <v>145</v>
      </c>
      <c r="AU208" s="247" t="s">
        <v>125</v>
      </c>
      <c r="AV208" s="13" t="s">
        <v>82</v>
      </c>
      <c r="AW208" s="13" t="s">
        <v>31</v>
      </c>
      <c r="AX208" s="13" t="s">
        <v>73</v>
      </c>
      <c r="AY208" s="247" t="s">
        <v>122</v>
      </c>
    </row>
    <row r="209" s="14" customFormat="1">
      <c r="A209" s="14"/>
      <c r="B209" s="248"/>
      <c r="C209" s="249"/>
      <c r="D209" s="232" t="s">
        <v>145</v>
      </c>
      <c r="E209" s="250" t="s">
        <v>1</v>
      </c>
      <c r="F209" s="251" t="s">
        <v>147</v>
      </c>
      <c r="G209" s="249"/>
      <c r="H209" s="252">
        <v>829.66290000000004</v>
      </c>
      <c r="I209" s="253"/>
      <c r="J209" s="249"/>
      <c r="K209" s="249"/>
      <c r="L209" s="254"/>
      <c r="M209" s="255"/>
      <c r="N209" s="256"/>
      <c r="O209" s="256"/>
      <c r="P209" s="256"/>
      <c r="Q209" s="256"/>
      <c r="R209" s="256"/>
      <c r="S209" s="256"/>
      <c r="T209" s="257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  <c r="AE209" s="14"/>
      <c r="AT209" s="258" t="s">
        <v>145</v>
      </c>
      <c r="AU209" s="258" t="s">
        <v>125</v>
      </c>
      <c r="AV209" s="14" t="s">
        <v>121</v>
      </c>
      <c r="AW209" s="14" t="s">
        <v>31</v>
      </c>
      <c r="AX209" s="14" t="s">
        <v>80</v>
      </c>
      <c r="AY209" s="258" t="s">
        <v>122</v>
      </c>
    </row>
    <row r="210" s="2" customFormat="1" ht="62.7" customHeight="1">
      <c r="A210" s="37"/>
      <c r="B210" s="38"/>
      <c r="C210" s="218" t="s">
        <v>194</v>
      </c>
      <c r="D210" s="218" t="s">
        <v>126</v>
      </c>
      <c r="E210" s="219" t="s">
        <v>243</v>
      </c>
      <c r="F210" s="220" t="s">
        <v>244</v>
      </c>
      <c r="G210" s="221" t="s">
        <v>188</v>
      </c>
      <c r="H210" s="222">
        <v>566.54499999999996</v>
      </c>
      <c r="I210" s="223"/>
      <c r="J210" s="224">
        <f>ROUND(I210*H210,2)</f>
        <v>0</v>
      </c>
      <c r="K210" s="225"/>
      <c r="L210" s="43"/>
      <c r="M210" s="226" t="s">
        <v>1</v>
      </c>
      <c r="N210" s="227" t="s">
        <v>38</v>
      </c>
      <c r="O210" s="90"/>
      <c r="P210" s="228">
        <f>O210*H210</f>
        <v>0</v>
      </c>
      <c r="Q210" s="228">
        <v>0</v>
      </c>
      <c r="R210" s="228">
        <f>Q210*H210</f>
        <v>0</v>
      </c>
      <c r="S210" s="228">
        <v>0</v>
      </c>
      <c r="T210" s="229">
        <f>S210*H210</f>
        <v>0</v>
      </c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  <c r="AE210" s="37"/>
      <c r="AR210" s="230" t="s">
        <v>121</v>
      </c>
      <c r="AT210" s="230" t="s">
        <v>126</v>
      </c>
      <c r="AU210" s="230" t="s">
        <v>125</v>
      </c>
      <c r="AY210" s="16" t="s">
        <v>122</v>
      </c>
      <c r="BE210" s="231">
        <f>IF(N210="základní",J210,0)</f>
        <v>0</v>
      </c>
      <c r="BF210" s="231">
        <f>IF(N210="snížená",J210,0)</f>
        <v>0</v>
      </c>
      <c r="BG210" s="231">
        <f>IF(N210="zákl. přenesená",J210,0)</f>
        <v>0</v>
      </c>
      <c r="BH210" s="231">
        <f>IF(N210="sníž. přenesená",J210,0)</f>
        <v>0</v>
      </c>
      <c r="BI210" s="231">
        <f>IF(N210="nulová",J210,0)</f>
        <v>0</v>
      </c>
      <c r="BJ210" s="16" t="s">
        <v>80</v>
      </c>
      <c r="BK210" s="231">
        <f>ROUND(I210*H210,2)</f>
        <v>0</v>
      </c>
      <c r="BL210" s="16" t="s">
        <v>121</v>
      </c>
      <c r="BM210" s="230" t="s">
        <v>171</v>
      </c>
    </row>
    <row r="211" s="2" customFormat="1">
      <c r="A211" s="37"/>
      <c r="B211" s="38"/>
      <c r="C211" s="39"/>
      <c r="D211" s="232" t="s">
        <v>130</v>
      </c>
      <c r="E211" s="39"/>
      <c r="F211" s="233" t="s">
        <v>244</v>
      </c>
      <c r="G211" s="39"/>
      <c r="H211" s="39"/>
      <c r="I211" s="234"/>
      <c r="J211" s="39"/>
      <c r="K211" s="39"/>
      <c r="L211" s="43"/>
      <c r="M211" s="235"/>
      <c r="N211" s="236"/>
      <c r="O211" s="90"/>
      <c r="P211" s="90"/>
      <c r="Q211" s="90"/>
      <c r="R211" s="90"/>
      <c r="S211" s="90"/>
      <c r="T211" s="91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  <c r="AE211" s="37"/>
      <c r="AT211" s="16" t="s">
        <v>130</v>
      </c>
      <c r="AU211" s="16" t="s">
        <v>125</v>
      </c>
    </row>
    <row r="212" s="13" customFormat="1">
      <c r="A212" s="13"/>
      <c r="B212" s="237"/>
      <c r="C212" s="238"/>
      <c r="D212" s="232" t="s">
        <v>145</v>
      </c>
      <c r="E212" s="239" t="s">
        <v>1</v>
      </c>
      <c r="F212" s="240" t="s">
        <v>245</v>
      </c>
      <c r="G212" s="238"/>
      <c r="H212" s="241">
        <v>566.54499999999996</v>
      </c>
      <c r="I212" s="242"/>
      <c r="J212" s="238"/>
      <c r="K212" s="238"/>
      <c r="L212" s="243"/>
      <c r="M212" s="244"/>
      <c r="N212" s="245"/>
      <c r="O212" s="245"/>
      <c r="P212" s="245"/>
      <c r="Q212" s="245"/>
      <c r="R212" s="245"/>
      <c r="S212" s="245"/>
      <c r="T212" s="246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T212" s="247" t="s">
        <v>145</v>
      </c>
      <c r="AU212" s="247" t="s">
        <v>125</v>
      </c>
      <c r="AV212" s="13" t="s">
        <v>82</v>
      </c>
      <c r="AW212" s="13" t="s">
        <v>31</v>
      </c>
      <c r="AX212" s="13" t="s">
        <v>73</v>
      </c>
      <c r="AY212" s="247" t="s">
        <v>122</v>
      </c>
    </row>
    <row r="213" s="14" customFormat="1">
      <c r="A213" s="14"/>
      <c r="B213" s="248"/>
      <c r="C213" s="249"/>
      <c r="D213" s="232" t="s">
        <v>145</v>
      </c>
      <c r="E213" s="250" t="s">
        <v>1</v>
      </c>
      <c r="F213" s="251" t="s">
        <v>147</v>
      </c>
      <c r="G213" s="249"/>
      <c r="H213" s="252">
        <v>566.54499999999996</v>
      </c>
      <c r="I213" s="253"/>
      <c r="J213" s="249"/>
      <c r="K213" s="249"/>
      <c r="L213" s="254"/>
      <c r="M213" s="255"/>
      <c r="N213" s="256"/>
      <c r="O213" s="256"/>
      <c r="P213" s="256"/>
      <c r="Q213" s="256"/>
      <c r="R213" s="256"/>
      <c r="S213" s="256"/>
      <c r="T213" s="257"/>
      <c r="U213" s="14"/>
      <c r="V213" s="14"/>
      <c r="W213" s="14"/>
      <c r="X213" s="14"/>
      <c r="Y213" s="14"/>
      <c r="Z213" s="14"/>
      <c r="AA213" s="14"/>
      <c r="AB213" s="14"/>
      <c r="AC213" s="14"/>
      <c r="AD213" s="14"/>
      <c r="AE213" s="14"/>
      <c r="AT213" s="258" t="s">
        <v>145</v>
      </c>
      <c r="AU213" s="258" t="s">
        <v>125</v>
      </c>
      <c r="AV213" s="14" t="s">
        <v>121</v>
      </c>
      <c r="AW213" s="14" t="s">
        <v>31</v>
      </c>
      <c r="AX213" s="14" t="s">
        <v>80</v>
      </c>
      <c r="AY213" s="258" t="s">
        <v>122</v>
      </c>
    </row>
    <row r="214" s="2" customFormat="1" ht="66.75" customHeight="1">
      <c r="A214" s="37"/>
      <c r="B214" s="38"/>
      <c r="C214" s="218" t="s">
        <v>246</v>
      </c>
      <c r="D214" s="218" t="s">
        <v>126</v>
      </c>
      <c r="E214" s="219" t="s">
        <v>247</v>
      </c>
      <c r="F214" s="220" t="s">
        <v>248</v>
      </c>
      <c r="G214" s="221" t="s">
        <v>188</v>
      </c>
      <c r="H214" s="222">
        <v>15863.26</v>
      </c>
      <c r="I214" s="223"/>
      <c r="J214" s="224">
        <f>ROUND(I214*H214,2)</f>
        <v>0</v>
      </c>
      <c r="K214" s="225"/>
      <c r="L214" s="43"/>
      <c r="M214" s="226" t="s">
        <v>1</v>
      </c>
      <c r="N214" s="227" t="s">
        <v>38</v>
      </c>
      <c r="O214" s="90"/>
      <c r="P214" s="228">
        <f>O214*H214</f>
        <v>0</v>
      </c>
      <c r="Q214" s="228">
        <v>0</v>
      </c>
      <c r="R214" s="228">
        <f>Q214*H214</f>
        <v>0</v>
      </c>
      <c r="S214" s="228">
        <v>0</v>
      </c>
      <c r="T214" s="229">
        <f>S214*H214</f>
        <v>0</v>
      </c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  <c r="AE214" s="37"/>
      <c r="AR214" s="230" t="s">
        <v>121</v>
      </c>
      <c r="AT214" s="230" t="s">
        <v>126</v>
      </c>
      <c r="AU214" s="230" t="s">
        <v>125</v>
      </c>
      <c r="AY214" s="16" t="s">
        <v>122</v>
      </c>
      <c r="BE214" s="231">
        <f>IF(N214="základní",J214,0)</f>
        <v>0</v>
      </c>
      <c r="BF214" s="231">
        <f>IF(N214="snížená",J214,0)</f>
        <v>0</v>
      </c>
      <c r="BG214" s="231">
        <f>IF(N214="zákl. přenesená",J214,0)</f>
        <v>0</v>
      </c>
      <c r="BH214" s="231">
        <f>IF(N214="sníž. přenesená",J214,0)</f>
        <v>0</v>
      </c>
      <c r="BI214" s="231">
        <f>IF(N214="nulová",J214,0)</f>
        <v>0</v>
      </c>
      <c r="BJ214" s="16" t="s">
        <v>80</v>
      </c>
      <c r="BK214" s="231">
        <f>ROUND(I214*H214,2)</f>
        <v>0</v>
      </c>
      <c r="BL214" s="16" t="s">
        <v>121</v>
      </c>
      <c r="BM214" s="230" t="s">
        <v>249</v>
      </c>
    </row>
    <row r="215" s="2" customFormat="1">
      <c r="A215" s="37"/>
      <c r="B215" s="38"/>
      <c r="C215" s="39"/>
      <c r="D215" s="232" t="s">
        <v>130</v>
      </c>
      <c r="E215" s="39"/>
      <c r="F215" s="233" t="s">
        <v>250</v>
      </c>
      <c r="G215" s="39"/>
      <c r="H215" s="39"/>
      <c r="I215" s="234"/>
      <c r="J215" s="39"/>
      <c r="K215" s="39"/>
      <c r="L215" s="43"/>
      <c r="M215" s="235"/>
      <c r="N215" s="236"/>
      <c r="O215" s="90"/>
      <c r="P215" s="90"/>
      <c r="Q215" s="90"/>
      <c r="R215" s="90"/>
      <c r="S215" s="90"/>
      <c r="T215" s="91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  <c r="AE215" s="37"/>
      <c r="AT215" s="16" t="s">
        <v>130</v>
      </c>
      <c r="AU215" s="16" t="s">
        <v>125</v>
      </c>
    </row>
    <row r="216" s="13" customFormat="1">
      <c r="A216" s="13"/>
      <c r="B216" s="237"/>
      <c r="C216" s="238"/>
      <c r="D216" s="232" t="s">
        <v>145</v>
      </c>
      <c r="E216" s="239" t="s">
        <v>1</v>
      </c>
      <c r="F216" s="240" t="s">
        <v>251</v>
      </c>
      <c r="G216" s="238"/>
      <c r="H216" s="241">
        <v>15863.259999999998</v>
      </c>
      <c r="I216" s="242"/>
      <c r="J216" s="238"/>
      <c r="K216" s="238"/>
      <c r="L216" s="243"/>
      <c r="M216" s="244"/>
      <c r="N216" s="245"/>
      <c r="O216" s="245"/>
      <c r="P216" s="245"/>
      <c r="Q216" s="245"/>
      <c r="R216" s="245"/>
      <c r="S216" s="245"/>
      <c r="T216" s="246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T216" s="247" t="s">
        <v>145</v>
      </c>
      <c r="AU216" s="247" t="s">
        <v>125</v>
      </c>
      <c r="AV216" s="13" t="s">
        <v>82</v>
      </c>
      <c r="AW216" s="13" t="s">
        <v>31</v>
      </c>
      <c r="AX216" s="13" t="s">
        <v>73</v>
      </c>
      <c r="AY216" s="247" t="s">
        <v>122</v>
      </c>
    </row>
    <row r="217" s="14" customFormat="1">
      <c r="A217" s="14"/>
      <c r="B217" s="248"/>
      <c r="C217" s="249"/>
      <c r="D217" s="232" t="s">
        <v>145</v>
      </c>
      <c r="E217" s="250" t="s">
        <v>1</v>
      </c>
      <c r="F217" s="251" t="s">
        <v>147</v>
      </c>
      <c r="G217" s="249"/>
      <c r="H217" s="252">
        <v>15863.259999999998</v>
      </c>
      <c r="I217" s="253"/>
      <c r="J217" s="249"/>
      <c r="K217" s="249"/>
      <c r="L217" s="254"/>
      <c r="M217" s="255"/>
      <c r="N217" s="256"/>
      <c r="O217" s="256"/>
      <c r="P217" s="256"/>
      <c r="Q217" s="256"/>
      <c r="R217" s="256"/>
      <c r="S217" s="256"/>
      <c r="T217" s="257"/>
      <c r="U217" s="14"/>
      <c r="V217" s="14"/>
      <c r="W217" s="14"/>
      <c r="X217" s="14"/>
      <c r="Y217" s="14"/>
      <c r="Z217" s="14"/>
      <c r="AA217" s="14"/>
      <c r="AB217" s="14"/>
      <c r="AC217" s="14"/>
      <c r="AD217" s="14"/>
      <c r="AE217" s="14"/>
      <c r="AT217" s="258" t="s">
        <v>145</v>
      </c>
      <c r="AU217" s="258" t="s">
        <v>125</v>
      </c>
      <c r="AV217" s="14" t="s">
        <v>121</v>
      </c>
      <c r="AW217" s="14" t="s">
        <v>31</v>
      </c>
      <c r="AX217" s="14" t="s">
        <v>80</v>
      </c>
      <c r="AY217" s="258" t="s">
        <v>122</v>
      </c>
    </row>
    <row r="218" s="2" customFormat="1" ht="44.25" customHeight="1">
      <c r="A218" s="37"/>
      <c r="B218" s="38"/>
      <c r="C218" s="218" t="s">
        <v>252</v>
      </c>
      <c r="D218" s="218" t="s">
        <v>126</v>
      </c>
      <c r="E218" s="219" t="s">
        <v>253</v>
      </c>
      <c r="F218" s="220" t="s">
        <v>254</v>
      </c>
      <c r="G218" s="221" t="s">
        <v>255</v>
      </c>
      <c r="H218" s="222">
        <v>1019.781</v>
      </c>
      <c r="I218" s="223"/>
      <c r="J218" s="224">
        <f>ROUND(I218*H218,2)</f>
        <v>0</v>
      </c>
      <c r="K218" s="225"/>
      <c r="L218" s="43"/>
      <c r="M218" s="226" t="s">
        <v>1</v>
      </c>
      <c r="N218" s="227" t="s">
        <v>38</v>
      </c>
      <c r="O218" s="90"/>
      <c r="P218" s="228">
        <f>O218*H218</f>
        <v>0</v>
      </c>
      <c r="Q218" s="228">
        <v>0</v>
      </c>
      <c r="R218" s="228">
        <f>Q218*H218</f>
        <v>0</v>
      </c>
      <c r="S218" s="228">
        <v>0</v>
      </c>
      <c r="T218" s="229">
        <f>S218*H218</f>
        <v>0</v>
      </c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  <c r="AE218" s="37"/>
      <c r="AR218" s="230" t="s">
        <v>121</v>
      </c>
      <c r="AT218" s="230" t="s">
        <v>126</v>
      </c>
      <c r="AU218" s="230" t="s">
        <v>125</v>
      </c>
      <c r="AY218" s="16" t="s">
        <v>122</v>
      </c>
      <c r="BE218" s="231">
        <f>IF(N218="základní",J218,0)</f>
        <v>0</v>
      </c>
      <c r="BF218" s="231">
        <f>IF(N218="snížená",J218,0)</f>
        <v>0</v>
      </c>
      <c r="BG218" s="231">
        <f>IF(N218="zákl. přenesená",J218,0)</f>
        <v>0</v>
      </c>
      <c r="BH218" s="231">
        <f>IF(N218="sníž. přenesená",J218,0)</f>
        <v>0</v>
      </c>
      <c r="BI218" s="231">
        <f>IF(N218="nulová",J218,0)</f>
        <v>0</v>
      </c>
      <c r="BJ218" s="16" t="s">
        <v>80</v>
      </c>
      <c r="BK218" s="231">
        <f>ROUND(I218*H218,2)</f>
        <v>0</v>
      </c>
      <c r="BL218" s="16" t="s">
        <v>121</v>
      </c>
      <c r="BM218" s="230" t="s">
        <v>175</v>
      </c>
    </row>
    <row r="219" s="2" customFormat="1">
      <c r="A219" s="37"/>
      <c r="B219" s="38"/>
      <c r="C219" s="39"/>
      <c r="D219" s="232" t="s">
        <v>130</v>
      </c>
      <c r="E219" s="39"/>
      <c r="F219" s="233" t="s">
        <v>254</v>
      </c>
      <c r="G219" s="39"/>
      <c r="H219" s="39"/>
      <c r="I219" s="234"/>
      <c r="J219" s="39"/>
      <c r="K219" s="39"/>
      <c r="L219" s="43"/>
      <c r="M219" s="235"/>
      <c r="N219" s="236"/>
      <c r="O219" s="90"/>
      <c r="P219" s="90"/>
      <c r="Q219" s="90"/>
      <c r="R219" s="90"/>
      <c r="S219" s="90"/>
      <c r="T219" s="91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  <c r="AE219" s="37"/>
      <c r="AT219" s="16" t="s">
        <v>130</v>
      </c>
      <c r="AU219" s="16" t="s">
        <v>125</v>
      </c>
    </row>
    <row r="220" s="13" customFormat="1">
      <c r="A220" s="13"/>
      <c r="B220" s="237"/>
      <c r="C220" s="238"/>
      <c r="D220" s="232" t="s">
        <v>145</v>
      </c>
      <c r="E220" s="239" t="s">
        <v>1</v>
      </c>
      <c r="F220" s="240" t="s">
        <v>256</v>
      </c>
      <c r="G220" s="238"/>
      <c r="H220" s="241">
        <v>1019.781</v>
      </c>
      <c r="I220" s="242"/>
      <c r="J220" s="238"/>
      <c r="K220" s="238"/>
      <c r="L220" s="243"/>
      <c r="M220" s="244"/>
      <c r="N220" s="245"/>
      <c r="O220" s="245"/>
      <c r="P220" s="245"/>
      <c r="Q220" s="245"/>
      <c r="R220" s="245"/>
      <c r="S220" s="245"/>
      <c r="T220" s="246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T220" s="247" t="s">
        <v>145</v>
      </c>
      <c r="AU220" s="247" t="s">
        <v>125</v>
      </c>
      <c r="AV220" s="13" t="s">
        <v>82</v>
      </c>
      <c r="AW220" s="13" t="s">
        <v>31</v>
      </c>
      <c r="AX220" s="13" t="s">
        <v>73</v>
      </c>
      <c r="AY220" s="247" t="s">
        <v>122</v>
      </c>
    </row>
    <row r="221" s="14" customFormat="1">
      <c r="A221" s="14"/>
      <c r="B221" s="248"/>
      <c r="C221" s="249"/>
      <c r="D221" s="232" t="s">
        <v>145</v>
      </c>
      <c r="E221" s="250" t="s">
        <v>1</v>
      </c>
      <c r="F221" s="251" t="s">
        <v>147</v>
      </c>
      <c r="G221" s="249"/>
      <c r="H221" s="252">
        <v>1019.781</v>
      </c>
      <c r="I221" s="253"/>
      <c r="J221" s="249"/>
      <c r="K221" s="249"/>
      <c r="L221" s="254"/>
      <c r="M221" s="255"/>
      <c r="N221" s="256"/>
      <c r="O221" s="256"/>
      <c r="P221" s="256"/>
      <c r="Q221" s="256"/>
      <c r="R221" s="256"/>
      <c r="S221" s="256"/>
      <c r="T221" s="257"/>
      <c r="U221" s="14"/>
      <c r="V221" s="14"/>
      <c r="W221" s="14"/>
      <c r="X221" s="14"/>
      <c r="Y221" s="14"/>
      <c r="Z221" s="14"/>
      <c r="AA221" s="14"/>
      <c r="AB221" s="14"/>
      <c r="AC221" s="14"/>
      <c r="AD221" s="14"/>
      <c r="AE221" s="14"/>
      <c r="AT221" s="258" t="s">
        <v>145</v>
      </c>
      <c r="AU221" s="258" t="s">
        <v>125</v>
      </c>
      <c r="AV221" s="14" t="s">
        <v>121</v>
      </c>
      <c r="AW221" s="14" t="s">
        <v>31</v>
      </c>
      <c r="AX221" s="14" t="s">
        <v>80</v>
      </c>
      <c r="AY221" s="258" t="s">
        <v>122</v>
      </c>
    </row>
    <row r="222" s="2" customFormat="1" ht="44.25" customHeight="1">
      <c r="A222" s="37"/>
      <c r="B222" s="38"/>
      <c r="C222" s="218" t="s">
        <v>200</v>
      </c>
      <c r="D222" s="218" t="s">
        <v>126</v>
      </c>
      <c r="E222" s="219" t="s">
        <v>257</v>
      </c>
      <c r="F222" s="220" t="s">
        <v>258</v>
      </c>
      <c r="G222" s="221" t="s">
        <v>188</v>
      </c>
      <c r="H222" s="222">
        <v>6</v>
      </c>
      <c r="I222" s="223"/>
      <c r="J222" s="224">
        <f>ROUND(I222*H222,2)</f>
        <v>0</v>
      </c>
      <c r="K222" s="225"/>
      <c r="L222" s="43"/>
      <c r="M222" s="226" t="s">
        <v>1</v>
      </c>
      <c r="N222" s="227" t="s">
        <v>38</v>
      </c>
      <c r="O222" s="90"/>
      <c r="P222" s="228">
        <f>O222*H222</f>
        <v>0</v>
      </c>
      <c r="Q222" s="228">
        <v>0</v>
      </c>
      <c r="R222" s="228">
        <f>Q222*H222</f>
        <v>0</v>
      </c>
      <c r="S222" s="228">
        <v>0</v>
      </c>
      <c r="T222" s="229">
        <f>S222*H222</f>
        <v>0</v>
      </c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  <c r="AE222" s="37"/>
      <c r="AR222" s="230" t="s">
        <v>121</v>
      </c>
      <c r="AT222" s="230" t="s">
        <v>126</v>
      </c>
      <c r="AU222" s="230" t="s">
        <v>125</v>
      </c>
      <c r="AY222" s="16" t="s">
        <v>122</v>
      </c>
      <c r="BE222" s="231">
        <f>IF(N222="základní",J222,0)</f>
        <v>0</v>
      </c>
      <c r="BF222" s="231">
        <f>IF(N222="snížená",J222,0)</f>
        <v>0</v>
      </c>
      <c r="BG222" s="231">
        <f>IF(N222="zákl. přenesená",J222,0)</f>
        <v>0</v>
      </c>
      <c r="BH222" s="231">
        <f>IF(N222="sníž. přenesená",J222,0)</f>
        <v>0</v>
      </c>
      <c r="BI222" s="231">
        <f>IF(N222="nulová",J222,0)</f>
        <v>0</v>
      </c>
      <c r="BJ222" s="16" t="s">
        <v>80</v>
      </c>
      <c r="BK222" s="231">
        <f>ROUND(I222*H222,2)</f>
        <v>0</v>
      </c>
      <c r="BL222" s="16" t="s">
        <v>121</v>
      </c>
      <c r="BM222" s="230" t="s">
        <v>259</v>
      </c>
    </row>
    <row r="223" s="2" customFormat="1">
      <c r="A223" s="37"/>
      <c r="B223" s="38"/>
      <c r="C223" s="39"/>
      <c r="D223" s="232" t="s">
        <v>130</v>
      </c>
      <c r="E223" s="39"/>
      <c r="F223" s="233" t="s">
        <v>258</v>
      </c>
      <c r="G223" s="39"/>
      <c r="H223" s="39"/>
      <c r="I223" s="234"/>
      <c r="J223" s="39"/>
      <c r="K223" s="39"/>
      <c r="L223" s="43"/>
      <c r="M223" s="235"/>
      <c r="N223" s="236"/>
      <c r="O223" s="90"/>
      <c r="P223" s="90"/>
      <c r="Q223" s="90"/>
      <c r="R223" s="90"/>
      <c r="S223" s="90"/>
      <c r="T223" s="91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  <c r="AE223" s="37"/>
      <c r="AT223" s="16" t="s">
        <v>130</v>
      </c>
      <c r="AU223" s="16" t="s">
        <v>125</v>
      </c>
    </row>
    <row r="224" s="2" customFormat="1" ht="44.25" customHeight="1">
      <c r="A224" s="37"/>
      <c r="B224" s="38"/>
      <c r="C224" s="218" t="s">
        <v>260</v>
      </c>
      <c r="D224" s="218" t="s">
        <v>126</v>
      </c>
      <c r="E224" s="219" t="s">
        <v>261</v>
      </c>
      <c r="F224" s="220" t="s">
        <v>262</v>
      </c>
      <c r="G224" s="221" t="s">
        <v>188</v>
      </c>
      <c r="H224" s="222">
        <v>1947.585</v>
      </c>
      <c r="I224" s="223"/>
      <c r="J224" s="224">
        <f>ROUND(I224*H224,2)</f>
        <v>0</v>
      </c>
      <c r="K224" s="225"/>
      <c r="L224" s="43"/>
      <c r="M224" s="226" t="s">
        <v>1</v>
      </c>
      <c r="N224" s="227" t="s">
        <v>38</v>
      </c>
      <c r="O224" s="90"/>
      <c r="P224" s="228">
        <f>O224*H224</f>
        <v>0</v>
      </c>
      <c r="Q224" s="228">
        <v>0</v>
      </c>
      <c r="R224" s="228">
        <f>Q224*H224</f>
        <v>0</v>
      </c>
      <c r="S224" s="228">
        <v>0</v>
      </c>
      <c r="T224" s="229">
        <f>S224*H224</f>
        <v>0</v>
      </c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  <c r="AE224" s="37"/>
      <c r="AR224" s="230" t="s">
        <v>121</v>
      </c>
      <c r="AT224" s="230" t="s">
        <v>126</v>
      </c>
      <c r="AU224" s="230" t="s">
        <v>125</v>
      </c>
      <c r="AY224" s="16" t="s">
        <v>122</v>
      </c>
      <c r="BE224" s="231">
        <f>IF(N224="základní",J224,0)</f>
        <v>0</v>
      </c>
      <c r="BF224" s="231">
        <f>IF(N224="snížená",J224,0)</f>
        <v>0</v>
      </c>
      <c r="BG224" s="231">
        <f>IF(N224="zákl. přenesená",J224,0)</f>
        <v>0</v>
      </c>
      <c r="BH224" s="231">
        <f>IF(N224="sníž. přenesená",J224,0)</f>
        <v>0</v>
      </c>
      <c r="BI224" s="231">
        <f>IF(N224="nulová",J224,0)</f>
        <v>0</v>
      </c>
      <c r="BJ224" s="16" t="s">
        <v>80</v>
      </c>
      <c r="BK224" s="231">
        <f>ROUND(I224*H224,2)</f>
        <v>0</v>
      </c>
      <c r="BL224" s="16" t="s">
        <v>121</v>
      </c>
      <c r="BM224" s="230" t="s">
        <v>263</v>
      </c>
    </row>
    <row r="225" s="2" customFormat="1">
      <c r="A225" s="37"/>
      <c r="B225" s="38"/>
      <c r="C225" s="39"/>
      <c r="D225" s="232" t="s">
        <v>130</v>
      </c>
      <c r="E225" s="39"/>
      <c r="F225" s="233" t="s">
        <v>262</v>
      </c>
      <c r="G225" s="39"/>
      <c r="H225" s="39"/>
      <c r="I225" s="234"/>
      <c r="J225" s="39"/>
      <c r="K225" s="39"/>
      <c r="L225" s="43"/>
      <c r="M225" s="235"/>
      <c r="N225" s="236"/>
      <c r="O225" s="90"/>
      <c r="P225" s="90"/>
      <c r="Q225" s="90"/>
      <c r="R225" s="90"/>
      <c r="S225" s="90"/>
      <c r="T225" s="91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  <c r="AE225" s="37"/>
      <c r="AT225" s="16" t="s">
        <v>130</v>
      </c>
      <c r="AU225" s="16" t="s">
        <v>125</v>
      </c>
    </row>
    <row r="226" s="13" customFormat="1">
      <c r="A226" s="13"/>
      <c r="B226" s="237"/>
      <c r="C226" s="238"/>
      <c r="D226" s="232" t="s">
        <v>145</v>
      </c>
      <c r="E226" s="239" t="s">
        <v>1</v>
      </c>
      <c r="F226" s="240" t="s">
        <v>264</v>
      </c>
      <c r="G226" s="238"/>
      <c r="H226" s="241">
        <v>1947.585</v>
      </c>
      <c r="I226" s="242"/>
      <c r="J226" s="238"/>
      <c r="K226" s="238"/>
      <c r="L226" s="243"/>
      <c r="M226" s="244"/>
      <c r="N226" s="245"/>
      <c r="O226" s="245"/>
      <c r="P226" s="245"/>
      <c r="Q226" s="245"/>
      <c r="R226" s="245"/>
      <c r="S226" s="245"/>
      <c r="T226" s="246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  <c r="AT226" s="247" t="s">
        <v>145</v>
      </c>
      <c r="AU226" s="247" t="s">
        <v>125</v>
      </c>
      <c r="AV226" s="13" t="s">
        <v>82</v>
      </c>
      <c r="AW226" s="13" t="s">
        <v>31</v>
      </c>
      <c r="AX226" s="13" t="s">
        <v>73</v>
      </c>
      <c r="AY226" s="247" t="s">
        <v>122</v>
      </c>
    </row>
    <row r="227" s="14" customFormat="1">
      <c r="A227" s="14"/>
      <c r="B227" s="248"/>
      <c r="C227" s="249"/>
      <c r="D227" s="232" t="s">
        <v>145</v>
      </c>
      <c r="E227" s="250" t="s">
        <v>1</v>
      </c>
      <c r="F227" s="251" t="s">
        <v>147</v>
      </c>
      <c r="G227" s="249"/>
      <c r="H227" s="252">
        <v>1947.585</v>
      </c>
      <c r="I227" s="253"/>
      <c r="J227" s="249"/>
      <c r="K227" s="249"/>
      <c r="L227" s="254"/>
      <c r="M227" s="255"/>
      <c r="N227" s="256"/>
      <c r="O227" s="256"/>
      <c r="P227" s="256"/>
      <c r="Q227" s="256"/>
      <c r="R227" s="256"/>
      <c r="S227" s="256"/>
      <c r="T227" s="257"/>
      <c r="U227" s="14"/>
      <c r="V227" s="14"/>
      <c r="W227" s="14"/>
      <c r="X227" s="14"/>
      <c r="Y227" s="14"/>
      <c r="Z227" s="14"/>
      <c r="AA227" s="14"/>
      <c r="AB227" s="14"/>
      <c r="AC227" s="14"/>
      <c r="AD227" s="14"/>
      <c r="AE227" s="14"/>
      <c r="AT227" s="258" t="s">
        <v>145</v>
      </c>
      <c r="AU227" s="258" t="s">
        <v>125</v>
      </c>
      <c r="AV227" s="14" t="s">
        <v>121</v>
      </c>
      <c r="AW227" s="14" t="s">
        <v>31</v>
      </c>
      <c r="AX227" s="14" t="s">
        <v>80</v>
      </c>
      <c r="AY227" s="258" t="s">
        <v>122</v>
      </c>
    </row>
    <row r="228" s="2" customFormat="1" ht="66.75" customHeight="1">
      <c r="A228" s="37"/>
      <c r="B228" s="38"/>
      <c r="C228" s="218" t="s">
        <v>265</v>
      </c>
      <c r="D228" s="218" t="s">
        <v>126</v>
      </c>
      <c r="E228" s="219" t="s">
        <v>266</v>
      </c>
      <c r="F228" s="220" t="s">
        <v>267</v>
      </c>
      <c r="G228" s="221" t="s">
        <v>188</v>
      </c>
      <c r="H228" s="222">
        <v>404.67500000000001</v>
      </c>
      <c r="I228" s="223"/>
      <c r="J228" s="224">
        <f>ROUND(I228*H228,2)</f>
        <v>0</v>
      </c>
      <c r="K228" s="225"/>
      <c r="L228" s="43"/>
      <c r="M228" s="226" t="s">
        <v>1</v>
      </c>
      <c r="N228" s="227" t="s">
        <v>38</v>
      </c>
      <c r="O228" s="90"/>
      <c r="P228" s="228">
        <f>O228*H228</f>
        <v>0</v>
      </c>
      <c r="Q228" s="228">
        <v>0</v>
      </c>
      <c r="R228" s="228">
        <f>Q228*H228</f>
        <v>0</v>
      </c>
      <c r="S228" s="228">
        <v>0</v>
      </c>
      <c r="T228" s="229">
        <f>S228*H228</f>
        <v>0</v>
      </c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  <c r="AE228" s="37"/>
      <c r="AR228" s="230" t="s">
        <v>121</v>
      </c>
      <c r="AT228" s="230" t="s">
        <v>126</v>
      </c>
      <c r="AU228" s="230" t="s">
        <v>125</v>
      </c>
      <c r="AY228" s="16" t="s">
        <v>122</v>
      </c>
      <c r="BE228" s="231">
        <f>IF(N228="základní",J228,0)</f>
        <v>0</v>
      </c>
      <c r="BF228" s="231">
        <f>IF(N228="snížená",J228,0)</f>
        <v>0</v>
      </c>
      <c r="BG228" s="231">
        <f>IF(N228="zákl. přenesená",J228,0)</f>
        <v>0</v>
      </c>
      <c r="BH228" s="231">
        <f>IF(N228="sníž. přenesená",J228,0)</f>
        <v>0</v>
      </c>
      <c r="BI228" s="231">
        <f>IF(N228="nulová",J228,0)</f>
        <v>0</v>
      </c>
      <c r="BJ228" s="16" t="s">
        <v>80</v>
      </c>
      <c r="BK228" s="231">
        <f>ROUND(I228*H228,2)</f>
        <v>0</v>
      </c>
      <c r="BL228" s="16" t="s">
        <v>121</v>
      </c>
      <c r="BM228" s="230" t="s">
        <v>268</v>
      </c>
    </row>
    <row r="229" s="2" customFormat="1">
      <c r="A229" s="37"/>
      <c r="B229" s="38"/>
      <c r="C229" s="39"/>
      <c r="D229" s="232" t="s">
        <v>130</v>
      </c>
      <c r="E229" s="39"/>
      <c r="F229" s="233" t="s">
        <v>267</v>
      </c>
      <c r="G229" s="39"/>
      <c r="H229" s="39"/>
      <c r="I229" s="234"/>
      <c r="J229" s="39"/>
      <c r="K229" s="39"/>
      <c r="L229" s="43"/>
      <c r="M229" s="235"/>
      <c r="N229" s="236"/>
      <c r="O229" s="90"/>
      <c r="P229" s="90"/>
      <c r="Q229" s="90"/>
      <c r="R229" s="90"/>
      <c r="S229" s="90"/>
      <c r="T229" s="91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  <c r="AE229" s="37"/>
      <c r="AT229" s="16" t="s">
        <v>130</v>
      </c>
      <c r="AU229" s="16" t="s">
        <v>125</v>
      </c>
    </row>
    <row r="230" s="13" customFormat="1">
      <c r="A230" s="13"/>
      <c r="B230" s="237"/>
      <c r="C230" s="238"/>
      <c r="D230" s="232" t="s">
        <v>145</v>
      </c>
      <c r="E230" s="239" t="s">
        <v>1</v>
      </c>
      <c r="F230" s="240" t="s">
        <v>269</v>
      </c>
      <c r="G230" s="238"/>
      <c r="H230" s="241">
        <v>404.67500000000001</v>
      </c>
      <c r="I230" s="242"/>
      <c r="J230" s="238"/>
      <c r="K230" s="238"/>
      <c r="L230" s="243"/>
      <c r="M230" s="244"/>
      <c r="N230" s="245"/>
      <c r="O230" s="245"/>
      <c r="P230" s="245"/>
      <c r="Q230" s="245"/>
      <c r="R230" s="245"/>
      <c r="S230" s="245"/>
      <c r="T230" s="246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  <c r="AT230" s="247" t="s">
        <v>145</v>
      </c>
      <c r="AU230" s="247" t="s">
        <v>125</v>
      </c>
      <c r="AV230" s="13" t="s">
        <v>82</v>
      </c>
      <c r="AW230" s="13" t="s">
        <v>31</v>
      </c>
      <c r="AX230" s="13" t="s">
        <v>73</v>
      </c>
      <c r="AY230" s="247" t="s">
        <v>122</v>
      </c>
    </row>
    <row r="231" s="14" customFormat="1">
      <c r="A231" s="14"/>
      <c r="B231" s="248"/>
      <c r="C231" s="249"/>
      <c r="D231" s="232" t="s">
        <v>145</v>
      </c>
      <c r="E231" s="250" t="s">
        <v>1</v>
      </c>
      <c r="F231" s="251" t="s">
        <v>147</v>
      </c>
      <c r="G231" s="249"/>
      <c r="H231" s="252">
        <v>404.67500000000001</v>
      </c>
      <c r="I231" s="253"/>
      <c r="J231" s="249"/>
      <c r="K231" s="249"/>
      <c r="L231" s="254"/>
      <c r="M231" s="255"/>
      <c r="N231" s="256"/>
      <c r="O231" s="256"/>
      <c r="P231" s="256"/>
      <c r="Q231" s="256"/>
      <c r="R231" s="256"/>
      <c r="S231" s="256"/>
      <c r="T231" s="257"/>
      <c r="U231" s="14"/>
      <c r="V231" s="14"/>
      <c r="W231" s="14"/>
      <c r="X231" s="14"/>
      <c r="Y231" s="14"/>
      <c r="Z231" s="14"/>
      <c r="AA231" s="14"/>
      <c r="AB231" s="14"/>
      <c r="AC231" s="14"/>
      <c r="AD231" s="14"/>
      <c r="AE231" s="14"/>
      <c r="AT231" s="258" t="s">
        <v>145</v>
      </c>
      <c r="AU231" s="258" t="s">
        <v>125</v>
      </c>
      <c r="AV231" s="14" t="s">
        <v>121</v>
      </c>
      <c r="AW231" s="14" t="s">
        <v>31</v>
      </c>
      <c r="AX231" s="14" t="s">
        <v>80</v>
      </c>
      <c r="AY231" s="258" t="s">
        <v>122</v>
      </c>
    </row>
    <row r="232" s="2" customFormat="1" ht="16.5" customHeight="1">
      <c r="A232" s="37"/>
      <c r="B232" s="38"/>
      <c r="C232" s="259" t="s">
        <v>210</v>
      </c>
      <c r="D232" s="259" t="s">
        <v>162</v>
      </c>
      <c r="E232" s="260" t="s">
        <v>270</v>
      </c>
      <c r="F232" s="261" t="s">
        <v>271</v>
      </c>
      <c r="G232" s="262" t="s">
        <v>255</v>
      </c>
      <c r="H232" s="263">
        <v>809.35000000000002</v>
      </c>
      <c r="I232" s="264"/>
      <c r="J232" s="265">
        <f>ROUND(I232*H232,2)</f>
        <v>0</v>
      </c>
      <c r="K232" s="266"/>
      <c r="L232" s="267"/>
      <c r="M232" s="268" t="s">
        <v>1</v>
      </c>
      <c r="N232" s="269" t="s">
        <v>38</v>
      </c>
      <c r="O232" s="90"/>
      <c r="P232" s="228">
        <f>O232*H232</f>
        <v>0</v>
      </c>
      <c r="Q232" s="228">
        <v>0</v>
      </c>
      <c r="R232" s="228">
        <f>Q232*H232</f>
        <v>0</v>
      </c>
      <c r="S232" s="228">
        <v>0</v>
      </c>
      <c r="T232" s="229">
        <f>S232*H232</f>
        <v>0</v>
      </c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  <c r="AE232" s="37"/>
      <c r="AR232" s="230" t="s">
        <v>140</v>
      </c>
      <c r="AT232" s="230" t="s">
        <v>162</v>
      </c>
      <c r="AU232" s="230" t="s">
        <v>125</v>
      </c>
      <c r="AY232" s="16" t="s">
        <v>122</v>
      </c>
      <c r="BE232" s="231">
        <f>IF(N232="základní",J232,0)</f>
        <v>0</v>
      </c>
      <c r="BF232" s="231">
        <f>IF(N232="snížená",J232,0)</f>
        <v>0</v>
      </c>
      <c r="BG232" s="231">
        <f>IF(N232="zákl. přenesená",J232,0)</f>
        <v>0</v>
      </c>
      <c r="BH232" s="231">
        <f>IF(N232="sníž. přenesená",J232,0)</f>
        <v>0</v>
      </c>
      <c r="BI232" s="231">
        <f>IF(N232="nulová",J232,0)</f>
        <v>0</v>
      </c>
      <c r="BJ232" s="16" t="s">
        <v>80</v>
      </c>
      <c r="BK232" s="231">
        <f>ROUND(I232*H232,2)</f>
        <v>0</v>
      </c>
      <c r="BL232" s="16" t="s">
        <v>121</v>
      </c>
      <c r="BM232" s="230" t="s">
        <v>272</v>
      </c>
    </row>
    <row r="233" s="2" customFormat="1">
      <c r="A233" s="37"/>
      <c r="B233" s="38"/>
      <c r="C233" s="39"/>
      <c r="D233" s="232" t="s">
        <v>130</v>
      </c>
      <c r="E233" s="39"/>
      <c r="F233" s="233" t="s">
        <v>271</v>
      </c>
      <c r="G233" s="39"/>
      <c r="H233" s="39"/>
      <c r="I233" s="234"/>
      <c r="J233" s="39"/>
      <c r="K233" s="39"/>
      <c r="L233" s="43"/>
      <c r="M233" s="235"/>
      <c r="N233" s="236"/>
      <c r="O233" s="90"/>
      <c r="P233" s="90"/>
      <c r="Q233" s="90"/>
      <c r="R233" s="90"/>
      <c r="S233" s="90"/>
      <c r="T233" s="91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  <c r="AE233" s="37"/>
      <c r="AT233" s="16" t="s">
        <v>130</v>
      </c>
      <c r="AU233" s="16" t="s">
        <v>125</v>
      </c>
    </row>
    <row r="234" s="13" customFormat="1">
      <c r="A234" s="13"/>
      <c r="B234" s="237"/>
      <c r="C234" s="238"/>
      <c r="D234" s="232" t="s">
        <v>145</v>
      </c>
      <c r="E234" s="239" t="s">
        <v>1</v>
      </c>
      <c r="F234" s="240" t="s">
        <v>273</v>
      </c>
      <c r="G234" s="238"/>
      <c r="H234" s="241">
        <v>809.35000000000002</v>
      </c>
      <c r="I234" s="242"/>
      <c r="J234" s="238"/>
      <c r="K234" s="238"/>
      <c r="L234" s="243"/>
      <c r="M234" s="244"/>
      <c r="N234" s="245"/>
      <c r="O234" s="245"/>
      <c r="P234" s="245"/>
      <c r="Q234" s="245"/>
      <c r="R234" s="245"/>
      <c r="S234" s="245"/>
      <c r="T234" s="246"/>
      <c r="U234" s="13"/>
      <c r="V234" s="13"/>
      <c r="W234" s="13"/>
      <c r="X234" s="13"/>
      <c r="Y234" s="13"/>
      <c r="Z234" s="13"/>
      <c r="AA234" s="13"/>
      <c r="AB234" s="13"/>
      <c r="AC234" s="13"/>
      <c r="AD234" s="13"/>
      <c r="AE234" s="13"/>
      <c r="AT234" s="247" t="s">
        <v>145</v>
      </c>
      <c r="AU234" s="247" t="s">
        <v>125</v>
      </c>
      <c r="AV234" s="13" t="s">
        <v>82</v>
      </c>
      <c r="AW234" s="13" t="s">
        <v>31</v>
      </c>
      <c r="AX234" s="13" t="s">
        <v>73</v>
      </c>
      <c r="AY234" s="247" t="s">
        <v>122</v>
      </c>
    </row>
    <row r="235" s="14" customFormat="1">
      <c r="A235" s="14"/>
      <c r="B235" s="248"/>
      <c r="C235" s="249"/>
      <c r="D235" s="232" t="s">
        <v>145</v>
      </c>
      <c r="E235" s="250" t="s">
        <v>1</v>
      </c>
      <c r="F235" s="251" t="s">
        <v>147</v>
      </c>
      <c r="G235" s="249"/>
      <c r="H235" s="252">
        <v>809.35000000000002</v>
      </c>
      <c r="I235" s="253"/>
      <c r="J235" s="249"/>
      <c r="K235" s="249"/>
      <c r="L235" s="254"/>
      <c r="M235" s="255"/>
      <c r="N235" s="256"/>
      <c r="O235" s="256"/>
      <c r="P235" s="256"/>
      <c r="Q235" s="256"/>
      <c r="R235" s="256"/>
      <c r="S235" s="256"/>
      <c r="T235" s="257"/>
      <c r="U235" s="14"/>
      <c r="V235" s="14"/>
      <c r="W235" s="14"/>
      <c r="X235" s="14"/>
      <c r="Y235" s="14"/>
      <c r="Z235" s="14"/>
      <c r="AA235" s="14"/>
      <c r="AB235" s="14"/>
      <c r="AC235" s="14"/>
      <c r="AD235" s="14"/>
      <c r="AE235" s="14"/>
      <c r="AT235" s="258" t="s">
        <v>145</v>
      </c>
      <c r="AU235" s="258" t="s">
        <v>125</v>
      </c>
      <c r="AV235" s="14" t="s">
        <v>121</v>
      </c>
      <c r="AW235" s="14" t="s">
        <v>31</v>
      </c>
      <c r="AX235" s="14" t="s">
        <v>80</v>
      </c>
      <c r="AY235" s="258" t="s">
        <v>122</v>
      </c>
    </row>
    <row r="236" s="2" customFormat="1" ht="37.8" customHeight="1">
      <c r="A236" s="37"/>
      <c r="B236" s="38"/>
      <c r="C236" s="218" t="s">
        <v>144</v>
      </c>
      <c r="D236" s="218" t="s">
        <v>126</v>
      </c>
      <c r="E236" s="219" t="s">
        <v>274</v>
      </c>
      <c r="F236" s="220" t="s">
        <v>275</v>
      </c>
      <c r="G236" s="221" t="s">
        <v>155</v>
      </c>
      <c r="H236" s="222">
        <v>1301</v>
      </c>
      <c r="I236" s="223"/>
      <c r="J236" s="224">
        <f>ROUND(I236*H236,2)</f>
        <v>0</v>
      </c>
      <c r="K236" s="225"/>
      <c r="L236" s="43"/>
      <c r="M236" s="226" t="s">
        <v>1</v>
      </c>
      <c r="N236" s="227" t="s">
        <v>38</v>
      </c>
      <c r="O236" s="90"/>
      <c r="P236" s="228">
        <f>O236*H236</f>
        <v>0</v>
      </c>
      <c r="Q236" s="228">
        <v>0</v>
      </c>
      <c r="R236" s="228">
        <f>Q236*H236</f>
        <v>0</v>
      </c>
      <c r="S236" s="228">
        <v>0</v>
      </c>
      <c r="T236" s="229">
        <f>S236*H236</f>
        <v>0</v>
      </c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  <c r="AE236" s="37"/>
      <c r="AR236" s="230" t="s">
        <v>121</v>
      </c>
      <c r="AT236" s="230" t="s">
        <v>126</v>
      </c>
      <c r="AU236" s="230" t="s">
        <v>125</v>
      </c>
      <c r="AY236" s="16" t="s">
        <v>122</v>
      </c>
      <c r="BE236" s="231">
        <f>IF(N236="základní",J236,0)</f>
        <v>0</v>
      </c>
      <c r="BF236" s="231">
        <f>IF(N236="snížená",J236,0)</f>
        <v>0</v>
      </c>
      <c r="BG236" s="231">
        <f>IF(N236="zákl. přenesená",J236,0)</f>
        <v>0</v>
      </c>
      <c r="BH236" s="231">
        <f>IF(N236="sníž. přenesená",J236,0)</f>
        <v>0</v>
      </c>
      <c r="BI236" s="231">
        <f>IF(N236="nulová",J236,0)</f>
        <v>0</v>
      </c>
      <c r="BJ236" s="16" t="s">
        <v>80</v>
      </c>
      <c r="BK236" s="231">
        <f>ROUND(I236*H236,2)</f>
        <v>0</v>
      </c>
      <c r="BL236" s="16" t="s">
        <v>121</v>
      </c>
      <c r="BM236" s="230" t="s">
        <v>276</v>
      </c>
    </row>
    <row r="237" s="2" customFormat="1">
      <c r="A237" s="37"/>
      <c r="B237" s="38"/>
      <c r="C237" s="39"/>
      <c r="D237" s="232" t="s">
        <v>130</v>
      </c>
      <c r="E237" s="39"/>
      <c r="F237" s="233" t="s">
        <v>275</v>
      </c>
      <c r="G237" s="39"/>
      <c r="H237" s="39"/>
      <c r="I237" s="234"/>
      <c r="J237" s="39"/>
      <c r="K237" s="39"/>
      <c r="L237" s="43"/>
      <c r="M237" s="235"/>
      <c r="N237" s="236"/>
      <c r="O237" s="90"/>
      <c r="P237" s="90"/>
      <c r="Q237" s="90"/>
      <c r="R237" s="90"/>
      <c r="S237" s="90"/>
      <c r="T237" s="91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  <c r="AE237" s="37"/>
      <c r="AT237" s="16" t="s">
        <v>130</v>
      </c>
      <c r="AU237" s="16" t="s">
        <v>125</v>
      </c>
    </row>
    <row r="238" s="13" customFormat="1">
      <c r="A238" s="13"/>
      <c r="B238" s="237"/>
      <c r="C238" s="238"/>
      <c r="D238" s="232" t="s">
        <v>145</v>
      </c>
      <c r="E238" s="239" t="s">
        <v>1</v>
      </c>
      <c r="F238" s="240" t="s">
        <v>277</v>
      </c>
      <c r="G238" s="238"/>
      <c r="H238" s="241">
        <v>1301</v>
      </c>
      <c r="I238" s="242"/>
      <c r="J238" s="238"/>
      <c r="K238" s="238"/>
      <c r="L238" s="243"/>
      <c r="M238" s="244"/>
      <c r="N238" s="245"/>
      <c r="O238" s="245"/>
      <c r="P238" s="245"/>
      <c r="Q238" s="245"/>
      <c r="R238" s="245"/>
      <c r="S238" s="245"/>
      <c r="T238" s="246"/>
      <c r="U238" s="13"/>
      <c r="V238" s="13"/>
      <c r="W238" s="13"/>
      <c r="X238" s="13"/>
      <c r="Y238" s="13"/>
      <c r="Z238" s="13"/>
      <c r="AA238" s="13"/>
      <c r="AB238" s="13"/>
      <c r="AC238" s="13"/>
      <c r="AD238" s="13"/>
      <c r="AE238" s="13"/>
      <c r="AT238" s="247" t="s">
        <v>145</v>
      </c>
      <c r="AU238" s="247" t="s">
        <v>125</v>
      </c>
      <c r="AV238" s="13" t="s">
        <v>82</v>
      </c>
      <c r="AW238" s="13" t="s">
        <v>31</v>
      </c>
      <c r="AX238" s="13" t="s">
        <v>73</v>
      </c>
      <c r="AY238" s="247" t="s">
        <v>122</v>
      </c>
    </row>
    <row r="239" s="14" customFormat="1">
      <c r="A239" s="14"/>
      <c r="B239" s="248"/>
      <c r="C239" s="249"/>
      <c r="D239" s="232" t="s">
        <v>145</v>
      </c>
      <c r="E239" s="250" t="s">
        <v>1</v>
      </c>
      <c r="F239" s="251" t="s">
        <v>147</v>
      </c>
      <c r="G239" s="249"/>
      <c r="H239" s="252">
        <v>1301</v>
      </c>
      <c r="I239" s="253"/>
      <c r="J239" s="249"/>
      <c r="K239" s="249"/>
      <c r="L239" s="254"/>
      <c r="M239" s="255"/>
      <c r="N239" s="256"/>
      <c r="O239" s="256"/>
      <c r="P239" s="256"/>
      <c r="Q239" s="256"/>
      <c r="R239" s="256"/>
      <c r="S239" s="256"/>
      <c r="T239" s="257"/>
      <c r="U239" s="14"/>
      <c r="V239" s="14"/>
      <c r="W239" s="14"/>
      <c r="X239" s="14"/>
      <c r="Y239" s="14"/>
      <c r="Z239" s="14"/>
      <c r="AA239" s="14"/>
      <c r="AB239" s="14"/>
      <c r="AC239" s="14"/>
      <c r="AD239" s="14"/>
      <c r="AE239" s="14"/>
      <c r="AT239" s="258" t="s">
        <v>145</v>
      </c>
      <c r="AU239" s="258" t="s">
        <v>125</v>
      </c>
      <c r="AV239" s="14" t="s">
        <v>121</v>
      </c>
      <c r="AW239" s="14" t="s">
        <v>31</v>
      </c>
      <c r="AX239" s="14" t="s">
        <v>80</v>
      </c>
      <c r="AY239" s="258" t="s">
        <v>122</v>
      </c>
    </row>
    <row r="240" s="2" customFormat="1" ht="37.8" customHeight="1">
      <c r="A240" s="37"/>
      <c r="B240" s="38"/>
      <c r="C240" s="218" t="s">
        <v>140</v>
      </c>
      <c r="D240" s="218" t="s">
        <v>126</v>
      </c>
      <c r="E240" s="219" t="s">
        <v>278</v>
      </c>
      <c r="F240" s="220" t="s">
        <v>279</v>
      </c>
      <c r="G240" s="221" t="s">
        <v>155</v>
      </c>
      <c r="H240" s="222">
        <v>1048</v>
      </c>
      <c r="I240" s="223"/>
      <c r="J240" s="224">
        <f>ROUND(I240*H240,2)</f>
        <v>0</v>
      </c>
      <c r="K240" s="225"/>
      <c r="L240" s="43"/>
      <c r="M240" s="226" t="s">
        <v>1</v>
      </c>
      <c r="N240" s="227" t="s">
        <v>38</v>
      </c>
      <c r="O240" s="90"/>
      <c r="P240" s="228">
        <f>O240*H240</f>
        <v>0</v>
      </c>
      <c r="Q240" s="228">
        <v>0</v>
      </c>
      <c r="R240" s="228">
        <f>Q240*H240</f>
        <v>0</v>
      </c>
      <c r="S240" s="228">
        <v>0</v>
      </c>
      <c r="T240" s="229">
        <f>S240*H240</f>
        <v>0</v>
      </c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  <c r="AE240" s="37"/>
      <c r="AR240" s="230" t="s">
        <v>121</v>
      </c>
      <c r="AT240" s="230" t="s">
        <v>126</v>
      </c>
      <c r="AU240" s="230" t="s">
        <v>125</v>
      </c>
      <c r="AY240" s="16" t="s">
        <v>122</v>
      </c>
      <c r="BE240" s="231">
        <f>IF(N240="základní",J240,0)</f>
        <v>0</v>
      </c>
      <c r="BF240" s="231">
        <f>IF(N240="snížená",J240,0)</f>
        <v>0</v>
      </c>
      <c r="BG240" s="231">
        <f>IF(N240="zákl. přenesená",J240,0)</f>
        <v>0</v>
      </c>
      <c r="BH240" s="231">
        <f>IF(N240="sníž. přenesená",J240,0)</f>
        <v>0</v>
      </c>
      <c r="BI240" s="231">
        <f>IF(N240="nulová",J240,0)</f>
        <v>0</v>
      </c>
      <c r="BJ240" s="16" t="s">
        <v>80</v>
      </c>
      <c r="BK240" s="231">
        <f>ROUND(I240*H240,2)</f>
        <v>0</v>
      </c>
      <c r="BL240" s="16" t="s">
        <v>121</v>
      </c>
      <c r="BM240" s="230" t="s">
        <v>280</v>
      </c>
    </row>
    <row r="241" s="2" customFormat="1">
      <c r="A241" s="37"/>
      <c r="B241" s="38"/>
      <c r="C241" s="39"/>
      <c r="D241" s="232" t="s">
        <v>130</v>
      </c>
      <c r="E241" s="39"/>
      <c r="F241" s="233" t="s">
        <v>279</v>
      </c>
      <c r="G241" s="39"/>
      <c r="H241" s="39"/>
      <c r="I241" s="234"/>
      <c r="J241" s="39"/>
      <c r="K241" s="39"/>
      <c r="L241" s="43"/>
      <c r="M241" s="235"/>
      <c r="N241" s="236"/>
      <c r="O241" s="90"/>
      <c r="P241" s="90"/>
      <c r="Q241" s="90"/>
      <c r="R241" s="90"/>
      <c r="S241" s="90"/>
      <c r="T241" s="91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  <c r="AE241" s="37"/>
      <c r="AT241" s="16" t="s">
        <v>130</v>
      </c>
      <c r="AU241" s="16" t="s">
        <v>125</v>
      </c>
    </row>
    <row r="242" s="13" customFormat="1">
      <c r="A242" s="13"/>
      <c r="B242" s="237"/>
      <c r="C242" s="238"/>
      <c r="D242" s="232" t="s">
        <v>145</v>
      </c>
      <c r="E242" s="239" t="s">
        <v>1</v>
      </c>
      <c r="F242" s="240" t="s">
        <v>281</v>
      </c>
      <c r="G242" s="238"/>
      <c r="H242" s="241">
        <v>1048</v>
      </c>
      <c r="I242" s="242"/>
      <c r="J242" s="238"/>
      <c r="K242" s="238"/>
      <c r="L242" s="243"/>
      <c r="M242" s="244"/>
      <c r="N242" s="245"/>
      <c r="O242" s="245"/>
      <c r="P242" s="245"/>
      <c r="Q242" s="245"/>
      <c r="R242" s="245"/>
      <c r="S242" s="245"/>
      <c r="T242" s="246"/>
      <c r="U242" s="13"/>
      <c r="V242" s="13"/>
      <c r="W242" s="13"/>
      <c r="X242" s="13"/>
      <c r="Y242" s="13"/>
      <c r="Z242" s="13"/>
      <c r="AA242" s="13"/>
      <c r="AB242" s="13"/>
      <c r="AC242" s="13"/>
      <c r="AD242" s="13"/>
      <c r="AE242" s="13"/>
      <c r="AT242" s="247" t="s">
        <v>145</v>
      </c>
      <c r="AU242" s="247" t="s">
        <v>125</v>
      </c>
      <c r="AV242" s="13" t="s">
        <v>82</v>
      </c>
      <c r="AW242" s="13" t="s">
        <v>31</v>
      </c>
      <c r="AX242" s="13" t="s">
        <v>73</v>
      </c>
      <c r="AY242" s="247" t="s">
        <v>122</v>
      </c>
    </row>
    <row r="243" s="14" customFormat="1">
      <c r="A243" s="14"/>
      <c r="B243" s="248"/>
      <c r="C243" s="249"/>
      <c r="D243" s="232" t="s">
        <v>145</v>
      </c>
      <c r="E243" s="250" t="s">
        <v>1</v>
      </c>
      <c r="F243" s="251" t="s">
        <v>147</v>
      </c>
      <c r="G243" s="249"/>
      <c r="H243" s="252">
        <v>1048</v>
      </c>
      <c r="I243" s="253"/>
      <c r="J243" s="249"/>
      <c r="K243" s="249"/>
      <c r="L243" s="254"/>
      <c r="M243" s="255"/>
      <c r="N243" s="256"/>
      <c r="O243" s="256"/>
      <c r="P243" s="256"/>
      <c r="Q243" s="256"/>
      <c r="R243" s="256"/>
      <c r="S243" s="256"/>
      <c r="T243" s="257"/>
      <c r="U243" s="14"/>
      <c r="V243" s="14"/>
      <c r="W243" s="14"/>
      <c r="X243" s="14"/>
      <c r="Y243" s="14"/>
      <c r="Z243" s="14"/>
      <c r="AA243" s="14"/>
      <c r="AB243" s="14"/>
      <c r="AC243" s="14"/>
      <c r="AD243" s="14"/>
      <c r="AE243" s="14"/>
      <c r="AT243" s="258" t="s">
        <v>145</v>
      </c>
      <c r="AU243" s="258" t="s">
        <v>125</v>
      </c>
      <c r="AV243" s="14" t="s">
        <v>121</v>
      </c>
      <c r="AW243" s="14" t="s">
        <v>31</v>
      </c>
      <c r="AX243" s="14" t="s">
        <v>80</v>
      </c>
      <c r="AY243" s="258" t="s">
        <v>122</v>
      </c>
    </row>
    <row r="244" s="2" customFormat="1" ht="16.5" customHeight="1">
      <c r="A244" s="37"/>
      <c r="B244" s="38"/>
      <c r="C244" s="259" t="s">
        <v>282</v>
      </c>
      <c r="D244" s="259" t="s">
        <v>162</v>
      </c>
      <c r="E244" s="260" t="s">
        <v>283</v>
      </c>
      <c r="F244" s="261" t="s">
        <v>284</v>
      </c>
      <c r="G244" s="262" t="s">
        <v>285</v>
      </c>
      <c r="H244" s="263">
        <v>20.960000000000001</v>
      </c>
      <c r="I244" s="264"/>
      <c r="J244" s="265">
        <f>ROUND(I244*H244,2)</f>
        <v>0</v>
      </c>
      <c r="K244" s="266"/>
      <c r="L244" s="267"/>
      <c r="M244" s="268" t="s">
        <v>1</v>
      </c>
      <c r="N244" s="269" t="s">
        <v>38</v>
      </c>
      <c r="O244" s="90"/>
      <c r="P244" s="228">
        <f>O244*H244</f>
        <v>0</v>
      </c>
      <c r="Q244" s="228">
        <v>0</v>
      </c>
      <c r="R244" s="228">
        <f>Q244*H244</f>
        <v>0</v>
      </c>
      <c r="S244" s="228">
        <v>0</v>
      </c>
      <c r="T244" s="229">
        <f>S244*H244</f>
        <v>0</v>
      </c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  <c r="AE244" s="37"/>
      <c r="AR244" s="230" t="s">
        <v>140</v>
      </c>
      <c r="AT244" s="230" t="s">
        <v>162</v>
      </c>
      <c r="AU244" s="230" t="s">
        <v>125</v>
      </c>
      <c r="AY244" s="16" t="s">
        <v>122</v>
      </c>
      <c r="BE244" s="231">
        <f>IF(N244="základní",J244,0)</f>
        <v>0</v>
      </c>
      <c r="BF244" s="231">
        <f>IF(N244="snížená",J244,0)</f>
        <v>0</v>
      </c>
      <c r="BG244" s="231">
        <f>IF(N244="zákl. přenesená",J244,0)</f>
        <v>0</v>
      </c>
      <c r="BH244" s="231">
        <f>IF(N244="sníž. přenesená",J244,0)</f>
        <v>0</v>
      </c>
      <c r="BI244" s="231">
        <f>IF(N244="nulová",J244,0)</f>
        <v>0</v>
      </c>
      <c r="BJ244" s="16" t="s">
        <v>80</v>
      </c>
      <c r="BK244" s="231">
        <f>ROUND(I244*H244,2)</f>
        <v>0</v>
      </c>
      <c r="BL244" s="16" t="s">
        <v>121</v>
      </c>
      <c r="BM244" s="230" t="s">
        <v>286</v>
      </c>
    </row>
    <row r="245" s="2" customFormat="1">
      <c r="A245" s="37"/>
      <c r="B245" s="38"/>
      <c r="C245" s="39"/>
      <c r="D245" s="232" t="s">
        <v>130</v>
      </c>
      <c r="E245" s="39"/>
      <c r="F245" s="233" t="s">
        <v>284</v>
      </c>
      <c r="G245" s="39"/>
      <c r="H245" s="39"/>
      <c r="I245" s="234"/>
      <c r="J245" s="39"/>
      <c r="K245" s="39"/>
      <c r="L245" s="43"/>
      <c r="M245" s="235"/>
      <c r="N245" s="236"/>
      <c r="O245" s="90"/>
      <c r="P245" s="90"/>
      <c r="Q245" s="90"/>
      <c r="R245" s="90"/>
      <c r="S245" s="90"/>
      <c r="T245" s="91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  <c r="AE245" s="37"/>
      <c r="AT245" s="16" t="s">
        <v>130</v>
      </c>
      <c r="AU245" s="16" t="s">
        <v>125</v>
      </c>
    </row>
    <row r="246" s="13" customFormat="1">
      <c r="A246" s="13"/>
      <c r="B246" s="237"/>
      <c r="C246" s="238"/>
      <c r="D246" s="232" t="s">
        <v>145</v>
      </c>
      <c r="E246" s="239" t="s">
        <v>1</v>
      </c>
      <c r="F246" s="240" t="s">
        <v>287</v>
      </c>
      <c r="G246" s="238"/>
      <c r="H246" s="241">
        <v>20.960000000000001</v>
      </c>
      <c r="I246" s="242"/>
      <c r="J246" s="238"/>
      <c r="K246" s="238"/>
      <c r="L246" s="243"/>
      <c r="M246" s="244"/>
      <c r="N246" s="245"/>
      <c r="O246" s="245"/>
      <c r="P246" s="245"/>
      <c r="Q246" s="245"/>
      <c r="R246" s="245"/>
      <c r="S246" s="245"/>
      <c r="T246" s="246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  <c r="AE246" s="13"/>
      <c r="AT246" s="247" t="s">
        <v>145</v>
      </c>
      <c r="AU246" s="247" t="s">
        <v>125</v>
      </c>
      <c r="AV246" s="13" t="s">
        <v>82</v>
      </c>
      <c r="AW246" s="13" t="s">
        <v>31</v>
      </c>
      <c r="AX246" s="13" t="s">
        <v>73</v>
      </c>
      <c r="AY246" s="247" t="s">
        <v>122</v>
      </c>
    </row>
    <row r="247" s="14" customFormat="1">
      <c r="A247" s="14"/>
      <c r="B247" s="248"/>
      <c r="C247" s="249"/>
      <c r="D247" s="232" t="s">
        <v>145</v>
      </c>
      <c r="E247" s="250" t="s">
        <v>1</v>
      </c>
      <c r="F247" s="251" t="s">
        <v>147</v>
      </c>
      <c r="G247" s="249"/>
      <c r="H247" s="252">
        <v>20.960000000000001</v>
      </c>
      <c r="I247" s="253"/>
      <c r="J247" s="249"/>
      <c r="K247" s="249"/>
      <c r="L247" s="254"/>
      <c r="M247" s="255"/>
      <c r="N247" s="256"/>
      <c r="O247" s="256"/>
      <c r="P247" s="256"/>
      <c r="Q247" s="256"/>
      <c r="R247" s="256"/>
      <c r="S247" s="256"/>
      <c r="T247" s="257"/>
      <c r="U247" s="14"/>
      <c r="V247" s="14"/>
      <c r="W247" s="14"/>
      <c r="X247" s="14"/>
      <c r="Y247" s="14"/>
      <c r="Z247" s="14"/>
      <c r="AA247" s="14"/>
      <c r="AB247" s="14"/>
      <c r="AC247" s="14"/>
      <c r="AD247" s="14"/>
      <c r="AE247" s="14"/>
      <c r="AT247" s="258" t="s">
        <v>145</v>
      </c>
      <c r="AU247" s="258" t="s">
        <v>125</v>
      </c>
      <c r="AV247" s="14" t="s">
        <v>121</v>
      </c>
      <c r="AW247" s="14" t="s">
        <v>31</v>
      </c>
      <c r="AX247" s="14" t="s">
        <v>80</v>
      </c>
      <c r="AY247" s="258" t="s">
        <v>122</v>
      </c>
    </row>
    <row r="248" s="12" customFormat="1" ht="20.88" customHeight="1">
      <c r="A248" s="12"/>
      <c r="B248" s="202"/>
      <c r="C248" s="203"/>
      <c r="D248" s="204" t="s">
        <v>72</v>
      </c>
      <c r="E248" s="216" t="s">
        <v>82</v>
      </c>
      <c r="F248" s="216" t="s">
        <v>288</v>
      </c>
      <c r="G248" s="203"/>
      <c r="H248" s="203"/>
      <c r="I248" s="206"/>
      <c r="J248" s="217">
        <f>BK248</f>
        <v>0</v>
      </c>
      <c r="K248" s="203"/>
      <c r="L248" s="208"/>
      <c r="M248" s="209"/>
      <c r="N248" s="210"/>
      <c r="O248" s="210"/>
      <c r="P248" s="211">
        <f>SUM(P249:P258)</f>
        <v>0</v>
      </c>
      <c r="Q248" s="210"/>
      <c r="R248" s="211">
        <f>SUM(R249:R258)</f>
        <v>0</v>
      </c>
      <c r="S248" s="210"/>
      <c r="T248" s="212">
        <f>SUM(T249:T258)</f>
        <v>0</v>
      </c>
      <c r="U248" s="12"/>
      <c r="V248" s="12"/>
      <c r="W248" s="12"/>
      <c r="X248" s="12"/>
      <c r="Y248" s="12"/>
      <c r="Z248" s="12"/>
      <c r="AA248" s="12"/>
      <c r="AB248" s="12"/>
      <c r="AC248" s="12"/>
      <c r="AD248" s="12"/>
      <c r="AE248" s="12"/>
      <c r="AR248" s="213" t="s">
        <v>80</v>
      </c>
      <c r="AT248" s="214" t="s">
        <v>72</v>
      </c>
      <c r="AU248" s="214" t="s">
        <v>82</v>
      </c>
      <c r="AY248" s="213" t="s">
        <v>122</v>
      </c>
      <c r="BK248" s="215">
        <f>SUM(BK249:BK258)</f>
        <v>0</v>
      </c>
    </row>
    <row r="249" s="2" customFormat="1" ht="76.35" customHeight="1">
      <c r="A249" s="37"/>
      <c r="B249" s="38"/>
      <c r="C249" s="218" t="s">
        <v>289</v>
      </c>
      <c r="D249" s="218" t="s">
        <v>126</v>
      </c>
      <c r="E249" s="219" t="s">
        <v>290</v>
      </c>
      <c r="F249" s="220" t="s">
        <v>291</v>
      </c>
      <c r="G249" s="221" t="s">
        <v>188</v>
      </c>
      <c r="H249" s="222">
        <v>0.096000000000000002</v>
      </c>
      <c r="I249" s="223"/>
      <c r="J249" s="224">
        <f>ROUND(I249*H249,2)</f>
        <v>0</v>
      </c>
      <c r="K249" s="225"/>
      <c r="L249" s="43"/>
      <c r="M249" s="226" t="s">
        <v>1</v>
      </c>
      <c r="N249" s="227" t="s">
        <v>38</v>
      </c>
      <c r="O249" s="90"/>
      <c r="P249" s="228">
        <f>O249*H249</f>
        <v>0</v>
      </c>
      <c r="Q249" s="228">
        <v>0</v>
      </c>
      <c r="R249" s="228">
        <f>Q249*H249</f>
        <v>0</v>
      </c>
      <c r="S249" s="228">
        <v>0</v>
      </c>
      <c r="T249" s="229">
        <f>S249*H249</f>
        <v>0</v>
      </c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  <c r="AE249" s="37"/>
      <c r="AR249" s="230" t="s">
        <v>121</v>
      </c>
      <c r="AT249" s="230" t="s">
        <v>126</v>
      </c>
      <c r="AU249" s="230" t="s">
        <v>125</v>
      </c>
      <c r="AY249" s="16" t="s">
        <v>122</v>
      </c>
      <c r="BE249" s="231">
        <f>IF(N249="základní",J249,0)</f>
        <v>0</v>
      </c>
      <c r="BF249" s="231">
        <f>IF(N249="snížená",J249,0)</f>
        <v>0</v>
      </c>
      <c r="BG249" s="231">
        <f>IF(N249="zákl. přenesená",J249,0)</f>
        <v>0</v>
      </c>
      <c r="BH249" s="231">
        <f>IF(N249="sníž. přenesená",J249,0)</f>
        <v>0</v>
      </c>
      <c r="BI249" s="231">
        <f>IF(N249="nulová",J249,0)</f>
        <v>0</v>
      </c>
      <c r="BJ249" s="16" t="s">
        <v>80</v>
      </c>
      <c r="BK249" s="231">
        <f>ROUND(I249*H249,2)</f>
        <v>0</v>
      </c>
      <c r="BL249" s="16" t="s">
        <v>121</v>
      </c>
      <c r="BM249" s="230" t="s">
        <v>292</v>
      </c>
    </row>
    <row r="250" s="2" customFormat="1">
      <c r="A250" s="37"/>
      <c r="B250" s="38"/>
      <c r="C250" s="39"/>
      <c r="D250" s="232" t="s">
        <v>130</v>
      </c>
      <c r="E250" s="39"/>
      <c r="F250" s="233" t="s">
        <v>293</v>
      </c>
      <c r="G250" s="39"/>
      <c r="H250" s="39"/>
      <c r="I250" s="234"/>
      <c r="J250" s="39"/>
      <c r="K250" s="39"/>
      <c r="L250" s="43"/>
      <c r="M250" s="235"/>
      <c r="N250" s="236"/>
      <c r="O250" s="90"/>
      <c r="P250" s="90"/>
      <c r="Q250" s="90"/>
      <c r="R250" s="90"/>
      <c r="S250" s="90"/>
      <c r="T250" s="91"/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  <c r="AE250" s="37"/>
      <c r="AT250" s="16" t="s">
        <v>130</v>
      </c>
      <c r="AU250" s="16" t="s">
        <v>125</v>
      </c>
    </row>
    <row r="251" s="13" customFormat="1">
      <c r="A251" s="13"/>
      <c r="B251" s="237"/>
      <c r="C251" s="238"/>
      <c r="D251" s="232" t="s">
        <v>145</v>
      </c>
      <c r="E251" s="239" t="s">
        <v>1</v>
      </c>
      <c r="F251" s="240" t="s">
        <v>294</v>
      </c>
      <c r="G251" s="238"/>
      <c r="H251" s="241">
        <v>0.096000000000000002</v>
      </c>
      <c r="I251" s="242"/>
      <c r="J251" s="238"/>
      <c r="K251" s="238"/>
      <c r="L251" s="243"/>
      <c r="M251" s="244"/>
      <c r="N251" s="245"/>
      <c r="O251" s="245"/>
      <c r="P251" s="245"/>
      <c r="Q251" s="245"/>
      <c r="R251" s="245"/>
      <c r="S251" s="245"/>
      <c r="T251" s="246"/>
      <c r="U251" s="13"/>
      <c r="V251" s="13"/>
      <c r="W251" s="13"/>
      <c r="X251" s="13"/>
      <c r="Y251" s="13"/>
      <c r="Z251" s="13"/>
      <c r="AA251" s="13"/>
      <c r="AB251" s="13"/>
      <c r="AC251" s="13"/>
      <c r="AD251" s="13"/>
      <c r="AE251" s="13"/>
      <c r="AT251" s="247" t="s">
        <v>145</v>
      </c>
      <c r="AU251" s="247" t="s">
        <v>125</v>
      </c>
      <c r="AV251" s="13" t="s">
        <v>82</v>
      </c>
      <c r="AW251" s="13" t="s">
        <v>31</v>
      </c>
      <c r="AX251" s="13" t="s">
        <v>73</v>
      </c>
      <c r="AY251" s="247" t="s">
        <v>122</v>
      </c>
    </row>
    <row r="252" s="14" customFormat="1">
      <c r="A252" s="14"/>
      <c r="B252" s="248"/>
      <c r="C252" s="249"/>
      <c r="D252" s="232" t="s">
        <v>145</v>
      </c>
      <c r="E252" s="250" t="s">
        <v>1</v>
      </c>
      <c r="F252" s="251" t="s">
        <v>147</v>
      </c>
      <c r="G252" s="249"/>
      <c r="H252" s="252">
        <v>0.096000000000000002</v>
      </c>
      <c r="I252" s="253"/>
      <c r="J252" s="249"/>
      <c r="K252" s="249"/>
      <c r="L252" s="254"/>
      <c r="M252" s="255"/>
      <c r="N252" s="256"/>
      <c r="O252" s="256"/>
      <c r="P252" s="256"/>
      <c r="Q252" s="256"/>
      <c r="R252" s="256"/>
      <c r="S252" s="256"/>
      <c r="T252" s="257"/>
      <c r="U252" s="14"/>
      <c r="V252" s="14"/>
      <c r="W252" s="14"/>
      <c r="X252" s="14"/>
      <c r="Y252" s="14"/>
      <c r="Z252" s="14"/>
      <c r="AA252" s="14"/>
      <c r="AB252" s="14"/>
      <c r="AC252" s="14"/>
      <c r="AD252" s="14"/>
      <c r="AE252" s="14"/>
      <c r="AT252" s="258" t="s">
        <v>145</v>
      </c>
      <c r="AU252" s="258" t="s">
        <v>125</v>
      </c>
      <c r="AV252" s="14" t="s">
        <v>121</v>
      </c>
      <c r="AW252" s="14" t="s">
        <v>31</v>
      </c>
      <c r="AX252" s="14" t="s">
        <v>80</v>
      </c>
      <c r="AY252" s="258" t="s">
        <v>122</v>
      </c>
    </row>
    <row r="253" s="2" customFormat="1" ht="24.15" customHeight="1">
      <c r="A253" s="37"/>
      <c r="B253" s="38"/>
      <c r="C253" s="218" t="s">
        <v>295</v>
      </c>
      <c r="D253" s="218" t="s">
        <v>126</v>
      </c>
      <c r="E253" s="219" t="s">
        <v>296</v>
      </c>
      <c r="F253" s="220" t="s">
        <v>297</v>
      </c>
      <c r="G253" s="221" t="s">
        <v>165</v>
      </c>
      <c r="H253" s="222">
        <v>1</v>
      </c>
      <c r="I253" s="223"/>
      <c r="J253" s="224">
        <f>ROUND(I253*H253,2)</f>
        <v>0</v>
      </c>
      <c r="K253" s="225"/>
      <c r="L253" s="43"/>
      <c r="M253" s="226" t="s">
        <v>1</v>
      </c>
      <c r="N253" s="227" t="s">
        <v>38</v>
      </c>
      <c r="O253" s="90"/>
      <c r="P253" s="228">
        <f>O253*H253</f>
        <v>0</v>
      </c>
      <c r="Q253" s="228">
        <v>0</v>
      </c>
      <c r="R253" s="228">
        <f>Q253*H253</f>
        <v>0</v>
      </c>
      <c r="S253" s="228">
        <v>0</v>
      </c>
      <c r="T253" s="229">
        <f>S253*H253</f>
        <v>0</v>
      </c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  <c r="AE253" s="37"/>
      <c r="AR253" s="230" t="s">
        <v>121</v>
      </c>
      <c r="AT253" s="230" t="s">
        <v>126</v>
      </c>
      <c r="AU253" s="230" t="s">
        <v>125</v>
      </c>
      <c r="AY253" s="16" t="s">
        <v>122</v>
      </c>
      <c r="BE253" s="231">
        <f>IF(N253="základní",J253,0)</f>
        <v>0</v>
      </c>
      <c r="BF253" s="231">
        <f>IF(N253="snížená",J253,0)</f>
        <v>0</v>
      </c>
      <c r="BG253" s="231">
        <f>IF(N253="zákl. přenesená",J253,0)</f>
        <v>0</v>
      </c>
      <c r="BH253" s="231">
        <f>IF(N253="sníž. přenesená",J253,0)</f>
        <v>0</v>
      </c>
      <c r="BI253" s="231">
        <f>IF(N253="nulová",J253,0)</f>
        <v>0</v>
      </c>
      <c r="BJ253" s="16" t="s">
        <v>80</v>
      </c>
      <c r="BK253" s="231">
        <f>ROUND(I253*H253,2)</f>
        <v>0</v>
      </c>
      <c r="BL253" s="16" t="s">
        <v>121</v>
      </c>
      <c r="BM253" s="230" t="s">
        <v>298</v>
      </c>
    </row>
    <row r="254" s="2" customFormat="1">
      <c r="A254" s="37"/>
      <c r="B254" s="38"/>
      <c r="C254" s="39"/>
      <c r="D254" s="232" t="s">
        <v>130</v>
      </c>
      <c r="E254" s="39"/>
      <c r="F254" s="233" t="s">
        <v>297</v>
      </c>
      <c r="G254" s="39"/>
      <c r="H254" s="39"/>
      <c r="I254" s="234"/>
      <c r="J254" s="39"/>
      <c r="K254" s="39"/>
      <c r="L254" s="43"/>
      <c r="M254" s="235"/>
      <c r="N254" s="236"/>
      <c r="O254" s="90"/>
      <c r="P254" s="90"/>
      <c r="Q254" s="90"/>
      <c r="R254" s="90"/>
      <c r="S254" s="90"/>
      <c r="T254" s="91"/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  <c r="AE254" s="37"/>
      <c r="AT254" s="16" t="s">
        <v>130</v>
      </c>
      <c r="AU254" s="16" t="s">
        <v>125</v>
      </c>
    </row>
    <row r="255" s="2" customFormat="1" ht="33" customHeight="1">
      <c r="A255" s="37"/>
      <c r="B255" s="38"/>
      <c r="C255" s="218" t="s">
        <v>299</v>
      </c>
      <c r="D255" s="218" t="s">
        <v>126</v>
      </c>
      <c r="E255" s="219" t="s">
        <v>300</v>
      </c>
      <c r="F255" s="220" t="s">
        <v>301</v>
      </c>
      <c r="G255" s="221" t="s">
        <v>165</v>
      </c>
      <c r="H255" s="222">
        <v>4</v>
      </c>
      <c r="I255" s="223"/>
      <c r="J255" s="224">
        <f>ROUND(I255*H255,2)</f>
        <v>0</v>
      </c>
      <c r="K255" s="225"/>
      <c r="L255" s="43"/>
      <c r="M255" s="226" t="s">
        <v>1</v>
      </c>
      <c r="N255" s="227" t="s">
        <v>38</v>
      </c>
      <c r="O255" s="90"/>
      <c r="P255" s="228">
        <f>O255*H255</f>
        <v>0</v>
      </c>
      <c r="Q255" s="228">
        <v>0</v>
      </c>
      <c r="R255" s="228">
        <f>Q255*H255</f>
        <v>0</v>
      </c>
      <c r="S255" s="228">
        <v>0</v>
      </c>
      <c r="T255" s="229">
        <f>S255*H255</f>
        <v>0</v>
      </c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  <c r="AE255" s="37"/>
      <c r="AR255" s="230" t="s">
        <v>121</v>
      </c>
      <c r="AT255" s="230" t="s">
        <v>126</v>
      </c>
      <c r="AU255" s="230" t="s">
        <v>125</v>
      </c>
      <c r="AY255" s="16" t="s">
        <v>122</v>
      </c>
      <c r="BE255" s="231">
        <f>IF(N255="základní",J255,0)</f>
        <v>0</v>
      </c>
      <c r="BF255" s="231">
        <f>IF(N255="snížená",J255,0)</f>
        <v>0</v>
      </c>
      <c r="BG255" s="231">
        <f>IF(N255="zákl. přenesená",J255,0)</f>
        <v>0</v>
      </c>
      <c r="BH255" s="231">
        <f>IF(N255="sníž. přenesená",J255,0)</f>
        <v>0</v>
      </c>
      <c r="BI255" s="231">
        <f>IF(N255="nulová",J255,0)</f>
        <v>0</v>
      </c>
      <c r="BJ255" s="16" t="s">
        <v>80</v>
      </c>
      <c r="BK255" s="231">
        <f>ROUND(I255*H255,2)</f>
        <v>0</v>
      </c>
      <c r="BL255" s="16" t="s">
        <v>121</v>
      </c>
      <c r="BM255" s="230" t="s">
        <v>196</v>
      </c>
    </row>
    <row r="256" s="2" customFormat="1">
      <c r="A256" s="37"/>
      <c r="B256" s="38"/>
      <c r="C256" s="39"/>
      <c r="D256" s="232" t="s">
        <v>130</v>
      </c>
      <c r="E256" s="39"/>
      <c r="F256" s="233" t="s">
        <v>301</v>
      </c>
      <c r="G256" s="39"/>
      <c r="H256" s="39"/>
      <c r="I256" s="234"/>
      <c r="J256" s="39"/>
      <c r="K256" s="39"/>
      <c r="L256" s="43"/>
      <c r="M256" s="235"/>
      <c r="N256" s="236"/>
      <c r="O256" s="90"/>
      <c r="P256" s="90"/>
      <c r="Q256" s="90"/>
      <c r="R256" s="90"/>
      <c r="S256" s="90"/>
      <c r="T256" s="91"/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  <c r="AE256" s="37"/>
      <c r="AT256" s="16" t="s">
        <v>130</v>
      </c>
      <c r="AU256" s="16" t="s">
        <v>125</v>
      </c>
    </row>
    <row r="257" s="2" customFormat="1" ht="16.5" customHeight="1">
      <c r="A257" s="37"/>
      <c r="B257" s="38"/>
      <c r="C257" s="259" t="s">
        <v>302</v>
      </c>
      <c r="D257" s="259" t="s">
        <v>162</v>
      </c>
      <c r="E257" s="260" t="s">
        <v>303</v>
      </c>
      <c r="F257" s="261" t="s">
        <v>304</v>
      </c>
      <c r="G257" s="262" t="s">
        <v>165</v>
      </c>
      <c r="H257" s="263">
        <v>4</v>
      </c>
      <c r="I257" s="264"/>
      <c r="J257" s="265">
        <f>ROUND(I257*H257,2)</f>
        <v>0</v>
      </c>
      <c r="K257" s="266"/>
      <c r="L257" s="267"/>
      <c r="M257" s="268" t="s">
        <v>1</v>
      </c>
      <c r="N257" s="269" t="s">
        <v>38</v>
      </c>
      <c r="O257" s="90"/>
      <c r="P257" s="228">
        <f>O257*H257</f>
        <v>0</v>
      </c>
      <c r="Q257" s="228">
        <v>0</v>
      </c>
      <c r="R257" s="228">
        <f>Q257*H257</f>
        <v>0</v>
      </c>
      <c r="S257" s="228">
        <v>0</v>
      </c>
      <c r="T257" s="229">
        <f>S257*H257</f>
        <v>0</v>
      </c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  <c r="AE257" s="37"/>
      <c r="AR257" s="230" t="s">
        <v>140</v>
      </c>
      <c r="AT257" s="230" t="s">
        <v>162</v>
      </c>
      <c r="AU257" s="230" t="s">
        <v>125</v>
      </c>
      <c r="AY257" s="16" t="s">
        <v>122</v>
      </c>
      <c r="BE257" s="231">
        <f>IF(N257="základní",J257,0)</f>
        <v>0</v>
      </c>
      <c r="BF257" s="231">
        <f>IF(N257="snížená",J257,0)</f>
        <v>0</v>
      </c>
      <c r="BG257" s="231">
        <f>IF(N257="zákl. přenesená",J257,0)</f>
        <v>0</v>
      </c>
      <c r="BH257" s="231">
        <f>IF(N257="sníž. přenesená",J257,0)</f>
        <v>0</v>
      </c>
      <c r="BI257" s="231">
        <f>IF(N257="nulová",J257,0)</f>
        <v>0</v>
      </c>
      <c r="BJ257" s="16" t="s">
        <v>80</v>
      </c>
      <c r="BK257" s="231">
        <f>ROUND(I257*H257,2)</f>
        <v>0</v>
      </c>
      <c r="BL257" s="16" t="s">
        <v>121</v>
      </c>
      <c r="BM257" s="230" t="s">
        <v>305</v>
      </c>
    </row>
    <row r="258" s="2" customFormat="1">
      <c r="A258" s="37"/>
      <c r="B258" s="38"/>
      <c r="C258" s="39"/>
      <c r="D258" s="232" t="s">
        <v>130</v>
      </c>
      <c r="E258" s="39"/>
      <c r="F258" s="233" t="s">
        <v>304</v>
      </c>
      <c r="G258" s="39"/>
      <c r="H258" s="39"/>
      <c r="I258" s="234"/>
      <c r="J258" s="39"/>
      <c r="K258" s="39"/>
      <c r="L258" s="43"/>
      <c r="M258" s="235"/>
      <c r="N258" s="236"/>
      <c r="O258" s="90"/>
      <c r="P258" s="90"/>
      <c r="Q258" s="90"/>
      <c r="R258" s="90"/>
      <c r="S258" s="90"/>
      <c r="T258" s="91"/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  <c r="AE258" s="37"/>
      <c r="AT258" s="16" t="s">
        <v>130</v>
      </c>
      <c r="AU258" s="16" t="s">
        <v>125</v>
      </c>
    </row>
    <row r="259" s="12" customFormat="1" ht="20.88" customHeight="1">
      <c r="A259" s="12"/>
      <c r="B259" s="202"/>
      <c r="C259" s="203"/>
      <c r="D259" s="204" t="s">
        <v>72</v>
      </c>
      <c r="E259" s="216" t="s">
        <v>121</v>
      </c>
      <c r="F259" s="216" t="s">
        <v>306</v>
      </c>
      <c r="G259" s="203"/>
      <c r="H259" s="203"/>
      <c r="I259" s="206"/>
      <c r="J259" s="217">
        <f>BK259</f>
        <v>0</v>
      </c>
      <c r="K259" s="203"/>
      <c r="L259" s="208"/>
      <c r="M259" s="209"/>
      <c r="N259" s="210"/>
      <c r="O259" s="210"/>
      <c r="P259" s="211">
        <f>SUM(P260:P261)</f>
        <v>0</v>
      </c>
      <c r="Q259" s="210"/>
      <c r="R259" s="211">
        <f>SUM(R260:R261)</f>
        <v>0</v>
      </c>
      <c r="S259" s="210"/>
      <c r="T259" s="212">
        <f>SUM(T260:T261)</f>
        <v>0</v>
      </c>
      <c r="U259" s="12"/>
      <c r="V259" s="12"/>
      <c r="W259" s="12"/>
      <c r="X259" s="12"/>
      <c r="Y259" s="12"/>
      <c r="Z259" s="12"/>
      <c r="AA259" s="12"/>
      <c r="AB259" s="12"/>
      <c r="AC259" s="12"/>
      <c r="AD259" s="12"/>
      <c r="AE259" s="12"/>
      <c r="AR259" s="213" t="s">
        <v>80</v>
      </c>
      <c r="AT259" s="214" t="s">
        <v>72</v>
      </c>
      <c r="AU259" s="214" t="s">
        <v>82</v>
      </c>
      <c r="AY259" s="213" t="s">
        <v>122</v>
      </c>
      <c r="BK259" s="215">
        <f>SUM(BK260:BK261)</f>
        <v>0</v>
      </c>
    </row>
    <row r="260" s="2" customFormat="1" ht="33" customHeight="1">
      <c r="A260" s="37"/>
      <c r="B260" s="38"/>
      <c r="C260" s="218" t="s">
        <v>206</v>
      </c>
      <c r="D260" s="218" t="s">
        <v>126</v>
      </c>
      <c r="E260" s="219" t="s">
        <v>307</v>
      </c>
      <c r="F260" s="220" t="s">
        <v>308</v>
      </c>
      <c r="G260" s="221" t="s">
        <v>188</v>
      </c>
      <c r="H260" s="222">
        <v>161.90000000000001</v>
      </c>
      <c r="I260" s="223"/>
      <c r="J260" s="224">
        <f>ROUND(I260*H260,2)</f>
        <v>0</v>
      </c>
      <c r="K260" s="225"/>
      <c r="L260" s="43"/>
      <c r="M260" s="226" t="s">
        <v>1</v>
      </c>
      <c r="N260" s="227" t="s">
        <v>38</v>
      </c>
      <c r="O260" s="90"/>
      <c r="P260" s="228">
        <f>O260*H260</f>
        <v>0</v>
      </c>
      <c r="Q260" s="228">
        <v>0</v>
      </c>
      <c r="R260" s="228">
        <f>Q260*H260</f>
        <v>0</v>
      </c>
      <c r="S260" s="228">
        <v>0</v>
      </c>
      <c r="T260" s="229">
        <f>S260*H260</f>
        <v>0</v>
      </c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  <c r="AE260" s="37"/>
      <c r="AR260" s="230" t="s">
        <v>121</v>
      </c>
      <c r="AT260" s="230" t="s">
        <v>126</v>
      </c>
      <c r="AU260" s="230" t="s">
        <v>125</v>
      </c>
      <c r="AY260" s="16" t="s">
        <v>122</v>
      </c>
      <c r="BE260" s="231">
        <f>IF(N260="základní",J260,0)</f>
        <v>0</v>
      </c>
      <c r="BF260" s="231">
        <f>IF(N260="snížená",J260,0)</f>
        <v>0</v>
      </c>
      <c r="BG260" s="231">
        <f>IF(N260="zákl. přenesená",J260,0)</f>
        <v>0</v>
      </c>
      <c r="BH260" s="231">
        <f>IF(N260="sníž. přenesená",J260,0)</f>
        <v>0</v>
      </c>
      <c r="BI260" s="231">
        <f>IF(N260="nulová",J260,0)</f>
        <v>0</v>
      </c>
      <c r="BJ260" s="16" t="s">
        <v>80</v>
      </c>
      <c r="BK260" s="231">
        <f>ROUND(I260*H260,2)</f>
        <v>0</v>
      </c>
      <c r="BL260" s="16" t="s">
        <v>121</v>
      </c>
      <c r="BM260" s="230" t="s">
        <v>309</v>
      </c>
    </row>
    <row r="261" s="2" customFormat="1">
      <c r="A261" s="37"/>
      <c r="B261" s="38"/>
      <c r="C261" s="39"/>
      <c r="D261" s="232" t="s">
        <v>130</v>
      </c>
      <c r="E261" s="39"/>
      <c r="F261" s="233" t="s">
        <v>308</v>
      </c>
      <c r="G261" s="39"/>
      <c r="H261" s="39"/>
      <c r="I261" s="234"/>
      <c r="J261" s="39"/>
      <c r="K261" s="39"/>
      <c r="L261" s="43"/>
      <c r="M261" s="235"/>
      <c r="N261" s="236"/>
      <c r="O261" s="90"/>
      <c r="P261" s="90"/>
      <c r="Q261" s="90"/>
      <c r="R261" s="90"/>
      <c r="S261" s="90"/>
      <c r="T261" s="91"/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  <c r="AE261" s="37"/>
      <c r="AT261" s="16" t="s">
        <v>130</v>
      </c>
      <c r="AU261" s="16" t="s">
        <v>125</v>
      </c>
    </row>
    <row r="262" s="12" customFormat="1" ht="20.88" customHeight="1">
      <c r="A262" s="12"/>
      <c r="B262" s="202"/>
      <c r="C262" s="203"/>
      <c r="D262" s="204" t="s">
        <v>72</v>
      </c>
      <c r="E262" s="216" t="s">
        <v>133</v>
      </c>
      <c r="F262" s="216" t="s">
        <v>310</v>
      </c>
      <c r="G262" s="203"/>
      <c r="H262" s="203"/>
      <c r="I262" s="206"/>
      <c r="J262" s="217">
        <f>BK262</f>
        <v>0</v>
      </c>
      <c r="K262" s="203"/>
      <c r="L262" s="208"/>
      <c r="M262" s="209"/>
      <c r="N262" s="210"/>
      <c r="O262" s="210"/>
      <c r="P262" s="211">
        <f>SUM(P263:P280)</f>
        <v>0</v>
      </c>
      <c r="Q262" s="210"/>
      <c r="R262" s="211">
        <f>SUM(R263:R280)</f>
        <v>0</v>
      </c>
      <c r="S262" s="210"/>
      <c r="T262" s="212">
        <f>SUM(T263:T280)</f>
        <v>0</v>
      </c>
      <c r="U262" s="12"/>
      <c r="V262" s="12"/>
      <c r="W262" s="12"/>
      <c r="X262" s="12"/>
      <c r="Y262" s="12"/>
      <c r="Z262" s="12"/>
      <c r="AA262" s="12"/>
      <c r="AB262" s="12"/>
      <c r="AC262" s="12"/>
      <c r="AD262" s="12"/>
      <c r="AE262" s="12"/>
      <c r="AR262" s="213" t="s">
        <v>80</v>
      </c>
      <c r="AT262" s="214" t="s">
        <v>72</v>
      </c>
      <c r="AU262" s="214" t="s">
        <v>82</v>
      </c>
      <c r="AY262" s="213" t="s">
        <v>122</v>
      </c>
      <c r="BK262" s="215">
        <f>SUM(BK263:BK280)</f>
        <v>0</v>
      </c>
    </row>
    <row r="263" s="2" customFormat="1" ht="33" customHeight="1">
      <c r="A263" s="37"/>
      <c r="B263" s="38"/>
      <c r="C263" s="218" t="s">
        <v>311</v>
      </c>
      <c r="D263" s="218" t="s">
        <v>126</v>
      </c>
      <c r="E263" s="219" t="s">
        <v>312</v>
      </c>
      <c r="F263" s="220" t="s">
        <v>313</v>
      </c>
      <c r="G263" s="221" t="s">
        <v>155</v>
      </c>
      <c r="H263" s="222">
        <v>245.80000000000001</v>
      </c>
      <c r="I263" s="223"/>
      <c r="J263" s="224">
        <f>ROUND(I263*H263,2)</f>
        <v>0</v>
      </c>
      <c r="K263" s="225"/>
      <c r="L263" s="43"/>
      <c r="M263" s="226" t="s">
        <v>1</v>
      </c>
      <c r="N263" s="227" t="s">
        <v>38</v>
      </c>
      <c r="O263" s="90"/>
      <c r="P263" s="228">
        <f>O263*H263</f>
        <v>0</v>
      </c>
      <c r="Q263" s="228">
        <v>0</v>
      </c>
      <c r="R263" s="228">
        <f>Q263*H263</f>
        <v>0</v>
      </c>
      <c r="S263" s="228">
        <v>0</v>
      </c>
      <c r="T263" s="229">
        <f>S263*H263</f>
        <v>0</v>
      </c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  <c r="AE263" s="37"/>
      <c r="AR263" s="230" t="s">
        <v>121</v>
      </c>
      <c r="AT263" s="230" t="s">
        <v>126</v>
      </c>
      <c r="AU263" s="230" t="s">
        <v>125</v>
      </c>
      <c r="AY263" s="16" t="s">
        <v>122</v>
      </c>
      <c r="BE263" s="231">
        <f>IF(N263="základní",J263,0)</f>
        <v>0</v>
      </c>
      <c r="BF263" s="231">
        <f>IF(N263="snížená",J263,0)</f>
        <v>0</v>
      </c>
      <c r="BG263" s="231">
        <f>IF(N263="zákl. přenesená",J263,0)</f>
        <v>0</v>
      </c>
      <c r="BH263" s="231">
        <f>IF(N263="sníž. přenesená",J263,0)</f>
        <v>0</v>
      </c>
      <c r="BI263" s="231">
        <f>IF(N263="nulová",J263,0)</f>
        <v>0</v>
      </c>
      <c r="BJ263" s="16" t="s">
        <v>80</v>
      </c>
      <c r="BK263" s="231">
        <f>ROUND(I263*H263,2)</f>
        <v>0</v>
      </c>
      <c r="BL263" s="16" t="s">
        <v>121</v>
      </c>
      <c r="BM263" s="230" t="s">
        <v>314</v>
      </c>
    </row>
    <row r="264" s="2" customFormat="1">
      <c r="A264" s="37"/>
      <c r="B264" s="38"/>
      <c r="C264" s="39"/>
      <c r="D264" s="232" t="s">
        <v>130</v>
      </c>
      <c r="E264" s="39"/>
      <c r="F264" s="233" t="s">
        <v>313</v>
      </c>
      <c r="G264" s="39"/>
      <c r="H264" s="39"/>
      <c r="I264" s="234"/>
      <c r="J264" s="39"/>
      <c r="K264" s="39"/>
      <c r="L264" s="43"/>
      <c r="M264" s="235"/>
      <c r="N264" s="236"/>
      <c r="O264" s="90"/>
      <c r="P264" s="90"/>
      <c r="Q264" s="90"/>
      <c r="R264" s="90"/>
      <c r="S264" s="90"/>
      <c r="T264" s="91"/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  <c r="AE264" s="37"/>
      <c r="AT264" s="16" t="s">
        <v>130</v>
      </c>
      <c r="AU264" s="16" t="s">
        <v>125</v>
      </c>
    </row>
    <row r="265" s="13" customFormat="1">
      <c r="A265" s="13"/>
      <c r="B265" s="237"/>
      <c r="C265" s="238"/>
      <c r="D265" s="232" t="s">
        <v>145</v>
      </c>
      <c r="E265" s="239" t="s">
        <v>1</v>
      </c>
      <c r="F265" s="240" t="s">
        <v>315</v>
      </c>
      <c r="G265" s="238"/>
      <c r="H265" s="241">
        <v>245.80000000000001</v>
      </c>
      <c r="I265" s="242"/>
      <c r="J265" s="238"/>
      <c r="K265" s="238"/>
      <c r="L265" s="243"/>
      <c r="M265" s="244"/>
      <c r="N265" s="245"/>
      <c r="O265" s="245"/>
      <c r="P265" s="245"/>
      <c r="Q265" s="245"/>
      <c r="R265" s="245"/>
      <c r="S265" s="245"/>
      <c r="T265" s="246"/>
      <c r="U265" s="13"/>
      <c r="V265" s="13"/>
      <c r="W265" s="13"/>
      <c r="X265" s="13"/>
      <c r="Y265" s="13"/>
      <c r="Z265" s="13"/>
      <c r="AA265" s="13"/>
      <c r="AB265" s="13"/>
      <c r="AC265" s="13"/>
      <c r="AD265" s="13"/>
      <c r="AE265" s="13"/>
      <c r="AT265" s="247" t="s">
        <v>145</v>
      </c>
      <c r="AU265" s="247" t="s">
        <v>125</v>
      </c>
      <c r="AV265" s="13" t="s">
        <v>82</v>
      </c>
      <c r="AW265" s="13" t="s">
        <v>31</v>
      </c>
      <c r="AX265" s="13" t="s">
        <v>73</v>
      </c>
      <c r="AY265" s="247" t="s">
        <v>122</v>
      </c>
    </row>
    <row r="266" s="14" customFormat="1">
      <c r="A266" s="14"/>
      <c r="B266" s="248"/>
      <c r="C266" s="249"/>
      <c r="D266" s="232" t="s">
        <v>145</v>
      </c>
      <c r="E266" s="250" t="s">
        <v>1</v>
      </c>
      <c r="F266" s="251" t="s">
        <v>147</v>
      </c>
      <c r="G266" s="249"/>
      <c r="H266" s="252">
        <v>245.80000000000001</v>
      </c>
      <c r="I266" s="253"/>
      <c r="J266" s="249"/>
      <c r="K266" s="249"/>
      <c r="L266" s="254"/>
      <c r="M266" s="255"/>
      <c r="N266" s="256"/>
      <c r="O266" s="256"/>
      <c r="P266" s="256"/>
      <c r="Q266" s="256"/>
      <c r="R266" s="256"/>
      <c r="S266" s="256"/>
      <c r="T266" s="257"/>
      <c r="U266" s="14"/>
      <c r="V266" s="14"/>
      <c r="W266" s="14"/>
      <c r="X266" s="14"/>
      <c r="Y266" s="14"/>
      <c r="Z266" s="14"/>
      <c r="AA266" s="14"/>
      <c r="AB266" s="14"/>
      <c r="AC266" s="14"/>
      <c r="AD266" s="14"/>
      <c r="AE266" s="14"/>
      <c r="AT266" s="258" t="s">
        <v>145</v>
      </c>
      <c r="AU266" s="258" t="s">
        <v>125</v>
      </c>
      <c r="AV266" s="14" t="s">
        <v>121</v>
      </c>
      <c r="AW266" s="14" t="s">
        <v>31</v>
      </c>
      <c r="AX266" s="14" t="s">
        <v>80</v>
      </c>
      <c r="AY266" s="258" t="s">
        <v>122</v>
      </c>
    </row>
    <row r="267" s="2" customFormat="1" ht="37.8" customHeight="1">
      <c r="A267" s="37"/>
      <c r="B267" s="38"/>
      <c r="C267" s="218" t="s">
        <v>316</v>
      </c>
      <c r="D267" s="218" t="s">
        <v>126</v>
      </c>
      <c r="E267" s="219" t="s">
        <v>317</v>
      </c>
      <c r="F267" s="220" t="s">
        <v>318</v>
      </c>
      <c r="G267" s="221" t="s">
        <v>155</v>
      </c>
      <c r="H267" s="222">
        <v>121.5</v>
      </c>
      <c r="I267" s="223"/>
      <c r="J267" s="224">
        <f>ROUND(I267*H267,2)</f>
        <v>0</v>
      </c>
      <c r="K267" s="225"/>
      <c r="L267" s="43"/>
      <c r="M267" s="226" t="s">
        <v>1</v>
      </c>
      <c r="N267" s="227" t="s">
        <v>38</v>
      </c>
      <c r="O267" s="90"/>
      <c r="P267" s="228">
        <f>O267*H267</f>
        <v>0</v>
      </c>
      <c r="Q267" s="228">
        <v>0</v>
      </c>
      <c r="R267" s="228">
        <f>Q267*H267</f>
        <v>0</v>
      </c>
      <c r="S267" s="228">
        <v>0</v>
      </c>
      <c r="T267" s="229">
        <f>S267*H267</f>
        <v>0</v>
      </c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  <c r="AE267" s="37"/>
      <c r="AR267" s="230" t="s">
        <v>121</v>
      </c>
      <c r="AT267" s="230" t="s">
        <v>126</v>
      </c>
      <c r="AU267" s="230" t="s">
        <v>125</v>
      </c>
      <c r="AY267" s="16" t="s">
        <v>122</v>
      </c>
      <c r="BE267" s="231">
        <f>IF(N267="základní",J267,0)</f>
        <v>0</v>
      </c>
      <c r="BF267" s="231">
        <f>IF(N267="snížená",J267,0)</f>
        <v>0</v>
      </c>
      <c r="BG267" s="231">
        <f>IF(N267="zákl. přenesená",J267,0)</f>
        <v>0</v>
      </c>
      <c r="BH267" s="231">
        <f>IF(N267="sníž. přenesená",J267,0)</f>
        <v>0</v>
      </c>
      <c r="BI267" s="231">
        <f>IF(N267="nulová",J267,0)</f>
        <v>0</v>
      </c>
      <c r="BJ267" s="16" t="s">
        <v>80</v>
      </c>
      <c r="BK267" s="231">
        <f>ROUND(I267*H267,2)</f>
        <v>0</v>
      </c>
      <c r="BL267" s="16" t="s">
        <v>121</v>
      </c>
      <c r="BM267" s="230" t="s">
        <v>319</v>
      </c>
    </row>
    <row r="268" s="2" customFormat="1">
      <c r="A268" s="37"/>
      <c r="B268" s="38"/>
      <c r="C268" s="39"/>
      <c r="D268" s="232" t="s">
        <v>130</v>
      </c>
      <c r="E268" s="39"/>
      <c r="F268" s="233" t="s">
        <v>318</v>
      </c>
      <c r="G268" s="39"/>
      <c r="H268" s="39"/>
      <c r="I268" s="234"/>
      <c r="J268" s="39"/>
      <c r="K268" s="39"/>
      <c r="L268" s="43"/>
      <c r="M268" s="235"/>
      <c r="N268" s="236"/>
      <c r="O268" s="90"/>
      <c r="P268" s="90"/>
      <c r="Q268" s="90"/>
      <c r="R268" s="90"/>
      <c r="S268" s="90"/>
      <c r="T268" s="91"/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  <c r="AE268" s="37"/>
      <c r="AT268" s="16" t="s">
        <v>130</v>
      </c>
      <c r="AU268" s="16" t="s">
        <v>125</v>
      </c>
    </row>
    <row r="269" s="13" customFormat="1">
      <c r="A269" s="13"/>
      <c r="B269" s="237"/>
      <c r="C269" s="238"/>
      <c r="D269" s="232" t="s">
        <v>145</v>
      </c>
      <c r="E269" s="239" t="s">
        <v>1</v>
      </c>
      <c r="F269" s="240" t="s">
        <v>195</v>
      </c>
      <c r="G269" s="238"/>
      <c r="H269" s="241">
        <v>121.5</v>
      </c>
      <c r="I269" s="242"/>
      <c r="J269" s="238"/>
      <c r="K269" s="238"/>
      <c r="L269" s="243"/>
      <c r="M269" s="244"/>
      <c r="N269" s="245"/>
      <c r="O269" s="245"/>
      <c r="P269" s="245"/>
      <c r="Q269" s="245"/>
      <c r="R269" s="245"/>
      <c r="S269" s="245"/>
      <c r="T269" s="246"/>
      <c r="U269" s="13"/>
      <c r="V269" s="13"/>
      <c r="W269" s="13"/>
      <c r="X269" s="13"/>
      <c r="Y269" s="13"/>
      <c r="Z269" s="13"/>
      <c r="AA269" s="13"/>
      <c r="AB269" s="13"/>
      <c r="AC269" s="13"/>
      <c r="AD269" s="13"/>
      <c r="AE269" s="13"/>
      <c r="AT269" s="247" t="s">
        <v>145</v>
      </c>
      <c r="AU269" s="247" t="s">
        <v>125</v>
      </c>
      <c r="AV269" s="13" t="s">
        <v>82</v>
      </c>
      <c r="AW269" s="13" t="s">
        <v>31</v>
      </c>
      <c r="AX269" s="13" t="s">
        <v>73</v>
      </c>
      <c r="AY269" s="247" t="s">
        <v>122</v>
      </c>
    </row>
    <row r="270" s="14" customFormat="1">
      <c r="A270" s="14"/>
      <c r="B270" s="248"/>
      <c r="C270" s="249"/>
      <c r="D270" s="232" t="s">
        <v>145</v>
      </c>
      <c r="E270" s="250" t="s">
        <v>1</v>
      </c>
      <c r="F270" s="251" t="s">
        <v>147</v>
      </c>
      <c r="G270" s="249"/>
      <c r="H270" s="252">
        <v>121.5</v>
      </c>
      <c r="I270" s="253"/>
      <c r="J270" s="249"/>
      <c r="K270" s="249"/>
      <c r="L270" s="254"/>
      <c r="M270" s="255"/>
      <c r="N270" s="256"/>
      <c r="O270" s="256"/>
      <c r="P270" s="256"/>
      <c r="Q270" s="256"/>
      <c r="R270" s="256"/>
      <c r="S270" s="256"/>
      <c r="T270" s="257"/>
      <c r="U270" s="14"/>
      <c r="V270" s="14"/>
      <c r="W270" s="14"/>
      <c r="X270" s="14"/>
      <c r="Y270" s="14"/>
      <c r="Z270" s="14"/>
      <c r="AA270" s="14"/>
      <c r="AB270" s="14"/>
      <c r="AC270" s="14"/>
      <c r="AD270" s="14"/>
      <c r="AE270" s="14"/>
      <c r="AT270" s="258" t="s">
        <v>145</v>
      </c>
      <c r="AU270" s="258" t="s">
        <v>125</v>
      </c>
      <c r="AV270" s="14" t="s">
        <v>121</v>
      </c>
      <c r="AW270" s="14" t="s">
        <v>31</v>
      </c>
      <c r="AX270" s="14" t="s">
        <v>80</v>
      </c>
      <c r="AY270" s="258" t="s">
        <v>122</v>
      </c>
    </row>
    <row r="271" s="2" customFormat="1" ht="24.15" customHeight="1">
      <c r="A271" s="37"/>
      <c r="B271" s="38"/>
      <c r="C271" s="218" t="s">
        <v>320</v>
      </c>
      <c r="D271" s="218" t="s">
        <v>126</v>
      </c>
      <c r="E271" s="219" t="s">
        <v>321</v>
      </c>
      <c r="F271" s="220" t="s">
        <v>322</v>
      </c>
      <c r="G271" s="221" t="s">
        <v>155</v>
      </c>
      <c r="H271" s="222">
        <v>121.5</v>
      </c>
      <c r="I271" s="223"/>
      <c r="J271" s="224">
        <f>ROUND(I271*H271,2)</f>
        <v>0</v>
      </c>
      <c r="K271" s="225"/>
      <c r="L271" s="43"/>
      <c r="M271" s="226" t="s">
        <v>1</v>
      </c>
      <c r="N271" s="227" t="s">
        <v>38</v>
      </c>
      <c r="O271" s="90"/>
      <c r="P271" s="228">
        <f>O271*H271</f>
        <v>0</v>
      </c>
      <c r="Q271" s="228">
        <v>0</v>
      </c>
      <c r="R271" s="228">
        <f>Q271*H271</f>
        <v>0</v>
      </c>
      <c r="S271" s="228">
        <v>0</v>
      </c>
      <c r="T271" s="229">
        <f>S271*H271</f>
        <v>0</v>
      </c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  <c r="AE271" s="37"/>
      <c r="AR271" s="230" t="s">
        <v>121</v>
      </c>
      <c r="AT271" s="230" t="s">
        <v>126</v>
      </c>
      <c r="AU271" s="230" t="s">
        <v>125</v>
      </c>
      <c r="AY271" s="16" t="s">
        <v>122</v>
      </c>
      <c r="BE271" s="231">
        <f>IF(N271="základní",J271,0)</f>
        <v>0</v>
      </c>
      <c r="BF271" s="231">
        <f>IF(N271="snížená",J271,0)</f>
        <v>0</v>
      </c>
      <c r="BG271" s="231">
        <f>IF(N271="zákl. přenesená",J271,0)</f>
        <v>0</v>
      </c>
      <c r="BH271" s="231">
        <f>IF(N271="sníž. přenesená",J271,0)</f>
        <v>0</v>
      </c>
      <c r="BI271" s="231">
        <f>IF(N271="nulová",J271,0)</f>
        <v>0</v>
      </c>
      <c r="BJ271" s="16" t="s">
        <v>80</v>
      </c>
      <c r="BK271" s="231">
        <f>ROUND(I271*H271,2)</f>
        <v>0</v>
      </c>
      <c r="BL271" s="16" t="s">
        <v>121</v>
      </c>
      <c r="BM271" s="230" t="s">
        <v>323</v>
      </c>
    </row>
    <row r="272" s="2" customFormat="1">
      <c r="A272" s="37"/>
      <c r="B272" s="38"/>
      <c r="C272" s="39"/>
      <c r="D272" s="232" t="s">
        <v>130</v>
      </c>
      <c r="E272" s="39"/>
      <c r="F272" s="233" t="s">
        <v>322</v>
      </c>
      <c r="G272" s="39"/>
      <c r="H272" s="39"/>
      <c r="I272" s="234"/>
      <c r="J272" s="39"/>
      <c r="K272" s="39"/>
      <c r="L272" s="43"/>
      <c r="M272" s="235"/>
      <c r="N272" s="236"/>
      <c r="O272" s="90"/>
      <c r="P272" s="90"/>
      <c r="Q272" s="90"/>
      <c r="R272" s="90"/>
      <c r="S272" s="90"/>
      <c r="T272" s="91"/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  <c r="AE272" s="37"/>
      <c r="AT272" s="16" t="s">
        <v>130</v>
      </c>
      <c r="AU272" s="16" t="s">
        <v>125</v>
      </c>
    </row>
    <row r="273" s="2" customFormat="1" ht="44.25" customHeight="1">
      <c r="A273" s="37"/>
      <c r="B273" s="38"/>
      <c r="C273" s="218" t="s">
        <v>324</v>
      </c>
      <c r="D273" s="218" t="s">
        <v>126</v>
      </c>
      <c r="E273" s="219" t="s">
        <v>325</v>
      </c>
      <c r="F273" s="220" t="s">
        <v>326</v>
      </c>
      <c r="G273" s="221" t="s">
        <v>155</v>
      </c>
      <c r="H273" s="222">
        <v>121.5</v>
      </c>
      <c r="I273" s="223"/>
      <c r="J273" s="224">
        <f>ROUND(I273*H273,2)</f>
        <v>0</v>
      </c>
      <c r="K273" s="225"/>
      <c r="L273" s="43"/>
      <c r="M273" s="226" t="s">
        <v>1</v>
      </c>
      <c r="N273" s="227" t="s">
        <v>38</v>
      </c>
      <c r="O273" s="90"/>
      <c r="P273" s="228">
        <f>O273*H273</f>
        <v>0</v>
      </c>
      <c r="Q273" s="228">
        <v>0</v>
      </c>
      <c r="R273" s="228">
        <f>Q273*H273</f>
        <v>0</v>
      </c>
      <c r="S273" s="228">
        <v>0</v>
      </c>
      <c r="T273" s="229">
        <f>S273*H273</f>
        <v>0</v>
      </c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  <c r="AE273" s="37"/>
      <c r="AR273" s="230" t="s">
        <v>121</v>
      </c>
      <c r="AT273" s="230" t="s">
        <v>126</v>
      </c>
      <c r="AU273" s="230" t="s">
        <v>125</v>
      </c>
      <c r="AY273" s="16" t="s">
        <v>122</v>
      </c>
      <c r="BE273" s="231">
        <f>IF(N273="základní",J273,0)</f>
        <v>0</v>
      </c>
      <c r="BF273" s="231">
        <f>IF(N273="snížená",J273,0)</f>
        <v>0</v>
      </c>
      <c r="BG273" s="231">
        <f>IF(N273="zákl. přenesená",J273,0)</f>
        <v>0</v>
      </c>
      <c r="BH273" s="231">
        <f>IF(N273="sníž. přenesená",J273,0)</f>
        <v>0</v>
      </c>
      <c r="BI273" s="231">
        <f>IF(N273="nulová",J273,0)</f>
        <v>0</v>
      </c>
      <c r="BJ273" s="16" t="s">
        <v>80</v>
      </c>
      <c r="BK273" s="231">
        <f>ROUND(I273*H273,2)</f>
        <v>0</v>
      </c>
      <c r="BL273" s="16" t="s">
        <v>121</v>
      </c>
      <c r="BM273" s="230" t="s">
        <v>327</v>
      </c>
    </row>
    <row r="274" s="2" customFormat="1">
      <c r="A274" s="37"/>
      <c r="B274" s="38"/>
      <c r="C274" s="39"/>
      <c r="D274" s="232" t="s">
        <v>130</v>
      </c>
      <c r="E274" s="39"/>
      <c r="F274" s="233" t="s">
        <v>326</v>
      </c>
      <c r="G274" s="39"/>
      <c r="H274" s="39"/>
      <c r="I274" s="234"/>
      <c r="J274" s="39"/>
      <c r="K274" s="39"/>
      <c r="L274" s="43"/>
      <c r="M274" s="235"/>
      <c r="N274" s="236"/>
      <c r="O274" s="90"/>
      <c r="P274" s="90"/>
      <c r="Q274" s="90"/>
      <c r="R274" s="90"/>
      <c r="S274" s="90"/>
      <c r="T274" s="91"/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  <c r="AE274" s="37"/>
      <c r="AT274" s="16" t="s">
        <v>130</v>
      </c>
      <c r="AU274" s="16" t="s">
        <v>125</v>
      </c>
    </row>
    <row r="275" s="13" customFormat="1">
      <c r="A275" s="13"/>
      <c r="B275" s="237"/>
      <c r="C275" s="238"/>
      <c r="D275" s="232" t="s">
        <v>145</v>
      </c>
      <c r="E275" s="239" t="s">
        <v>1</v>
      </c>
      <c r="F275" s="240" t="s">
        <v>195</v>
      </c>
      <c r="G275" s="238"/>
      <c r="H275" s="241">
        <v>121.5</v>
      </c>
      <c r="I275" s="242"/>
      <c r="J275" s="238"/>
      <c r="K275" s="238"/>
      <c r="L275" s="243"/>
      <c r="M275" s="244"/>
      <c r="N275" s="245"/>
      <c r="O275" s="245"/>
      <c r="P275" s="245"/>
      <c r="Q275" s="245"/>
      <c r="R275" s="245"/>
      <c r="S275" s="245"/>
      <c r="T275" s="246"/>
      <c r="U275" s="13"/>
      <c r="V275" s="13"/>
      <c r="W275" s="13"/>
      <c r="X275" s="13"/>
      <c r="Y275" s="13"/>
      <c r="Z275" s="13"/>
      <c r="AA275" s="13"/>
      <c r="AB275" s="13"/>
      <c r="AC275" s="13"/>
      <c r="AD275" s="13"/>
      <c r="AE275" s="13"/>
      <c r="AT275" s="247" t="s">
        <v>145</v>
      </c>
      <c r="AU275" s="247" t="s">
        <v>125</v>
      </c>
      <c r="AV275" s="13" t="s">
        <v>82</v>
      </c>
      <c r="AW275" s="13" t="s">
        <v>31</v>
      </c>
      <c r="AX275" s="13" t="s">
        <v>73</v>
      </c>
      <c r="AY275" s="247" t="s">
        <v>122</v>
      </c>
    </row>
    <row r="276" s="14" customFormat="1">
      <c r="A276" s="14"/>
      <c r="B276" s="248"/>
      <c r="C276" s="249"/>
      <c r="D276" s="232" t="s">
        <v>145</v>
      </c>
      <c r="E276" s="250" t="s">
        <v>1</v>
      </c>
      <c r="F276" s="251" t="s">
        <v>147</v>
      </c>
      <c r="G276" s="249"/>
      <c r="H276" s="252">
        <v>121.5</v>
      </c>
      <c r="I276" s="253"/>
      <c r="J276" s="249"/>
      <c r="K276" s="249"/>
      <c r="L276" s="254"/>
      <c r="M276" s="255"/>
      <c r="N276" s="256"/>
      <c r="O276" s="256"/>
      <c r="P276" s="256"/>
      <c r="Q276" s="256"/>
      <c r="R276" s="256"/>
      <c r="S276" s="256"/>
      <c r="T276" s="257"/>
      <c r="U276" s="14"/>
      <c r="V276" s="14"/>
      <c r="W276" s="14"/>
      <c r="X276" s="14"/>
      <c r="Y276" s="14"/>
      <c r="Z276" s="14"/>
      <c r="AA276" s="14"/>
      <c r="AB276" s="14"/>
      <c r="AC276" s="14"/>
      <c r="AD276" s="14"/>
      <c r="AE276" s="14"/>
      <c r="AT276" s="258" t="s">
        <v>145</v>
      </c>
      <c r="AU276" s="258" t="s">
        <v>125</v>
      </c>
      <c r="AV276" s="14" t="s">
        <v>121</v>
      </c>
      <c r="AW276" s="14" t="s">
        <v>31</v>
      </c>
      <c r="AX276" s="14" t="s">
        <v>80</v>
      </c>
      <c r="AY276" s="258" t="s">
        <v>122</v>
      </c>
    </row>
    <row r="277" s="2" customFormat="1" ht="24.15" customHeight="1">
      <c r="A277" s="37"/>
      <c r="B277" s="38"/>
      <c r="C277" s="218" t="s">
        <v>328</v>
      </c>
      <c r="D277" s="218" t="s">
        <v>126</v>
      </c>
      <c r="E277" s="219" t="s">
        <v>329</v>
      </c>
      <c r="F277" s="220" t="s">
        <v>330</v>
      </c>
      <c r="G277" s="221" t="s">
        <v>132</v>
      </c>
      <c r="H277" s="222">
        <v>245</v>
      </c>
      <c r="I277" s="223"/>
      <c r="J277" s="224">
        <f>ROUND(I277*H277,2)</f>
        <v>0</v>
      </c>
      <c r="K277" s="225"/>
      <c r="L277" s="43"/>
      <c r="M277" s="226" t="s">
        <v>1</v>
      </c>
      <c r="N277" s="227" t="s">
        <v>38</v>
      </c>
      <c r="O277" s="90"/>
      <c r="P277" s="228">
        <f>O277*H277</f>
        <v>0</v>
      </c>
      <c r="Q277" s="228">
        <v>0</v>
      </c>
      <c r="R277" s="228">
        <f>Q277*H277</f>
        <v>0</v>
      </c>
      <c r="S277" s="228">
        <v>0</v>
      </c>
      <c r="T277" s="229">
        <f>S277*H277</f>
        <v>0</v>
      </c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  <c r="AE277" s="37"/>
      <c r="AR277" s="230" t="s">
        <v>121</v>
      </c>
      <c r="AT277" s="230" t="s">
        <v>126</v>
      </c>
      <c r="AU277" s="230" t="s">
        <v>125</v>
      </c>
      <c r="AY277" s="16" t="s">
        <v>122</v>
      </c>
      <c r="BE277" s="231">
        <f>IF(N277="základní",J277,0)</f>
        <v>0</v>
      </c>
      <c r="BF277" s="231">
        <f>IF(N277="snížená",J277,0)</f>
        <v>0</v>
      </c>
      <c r="BG277" s="231">
        <f>IF(N277="zákl. přenesená",J277,0)</f>
        <v>0</v>
      </c>
      <c r="BH277" s="231">
        <f>IF(N277="sníž. přenesená",J277,0)</f>
        <v>0</v>
      </c>
      <c r="BI277" s="231">
        <f>IF(N277="nulová",J277,0)</f>
        <v>0</v>
      </c>
      <c r="BJ277" s="16" t="s">
        <v>80</v>
      </c>
      <c r="BK277" s="231">
        <f>ROUND(I277*H277,2)</f>
        <v>0</v>
      </c>
      <c r="BL277" s="16" t="s">
        <v>121</v>
      </c>
      <c r="BM277" s="230" t="s">
        <v>331</v>
      </c>
    </row>
    <row r="278" s="2" customFormat="1">
      <c r="A278" s="37"/>
      <c r="B278" s="38"/>
      <c r="C278" s="39"/>
      <c r="D278" s="232" t="s">
        <v>130</v>
      </c>
      <c r="E278" s="39"/>
      <c r="F278" s="233" t="s">
        <v>330</v>
      </c>
      <c r="G278" s="39"/>
      <c r="H278" s="39"/>
      <c r="I278" s="234"/>
      <c r="J278" s="39"/>
      <c r="K278" s="39"/>
      <c r="L278" s="43"/>
      <c r="M278" s="235"/>
      <c r="N278" s="236"/>
      <c r="O278" s="90"/>
      <c r="P278" s="90"/>
      <c r="Q278" s="90"/>
      <c r="R278" s="90"/>
      <c r="S278" s="90"/>
      <c r="T278" s="91"/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  <c r="AE278" s="37"/>
      <c r="AT278" s="16" t="s">
        <v>130</v>
      </c>
      <c r="AU278" s="16" t="s">
        <v>125</v>
      </c>
    </row>
    <row r="279" s="13" customFormat="1">
      <c r="A279" s="13"/>
      <c r="B279" s="237"/>
      <c r="C279" s="238"/>
      <c r="D279" s="232" t="s">
        <v>145</v>
      </c>
      <c r="E279" s="239" t="s">
        <v>1</v>
      </c>
      <c r="F279" s="240" t="s">
        <v>332</v>
      </c>
      <c r="G279" s="238"/>
      <c r="H279" s="241">
        <v>245</v>
      </c>
      <c r="I279" s="242"/>
      <c r="J279" s="238"/>
      <c r="K279" s="238"/>
      <c r="L279" s="243"/>
      <c r="M279" s="244"/>
      <c r="N279" s="245"/>
      <c r="O279" s="245"/>
      <c r="P279" s="245"/>
      <c r="Q279" s="245"/>
      <c r="R279" s="245"/>
      <c r="S279" s="245"/>
      <c r="T279" s="246"/>
      <c r="U279" s="13"/>
      <c r="V279" s="13"/>
      <c r="W279" s="13"/>
      <c r="X279" s="13"/>
      <c r="Y279" s="13"/>
      <c r="Z279" s="13"/>
      <c r="AA279" s="13"/>
      <c r="AB279" s="13"/>
      <c r="AC279" s="13"/>
      <c r="AD279" s="13"/>
      <c r="AE279" s="13"/>
      <c r="AT279" s="247" t="s">
        <v>145</v>
      </c>
      <c r="AU279" s="247" t="s">
        <v>125</v>
      </c>
      <c r="AV279" s="13" t="s">
        <v>82</v>
      </c>
      <c r="AW279" s="13" t="s">
        <v>31</v>
      </c>
      <c r="AX279" s="13" t="s">
        <v>73</v>
      </c>
      <c r="AY279" s="247" t="s">
        <v>122</v>
      </c>
    </row>
    <row r="280" s="14" customFormat="1">
      <c r="A280" s="14"/>
      <c r="B280" s="248"/>
      <c r="C280" s="249"/>
      <c r="D280" s="232" t="s">
        <v>145</v>
      </c>
      <c r="E280" s="250" t="s">
        <v>1</v>
      </c>
      <c r="F280" s="251" t="s">
        <v>147</v>
      </c>
      <c r="G280" s="249"/>
      <c r="H280" s="252">
        <v>245</v>
      </c>
      <c r="I280" s="253"/>
      <c r="J280" s="249"/>
      <c r="K280" s="249"/>
      <c r="L280" s="254"/>
      <c r="M280" s="255"/>
      <c r="N280" s="256"/>
      <c r="O280" s="256"/>
      <c r="P280" s="256"/>
      <c r="Q280" s="256"/>
      <c r="R280" s="256"/>
      <c r="S280" s="256"/>
      <c r="T280" s="257"/>
      <c r="U280" s="14"/>
      <c r="V280" s="14"/>
      <c r="W280" s="14"/>
      <c r="X280" s="14"/>
      <c r="Y280" s="14"/>
      <c r="Z280" s="14"/>
      <c r="AA280" s="14"/>
      <c r="AB280" s="14"/>
      <c r="AC280" s="14"/>
      <c r="AD280" s="14"/>
      <c r="AE280" s="14"/>
      <c r="AT280" s="258" t="s">
        <v>145</v>
      </c>
      <c r="AU280" s="258" t="s">
        <v>125</v>
      </c>
      <c r="AV280" s="14" t="s">
        <v>121</v>
      </c>
      <c r="AW280" s="14" t="s">
        <v>31</v>
      </c>
      <c r="AX280" s="14" t="s">
        <v>80</v>
      </c>
      <c r="AY280" s="258" t="s">
        <v>122</v>
      </c>
    </row>
    <row r="281" s="12" customFormat="1" ht="20.88" customHeight="1">
      <c r="A281" s="12"/>
      <c r="B281" s="202"/>
      <c r="C281" s="203"/>
      <c r="D281" s="204" t="s">
        <v>72</v>
      </c>
      <c r="E281" s="216" t="s">
        <v>140</v>
      </c>
      <c r="F281" s="216" t="s">
        <v>333</v>
      </c>
      <c r="G281" s="203"/>
      <c r="H281" s="203"/>
      <c r="I281" s="206"/>
      <c r="J281" s="217">
        <f>BK281</f>
        <v>0</v>
      </c>
      <c r="K281" s="203"/>
      <c r="L281" s="208"/>
      <c r="M281" s="209"/>
      <c r="N281" s="210"/>
      <c r="O281" s="210"/>
      <c r="P281" s="211">
        <f>SUM(P282:P389)</f>
        <v>0</v>
      </c>
      <c r="Q281" s="210"/>
      <c r="R281" s="211">
        <f>SUM(R282:R389)</f>
        <v>0</v>
      </c>
      <c r="S281" s="210"/>
      <c r="T281" s="212">
        <f>SUM(T282:T389)</f>
        <v>0</v>
      </c>
      <c r="U281" s="12"/>
      <c r="V281" s="12"/>
      <c r="W281" s="12"/>
      <c r="X281" s="12"/>
      <c r="Y281" s="12"/>
      <c r="Z281" s="12"/>
      <c r="AA281" s="12"/>
      <c r="AB281" s="12"/>
      <c r="AC281" s="12"/>
      <c r="AD281" s="12"/>
      <c r="AE281" s="12"/>
      <c r="AR281" s="213" t="s">
        <v>80</v>
      </c>
      <c r="AT281" s="214" t="s">
        <v>72</v>
      </c>
      <c r="AU281" s="214" t="s">
        <v>82</v>
      </c>
      <c r="AY281" s="213" t="s">
        <v>122</v>
      </c>
      <c r="BK281" s="215">
        <f>SUM(BK282:BK389)</f>
        <v>0</v>
      </c>
    </row>
    <row r="282" s="2" customFormat="1" ht="49.05" customHeight="1">
      <c r="A282" s="37"/>
      <c r="B282" s="38"/>
      <c r="C282" s="218" t="s">
        <v>334</v>
      </c>
      <c r="D282" s="218" t="s">
        <v>126</v>
      </c>
      <c r="E282" s="219" t="s">
        <v>335</v>
      </c>
      <c r="F282" s="220" t="s">
        <v>336</v>
      </c>
      <c r="G282" s="221" t="s">
        <v>165</v>
      </c>
      <c r="H282" s="222">
        <v>1</v>
      </c>
      <c r="I282" s="223"/>
      <c r="J282" s="224">
        <f>ROUND(I282*H282,2)</f>
        <v>0</v>
      </c>
      <c r="K282" s="225"/>
      <c r="L282" s="43"/>
      <c r="M282" s="226" t="s">
        <v>1</v>
      </c>
      <c r="N282" s="227" t="s">
        <v>38</v>
      </c>
      <c r="O282" s="90"/>
      <c r="P282" s="228">
        <f>O282*H282</f>
        <v>0</v>
      </c>
      <c r="Q282" s="228">
        <v>0</v>
      </c>
      <c r="R282" s="228">
        <f>Q282*H282</f>
        <v>0</v>
      </c>
      <c r="S282" s="228">
        <v>0</v>
      </c>
      <c r="T282" s="229">
        <f>S282*H282</f>
        <v>0</v>
      </c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  <c r="AE282" s="37"/>
      <c r="AR282" s="230" t="s">
        <v>121</v>
      </c>
      <c r="AT282" s="230" t="s">
        <v>126</v>
      </c>
      <c r="AU282" s="230" t="s">
        <v>125</v>
      </c>
      <c r="AY282" s="16" t="s">
        <v>122</v>
      </c>
      <c r="BE282" s="231">
        <f>IF(N282="základní",J282,0)</f>
        <v>0</v>
      </c>
      <c r="BF282" s="231">
        <f>IF(N282="snížená",J282,0)</f>
        <v>0</v>
      </c>
      <c r="BG282" s="231">
        <f>IF(N282="zákl. přenesená",J282,0)</f>
        <v>0</v>
      </c>
      <c r="BH282" s="231">
        <f>IF(N282="sníž. přenesená",J282,0)</f>
        <v>0</v>
      </c>
      <c r="BI282" s="231">
        <f>IF(N282="nulová",J282,0)</f>
        <v>0</v>
      </c>
      <c r="BJ282" s="16" t="s">
        <v>80</v>
      </c>
      <c r="BK282" s="231">
        <f>ROUND(I282*H282,2)</f>
        <v>0</v>
      </c>
      <c r="BL282" s="16" t="s">
        <v>121</v>
      </c>
      <c r="BM282" s="230" t="s">
        <v>337</v>
      </c>
    </row>
    <row r="283" s="2" customFormat="1">
      <c r="A283" s="37"/>
      <c r="B283" s="38"/>
      <c r="C283" s="39"/>
      <c r="D283" s="232" t="s">
        <v>130</v>
      </c>
      <c r="E283" s="39"/>
      <c r="F283" s="233" t="s">
        <v>336</v>
      </c>
      <c r="G283" s="39"/>
      <c r="H283" s="39"/>
      <c r="I283" s="234"/>
      <c r="J283" s="39"/>
      <c r="K283" s="39"/>
      <c r="L283" s="43"/>
      <c r="M283" s="235"/>
      <c r="N283" s="236"/>
      <c r="O283" s="90"/>
      <c r="P283" s="90"/>
      <c r="Q283" s="90"/>
      <c r="R283" s="90"/>
      <c r="S283" s="90"/>
      <c r="T283" s="91"/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  <c r="AE283" s="37"/>
      <c r="AT283" s="16" t="s">
        <v>130</v>
      </c>
      <c r="AU283" s="16" t="s">
        <v>125</v>
      </c>
    </row>
    <row r="284" s="2" customFormat="1" ht="24.15" customHeight="1">
      <c r="A284" s="37"/>
      <c r="B284" s="38"/>
      <c r="C284" s="259" t="s">
        <v>338</v>
      </c>
      <c r="D284" s="259" t="s">
        <v>162</v>
      </c>
      <c r="E284" s="260" t="s">
        <v>339</v>
      </c>
      <c r="F284" s="261" t="s">
        <v>340</v>
      </c>
      <c r="G284" s="262" t="s">
        <v>165</v>
      </c>
      <c r="H284" s="263">
        <v>1</v>
      </c>
      <c r="I284" s="264"/>
      <c r="J284" s="265">
        <f>ROUND(I284*H284,2)</f>
        <v>0</v>
      </c>
      <c r="K284" s="266"/>
      <c r="L284" s="267"/>
      <c r="M284" s="268" t="s">
        <v>1</v>
      </c>
      <c r="N284" s="269" t="s">
        <v>38</v>
      </c>
      <c r="O284" s="90"/>
      <c r="P284" s="228">
        <f>O284*H284</f>
        <v>0</v>
      </c>
      <c r="Q284" s="228">
        <v>0</v>
      </c>
      <c r="R284" s="228">
        <f>Q284*H284</f>
        <v>0</v>
      </c>
      <c r="S284" s="228">
        <v>0</v>
      </c>
      <c r="T284" s="229">
        <f>S284*H284</f>
        <v>0</v>
      </c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  <c r="AE284" s="37"/>
      <c r="AR284" s="230" t="s">
        <v>140</v>
      </c>
      <c r="AT284" s="230" t="s">
        <v>162</v>
      </c>
      <c r="AU284" s="230" t="s">
        <v>125</v>
      </c>
      <c r="AY284" s="16" t="s">
        <v>122</v>
      </c>
      <c r="BE284" s="231">
        <f>IF(N284="základní",J284,0)</f>
        <v>0</v>
      </c>
      <c r="BF284" s="231">
        <f>IF(N284="snížená",J284,0)</f>
        <v>0</v>
      </c>
      <c r="BG284" s="231">
        <f>IF(N284="zákl. přenesená",J284,0)</f>
        <v>0</v>
      </c>
      <c r="BH284" s="231">
        <f>IF(N284="sníž. přenesená",J284,0)</f>
        <v>0</v>
      </c>
      <c r="BI284" s="231">
        <f>IF(N284="nulová",J284,0)</f>
        <v>0</v>
      </c>
      <c r="BJ284" s="16" t="s">
        <v>80</v>
      </c>
      <c r="BK284" s="231">
        <f>ROUND(I284*H284,2)</f>
        <v>0</v>
      </c>
      <c r="BL284" s="16" t="s">
        <v>121</v>
      </c>
      <c r="BM284" s="230" t="s">
        <v>341</v>
      </c>
    </row>
    <row r="285" s="2" customFormat="1">
      <c r="A285" s="37"/>
      <c r="B285" s="38"/>
      <c r="C285" s="39"/>
      <c r="D285" s="232" t="s">
        <v>130</v>
      </c>
      <c r="E285" s="39"/>
      <c r="F285" s="233" t="s">
        <v>340</v>
      </c>
      <c r="G285" s="39"/>
      <c r="H285" s="39"/>
      <c r="I285" s="234"/>
      <c r="J285" s="39"/>
      <c r="K285" s="39"/>
      <c r="L285" s="43"/>
      <c r="M285" s="235"/>
      <c r="N285" s="236"/>
      <c r="O285" s="90"/>
      <c r="P285" s="90"/>
      <c r="Q285" s="90"/>
      <c r="R285" s="90"/>
      <c r="S285" s="90"/>
      <c r="T285" s="91"/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  <c r="AE285" s="37"/>
      <c r="AT285" s="16" t="s">
        <v>130</v>
      </c>
      <c r="AU285" s="16" t="s">
        <v>125</v>
      </c>
    </row>
    <row r="286" s="2" customFormat="1" ht="49.05" customHeight="1">
      <c r="A286" s="37"/>
      <c r="B286" s="38"/>
      <c r="C286" s="218" t="s">
        <v>342</v>
      </c>
      <c r="D286" s="218" t="s">
        <v>126</v>
      </c>
      <c r="E286" s="219" t="s">
        <v>343</v>
      </c>
      <c r="F286" s="220" t="s">
        <v>344</v>
      </c>
      <c r="G286" s="221" t="s">
        <v>165</v>
      </c>
      <c r="H286" s="222">
        <v>21</v>
      </c>
      <c r="I286" s="223"/>
      <c r="J286" s="224">
        <f>ROUND(I286*H286,2)</f>
        <v>0</v>
      </c>
      <c r="K286" s="225"/>
      <c r="L286" s="43"/>
      <c r="M286" s="226" t="s">
        <v>1</v>
      </c>
      <c r="N286" s="227" t="s">
        <v>38</v>
      </c>
      <c r="O286" s="90"/>
      <c r="P286" s="228">
        <f>O286*H286</f>
        <v>0</v>
      </c>
      <c r="Q286" s="228">
        <v>0</v>
      </c>
      <c r="R286" s="228">
        <f>Q286*H286</f>
        <v>0</v>
      </c>
      <c r="S286" s="228">
        <v>0</v>
      </c>
      <c r="T286" s="229">
        <f>S286*H286</f>
        <v>0</v>
      </c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  <c r="AE286" s="37"/>
      <c r="AR286" s="230" t="s">
        <v>121</v>
      </c>
      <c r="AT286" s="230" t="s">
        <v>126</v>
      </c>
      <c r="AU286" s="230" t="s">
        <v>125</v>
      </c>
      <c r="AY286" s="16" t="s">
        <v>122</v>
      </c>
      <c r="BE286" s="231">
        <f>IF(N286="základní",J286,0)</f>
        <v>0</v>
      </c>
      <c r="BF286" s="231">
        <f>IF(N286="snížená",J286,0)</f>
        <v>0</v>
      </c>
      <c r="BG286" s="231">
        <f>IF(N286="zákl. přenesená",J286,0)</f>
        <v>0</v>
      </c>
      <c r="BH286" s="231">
        <f>IF(N286="sníž. přenesená",J286,0)</f>
        <v>0</v>
      </c>
      <c r="BI286" s="231">
        <f>IF(N286="nulová",J286,0)</f>
        <v>0</v>
      </c>
      <c r="BJ286" s="16" t="s">
        <v>80</v>
      </c>
      <c r="BK286" s="231">
        <f>ROUND(I286*H286,2)</f>
        <v>0</v>
      </c>
      <c r="BL286" s="16" t="s">
        <v>121</v>
      </c>
      <c r="BM286" s="230" t="s">
        <v>334</v>
      </c>
    </row>
    <row r="287" s="2" customFormat="1">
      <c r="A287" s="37"/>
      <c r="B287" s="38"/>
      <c r="C287" s="39"/>
      <c r="D287" s="232" t="s">
        <v>130</v>
      </c>
      <c r="E287" s="39"/>
      <c r="F287" s="233" t="s">
        <v>344</v>
      </c>
      <c r="G287" s="39"/>
      <c r="H287" s="39"/>
      <c r="I287" s="234"/>
      <c r="J287" s="39"/>
      <c r="K287" s="39"/>
      <c r="L287" s="43"/>
      <c r="M287" s="235"/>
      <c r="N287" s="236"/>
      <c r="O287" s="90"/>
      <c r="P287" s="90"/>
      <c r="Q287" s="90"/>
      <c r="R287" s="90"/>
      <c r="S287" s="90"/>
      <c r="T287" s="91"/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  <c r="AE287" s="37"/>
      <c r="AT287" s="16" t="s">
        <v>130</v>
      </c>
      <c r="AU287" s="16" t="s">
        <v>125</v>
      </c>
    </row>
    <row r="288" s="2" customFormat="1" ht="16.5" customHeight="1">
      <c r="A288" s="37"/>
      <c r="B288" s="38"/>
      <c r="C288" s="259" t="s">
        <v>345</v>
      </c>
      <c r="D288" s="259" t="s">
        <v>162</v>
      </c>
      <c r="E288" s="260" t="s">
        <v>346</v>
      </c>
      <c r="F288" s="261" t="s">
        <v>347</v>
      </c>
      <c r="G288" s="262" t="s">
        <v>348</v>
      </c>
      <c r="H288" s="263">
        <v>11</v>
      </c>
      <c r="I288" s="264"/>
      <c r="J288" s="265">
        <f>ROUND(I288*H288,2)</f>
        <v>0</v>
      </c>
      <c r="K288" s="266"/>
      <c r="L288" s="267"/>
      <c r="M288" s="268" t="s">
        <v>1</v>
      </c>
      <c r="N288" s="269" t="s">
        <v>38</v>
      </c>
      <c r="O288" s="90"/>
      <c r="P288" s="228">
        <f>O288*H288</f>
        <v>0</v>
      </c>
      <c r="Q288" s="228">
        <v>0</v>
      </c>
      <c r="R288" s="228">
        <f>Q288*H288</f>
        <v>0</v>
      </c>
      <c r="S288" s="228">
        <v>0</v>
      </c>
      <c r="T288" s="229">
        <f>S288*H288</f>
        <v>0</v>
      </c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  <c r="AE288" s="37"/>
      <c r="AR288" s="230" t="s">
        <v>140</v>
      </c>
      <c r="AT288" s="230" t="s">
        <v>162</v>
      </c>
      <c r="AU288" s="230" t="s">
        <v>125</v>
      </c>
      <c r="AY288" s="16" t="s">
        <v>122</v>
      </c>
      <c r="BE288" s="231">
        <f>IF(N288="základní",J288,0)</f>
        <v>0</v>
      </c>
      <c r="BF288" s="231">
        <f>IF(N288="snížená",J288,0)</f>
        <v>0</v>
      </c>
      <c r="BG288" s="231">
        <f>IF(N288="zákl. přenesená",J288,0)</f>
        <v>0</v>
      </c>
      <c r="BH288" s="231">
        <f>IF(N288="sníž. přenesená",J288,0)</f>
        <v>0</v>
      </c>
      <c r="BI288" s="231">
        <f>IF(N288="nulová",J288,0)</f>
        <v>0</v>
      </c>
      <c r="BJ288" s="16" t="s">
        <v>80</v>
      </c>
      <c r="BK288" s="231">
        <f>ROUND(I288*H288,2)</f>
        <v>0</v>
      </c>
      <c r="BL288" s="16" t="s">
        <v>121</v>
      </c>
      <c r="BM288" s="230" t="s">
        <v>349</v>
      </c>
    </row>
    <row r="289" s="2" customFormat="1">
      <c r="A289" s="37"/>
      <c r="B289" s="38"/>
      <c r="C289" s="39"/>
      <c r="D289" s="232" t="s">
        <v>130</v>
      </c>
      <c r="E289" s="39"/>
      <c r="F289" s="233" t="s">
        <v>347</v>
      </c>
      <c r="G289" s="39"/>
      <c r="H289" s="39"/>
      <c r="I289" s="234"/>
      <c r="J289" s="39"/>
      <c r="K289" s="39"/>
      <c r="L289" s="43"/>
      <c r="M289" s="235"/>
      <c r="N289" s="236"/>
      <c r="O289" s="90"/>
      <c r="P289" s="90"/>
      <c r="Q289" s="90"/>
      <c r="R289" s="90"/>
      <c r="S289" s="90"/>
      <c r="T289" s="91"/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  <c r="AE289" s="37"/>
      <c r="AT289" s="16" t="s">
        <v>130</v>
      </c>
      <c r="AU289" s="16" t="s">
        <v>125</v>
      </c>
    </row>
    <row r="290" s="13" customFormat="1">
      <c r="A290" s="13"/>
      <c r="B290" s="237"/>
      <c r="C290" s="238"/>
      <c r="D290" s="232" t="s">
        <v>145</v>
      </c>
      <c r="E290" s="239" t="s">
        <v>1</v>
      </c>
      <c r="F290" s="240" t="s">
        <v>350</v>
      </c>
      <c r="G290" s="238"/>
      <c r="H290" s="241">
        <v>11</v>
      </c>
      <c r="I290" s="242"/>
      <c r="J290" s="238"/>
      <c r="K290" s="238"/>
      <c r="L290" s="243"/>
      <c r="M290" s="244"/>
      <c r="N290" s="245"/>
      <c r="O290" s="245"/>
      <c r="P290" s="245"/>
      <c r="Q290" s="245"/>
      <c r="R290" s="245"/>
      <c r="S290" s="245"/>
      <c r="T290" s="246"/>
      <c r="U290" s="13"/>
      <c r="V290" s="13"/>
      <c r="W290" s="13"/>
      <c r="X290" s="13"/>
      <c r="Y290" s="13"/>
      <c r="Z290" s="13"/>
      <c r="AA290" s="13"/>
      <c r="AB290" s="13"/>
      <c r="AC290" s="13"/>
      <c r="AD290" s="13"/>
      <c r="AE290" s="13"/>
      <c r="AT290" s="247" t="s">
        <v>145</v>
      </c>
      <c r="AU290" s="247" t="s">
        <v>125</v>
      </c>
      <c r="AV290" s="13" t="s">
        <v>82</v>
      </c>
      <c r="AW290" s="13" t="s">
        <v>31</v>
      </c>
      <c r="AX290" s="13" t="s">
        <v>73</v>
      </c>
      <c r="AY290" s="247" t="s">
        <v>122</v>
      </c>
    </row>
    <row r="291" s="14" customFormat="1">
      <c r="A291" s="14"/>
      <c r="B291" s="248"/>
      <c r="C291" s="249"/>
      <c r="D291" s="232" t="s">
        <v>145</v>
      </c>
      <c r="E291" s="250" t="s">
        <v>1</v>
      </c>
      <c r="F291" s="251" t="s">
        <v>147</v>
      </c>
      <c r="G291" s="249"/>
      <c r="H291" s="252">
        <v>11</v>
      </c>
      <c r="I291" s="253"/>
      <c r="J291" s="249"/>
      <c r="K291" s="249"/>
      <c r="L291" s="254"/>
      <c r="M291" s="255"/>
      <c r="N291" s="256"/>
      <c r="O291" s="256"/>
      <c r="P291" s="256"/>
      <c r="Q291" s="256"/>
      <c r="R291" s="256"/>
      <c r="S291" s="256"/>
      <c r="T291" s="257"/>
      <c r="U291" s="14"/>
      <c r="V291" s="14"/>
      <c r="W291" s="14"/>
      <c r="X291" s="14"/>
      <c r="Y291" s="14"/>
      <c r="Z291" s="14"/>
      <c r="AA291" s="14"/>
      <c r="AB291" s="14"/>
      <c r="AC291" s="14"/>
      <c r="AD291" s="14"/>
      <c r="AE291" s="14"/>
      <c r="AT291" s="258" t="s">
        <v>145</v>
      </c>
      <c r="AU291" s="258" t="s">
        <v>125</v>
      </c>
      <c r="AV291" s="14" t="s">
        <v>121</v>
      </c>
      <c r="AW291" s="14" t="s">
        <v>31</v>
      </c>
      <c r="AX291" s="14" t="s">
        <v>80</v>
      </c>
      <c r="AY291" s="258" t="s">
        <v>122</v>
      </c>
    </row>
    <row r="292" s="2" customFormat="1" ht="24.15" customHeight="1">
      <c r="A292" s="37"/>
      <c r="B292" s="38"/>
      <c r="C292" s="259" t="s">
        <v>351</v>
      </c>
      <c r="D292" s="259" t="s">
        <v>162</v>
      </c>
      <c r="E292" s="260" t="s">
        <v>352</v>
      </c>
      <c r="F292" s="261" t="s">
        <v>353</v>
      </c>
      <c r="G292" s="262" t="s">
        <v>165</v>
      </c>
      <c r="H292" s="263">
        <v>2</v>
      </c>
      <c r="I292" s="264"/>
      <c r="J292" s="265">
        <f>ROUND(I292*H292,2)</f>
        <v>0</v>
      </c>
      <c r="K292" s="266"/>
      <c r="L292" s="267"/>
      <c r="M292" s="268" t="s">
        <v>1</v>
      </c>
      <c r="N292" s="269" t="s">
        <v>38</v>
      </c>
      <c r="O292" s="90"/>
      <c r="P292" s="228">
        <f>O292*H292</f>
        <v>0</v>
      </c>
      <c r="Q292" s="228">
        <v>0</v>
      </c>
      <c r="R292" s="228">
        <f>Q292*H292</f>
        <v>0</v>
      </c>
      <c r="S292" s="228">
        <v>0</v>
      </c>
      <c r="T292" s="229">
        <f>S292*H292</f>
        <v>0</v>
      </c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  <c r="AE292" s="37"/>
      <c r="AR292" s="230" t="s">
        <v>140</v>
      </c>
      <c r="AT292" s="230" t="s">
        <v>162</v>
      </c>
      <c r="AU292" s="230" t="s">
        <v>125</v>
      </c>
      <c r="AY292" s="16" t="s">
        <v>122</v>
      </c>
      <c r="BE292" s="231">
        <f>IF(N292="základní",J292,0)</f>
        <v>0</v>
      </c>
      <c r="BF292" s="231">
        <f>IF(N292="snížená",J292,0)</f>
        <v>0</v>
      </c>
      <c r="BG292" s="231">
        <f>IF(N292="zákl. přenesená",J292,0)</f>
        <v>0</v>
      </c>
      <c r="BH292" s="231">
        <f>IF(N292="sníž. přenesená",J292,0)</f>
        <v>0</v>
      </c>
      <c r="BI292" s="231">
        <f>IF(N292="nulová",J292,0)</f>
        <v>0</v>
      </c>
      <c r="BJ292" s="16" t="s">
        <v>80</v>
      </c>
      <c r="BK292" s="231">
        <f>ROUND(I292*H292,2)</f>
        <v>0</v>
      </c>
      <c r="BL292" s="16" t="s">
        <v>121</v>
      </c>
      <c r="BM292" s="230" t="s">
        <v>354</v>
      </c>
    </row>
    <row r="293" s="2" customFormat="1">
      <c r="A293" s="37"/>
      <c r="B293" s="38"/>
      <c r="C293" s="39"/>
      <c r="D293" s="232" t="s">
        <v>130</v>
      </c>
      <c r="E293" s="39"/>
      <c r="F293" s="233" t="s">
        <v>353</v>
      </c>
      <c r="G293" s="39"/>
      <c r="H293" s="39"/>
      <c r="I293" s="234"/>
      <c r="J293" s="39"/>
      <c r="K293" s="39"/>
      <c r="L293" s="43"/>
      <c r="M293" s="235"/>
      <c r="N293" s="236"/>
      <c r="O293" s="90"/>
      <c r="P293" s="90"/>
      <c r="Q293" s="90"/>
      <c r="R293" s="90"/>
      <c r="S293" s="90"/>
      <c r="T293" s="91"/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  <c r="AE293" s="37"/>
      <c r="AT293" s="16" t="s">
        <v>130</v>
      </c>
      <c r="AU293" s="16" t="s">
        <v>125</v>
      </c>
    </row>
    <row r="294" s="2" customFormat="1" ht="24.15" customHeight="1">
      <c r="A294" s="37"/>
      <c r="B294" s="38"/>
      <c r="C294" s="259" t="s">
        <v>355</v>
      </c>
      <c r="D294" s="259" t="s">
        <v>162</v>
      </c>
      <c r="E294" s="260" t="s">
        <v>356</v>
      </c>
      <c r="F294" s="261" t="s">
        <v>357</v>
      </c>
      <c r="G294" s="262" t="s">
        <v>165</v>
      </c>
      <c r="H294" s="263">
        <v>2</v>
      </c>
      <c r="I294" s="264"/>
      <c r="J294" s="265">
        <f>ROUND(I294*H294,2)</f>
        <v>0</v>
      </c>
      <c r="K294" s="266"/>
      <c r="L294" s="267"/>
      <c r="M294" s="268" t="s">
        <v>1</v>
      </c>
      <c r="N294" s="269" t="s">
        <v>38</v>
      </c>
      <c r="O294" s="90"/>
      <c r="P294" s="228">
        <f>O294*H294</f>
        <v>0</v>
      </c>
      <c r="Q294" s="228">
        <v>0</v>
      </c>
      <c r="R294" s="228">
        <f>Q294*H294</f>
        <v>0</v>
      </c>
      <c r="S294" s="228">
        <v>0</v>
      </c>
      <c r="T294" s="229">
        <f>S294*H294</f>
        <v>0</v>
      </c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  <c r="AE294" s="37"/>
      <c r="AR294" s="230" t="s">
        <v>140</v>
      </c>
      <c r="AT294" s="230" t="s">
        <v>162</v>
      </c>
      <c r="AU294" s="230" t="s">
        <v>125</v>
      </c>
      <c r="AY294" s="16" t="s">
        <v>122</v>
      </c>
      <c r="BE294" s="231">
        <f>IF(N294="základní",J294,0)</f>
        <v>0</v>
      </c>
      <c r="BF294" s="231">
        <f>IF(N294="snížená",J294,0)</f>
        <v>0</v>
      </c>
      <c r="BG294" s="231">
        <f>IF(N294="zákl. přenesená",J294,0)</f>
        <v>0</v>
      </c>
      <c r="BH294" s="231">
        <f>IF(N294="sníž. přenesená",J294,0)</f>
        <v>0</v>
      </c>
      <c r="BI294" s="231">
        <f>IF(N294="nulová",J294,0)</f>
        <v>0</v>
      </c>
      <c r="BJ294" s="16" t="s">
        <v>80</v>
      </c>
      <c r="BK294" s="231">
        <f>ROUND(I294*H294,2)</f>
        <v>0</v>
      </c>
      <c r="BL294" s="16" t="s">
        <v>121</v>
      </c>
      <c r="BM294" s="230" t="s">
        <v>358</v>
      </c>
    </row>
    <row r="295" s="2" customFormat="1">
      <c r="A295" s="37"/>
      <c r="B295" s="38"/>
      <c r="C295" s="39"/>
      <c r="D295" s="232" t="s">
        <v>130</v>
      </c>
      <c r="E295" s="39"/>
      <c r="F295" s="233" t="s">
        <v>357</v>
      </c>
      <c r="G295" s="39"/>
      <c r="H295" s="39"/>
      <c r="I295" s="234"/>
      <c r="J295" s="39"/>
      <c r="K295" s="39"/>
      <c r="L295" s="43"/>
      <c r="M295" s="235"/>
      <c r="N295" s="236"/>
      <c r="O295" s="90"/>
      <c r="P295" s="90"/>
      <c r="Q295" s="90"/>
      <c r="R295" s="90"/>
      <c r="S295" s="90"/>
      <c r="T295" s="91"/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  <c r="AE295" s="37"/>
      <c r="AT295" s="16" t="s">
        <v>130</v>
      </c>
      <c r="AU295" s="16" t="s">
        <v>125</v>
      </c>
    </row>
    <row r="296" s="2" customFormat="1" ht="24.15" customHeight="1">
      <c r="A296" s="37"/>
      <c r="B296" s="38"/>
      <c r="C296" s="259" t="s">
        <v>359</v>
      </c>
      <c r="D296" s="259" t="s">
        <v>162</v>
      </c>
      <c r="E296" s="260" t="s">
        <v>360</v>
      </c>
      <c r="F296" s="261" t="s">
        <v>361</v>
      </c>
      <c r="G296" s="262" t="s">
        <v>165</v>
      </c>
      <c r="H296" s="263">
        <v>1</v>
      </c>
      <c r="I296" s="264"/>
      <c r="J296" s="265">
        <f>ROUND(I296*H296,2)</f>
        <v>0</v>
      </c>
      <c r="K296" s="266"/>
      <c r="L296" s="267"/>
      <c r="M296" s="268" t="s">
        <v>1</v>
      </c>
      <c r="N296" s="269" t="s">
        <v>38</v>
      </c>
      <c r="O296" s="90"/>
      <c r="P296" s="228">
        <f>O296*H296</f>
        <v>0</v>
      </c>
      <c r="Q296" s="228">
        <v>0</v>
      </c>
      <c r="R296" s="228">
        <f>Q296*H296</f>
        <v>0</v>
      </c>
      <c r="S296" s="228">
        <v>0</v>
      </c>
      <c r="T296" s="229">
        <f>S296*H296</f>
        <v>0</v>
      </c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  <c r="AE296" s="37"/>
      <c r="AR296" s="230" t="s">
        <v>140</v>
      </c>
      <c r="AT296" s="230" t="s">
        <v>162</v>
      </c>
      <c r="AU296" s="230" t="s">
        <v>125</v>
      </c>
      <c r="AY296" s="16" t="s">
        <v>122</v>
      </c>
      <c r="BE296" s="231">
        <f>IF(N296="základní",J296,0)</f>
        <v>0</v>
      </c>
      <c r="BF296" s="231">
        <f>IF(N296="snížená",J296,0)</f>
        <v>0</v>
      </c>
      <c r="BG296" s="231">
        <f>IF(N296="zákl. přenesená",J296,0)</f>
        <v>0</v>
      </c>
      <c r="BH296" s="231">
        <f>IF(N296="sníž. přenesená",J296,0)</f>
        <v>0</v>
      </c>
      <c r="BI296" s="231">
        <f>IF(N296="nulová",J296,0)</f>
        <v>0</v>
      </c>
      <c r="BJ296" s="16" t="s">
        <v>80</v>
      </c>
      <c r="BK296" s="231">
        <f>ROUND(I296*H296,2)</f>
        <v>0</v>
      </c>
      <c r="BL296" s="16" t="s">
        <v>121</v>
      </c>
      <c r="BM296" s="230" t="s">
        <v>362</v>
      </c>
    </row>
    <row r="297" s="2" customFormat="1">
      <c r="A297" s="37"/>
      <c r="B297" s="38"/>
      <c r="C297" s="39"/>
      <c r="D297" s="232" t="s">
        <v>130</v>
      </c>
      <c r="E297" s="39"/>
      <c r="F297" s="233" t="s">
        <v>361</v>
      </c>
      <c r="G297" s="39"/>
      <c r="H297" s="39"/>
      <c r="I297" s="234"/>
      <c r="J297" s="39"/>
      <c r="K297" s="39"/>
      <c r="L297" s="43"/>
      <c r="M297" s="235"/>
      <c r="N297" s="236"/>
      <c r="O297" s="90"/>
      <c r="P297" s="90"/>
      <c r="Q297" s="90"/>
      <c r="R297" s="90"/>
      <c r="S297" s="90"/>
      <c r="T297" s="91"/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  <c r="AE297" s="37"/>
      <c r="AT297" s="16" t="s">
        <v>130</v>
      </c>
      <c r="AU297" s="16" t="s">
        <v>125</v>
      </c>
    </row>
    <row r="298" s="2" customFormat="1" ht="24.15" customHeight="1">
      <c r="A298" s="37"/>
      <c r="B298" s="38"/>
      <c r="C298" s="259" t="s">
        <v>363</v>
      </c>
      <c r="D298" s="259" t="s">
        <v>162</v>
      </c>
      <c r="E298" s="260" t="s">
        <v>364</v>
      </c>
      <c r="F298" s="261" t="s">
        <v>365</v>
      </c>
      <c r="G298" s="262" t="s">
        <v>165</v>
      </c>
      <c r="H298" s="263">
        <v>1</v>
      </c>
      <c r="I298" s="264"/>
      <c r="J298" s="265">
        <f>ROUND(I298*H298,2)</f>
        <v>0</v>
      </c>
      <c r="K298" s="266"/>
      <c r="L298" s="267"/>
      <c r="M298" s="268" t="s">
        <v>1</v>
      </c>
      <c r="N298" s="269" t="s">
        <v>38</v>
      </c>
      <c r="O298" s="90"/>
      <c r="P298" s="228">
        <f>O298*H298</f>
        <v>0</v>
      </c>
      <c r="Q298" s="228">
        <v>0</v>
      </c>
      <c r="R298" s="228">
        <f>Q298*H298</f>
        <v>0</v>
      </c>
      <c r="S298" s="228">
        <v>0</v>
      </c>
      <c r="T298" s="229">
        <f>S298*H298</f>
        <v>0</v>
      </c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  <c r="AE298" s="37"/>
      <c r="AR298" s="230" t="s">
        <v>140</v>
      </c>
      <c r="AT298" s="230" t="s">
        <v>162</v>
      </c>
      <c r="AU298" s="230" t="s">
        <v>125</v>
      </c>
      <c r="AY298" s="16" t="s">
        <v>122</v>
      </c>
      <c r="BE298" s="231">
        <f>IF(N298="základní",J298,0)</f>
        <v>0</v>
      </c>
      <c r="BF298" s="231">
        <f>IF(N298="snížená",J298,0)</f>
        <v>0</v>
      </c>
      <c r="BG298" s="231">
        <f>IF(N298="zákl. přenesená",J298,0)</f>
        <v>0</v>
      </c>
      <c r="BH298" s="231">
        <f>IF(N298="sníž. přenesená",J298,0)</f>
        <v>0</v>
      </c>
      <c r="BI298" s="231">
        <f>IF(N298="nulová",J298,0)</f>
        <v>0</v>
      </c>
      <c r="BJ298" s="16" t="s">
        <v>80</v>
      </c>
      <c r="BK298" s="231">
        <f>ROUND(I298*H298,2)</f>
        <v>0</v>
      </c>
      <c r="BL298" s="16" t="s">
        <v>121</v>
      </c>
      <c r="BM298" s="230" t="s">
        <v>366</v>
      </c>
    </row>
    <row r="299" s="2" customFormat="1">
      <c r="A299" s="37"/>
      <c r="B299" s="38"/>
      <c r="C299" s="39"/>
      <c r="D299" s="232" t="s">
        <v>130</v>
      </c>
      <c r="E299" s="39"/>
      <c r="F299" s="233" t="s">
        <v>365</v>
      </c>
      <c r="G299" s="39"/>
      <c r="H299" s="39"/>
      <c r="I299" s="234"/>
      <c r="J299" s="39"/>
      <c r="K299" s="39"/>
      <c r="L299" s="43"/>
      <c r="M299" s="235"/>
      <c r="N299" s="236"/>
      <c r="O299" s="90"/>
      <c r="P299" s="90"/>
      <c r="Q299" s="90"/>
      <c r="R299" s="90"/>
      <c r="S299" s="90"/>
      <c r="T299" s="91"/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  <c r="AE299" s="37"/>
      <c r="AT299" s="16" t="s">
        <v>130</v>
      </c>
      <c r="AU299" s="16" t="s">
        <v>125</v>
      </c>
    </row>
    <row r="300" s="2" customFormat="1" ht="24.15" customHeight="1">
      <c r="A300" s="37"/>
      <c r="B300" s="38"/>
      <c r="C300" s="259" t="s">
        <v>367</v>
      </c>
      <c r="D300" s="259" t="s">
        <v>162</v>
      </c>
      <c r="E300" s="260" t="s">
        <v>368</v>
      </c>
      <c r="F300" s="261" t="s">
        <v>369</v>
      </c>
      <c r="G300" s="262" t="s">
        <v>165</v>
      </c>
      <c r="H300" s="263">
        <v>2</v>
      </c>
      <c r="I300" s="264"/>
      <c r="J300" s="265">
        <f>ROUND(I300*H300,2)</f>
        <v>0</v>
      </c>
      <c r="K300" s="266"/>
      <c r="L300" s="267"/>
      <c r="M300" s="268" t="s">
        <v>1</v>
      </c>
      <c r="N300" s="269" t="s">
        <v>38</v>
      </c>
      <c r="O300" s="90"/>
      <c r="P300" s="228">
        <f>O300*H300</f>
        <v>0</v>
      </c>
      <c r="Q300" s="228">
        <v>0</v>
      </c>
      <c r="R300" s="228">
        <f>Q300*H300</f>
        <v>0</v>
      </c>
      <c r="S300" s="228">
        <v>0</v>
      </c>
      <c r="T300" s="229">
        <f>S300*H300</f>
        <v>0</v>
      </c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  <c r="AE300" s="37"/>
      <c r="AR300" s="230" t="s">
        <v>140</v>
      </c>
      <c r="AT300" s="230" t="s">
        <v>162</v>
      </c>
      <c r="AU300" s="230" t="s">
        <v>125</v>
      </c>
      <c r="AY300" s="16" t="s">
        <v>122</v>
      </c>
      <c r="BE300" s="231">
        <f>IF(N300="základní",J300,0)</f>
        <v>0</v>
      </c>
      <c r="BF300" s="231">
        <f>IF(N300="snížená",J300,0)</f>
        <v>0</v>
      </c>
      <c r="BG300" s="231">
        <f>IF(N300="zákl. přenesená",J300,0)</f>
        <v>0</v>
      </c>
      <c r="BH300" s="231">
        <f>IF(N300="sníž. přenesená",J300,0)</f>
        <v>0</v>
      </c>
      <c r="BI300" s="231">
        <f>IF(N300="nulová",J300,0)</f>
        <v>0</v>
      </c>
      <c r="BJ300" s="16" t="s">
        <v>80</v>
      </c>
      <c r="BK300" s="231">
        <f>ROUND(I300*H300,2)</f>
        <v>0</v>
      </c>
      <c r="BL300" s="16" t="s">
        <v>121</v>
      </c>
      <c r="BM300" s="230" t="s">
        <v>191</v>
      </c>
    </row>
    <row r="301" s="2" customFormat="1">
      <c r="A301" s="37"/>
      <c r="B301" s="38"/>
      <c r="C301" s="39"/>
      <c r="D301" s="232" t="s">
        <v>130</v>
      </c>
      <c r="E301" s="39"/>
      <c r="F301" s="233" t="s">
        <v>369</v>
      </c>
      <c r="G301" s="39"/>
      <c r="H301" s="39"/>
      <c r="I301" s="234"/>
      <c r="J301" s="39"/>
      <c r="K301" s="39"/>
      <c r="L301" s="43"/>
      <c r="M301" s="235"/>
      <c r="N301" s="236"/>
      <c r="O301" s="90"/>
      <c r="P301" s="90"/>
      <c r="Q301" s="90"/>
      <c r="R301" s="90"/>
      <c r="S301" s="90"/>
      <c r="T301" s="91"/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  <c r="AE301" s="37"/>
      <c r="AT301" s="16" t="s">
        <v>130</v>
      </c>
      <c r="AU301" s="16" t="s">
        <v>125</v>
      </c>
    </row>
    <row r="302" s="2" customFormat="1" ht="24.15" customHeight="1">
      <c r="A302" s="37"/>
      <c r="B302" s="38"/>
      <c r="C302" s="259" t="s">
        <v>370</v>
      </c>
      <c r="D302" s="259" t="s">
        <v>162</v>
      </c>
      <c r="E302" s="260" t="s">
        <v>371</v>
      </c>
      <c r="F302" s="261" t="s">
        <v>372</v>
      </c>
      <c r="G302" s="262" t="s">
        <v>165</v>
      </c>
      <c r="H302" s="263">
        <v>2</v>
      </c>
      <c r="I302" s="264"/>
      <c r="J302" s="265">
        <f>ROUND(I302*H302,2)</f>
        <v>0</v>
      </c>
      <c r="K302" s="266"/>
      <c r="L302" s="267"/>
      <c r="M302" s="268" t="s">
        <v>1</v>
      </c>
      <c r="N302" s="269" t="s">
        <v>38</v>
      </c>
      <c r="O302" s="90"/>
      <c r="P302" s="228">
        <f>O302*H302</f>
        <v>0</v>
      </c>
      <c r="Q302" s="228">
        <v>0</v>
      </c>
      <c r="R302" s="228">
        <f>Q302*H302</f>
        <v>0</v>
      </c>
      <c r="S302" s="228">
        <v>0</v>
      </c>
      <c r="T302" s="229">
        <f>S302*H302</f>
        <v>0</v>
      </c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  <c r="AE302" s="37"/>
      <c r="AR302" s="230" t="s">
        <v>140</v>
      </c>
      <c r="AT302" s="230" t="s">
        <v>162</v>
      </c>
      <c r="AU302" s="230" t="s">
        <v>125</v>
      </c>
      <c r="AY302" s="16" t="s">
        <v>122</v>
      </c>
      <c r="BE302" s="231">
        <f>IF(N302="základní",J302,0)</f>
        <v>0</v>
      </c>
      <c r="BF302" s="231">
        <f>IF(N302="snížená",J302,0)</f>
        <v>0</v>
      </c>
      <c r="BG302" s="231">
        <f>IF(N302="zákl. přenesená",J302,0)</f>
        <v>0</v>
      </c>
      <c r="BH302" s="231">
        <f>IF(N302="sníž. přenesená",J302,0)</f>
        <v>0</v>
      </c>
      <c r="BI302" s="231">
        <f>IF(N302="nulová",J302,0)</f>
        <v>0</v>
      </c>
      <c r="BJ302" s="16" t="s">
        <v>80</v>
      </c>
      <c r="BK302" s="231">
        <f>ROUND(I302*H302,2)</f>
        <v>0</v>
      </c>
      <c r="BL302" s="16" t="s">
        <v>121</v>
      </c>
      <c r="BM302" s="230" t="s">
        <v>373</v>
      </c>
    </row>
    <row r="303" s="2" customFormat="1">
      <c r="A303" s="37"/>
      <c r="B303" s="38"/>
      <c r="C303" s="39"/>
      <c r="D303" s="232" t="s">
        <v>130</v>
      </c>
      <c r="E303" s="39"/>
      <c r="F303" s="233" t="s">
        <v>372</v>
      </c>
      <c r="G303" s="39"/>
      <c r="H303" s="39"/>
      <c r="I303" s="234"/>
      <c r="J303" s="39"/>
      <c r="K303" s="39"/>
      <c r="L303" s="43"/>
      <c r="M303" s="235"/>
      <c r="N303" s="236"/>
      <c r="O303" s="90"/>
      <c r="P303" s="90"/>
      <c r="Q303" s="90"/>
      <c r="R303" s="90"/>
      <c r="S303" s="90"/>
      <c r="T303" s="91"/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  <c r="AE303" s="37"/>
      <c r="AT303" s="16" t="s">
        <v>130</v>
      </c>
      <c r="AU303" s="16" t="s">
        <v>125</v>
      </c>
    </row>
    <row r="304" s="2" customFormat="1" ht="44.25" customHeight="1">
      <c r="A304" s="37"/>
      <c r="B304" s="38"/>
      <c r="C304" s="218" t="s">
        <v>374</v>
      </c>
      <c r="D304" s="218" t="s">
        <v>126</v>
      </c>
      <c r="E304" s="219" t="s">
        <v>375</v>
      </c>
      <c r="F304" s="220" t="s">
        <v>376</v>
      </c>
      <c r="G304" s="221" t="s">
        <v>165</v>
      </c>
      <c r="H304" s="222">
        <v>13</v>
      </c>
      <c r="I304" s="223"/>
      <c r="J304" s="224">
        <f>ROUND(I304*H304,2)</f>
        <v>0</v>
      </c>
      <c r="K304" s="225"/>
      <c r="L304" s="43"/>
      <c r="M304" s="226" t="s">
        <v>1</v>
      </c>
      <c r="N304" s="227" t="s">
        <v>38</v>
      </c>
      <c r="O304" s="90"/>
      <c r="P304" s="228">
        <f>O304*H304</f>
        <v>0</v>
      </c>
      <c r="Q304" s="228">
        <v>0</v>
      </c>
      <c r="R304" s="228">
        <f>Q304*H304</f>
        <v>0</v>
      </c>
      <c r="S304" s="228">
        <v>0</v>
      </c>
      <c r="T304" s="229">
        <f>S304*H304</f>
        <v>0</v>
      </c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  <c r="AE304" s="37"/>
      <c r="AR304" s="230" t="s">
        <v>121</v>
      </c>
      <c r="AT304" s="230" t="s">
        <v>126</v>
      </c>
      <c r="AU304" s="230" t="s">
        <v>125</v>
      </c>
      <c r="AY304" s="16" t="s">
        <v>122</v>
      </c>
      <c r="BE304" s="231">
        <f>IF(N304="základní",J304,0)</f>
        <v>0</v>
      </c>
      <c r="BF304" s="231">
        <f>IF(N304="snížená",J304,0)</f>
        <v>0</v>
      </c>
      <c r="BG304" s="231">
        <f>IF(N304="zákl. přenesená",J304,0)</f>
        <v>0</v>
      </c>
      <c r="BH304" s="231">
        <f>IF(N304="sníž. přenesená",J304,0)</f>
        <v>0</v>
      </c>
      <c r="BI304" s="231">
        <f>IF(N304="nulová",J304,0)</f>
        <v>0</v>
      </c>
      <c r="BJ304" s="16" t="s">
        <v>80</v>
      </c>
      <c r="BK304" s="231">
        <f>ROUND(I304*H304,2)</f>
        <v>0</v>
      </c>
      <c r="BL304" s="16" t="s">
        <v>121</v>
      </c>
      <c r="BM304" s="230" t="s">
        <v>377</v>
      </c>
    </row>
    <row r="305" s="2" customFormat="1">
      <c r="A305" s="37"/>
      <c r="B305" s="38"/>
      <c r="C305" s="39"/>
      <c r="D305" s="232" t="s">
        <v>130</v>
      </c>
      <c r="E305" s="39"/>
      <c r="F305" s="233" t="s">
        <v>376</v>
      </c>
      <c r="G305" s="39"/>
      <c r="H305" s="39"/>
      <c r="I305" s="234"/>
      <c r="J305" s="39"/>
      <c r="K305" s="39"/>
      <c r="L305" s="43"/>
      <c r="M305" s="235"/>
      <c r="N305" s="236"/>
      <c r="O305" s="90"/>
      <c r="P305" s="90"/>
      <c r="Q305" s="90"/>
      <c r="R305" s="90"/>
      <c r="S305" s="90"/>
      <c r="T305" s="91"/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  <c r="AE305" s="37"/>
      <c r="AT305" s="16" t="s">
        <v>130</v>
      </c>
      <c r="AU305" s="16" t="s">
        <v>125</v>
      </c>
    </row>
    <row r="306" s="2" customFormat="1" ht="16.5" customHeight="1">
      <c r="A306" s="37"/>
      <c r="B306" s="38"/>
      <c r="C306" s="259" t="s">
        <v>232</v>
      </c>
      <c r="D306" s="259" t="s">
        <v>162</v>
      </c>
      <c r="E306" s="260" t="s">
        <v>149</v>
      </c>
      <c r="F306" s="261" t="s">
        <v>378</v>
      </c>
      <c r="G306" s="262" t="s">
        <v>1</v>
      </c>
      <c r="H306" s="263">
        <v>13</v>
      </c>
      <c r="I306" s="264"/>
      <c r="J306" s="265">
        <f>ROUND(I306*H306,2)</f>
        <v>0</v>
      </c>
      <c r="K306" s="266"/>
      <c r="L306" s="267"/>
      <c r="M306" s="268" t="s">
        <v>1</v>
      </c>
      <c r="N306" s="269" t="s">
        <v>38</v>
      </c>
      <c r="O306" s="90"/>
      <c r="P306" s="228">
        <f>O306*H306</f>
        <v>0</v>
      </c>
      <c r="Q306" s="228">
        <v>0</v>
      </c>
      <c r="R306" s="228">
        <f>Q306*H306</f>
        <v>0</v>
      </c>
      <c r="S306" s="228">
        <v>0</v>
      </c>
      <c r="T306" s="229">
        <f>S306*H306</f>
        <v>0</v>
      </c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  <c r="AE306" s="37"/>
      <c r="AR306" s="230" t="s">
        <v>140</v>
      </c>
      <c r="AT306" s="230" t="s">
        <v>162</v>
      </c>
      <c r="AU306" s="230" t="s">
        <v>125</v>
      </c>
      <c r="AY306" s="16" t="s">
        <v>122</v>
      </c>
      <c r="BE306" s="231">
        <f>IF(N306="základní",J306,0)</f>
        <v>0</v>
      </c>
      <c r="BF306" s="231">
        <f>IF(N306="snížená",J306,0)</f>
        <v>0</v>
      </c>
      <c r="BG306" s="231">
        <f>IF(N306="zákl. přenesená",J306,0)</f>
        <v>0</v>
      </c>
      <c r="BH306" s="231">
        <f>IF(N306="sníž. přenesená",J306,0)</f>
        <v>0</v>
      </c>
      <c r="BI306" s="231">
        <f>IF(N306="nulová",J306,0)</f>
        <v>0</v>
      </c>
      <c r="BJ306" s="16" t="s">
        <v>80</v>
      </c>
      <c r="BK306" s="231">
        <f>ROUND(I306*H306,2)</f>
        <v>0</v>
      </c>
      <c r="BL306" s="16" t="s">
        <v>121</v>
      </c>
      <c r="BM306" s="230" t="s">
        <v>379</v>
      </c>
    </row>
    <row r="307" s="2" customFormat="1">
      <c r="A307" s="37"/>
      <c r="B307" s="38"/>
      <c r="C307" s="39"/>
      <c r="D307" s="232" t="s">
        <v>130</v>
      </c>
      <c r="E307" s="39"/>
      <c r="F307" s="233" t="s">
        <v>378</v>
      </c>
      <c r="G307" s="39"/>
      <c r="H307" s="39"/>
      <c r="I307" s="234"/>
      <c r="J307" s="39"/>
      <c r="K307" s="39"/>
      <c r="L307" s="43"/>
      <c r="M307" s="235"/>
      <c r="N307" s="236"/>
      <c r="O307" s="90"/>
      <c r="P307" s="90"/>
      <c r="Q307" s="90"/>
      <c r="R307" s="90"/>
      <c r="S307" s="90"/>
      <c r="T307" s="91"/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  <c r="AE307" s="37"/>
      <c r="AT307" s="16" t="s">
        <v>130</v>
      </c>
      <c r="AU307" s="16" t="s">
        <v>125</v>
      </c>
    </row>
    <row r="308" s="2" customFormat="1" ht="49.05" customHeight="1">
      <c r="A308" s="37"/>
      <c r="B308" s="38"/>
      <c r="C308" s="218" t="s">
        <v>349</v>
      </c>
      <c r="D308" s="218" t="s">
        <v>126</v>
      </c>
      <c r="E308" s="219" t="s">
        <v>380</v>
      </c>
      <c r="F308" s="220" t="s">
        <v>381</v>
      </c>
      <c r="G308" s="221" t="s">
        <v>165</v>
      </c>
      <c r="H308" s="222">
        <v>4</v>
      </c>
      <c r="I308" s="223"/>
      <c r="J308" s="224">
        <f>ROUND(I308*H308,2)</f>
        <v>0</v>
      </c>
      <c r="K308" s="225"/>
      <c r="L308" s="43"/>
      <c r="M308" s="226" t="s">
        <v>1</v>
      </c>
      <c r="N308" s="227" t="s">
        <v>38</v>
      </c>
      <c r="O308" s="90"/>
      <c r="P308" s="228">
        <f>O308*H308</f>
        <v>0</v>
      </c>
      <c r="Q308" s="228">
        <v>0</v>
      </c>
      <c r="R308" s="228">
        <f>Q308*H308</f>
        <v>0</v>
      </c>
      <c r="S308" s="228">
        <v>0</v>
      </c>
      <c r="T308" s="229">
        <f>S308*H308</f>
        <v>0</v>
      </c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  <c r="AE308" s="37"/>
      <c r="AR308" s="230" t="s">
        <v>121</v>
      </c>
      <c r="AT308" s="230" t="s">
        <v>126</v>
      </c>
      <c r="AU308" s="230" t="s">
        <v>125</v>
      </c>
      <c r="AY308" s="16" t="s">
        <v>122</v>
      </c>
      <c r="BE308" s="231">
        <f>IF(N308="základní",J308,0)</f>
        <v>0</v>
      </c>
      <c r="BF308" s="231">
        <f>IF(N308="snížená",J308,0)</f>
        <v>0</v>
      </c>
      <c r="BG308" s="231">
        <f>IF(N308="zákl. přenesená",J308,0)</f>
        <v>0</v>
      </c>
      <c r="BH308" s="231">
        <f>IF(N308="sníž. přenesená",J308,0)</f>
        <v>0</v>
      </c>
      <c r="BI308" s="231">
        <f>IF(N308="nulová",J308,0)</f>
        <v>0</v>
      </c>
      <c r="BJ308" s="16" t="s">
        <v>80</v>
      </c>
      <c r="BK308" s="231">
        <f>ROUND(I308*H308,2)</f>
        <v>0</v>
      </c>
      <c r="BL308" s="16" t="s">
        <v>121</v>
      </c>
      <c r="BM308" s="230" t="s">
        <v>141</v>
      </c>
    </row>
    <row r="309" s="2" customFormat="1">
      <c r="A309" s="37"/>
      <c r="B309" s="38"/>
      <c r="C309" s="39"/>
      <c r="D309" s="232" t="s">
        <v>130</v>
      </c>
      <c r="E309" s="39"/>
      <c r="F309" s="233" t="s">
        <v>381</v>
      </c>
      <c r="G309" s="39"/>
      <c r="H309" s="39"/>
      <c r="I309" s="234"/>
      <c r="J309" s="39"/>
      <c r="K309" s="39"/>
      <c r="L309" s="43"/>
      <c r="M309" s="235"/>
      <c r="N309" s="236"/>
      <c r="O309" s="90"/>
      <c r="P309" s="90"/>
      <c r="Q309" s="90"/>
      <c r="R309" s="90"/>
      <c r="S309" s="90"/>
      <c r="T309" s="91"/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  <c r="AE309" s="37"/>
      <c r="AT309" s="16" t="s">
        <v>130</v>
      </c>
      <c r="AU309" s="16" t="s">
        <v>125</v>
      </c>
    </row>
    <row r="310" s="2" customFormat="1" ht="24.15" customHeight="1">
      <c r="A310" s="37"/>
      <c r="B310" s="38"/>
      <c r="C310" s="259" t="s">
        <v>219</v>
      </c>
      <c r="D310" s="259" t="s">
        <v>162</v>
      </c>
      <c r="E310" s="260" t="s">
        <v>382</v>
      </c>
      <c r="F310" s="261" t="s">
        <v>383</v>
      </c>
      <c r="G310" s="262" t="s">
        <v>165</v>
      </c>
      <c r="H310" s="263">
        <v>1</v>
      </c>
      <c r="I310" s="264"/>
      <c r="J310" s="265">
        <f>ROUND(I310*H310,2)</f>
        <v>0</v>
      </c>
      <c r="K310" s="266"/>
      <c r="L310" s="267"/>
      <c r="M310" s="268" t="s">
        <v>1</v>
      </c>
      <c r="N310" s="269" t="s">
        <v>38</v>
      </c>
      <c r="O310" s="90"/>
      <c r="P310" s="228">
        <f>O310*H310</f>
        <v>0</v>
      </c>
      <c r="Q310" s="228">
        <v>0</v>
      </c>
      <c r="R310" s="228">
        <f>Q310*H310</f>
        <v>0</v>
      </c>
      <c r="S310" s="228">
        <v>0</v>
      </c>
      <c r="T310" s="229">
        <f>S310*H310</f>
        <v>0</v>
      </c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  <c r="AE310" s="37"/>
      <c r="AR310" s="230" t="s">
        <v>140</v>
      </c>
      <c r="AT310" s="230" t="s">
        <v>162</v>
      </c>
      <c r="AU310" s="230" t="s">
        <v>125</v>
      </c>
      <c r="AY310" s="16" t="s">
        <v>122</v>
      </c>
      <c r="BE310" s="231">
        <f>IF(N310="základní",J310,0)</f>
        <v>0</v>
      </c>
      <c r="BF310" s="231">
        <f>IF(N310="snížená",J310,0)</f>
        <v>0</v>
      </c>
      <c r="BG310" s="231">
        <f>IF(N310="zákl. přenesená",J310,0)</f>
        <v>0</v>
      </c>
      <c r="BH310" s="231">
        <f>IF(N310="sníž. přenesená",J310,0)</f>
        <v>0</v>
      </c>
      <c r="BI310" s="231">
        <f>IF(N310="nulová",J310,0)</f>
        <v>0</v>
      </c>
      <c r="BJ310" s="16" t="s">
        <v>80</v>
      </c>
      <c r="BK310" s="231">
        <f>ROUND(I310*H310,2)</f>
        <v>0</v>
      </c>
      <c r="BL310" s="16" t="s">
        <v>121</v>
      </c>
      <c r="BM310" s="230" t="s">
        <v>311</v>
      </c>
    </row>
    <row r="311" s="2" customFormat="1">
      <c r="A311" s="37"/>
      <c r="B311" s="38"/>
      <c r="C311" s="39"/>
      <c r="D311" s="232" t="s">
        <v>130</v>
      </c>
      <c r="E311" s="39"/>
      <c r="F311" s="233" t="s">
        <v>383</v>
      </c>
      <c r="G311" s="39"/>
      <c r="H311" s="39"/>
      <c r="I311" s="234"/>
      <c r="J311" s="39"/>
      <c r="K311" s="39"/>
      <c r="L311" s="43"/>
      <c r="M311" s="235"/>
      <c r="N311" s="236"/>
      <c r="O311" s="90"/>
      <c r="P311" s="90"/>
      <c r="Q311" s="90"/>
      <c r="R311" s="90"/>
      <c r="S311" s="90"/>
      <c r="T311" s="91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  <c r="AE311" s="37"/>
      <c r="AT311" s="16" t="s">
        <v>130</v>
      </c>
      <c r="AU311" s="16" t="s">
        <v>125</v>
      </c>
    </row>
    <row r="312" s="2" customFormat="1" ht="24.15" customHeight="1">
      <c r="A312" s="37"/>
      <c r="B312" s="38"/>
      <c r="C312" s="259" t="s">
        <v>384</v>
      </c>
      <c r="D312" s="259" t="s">
        <v>162</v>
      </c>
      <c r="E312" s="260" t="s">
        <v>385</v>
      </c>
      <c r="F312" s="261" t="s">
        <v>386</v>
      </c>
      <c r="G312" s="262" t="s">
        <v>165</v>
      </c>
      <c r="H312" s="263">
        <v>3</v>
      </c>
      <c r="I312" s="264"/>
      <c r="J312" s="265">
        <f>ROUND(I312*H312,2)</f>
        <v>0</v>
      </c>
      <c r="K312" s="266"/>
      <c r="L312" s="267"/>
      <c r="M312" s="268" t="s">
        <v>1</v>
      </c>
      <c r="N312" s="269" t="s">
        <v>38</v>
      </c>
      <c r="O312" s="90"/>
      <c r="P312" s="228">
        <f>O312*H312</f>
        <v>0</v>
      </c>
      <c r="Q312" s="228">
        <v>0</v>
      </c>
      <c r="R312" s="228">
        <f>Q312*H312</f>
        <v>0</v>
      </c>
      <c r="S312" s="228">
        <v>0</v>
      </c>
      <c r="T312" s="229">
        <f>S312*H312</f>
        <v>0</v>
      </c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  <c r="AE312" s="37"/>
      <c r="AR312" s="230" t="s">
        <v>140</v>
      </c>
      <c r="AT312" s="230" t="s">
        <v>162</v>
      </c>
      <c r="AU312" s="230" t="s">
        <v>125</v>
      </c>
      <c r="AY312" s="16" t="s">
        <v>122</v>
      </c>
      <c r="BE312" s="231">
        <f>IF(N312="základní",J312,0)</f>
        <v>0</v>
      </c>
      <c r="BF312" s="231">
        <f>IF(N312="snížená",J312,0)</f>
        <v>0</v>
      </c>
      <c r="BG312" s="231">
        <f>IF(N312="zákl. přenesená",J312,0)</f>
        <v>0</v>
      </c>
      <c r="BH312" s="231">
        <f>IF(N312="sníž. přenesená",J312,0)</f>
        <v>0</v>
      </c>
      <c r="BI312" s="231">
        <f>IF(N312="nulová",J312,0)</f>
        <v>0</v>
      </c>
      <c r="BJ312" s="16" t="s">
        <v>80</v>
      </c>
      <c r="BK312" s="231">
        <f>ROUND(I312*H312,2)</f>
        <v>0</v>
      </c>
      <c r="BL312" s="16" t="s">
        <v>121</v>
      </c>
      <c r="BM312" s="230" t="s">
        <v>316</v>
      </c>
    </row>
    <row r="313" s="2" customFormat="1">
      <c r="A313" s="37"/>
      <c r="B313" s="38"/>
      <c r="C313" s="39"/>
      <c r="D313" s="232" t="s">
        <v>130</v>
      </c>
      <c r="E313" s="39"/>
      <c r="F313" s="233" t="s">
        <v>386</v>
      </c>
      <c r="G313" s="39"/>
      <c r="H313" s="39"/>
      <c r="I313" s="234"/>
      <c r="J313" s="39"/>
      <c r="K313" s="39"/>
      <c r="L313" s="43"/>
      <c r="M313" s="235"/>
      <c r="N313" s="236"/>
      <c r="O313" s="90"/>
      <c r="P313" s="90"/>
      <c r="Q313" s="90"/>
      <c r="R313" s="90"/>
      <c r="S313" s="90"/>
      <c r="T313" s="91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  <c r="AE313" s="37"/>
      <c r="AT313" s="16" t="s">
        <v>130</v>
      </c>
      <c r="AU313" s="16" t="s">
        <v>125</v>
      </c>
    </row>
    <row r="314" s="2" customFormat="1" ht="37.8" customHeight="1">
      <c r="A314" s="37"/>
      <c r="B314" s="38"/>
      <c r="C314" s="218" t="s">
        <v>160</v>
      </c>
      <c r="D314" s="218" t="s">
        <v>126</v>
      </c>
      <c r="E314" s="219" t="s">
        <v>387</v>
      </c>
      <c r="F314" s="220" t="s">
        <v>388</v>
      </c>
      <c r="G314" s="221" t="s">
        <v>132</v>
      </c>
      <c r="H314" s="222">
        <v>1618.7000000000001</v>
      </c>
      <c r="I314" s="223"/>
      <c r="J314" s="224">
        <f>ROUND(I314*H314,2)</f>
        <v>0</v>
      </c>
      <c r="K314" s="225"/>
      <c r="L314" s="43"/>
      <c r="M314" s="226" t="s">
        <v>1</v>
      </c>
      <c r="N314" s="227" t="s">
        <v>38</v>
      </c>
      <c r="O314" s="90"/>
      <c r="P314" s="228">
        <f>O314*H314</f>
        <v>0</v>
      </c>
      <c r="Q314" s="228">
        <v>0</v>
      </c>
      <c r="R314" s="228">
        <f>Q314*H314</f>
        <v>0</v>
      </c>
      <c r="S314" s="228">
        <v>0</v>
      </c>
      <c r="T314" s="229">
        <f>S314*H314</f>
        <v>0</v>
      </c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  <c r="AE314" s="37"/>
      <c r="AR314" s="230" t="s">
        <v>121</v>
      </c>
      <c r="AT314" s="230" t="s">
        <v>126</v>
      </c>
      <c r="AU314" s="230" t="s">
        <v>125</v>
      </c>
      <c r="AY314" s="16" t="s">
        <v>122</v>
      </c>
      <c r="BE314" s="231">
        <f>IF(N314="základní",J314,0)</f>
        <v>0</v>
      </c>
      <c r="BF314" s="231">
        <f>IF(N314="snížená",J314,0)</f>
        <v>0</v>
      </c>
      <c r="BG314" s="231">
        <f>IF(N314="zákl. přenesená",J314,0)</f>
        <v>0</v>
      </c>
      <c r="BH314" s="231">
        <f>IF(N314="sníž. přenesená",J314,0)</f>
        <v>0</v>
      </c>
      <c r="BI314" s="231">
        <f>IF(N314="nulová",J314,0)</f>
        <v>0</v>
      </c>
      <c r="BJ314" s="16" t="s">
        <v>80</v>
      </c>
      <c r="BK314" s="231">
        <f>ROUND(I314*H314,2)</f>
        <v>0</v>
      </c>
      <c r="BL314" s="16" t="s">
        <v>121</v>
      </c>
      <c r="BM314" s="230" t="s">
        <v>328</v>
      </c>
    </row>
    <row r="315" s="2" customFormat="1">
      <c r="A315" s="37"/>
      <c r="B315" s="38"/>
      <c r="C315" s="39"/>
      <c r="D315" s="232" t="s">
        <v>130</v>
      </c>
      <c r="E315" s="39"/>
      <c r="F315" s="233" t="s">
        <v>388</v>
      </c>
      <c r="G315" s="39"/>
      <c r="H315" s="39"/>
      <c r="I315" s="234"/>
      <c r="J315" s="39"/>
      <c r="K315" s="39"/>
      <c r="L315" s="43"/>
      <c r="M315" s="235"/>
      <c r="N315" s="236"/>
      <c r="O315" s="90"/>
      <c r="P315" s="90"/>
      <c r="Q315" s="90"/>
      <c r="R315" s="90"/>
      <c r="S315" s="90"/>
      <c r="T315" s="91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  <c r="AE315" s="37"/>
      <c r="AT315" s="16" t="s">
        <v>130</v>
      </c>
      <c r="AU315" s="16" t="s">
        <v>125</v>
      </c>
    </row>
    <row r="316" s="2" customFormat="1" ht="21.75" customHeight="1">
      <c r="A316" s="37"/>
      <c r="B316" s="38"/>
      <c r="C316" s="259" t="s">
        <v>389</v>
      </c>
      <c r="D316" s="259" t="s">
        <v>162</v>
      </c>
      <c r="E316" s="260" t="s">
        <v>390</v>
      </c>
      <c r="F316" s="261" t="s">
        <v>391</v>
      </c>
      <c r="G316" s="262" t="s">
        <v>132</v>
      </c>
      <c r="H316" s="263">
        <v>1642.981</v>
      </c>
      <c r="I316" s="264"/>
      <c r="J316" s="265">
        <f>ROUND(I316*H316,2)</f>
        <v>0</v>
      </c>
      <c r="K316" s="266"/>
      <c r="L316" s="267"/>
      <c r="M316" s="268" t="s">
        <v>1</v>
      </c>
      <c r="N316" s="269" t="s">
        <v>38</v>
      </c>
      <c r="O316" s="90"/>
      <c r="P316" s="228">
        <f>O316*H316</f>
        <v>0</v>
      </c>
      <c r="Q316" s="228">
        <v>0</v>
      </c>
      <c r="R316" s="228">
        <f>Q316*H316</f>
        <v>0</v>
      </c>
      <c r="S316" s="228">
        <v>0</v>
      </c>
      <c r="T316" s="229">
        <f>S316*H316</f>
        <v>0</v>
      </c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  <c r="AE316" s="37"/>
      <c r="AR316" s="230" t="s">
        <v>140</v>
      </c>
      <c r="AT316" s="230" t="s">
        <v>162</v>
      </c>
      <c r="AU316" s="230" t="s">
        <v>125</v>
      </c>
      <c r="AY316" s="16" t="s">
        <v>122</v>
      </c>
      <c r="BE316" s="231">
        <f>IF(N316="základní",J316,0)</f>
        <v>0</v>
      </c>
      <c r="BF316" s="231">
        <f>IF(N316="snížená",J316,0)</f>
        <v>0</v>
      </c>
      <c r="BG316" s="231">
        <f>IF(N316="zákl. přenesená",J316,0)</f>
        <v>0</v>
      </c>
      <c r="BH316" s="231">
        <f>IF(N316="sníž. přenesená",J316,0)</f>
        <v>0</v>
      </c>
      <c r="BI316" s="231">
        <f>IF(N316="nulová",J316,0)</f>
        <v>0</v>
      </c>
      <c r="BJ316" s="16" t="s">
        <v>80</v>
      </c>
      <c r="BK316" s="231">
        <f>ROUND(I316*H316,2)</f>
        <v>0</v>
      </c>
      <c r="BL316" s="16" t="s">
        <v>121</v>
      </c>
      <c r="BM316" s="230" t="s">
        <v>299</v>
      </c>
    </row>
    <row r="317" s="2" customFormat="1">
      <c r="A317" s="37"/>
      <c r="B317" s="38"/>
      <c r="C317" s="39"/>
      <c r="D317" s="232" t="s">
        <v>130</v>
      </c>
      <c r="E317" s="39"/>
      <c r="F317" s="233" t="s">
        <v>391</v>
      </c>
      <c r="G317" s="39"/>
      <c r="H317" s="39"/>
      <c r="I317" s="234"/>
      <c r="J317" s="39"/>
      <c r="K317" s="39"/>
      <c r="L317" s="43"/>
      <c r="M317" s="235"/>
      <c r="N317" s="236"/>
      <c r="O317" s="90"/>
      <c r="P317" s="90"/>
      <c r="Q317" s="90"/>
      <c r="R317" s="90"/>
      <c r="S317" s="90"/>
      <c r="T317" s="91"/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  <c r="AE317" s="37"/>
      <c r="AT317" s="16" t="s">
        <v>130</v>
      </c>
      <c r="AU317" s="16" t="s">
        <v>125</v>
      </c>
    </row>
    <row r="318" s="13" customFormat="1">
      <c r="A318" s="13"/>
      <c r="B318" s="237"/>
      <c r="C318" s="238"/>
      <c r="D318" s="232" t="s">
        <v>145</v>
      </c>
      <c r="E318" s="239" t="s">
        <v>1</v>
      </c>
      <c r="F318" s="240" t="s">
        <v>392</v>
      </c>
      <c r="G318" s="238"/>
      <c r="H318" s="241">
        <v>1642.9804999999999</v>
      </c>
      <c r="I318" s="242"/>
      <c r="J318" s="238"/>
      <c r="K318" s="238"/>
      <c r="L318" s="243"/>
      <c r="M318" s="244"/>
      <c r="N318" s="245"/>
      <c r="O318" s="245"/>
      <c r="P318" s="245"/>
      <c r="Q318" s="245"/>
      <c r="R318" s="245"/>
      <c r="S318" s="245"/>
      <c r="T318" s="246"/>
      <c r="U318" s="13"/>
      <c r="V318" s="13"/>
      <c r="W318" s="13"/>
      <c r="X318" s="13"/>
      <c r="Y318" s="13"/>
      <c r="Z318" s="13"/>
      <c r="AA318" s="13"/>
      <c r="AB318" s="13"/>
      <c r="AC318" s="13"/>
      <c r="AD318" s="13"/>
      <c r="AE318" s="13"/>
      <c r="AT318" s="247" t="s">
        <v>145</v>
      </c>
      <c r="AU318" s="247" t="s">
        <v>125</v>
      </c>
      <c r="AV318" s="13" t="s">
        <v>82</v>
      </c>
      <c r="AW318" s="13" t="s">
        <v>31</v>
      </c>
      <c r="AX318" s="13" t="s">
        <v>73</v>
      </c>
      <c r="AY318" s="247" t="s">
        <v>122</v>
      </c>
    </row>
    <row r="319" s="14" customFormat="1">
      <c r="A319" s="14"/>
      <c r="B319" s="248"/>
      <c r="C319" s="249"/>
      <c r="D319" s="232" t="s">
        <v>145</v>
      </c>
      <c r="E319" s="250" t="s">
        <v>1</v>
      </c>
      <c r="F319" s="251" t="s">
        <v>147</v>
      </c>
      <c r="G319" s="249"/>
      <c r="H319" s="252">
        <v>1642.9804999999999</v>
      </c>
      <c r="I319" s="253"/>
      <c r="J319" s="249"/>
      <c r="K319" s="249"/>
      <c r="L319" s="254"/>
      <c r="M319" s="255"/>
      <c r="N319" s="256"/>
      <c r="O319" s="256"/>
      <c r="P319" s="256"/>
      <c r="Q319" s="256"/>
      <c r="R319" s="256"/>
      <c r="S319" s="256"/>
      <c r="T319" s="257"/>
      <c r="U319" s="14"/>
      <c r="V319" s="14"/>
      <c r="W319" s="14"/>
      <c r="X319" s="14"/>
      <c r="Y319" s="14"/>
      <c r="Z319" s="14"/>
      <c r="AA319" s="14"/>
      <c r="AB319" s="14"/>
      <c r="AC319" s="14"/>
      <c r="AD319" s="14"/>
      <c r="AE319" s="14"/>
      <c r="AT319" s="258" t="s">
        <v>145</v>
      </c>
      <c r="AU319" s="258" t="s">
        <v>125</v>
      </c>
      <c r="AV319" s="14" t="s">
        <v>121</v>
      </c>
      <c r="AW319" s="14" t="s">
        <v>31</v>
      </c>
      <c r="AX319" s="14" t="s">
        <v>80</v>
      </c>
      <c r="AY319" s="258" t="s">
        <v>122</v>
      </c>
    </row>
    <row r="320" s="2" customFormat="1" ht="24.15" customHeight="1">
      <c r="A320" s="37"/>
      <c r="B320" s="38"/>
      <c r="C320" s="218" t="s">
        <v>292</v>
      </c>
      <c r="D320" s="218" t="s">
        <v>126</v>
      </c>
      <c r="E320" s="219" t="s">
        <v>393</v>
      </c>
      <c r="F320" s="220" t="s">
        <v>394</v>
      </c>
      <c r="G320" s="221" t="s">
        <v>165</v>
      </c>
      <c r="H320" s="222">
        <v>1</v>
      </c>
      <c r="I320" s="223"/>
      <c r="J320" s="224">
        <f>ROUND(I320*H320,2)</f>
        <v>0</v>
      </c>
      <c r="K320" s="225"/>
      <c r="L320" s="43"/>
      <c r="M320" s="226" t="s">
        <v>1</v>
      </c>
      <c r="N320" s="227" t="s">
        <v>38</v>
      </c>
      <c r="O320" s="90"/>
      <c r="P320" s="228">
        <f>O320*H320</f>
        <v>0</v>
      </c>
      <c r="Q320" s="228">
        <v>0</v>
      </c>
      <c r="R320" s="228">
        <f>Q320*H320</f>
        <v>0</v>
      </c>
      <c r="S320" s="228">
        <v>0</v>
      </c>
      <c r="T320" s="229">
        <f>S320*H320</f>
        <v>0</v>
      </c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  <c r="AE320" s="37"/>
      <c r="AR320" s="230" t="s">
        <v>121</v>
      </c>
      <c r="AT320" s="230" t="s">
        <v>126</v>
      </c>
      <c r="AU320" s="230" t="s">
        <v>125</v>
      </c>
      <c r="AY320" s="16" t="s">
        <v>122</v>
      </c>
      <c r="BE320" s="231">
        <f>IF(N320="základní",J320,0)</f>
        <v>0</v>
      </c>
      <c r="BF320" s="231">
        <f>IF(N320="snížená",J320,0)</f>
        <v>0</v>
      </c>
      <c r="BG320" s="231">
        <f>IF(N320="zákl. přenesená",J320,0)</f>
        <v>0</v>
      </c>
      <c r="BH320" s="231">
        <f>IF(N320="sníž. přenesená",J320,0)</f>
        <v>0</v>
      </c>
      <c r="BI320" s="231">
        <f>IF(N320="nulová",J320,0)</f>
        <v>0</v>
      </c>
      <c r="BJ320" s="16" t="s">
        <v>80</v>
      </c>
      <c r="BK320" s="231">
        <f>ROUND(I320*H320,2)</f>
        <v>0</v>
      </c>
      <c r="BL320" s="16" t="s">
        <v>121</v>
      </c>
      <c r="BM320" s="230" t="s">
        <v>302</v>
      </c>
    </row>
    <row r="321" s="2" customFormat="1">
      <c r="A321" s="37"/>
      <c r="B321" s="38"/>
      <c r="C321" s="39"/>
      <c r="D321" s="232" t="s">
        <v>130</v>
      </c>
      <c r="E321" s="39"/>
      <c r="F321" s="233" t="s">
        <v>394</v>
      </c>
      <c r="G321" s="39"/>
      <c r="H321" s="39"/>
      <c r="I321" s="234"/>
      <c r="J321" s="39"/>
      <c r="K321" s="39"/>
      <c r="L321" s="43"/>
      <c r="M321" s="235"/>
      <c r="N321" s="236"/>
      <c r="O321" s="90"/>
      <c r="P321" s="90"/>
      <c r="Q321" s="90"/>
      <c r="R321" s="90"/>
      <c r="S321" s="90"/>
      <c r="T321" s="91"/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  <c r="AE321" s="37"/>
      <c r="AT321" s="16" t="s">
        <v>130</v>
      </c>
      <c r="AU321" s="16" t="s">
        <v>125</v>
      </c>
    </row>
    <row r="322" s="2" customFormat="1" ht="24.15" customHeight="1">
      <c r="A322" s="37"/>
      <c r="B322" s="38"/>
      <c r="C322" s="259" t="s">
        <v>395</v>
      </c>
      <c r="D322" s="259" t="s">
        <v>162</v>
      </c>
      <c r="E322" s="260" t="s">
        <v>396</v>
      </c>
      <c r="F322" s="261" t="s">
        <v>397</v>
      </c>
      <c r="G322" s="262" t="s">
        <v>165</v>
      </c>
      <c r="H322" s="263">
        <v>1</v>
      </c>
      <c r="I322" s="264"/>
      <c r="J322" s="265">
        <f>ROUND(I322*H322,2)</f>
        <v>0</v>
      </c>
      <c r="K322" s="266"/>
      <c r="L322" s="267"/>
      <c r="M322" s="268" t="s">
        <v>1</v>
      </c>
      <c r="N322" s="269" t="s">
        <v>38</v>
      </c>
      <c r="O322" s="90"/>
      <c r="P322" s="228">
        <f>O322*H322</f>
        <v>0</v>
      </c>
      <c r="Q322" s="228">
        <v>0</v>
      </c>
      <c r="R322" s="228">
        <f>Q322*H322</f>
        <v>0</v>
      </c>
      <c r="S322" s="228">
        <v>0</v>
      </c>
      <c r="T322" s="229">
        <f>S322*H322</f>
        <v>0</v>
      </c>
      <c r="U322" s="37"/>
      <c r="V322" s="37"/>
      <c r="W322" s="37"/>
      <c r="X322" s="37"/>
      <c r="Y322" s="37"/>
      <c r="Z322" s="37"/>
      <c r="AA322" s="37"/>
      <c r="AB322" s="37"/>
      <c r="AC322" s="37"/>
      <c r="AD322" s="37"/>
      <c r="AE322" s="37"/>
      <c r="AR322" s="230" t="s">
        <v>140</v>
      </c>
      <c r="AT322" s="230" t="s">
        <v>162</v>
      </c>
      <c r="AU322" s="230" t="s">
        <v>125</v>
      </c>
      <c r="AY322" s="16" t="s">
        <v>122</v>
      </c>
      <c r="BE322" s="231">
        <f>IF(N322="základní",J322,0)</f>
        <v>0</v>
      </c>
      <c r="BF322" s="231">
        <f>IF(N322="snížená",J322,0)</f>
        <v>0</v>
      </c>
      <c r="BG322" s="231">
        <f>IF(N322="zákl. přenesená",J322,0)</f>
        <v>0</v>
      </c>
      <c r="BH322" s="231">
        <f>IF(N322="sníž. přenesená",J322,0)</f>
        <v>0</v>
      </c>
      <c r="BI322" s="231">
        <f>IF(N322="nulová",J322,0)</f>
        <v>0</v>
      </c>
      <c r="BJ322" s="16" t="s">
        <v>80</v>
      </c>
      <c r="BK322" s="231">
        <f>ROUND(I322*H322,2)</f>
        <v>0</v>
      </c>
      <c r="BL322" s="16" t="s">
        <v>121</v>
      </c>
      <c r="BM322" s="230" t="s">
        <v>351</v>
      </c>
    </row>
    <row r="323" s="2" customFormat="1">
      <c r="A323" s="37"/>
      <c r="B323" s="38"/>
      <c r="C323" s="39"/>
      <c r="D323" s="232" t="s">
        <v>130</v>
      </c>
      <c r="E323" s="39"/>
      <c r="F323" s="233" t="s">
        <v>397</v>
      </c>
      <c r="G323" s="39"/>
      <c r="H323" s="39"/>
      <c r="I323" s="234"/>
      <c r="J323" s="39"/>
      <c r="K323" s="39"/>
      <c r="L323" s="43"/>
      <c r="M323" s="235"/>
      <c r="N323" s="236"/>
      <c r="O323" s="90"/>
      <c r="P323" s="90"/>
      <c r="Q323" s="90"/>
      <c r="R323" s="90"/>
      <c r="S323" s="90"/>
      <c r="T323" s="91"/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  <c r="AE323" s="37"/>
      <c r="AT323" s="16" t="s">
        <v>130</v>
      </c>
      <c r="AU323" s="16" t="s">
        <v>125</v>
      </c>
    </row>
    <row r="324" s="2" customFormat="1" ht="37.8" customHeight="1">
      <c r="A324" s="37"/>
      <c r="B324" s="38"/>
      <c r="C324" s="218" t="s">
        <v>398</v>
      </c>
      <c r="D324" s="218" t="s">
        <v>126</v>
      </c>
      <c r="E324" s="219" t="s">
        <v>399</v>
      </c>
      <c r="F324" s="220" t="s">
        <v>400</v>
      </c>
      <c r="G324" s="221" t="s">
        <v>165</v>
      </c>
      <c r="H324" s="222">
        <v>2</v>
      </c>
      <c r="I324" s="223"/>
      <c r="J324" s="224">
        <f>ROUND(I324*H324,2)</f>
        <v>0</v>
      </c>
      <c r="K324" s="225"/>
      <c r="L324" s="43"/>
      <c r="M324" s="226" t="s">
        <v>1</v>
      </c>
      <c r="N324" s="227" t="s">
        <v>38</v>
      </c>
      <c r="O324" s="90"/>
      <c r="P324" s="228">
        <f>O324*H324</f>
        <v>0</v>
      </c>
      <c r="Q324" s="228">
        <v>0</v>
      </c>
      <c r="R324" s="228">
        <f>Q324*H324</f>
        <v>0</v>
      </c>
      <c r="S324" s="228">
        <v>0</v>
      </c>
      <c r="T324" s="229">
        <f>S324*H324</f>
        <v>0</v>
      </c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  <c r="AE324" s="37"/>
      <c r="AR324" s="230" t="s">
        <v>121</v>
      </c>
      <c r="AT324" s="230" t="s">
        <v>126</v>
      </c>
      <c r="AU324" s="230" t="s">
        <v>125</v>
      </c>
      <c r="AY324" s="16" t="s">
        <v>122</v>
      </c>
      <c r="BE324" s="231">
        <f>IF(N324="základní",J324,0)</f>
        <v>0</v>
      </c>
      <c r="BF324" s="231">
        <f>IF(N324="snížená",J324,0)</f>
        <v>0</v>
      </c>
      <c r="BG324" s="231">
        <f>IF(N324="zákl. přenesená",J324,0)</f>
        <v>0</v>
      </c>
      <c r="BH324" s="231">
        <f>IF(N324="sníž. přenesená",J324,0)</f>
        <v>0</v>
      </c>
      <c r="BI324" s="231">
        <f>IF(N324="nulová",J324,0)</f>
        <v>0</v>
      </c>
      <c r="BJ324" s="16" t="s">
        <v>80</v>
      </c>
      <c r="BK324" s="231">
        <f>ROUND(I324*H324,2)</f>
        <v>0</v>
      </c>
      <c r="BL324" s="16" t="s">
        <v>121</v>
      </c>
      <c r="BM324" s="230" t="s">
        <v>355</v>
      </c>
    </row>
    <row r="325" s="2" customFormat="1">
      <c r="A325" s="37"/>
      <c r="B325" s="38"/>
      <c r="C325" s="39"/>
      <c r="D325" s="232" t="s">
        <v>130</v>
      </c>
      <c r="E325" s="39"/>
      <c r="F325" s="233" t="s">
        <v>400</v>
      </c>
      <c r="G325" s="39"/>
      <c r="H325" s="39"/>
      <c r="I325" s="234"/>
      <c r="J325" s="39"/>
      <c r="K325" s="39"/>
      <c r="L325" s="43"/>
      <c r="M325" s="235"/>
      <c r="N325" s="236"/>
      <c r="O325" s="90"/>
      <c r="P325" s="90"/>
      <c r="Q325" s="90"/>
      <c r="R325" s="90"/>
      <c r="S325" s="90"/>
      <c r="T325" s="91"/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  <c r="AE325" s="37"/>
      <c r="AT325" s="16" t="s">
        <v>130</v>
      </c>
      <c r="AU325" s="16" t="s">
        <v>125</v>
      </c>
    </row>
    <row r="326" s="2" customFormat="1" ht="24.15" customHeight="1">
      <c r="A326" s="37"/>
      <c r="B326" s="38"/>
      <c r="C326" s="259" t="s">
        <v>401</v>
      </c>
      <c r="D326" s="259" t="s">
        <v>162</v>
      </c>
      <c r="E326" s="260" t="s">
        <v>402</v>
      </c>
      <c r="F326" s="261" t="s">
        <v>403</v>
      </c>
      <c r="G326" s="262" t="s">
        <v>165</v>
      </c>
      <c r="H326" s="263">
        <v>2</v>
      </c>
      <c r="I326" s="264"/>
      <c r="J326" s="265">
        <f>ROUND(I326*H326,2)</f>
        <v>0</v>
      </c>
      <c r="K326" s="266"/>
      <c r="L326" s="267"/>
      <c r="M326" s="268" t="s">
        <v>1</v>
      </c>
      <c r="N326" s="269" t="s">
        <v>38</v>
      </c>
      <c r="O326" s="90"/>
      <c r="P326" s="228">
        <f>O326*H326</f>
        <v>0</v>
      </c>
      <c r="Q326" s="228">
        <v>0</v>
      </c>
      <c r="R326" s="228">
        <f>Q326*H326</f>
        <v>0</v>
      </c>
      <c r="S326" s="228">
        <v>0</v>
      </c>
      <c r="T326" s="229">
        <f>S326*H326</f>
        <v>0</v>
      </c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  <c r="AE326" s="37"/>
      <c r="AR326" s="230" t="s">
        <v>140</v>
      </c>
      <c r="AT326" s="230" t="s">
        <v>162</v>
      </c>
      <c r="AU326" s="230" t="s">
        <v>125</v>
      </c>
      <c r="AY326" s="16" t="s">
        <v>122</v>
      </c>
      <c r="BE326" s="231">
        <f>IF(N326="základní",J326,0)</f>
        <v>0</v>
      </c>
      <c r="BF326" s="231">
        <f>IF(N326="snížená",J326,0)</f>
        <v>0</v>
      </c>
      <c r="BG326" s="231">
        <f>IF(N326="zákl. přenesená",J326,0)</f>
        <v>0</v>
      </c>
      <c r="BH326" s="231">
        <f>IF(N326="sníž. přenesená",J326,0)</f>
        <v>0</v>
      </c>
      <c r="BI326" s="231">
        <f>IF(N326="nulová",J326,0)</f>
        <v>0</v>
      </c>
      <c r="BJ326" s="16" t="s">
        <v>80</v>
      </c>
      <c r="BK326" s="231">
        <f>ROUND(I326*H326,2)</f>
        <v>0</v>
      </c>
      <c r="BL326" s="16" t="s">
        <v>121</v>
      </c>
      <c r="BM326" s="230" t="s">
        <v>401</v>
      </c>
    </row>
    <row r="327" s="2" customFormat="1">
      <c r="A327" s="37"/>
      <c r="B327" s="38"/>
      <c r="C327" s="39"/>
      <c r="D327" s="232" t="s">
        <v>130</v>
      </c>
      <c r="E327" s="39"/>
      <c r="F327" s="233" t="s">
        <v>403</v>
      </c>
      <c r="G327" s="39"/>
      <c r="H327" s="39"/>
      <c r="I327" s="234"/>
      <c r="J327" s="39"/>
      <c r="K327" s="39"/>
      <c r="L327" s="43"/>
      <c r="M327" s="235"/>
      <c r="N327" s="236"/>
      <c r="O327" s="90"/>
      <c r="P327" s="90"/>
      <c r="Q327" s="90"/>
      <c r="R327" s="90"/>
      <c r="S327" s="90"/>
      <c r="T327" s="91"/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  <c r="AE327" s="37"/>
      <c r="AT327" s="16" t="s">
        <v>130</v>
      </c>
      <c r="AU327" s="16" t="s">
        <v>125</v>
      </c>
    </row>
    <row r="328" s="2" customFormat="1" ht="24.15" customHeight="1">
      <c r="A328" s="37"/>
      <c r="B328" s="38"/>
      <c r="C328" s="259" t="s">
        <v>404</v>
      </c>
      <c r="D328" s="259" t="s">
        <v>162</v>
      </c>
      <c r="E328" s="260" t="s">
        <v>405</v>
      </c>
      <c r="F328" s="261" t="s">
        <v>406</v>
      </c>
      <c r="G328" s="262" t="s">
        <v>165</v>
      </c>
      <c r="H328" s="263">
        <v>2</v>
      </c>
      <c r="I328" s="264"/>
      <c r="J328" s="265">
        <f>ROUND(I328*H328,2)</f>
        <v>0</v>
      </c>
      <c r="K328" s="266"/>
      <c r="L328" s="267"/>
      <c r="M328" s="268" t="s">
        <v>1</v>
      </c>
      <c r="N328" s="269" t="s">
        <v>38</v>
      </c>
      <c r="O328" s="90"/>
      <c r="P328" s="228">
        <f>O328*H328</f>
        <v>0</v>
      </c>
      <c r="Q328" s="228">
        <v>0</v>
      </c>
      <c r="R328" s="228">
        <f>Q328*H328</f>
        <v>0</v>
      </c>
      <c r="S328" s="228">
        <v>0</v>
      </c>
      <c r="T328" s="229">
        <f>S328*H328</f>
        <v>0</v>
      </c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  <c r="AE328" s="37"/>
      <c r="AR328" s="230" t="s">
        <v>140</v>
      </c>
      <c r="AT328" s="230" t="s">
        <v>162</v>
      </c>
      <c r="AU328" s="230" t="s">
        <v>125</v>
      </c>
      <c r="AY328" s="16" t="s">
        <v>122</v>
      </c>
      <c r="BE328" s="231">
        <f>IF(N328="základní",J328,0)</f>
        <v>0</v>
      </c>
      <c r="BF328" s="231">
        <f>IF(N328="snížená",J328,0)</f>
        <v>0</v>
      </c>
      <c r="BG328" s="231">
        <f>IF(N328="zákl. přenesená",J328,0)</f>
        <v>0</v>
      </c>
      <c r="BH328" s="231">
        <f>IF(N328="sníž. přenesená",J328,0)</f>
        <v>0</v>
      </c>
      <c r="BI328" s="231">
        <f>IF(N328="nulová",J328,0)</f>
        <v>0</v>
      </c>
      <c r="BJ328" s="16" t="s">
        <v>80</v>
      </c>
      <c r="BK328" s="231">
        <f>ROUND(I328*H328,2)</f>
        <v>0</v>
      </c>
      <c r="BL328" s="16" t="s">
        <v>121</v>
      </c>
      <c r="BM328" s="230" t="s">
        <v>363</v>
      </c>
    </row>
    <row r="329" s="2" customFormat="1">
      <c r="A329" s="37"/>
      <c r="B329" s="38"/>
      <c r="C329" s="39"/>
      <c r="D329" s="232" t="s">
        <v>130</v>
      </c>
      <c r="E329" s="39"/>
      <c r="F329" s="233" t="s">
        <v>406</v>
      </c>
      <c r="G329" s="39"/>
      <c r="H329" s="39"/>
      <c r="I329" s="234"/>
      <c r="J329" s="39"/>
      <c r="K329" s="39"/>
      <c r="L329" s="43"/>
      <c r="M329" s="235"/>
      <c r="N329" s="236"/>
      <c r="O329" s="90"/>
      <c r="P329" s="90"/>
      <c r="Q329" s="90"/>
      <c r="R329" s="90"/>
      <c r="S329" s="90"/>
      <c r="T329" s="91"/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  <c r="AE329" s="37"/>
      <c r="AT329" s="16" t="s">
        <v>130</v>
      </c>
      <c r="AU329" s="16" t="s">
        <v>125</v>
      </c>
    </row>
    <row r="330" s="2" customFormat="1" ht="44.25" customHeight="1">
      <c r="A330" s="37"/>
      <c r="B330" s="38"/>
      <c r="C330" s="218" t="s">
        <v>407</v>
      </c>
      <c r="D330" s="218" t="s">
        <v>126</v>
      </c>
      <c r="E330" s="219" t="s">
        <v>408</v>
      </c>
      <c r="F330" s="220" t="s">
        <v>409</v>
      </c>
      <c r="G330" s="221" t="s">
        <v>165</v>
      </c>
      <c r="H330" s="222">
        <v>3</v>
      </c>
      <c r="I330" s="223"/>
      <c r="J330" s="224">
        <f>ROUND(I330*H330,2)</f>
        <v>0</v>
      </c>
      <c r="K330" s="225"/>
      <c r="L330" s="43"/>
      <c r="M330" s="226" t="s">
        <v>1</v>
      </c>
      <c r="N330" s="227" t="s">
        <v>38</v>
      </c>
      <c r="O330" s="90"/>
      <c r="P330" s="228">
        <f>O330*H330</f>
        <v>0</v>
      </c>
      <c r="Q330" s="228">
        <v>0</v>
      </c>
      <c r="R330" s="228">
        <f>Q330*H330</f>
        <v>0</v>
      </c>
      <c r="S330" s="228">
        <v>0</v>
      </c>
      <c r="T330" s="229">
        <f>S330*H330</f>
        <v>0</v>
      </c>
      <c r="U330" s="37"/>
      <c r="V330" s="37"/>
      <c r="W330" s="37"/>
      <c r="X330" s="37"/>
      <c r="Y330" s="37"/>
      <c r="Z330" s="37"/>
      <c r="AA330" s="37"/>
      <c r="AB330" s="37"/>
      <c r="AC330" s="37"/>
      <c r="AD330" s="37"/>
      <c r="AE330" s="37"/>
      <c r="AR330" s="230" t="s">
        <v>121</v>
      </c>
      <c r="AT330" s="230" t="s">
        <v>126</v>
      </c>
      <c r="AU330" s="230" t="s">
        <v>125</v>
      </c>
      <c r="AY330" s="16" t="s">
        <v>122</v>
      </c>
      <c r="BE330" s="231">
        <f>IF(N330="základní",J330,0)</f>
        <v>0</v>
      </c>
      <c r="BF330" s="231">
        <f>IF(N330="snížená",J330,0)</f>
        <v>0</v>
      </c>
      <c r="BG330" s="231">
        <f>IF(N330="zákl. přenesená",J330,0)</f>
        <v>0</v>
      </c>
      <c r="BH330" s="231">
        <f>IF(N330="sníž. přenesená",J330,0)</f>
        <v>0</v>
      </c>
      <c r="BI330" s="231">
        <f>IF(N330="nulová",J330,0)</f>
        <v>0</v>
      </c>
      <c r="BJ330" s="16" t="s">
        <v>80</v>
      </c>
      <c r="BK330" s="231">
        <f>ROUND(I330*H330,2)</f>
        <v>0</v>
      </c>
      <c r="BL330" s="16" t="s">
        <v>121</v>
      </c>
      <c r="BM330" s="230" t="s">
        <v>185</v>
      </c>
    </row>
    <row r="331" s="2" customFormat="1">
      <c r="A331" s="37"/>
      <c r="B331" s="38"/>
      <c r="C331" s="39"/>
      <c r="D331" s="232" t="s">
        <v>130</v>
      </c>
      <c r="E331" s="39"/>
      <c r="F331" s="233" t="s">
        <v>409</v>
      </c>
      <c r="G331" s="39"/>
      <c r="H331" s="39"/>
      <c r="I331" s="234"/>
      <c r="J331" s="39"/>
      <c r="K331" s="39"/>
      <c r="L331" s="43"/>
      <c r="M331" s="235"/>
      <c r="N331" s="236"/>
      <c r="O331" s="90"/>
      <c r="P331" s="90"/>
      <c r="Q331" s="90"/>
      <c r="R331" s="90"/>
      <c r="S331" s="90"/>
      <c r="T331" s="91"/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  <c r="AE331" s="37"/>
      <c r="AT331" s="16" t="s">
        <v>130</v>
      </c>
      <c r="AU331" s="16" t="s">
        <v>125</v>
      </c>
    </row>
    <row r="332" s="2" customFormat="1" ht="24.15" customHeight="1">
      <c r="A332" s="37"/>
      <c r="B332" s="38"/>
      <c r="C332" s="259" t="s">
        <v>228</v>
      </c>
      <c r="D332" s="259" t="s">
        <v>162</v>
      </c>
      <c r="E332" s="260" t="s">
        <v>410</v>
      </c>
      <c r="F332" s="261" t="s">
        <v>411</v>
      </c>
      <c r="G332" s="262" t="s">
        <v>165</v>
      </c>
      <c r="H332" s="263">
        <v>3</v>
      </c>
      <c r="I332" s="264"/>
      <c r="J332" s="265">
        <f>ROUND(I332*H332,2)</f>
        <v>0</v>
      </c>
      <c r="K332" s="266"/>
      <c r="L332" s="267"/>
      <c r="M332" s="268" t="s">
        <v>1</v>
      </c>
      <c r="N332" s="269" t="s">
        <v>38</v>
      </c>
      <c r="O332" s="90"/>
      <c r="P332" s="228">
        <f>O332*H332</f>
        <v>0</v>
      </c>
      <c r="Q332" s="228">
        <v>0</v>
      </c>
      <c r="R332" s="228">
        <f>Q332*H332</f>
        <v>0</v>
      </c>
      <c r="S332" s="228">
        <v>0</v>
      </c>
      <c r="T332" s="229">
        <f>S332*H332</f>
        <v>0</v>
      </c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  <c r="AE332" s="37"/>
      <c r="AR332" s="230" t="s">
        <v>140</v>
      </c>
      <c r="AT332" s="230" t="s">
        <v>162</v>
      </c>
      <c r="AU332" s="230" t="s">
        <v>125</v>
      </c>
      <c r="AY332" s="16" t="s">
        <v>122</v>
      </c>
      <c r="BE332" s="231">
        <f>IF(N332="základní",J332,0)</f>
        <v>0</v>
      </c>
      <c r="BF332" s="231">
        <f>IF(N332="snížená",J332,0)</f>
        <v>0</v>
      </c>
      <c r="BG332" s="231">
        <f>IF(N332="zákl. přenesená",J332,0)</f>
        <v>0</v>
      </c>
      <c r="BH332" s="231">
        <f>IF(N332="sníž. přenesená",J332,0)</f>
        <v>0</v>
      </c>
      <c r="BI332" s="231">
        <f>IF(N332="nulová",J332,0)</f>
        <v>0</v>
      </c>
      <c r="BJ332" s="16" t="s">
        <v>80</v>
      </c>
      <c r="BK332" s="231">
        <f>ROUND(I332*H332,2)</f>
        <v>0</v>
      </c>
      <c r="BL332" s="16" t="s">
        <v>121</v>
      </c>
      <c r="BM332" s="230" t="s">
        <v>412</v>
      </c>
    </row>
    <row r="333" s="2" customFormat="1">
      <c r="A333" s="37"/>
      <c r="B333" s="38"/>
      <c r="C333" s="39"/>
      <c r="D333" s="232" t="s">
        <v>130</v>
      </c>
      <c r="E333" s="39"/>
      <c r="F333" s="233" t="s">
        <v>411</v>
      </c>
      <c r="G333" s="39"/>
      <c r="H333" s="39"/>
      <c r="I333" s="234"/>
      <c r="J333" s="39"/>
      <c r="K333" s="39"/>
      <c r="L333" s="43"/>
      <c r="M333" s="235"/>
      <c r="N333" s="236"/>
      <c r="O333" s="90"/>
      <c r="P333" s="90"/>
      <c r="Q333" s="90"/>
      <c r="R333" s="90"/>
      <c r="S333" s="90"/>
      <c r="T333" s="91"/>
      <c r="U333" s="37"/>
      <c r="V333" s="37"/>
      <c r="W333" s="37"/>
      <c r="X333" s="37"/>
      <c r="Y333" s="37"/>
      <c r="Z333" s="37"/>
      <c r="AA333" s="37"/>
      <c r="AB333" s="37"/>
      <c r="AC333" s="37"/>
      <c r="AD333" s="37"/>
      <c r="AE333" s="37"/>
      <c r="AT333" s="16" t="s">
        <v>130</v>
      </c>
      <c r="AU333" s="16" t="s">
        <v>125</v>
      </c>
    </row>
    <row r="334" s="2" customFormat="1" ht="24.15" customHeight="1">
      <c r="A334" s="37"/>
      <c r="B334" s="38"/>
      <c r="C334" s="259" t="s">
        <v>298</v>
      </c>
      <c r="D334" s="259" t="s">
        <v>162</v>
      </c>
      <c r="E334" s="260" t="s">
        <v>413</v>
      </c>
      <c r="F334" s="261" t="s">
        <v>414</v>
      </c>
      <c r="G334" s="262" t="s">
        <v>165</v>
      </c>
      <c r="H334" s="263">
        <v>3</v>
      </c>
      <c r="I334" s="264"/>
      <c r="J334" s="265">
        <f>ROUND(I334*H334,2)</f>
        <v>0</v>
      </c>
      <c r="K334" s="266"/>
      <c r="L334" s="267"/>
      <c r="M334" s="268" t="s">
        <v>1</v>
      </c>
      <c r="N334" s="269" t="s">
        <v>38</v>
      </c>
      <c r="O334" s="90"/>
      <c r="P334" s="228">
        <f>O334*H334</f>
        <v>0</v>
      </c>
      <c r="Q334" s="228">
        <v>0</v>
      </c>
      <c r="R334" s="228">
        <f>Q334*H334</f>
        <v>0</v>
      </c>
      <c r="S334" s="228">
        <v>0</v>
      </c>
      <c r="T334" s="229">
        <f>S334*H334</f>
        <v>0</v>
      </c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  <c r="AE334" s="37"/>
      <c r="AR334" s="230" t="s">
        <v>140</v>
      </c>
      <c r="AT334" s="230" t="s">
        <v>162</v>
      </c>
      <c r="AU334" s="230" t="s">
        <v>125</v>
      </c>
      <c r="AY334" s="16" t="s">
        <v>122</v>
      </c>
      <c r="BE334" s="231">
        <f>IF(N334="základní",J334,0)</f>
        <v>0</v>
      </c>
      <c r="BF334" s="231">
        <f>IF(N334="snížená",J334,0)</f>
        <v>0</v>
      </c>
      <c r="BG334" s="231">
        <f>IF(N334="zákl. přenesená",J334,0)</f>
        <v>0</v>
      </c>
      <c r="BH334" s="231">
        <f>IF(N334="sníž. přenesená",J334,0)</f>
        <v>0</v>
      </c>
      <c r="BI334" s="231">
        <f>IF(N334="nulová",J334,0)</f>
        <v>0</v>
      </c>
      <c r="BJ334" s="16" t="s">
        <v>80</v>
      </c>
      <c r="BK334" s="231">
        <f>ROUND(I334*H334,2)</f>
        <v>0</v>
      </c>
      <c r="BL334" s="16" t="s">
        <v>121</v>
      </c>
      <c r="BM334" s="230" t="s">
        <v>415</v>
      </c>
    </row>
    <row r="335" s="2" customFormat="1">
      <c r="A335" s="37"/>
      <c r="B335" s="38"/>
      <c r="C335" s="39"/>
      <c r="D335" s="232" t="s">
        <v>130</v>
      </c>
      <c r="E335" s="39"/>
      <c r="F335" s="233" t="s">
        <v>414</v>
      </c>
      <c r="G335" s="39"/>
      <c r="H335" s="39"/>
      <c r="I335" s="234"/>
      <c r="J335" s="39"/>
      <c r="K335" s="39"/>
      <c r="L335" s="43"/>
      <c r="M335" s="235"/>
      <c r="N335" s="236"/>
      <c r="O335" s="90"/>
      <c r="P335" s="90"/>
      <c r="Q335" s="90"/>
      <c r="R335" s="90"/>
      <c r="S335" s="90"/>
      <c r="T335" s="91"/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  <c r="AE335" s="37"/>
      <c r="AT335" s="16" t="s">
        <v>130</v>
      </c>
      <c r="AU335" s="16" t="s">
        <v>125</v>
      </c>
    </row>
    <row r="336" s="2" customFormat="1" ht="44.25" customHeight="1">
      <c r="A336" s="37"/>
      <c r="B336" s="38"/>
      <c r="C336" s="218" t="s">
        <v>416</v>
      </c>
      <c r="D336" s="218" t="s">
        <v>126</v>
      </c>
      <c r="E336" s="219" t="s">
        <v>417</v>
      </c>
      <c r="F336" s="220" t="s">
        <v>418</v>
      </c>
      <c r="G336" s="221" t="s">
        <v>165</v>
      </c>
      <c r="H336" s="222">
        <v>3</v>
      </c>
      <c r="I336" s="223"/>
      <c r="J336" s="224">
        <f>ROUND(I336*H336,2)</f>
        <v>0</v>
      </c>
      <c r="K336" s="225"/>
      <c r="L336" s="43"/>
      <c r="M336" s="226" t="s">
        <v>1</v>
      </c>
      <c r="N336" s="227" t="s">
        <v>38</v>
      </c>
      <c r="O336" s="90"/>
      <c r="P336" s="228">
        <f>O336*H336</f>
        <v>0</v>
      </c>
      <c r="Q336" s="228">
        <v>0</v>
      </c>
      <c r="R336" s="228">
        <f>Q336*H336</f>
        <v>0</v>
      </c>
      <c r="S336" s="228">
        <v>0</v>
      </c>
      <c r="T336" s="229">
        <f>S336*H336</f>
        <v>0</v>
      </c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  <c r="AE336" s="37"/>
      <c r="AR336" s="230" t="s">
        <v>121</v>
      </c>
      <c r="AT336" s="230" t="s">
        <v>126</v>
      </c>
      <c r="AU336" s="230" t="s">
        <v>125</v>
      </c>
      <c r="AY336" s="16" t="s">
        <v>122</v>
      </c>
      <c r="BE336" s="231">
        <f>IF(N336="základní",J336,0)</f>
        <v>0</v>
      </c>
      <c r="BF336" s="231">
        <f>IF(N336="snížená",J336,0)</f>
        <v>0</v>
      </c>
      <c r="BG336" s="231">
        <f>IF(N336="zákl. přenesená",J336,0)</f>
        <v>0</v>
      </c>
      <c r="BH336" s="231">
        <f>IF(N336="sníž. přenesená",J336,0)</f>
        <v>0</v>
      </c>
      <c r="BI336" s="231">
        <f>IF(N336="nulová",J336,0)</f>
        <v>0</v>
      </c>
      <c r="BJ336" s="16" t="s">
        <v>80</v>
      </c>
      <c r="BK336" s="231">
        <f>ROUND(I336*H336,2)</f>
        <v>0</v>
      </c>
      <c r="BL336" s="16" t="s">
        <v>121</v>
      </c>
      <c r="BM336" s="230" t="s">
        <v>419</v>
      </c>
    </row>
    <row r="337" s="2" customFormat="1">
      <c r="A337" s="37"/>
      <c r="B337" s="38"/>
      <c r="C337" s="39"/>
      <c r="D337" s="232" t="s">
        <v>130</v>
      </c>
      <c r="E337" s="39"/>
      <c r="F337" s="233" t="s">
        <v>418</v>
      </c>
      <c r="G337" s="39"/>
      <c r="H337" s="39"/>
      <c r="I337" s="234"/>
      <c r="J337" s="39"/>
      <c r="K337" s="39"/>
      <c r="L337" s="43"/>
      <c r="M337" s="235"/>
      <c r="N337" s="236"/>
      <c r="O337" s="90"/>
      <c r="P337" s="90"/>
      <c r="Q337" s="90"/>
      <c r="R337" s="90"/>
      <c r="S337" s="90"/>
      <c r="T337" s="91"/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  <c r="AE337" s="37"/>
      <c r="AT337" s="16" t="s">
        <v>130</v>
      </c>
      <c r="AU337" s="16" t="s">
        <v>125</v>
      </c>
    </row>
    <row r="338" s="2" customFormat="1" ht="24.15" customHeight="1">
      <c r="A338" s="37"/>
      <c r="B338" s="38"/>
      <c r="C338" s="259" t="s">
        <v>263</v>
      </c>
      <c r="D338" s="259" t="s">
        <v>162</v>
      </c>
      <c r="E338" s="260" t="s">
        <v>420</v>
      </c>
      <c r="F338" s="261" t="s">
        <v>421</v>
      </c>
      <c r="G338" s="262" t="s">
        <v>165</v>
      </c>
      <c r="H338" s="263">
        <v>2</v>
      </c>
      <c r="I338" s="264"/>
      <c r="J338" s="265">
        <f>ROUND(I338*H338,2)</f>
        <v>0</v>
      </c>
      <c r="K338" s="266"/>
      <c r="L338" s="267"/>
      <c r="M338" s="268" t="s">
        <v>1</v>
      </c>
      <c r="N338" s="269" t="s">
        <v>38</v>
      </c>
      <c r="O338" s="90"/>
      <c r="P338" s="228">
        <f>O338*H338</f>
        <v>0</v>
      </c>
      <c r="Q338" s="228">
        <v>0</v>
      </c>
      <c r="R338" s="228">
        <f>Q338*H338</f>
        <v>0</v>
      </c>
      <c r="S338" s="228">
        <v>0</v>
      </c>
      <c r="T338" s="229">
        <f>S338*H338</f>
        <v>0</v>
      </c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  <c r="AE338" s="37"/>
      <c r="AR338" s="230" t="s">
        <v>140</v>
      </c>
      <c r="AT338" s="230" t="s">
        <v>162</v>
      </c>
      <c r="AU338" s="230" t="s">
        <v>125</v>
      </c>
      <c r="AY338" s="16" t="s">
        <v>122</v>
      </c>
      <c r="BE338" s="231">
        <f>IF(N338="základní",J338,0)</f>
        <v>0</v>
      </c>
      <c r="BF338" s="231">
        <f>IF(N338="snížená",J338,0)</f>
        <v>0</v>
      </c>
      <c r="BG338" s="231">
        <f>IF(N338="zákl. přenesená",J338,0)</f>
        <v>0</v>
      </c>
      <c r="BH338" s="231">
        <f>IF(N338="sníž. přenesená",J338,0)</f>
        <v>0</v>
      </c>
      <c r="BI338" s="231">
        <f>IF(N338="nulová",J338,0)</f>
        <v>0</v>
      </c>
      <c r="BJ338" s="16" t="s">
        <v>80</v>
      </c>
      <c r="BK338" s="231">
        <f>ROUND(I338*H338,2)</f>
        <v>0</v>
      </c>
      <c r="BL338" s="16" t="s">
        <v>121</v>
      </c>
      <c r="BM338" s="230" t="s">
        <v>422</v>
      </c>
    </row>
    <row r="339" s="2" customFormat="1">
      <c r="A339" s="37"/>
      <c r="B339" s="38"/>
      <c r="C339" s="39"/>
      <c r="D339" s="232" t="s">
        <v>130</v>
      </c>
      <c r="E339" s="39"/>
      <c r="F339" s="233" t="s">
        <v>421</v>
      </c>
      <c r="G339" s="39"/>
      <c r="H339" s="39"/>
      <c r="I339" s="234"/>
      <c r="J339" s="39"/>
      <c r="K339" s="39"/>
      <c r="L339" s="43"/>
      <c r="M339" s="235"/>
      <c r="N339" s="236"/>
      <c r="O339" s="90"/>
      <c r="P339" s="90"/>
      <c r="Q339" s="90"/>
      <c r="R339" s="90"/>
      <c r="S339" s="90"/>
      <c r="T339" s="91"/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  <c r="AE339" s="37"/>
      <c r="AT339" s="16" t="s">
        <v>130</v>
      </c>
      <c r="AU339" s="16" t="s">
        <v>125</v>
      </c>
    </row>
    <row r="340" s="2" customFormat="1" ht="24.15" customHeight="1">
      <c r="A340" s="37"/>
      <c r="B340" s="38"/>
      <c r="C340" s="259" t="s">
        <v>423</v>
      </c>
      <c r="D340" s="259" t="s">
        <v>162</v>
      </c>
      <c r="E340" s="260" t="s">
        <v>424</v>
      </c>
      <c r="F340" s="261" t="s">
        <v>425</v>
      </c>
      <c r="G340" s="262" t="s">
        <v>165</v>
      </c>
      <c r="H340" s="263">
        <v>1</v>
      </c>
      <c r="I340" s="264"/>
      <c r="J340" s="265">
        <f>ROUND(I340*H340,2)</f>
        <v>0</v>
      </c>
      <c r="K340" s="266"/>
      <c r="L340" s="267"/>
      <c r="M340" s="268" t="s">
        <v>1</v>
      </c>
      <c r="N340" s="269" t="s">
        <v>38</v>
      </c>
      <c r="O340" s="90"/>
      <c r="P340" s="228">
        <f>O340*H340</f>
        <v>0</v>
      </c>
      <c r="Q340" s="228">
        <v>0</v>
      </c>
      <c r="R340" s="228">
        <f>Q340*H340</f>
        <v>0</v>
      </c>
      <c r="S340" s="228">
        <v>0</v>
      </c>
      <c r="T340" s="229">
        <f>S340*H340</f>
        <v>0</v>
      </c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  <c r="AE340" s="37"/>
      <c r="AR340" s="230" t="s">
        <v>140</v>
      </c>
      <c r="AT340" s="230" t="s">
        <v>162</v>
      </c>
      <c r="AU340" s="230" t="s">
        <v>125</v>
      </c>
      <c r="AY340" s="16" t="s">
        <v>122</v>
      </c>
      <c r="BE340" s="231">
        <f>IF(N340="základní",J340,0)</f>
        <v>0</v>
      </c>
      <c r="BF340" s="231">
        <f>IF(N340="snížená",J340,0)</f>
        <v>0</v>
      </c>
      <c r="BG340" s="231">
        <f>IF(N340="zákl. přenesená",J340,0)</f>
        <v>0</v>
      </c>
      <c r="BH340" s="231">
        <f>IF(N340="sníž. přenesená",J340,0)</f>
        <v>0</v>
      </c>
      <c r="BI340" s="231">
        <f>IF(N340="nulová",J340,0)</f>
        <v>0</v>
      </c>
      <c r="BJ340" s="16" t="s">
        <v>80</v>
      </c>
      <c r="BK340" s="231">
        <f>ROUND(I340*H340,2)</f>
        <v>0</v>
      </c>
      <c r="BL340" s="16" t="s">
        <v>121</v>
      </c>
      <c r="BM340" s="230" t="s">
        <v>426</v>
      </c>
    </row>
    <row r="341" s="2" customFormat="1">
      <c r="A341" s="37"/>
      <c r="B341" s="38"/>
      <c r="C341" s="39"/>
      <c r="D341" s="232" t="s">
        <v>130</v>
      </c>
      <c r="E341" s="39"/>
      <c r="F341" s="233" t="s">
        <v>425</v>
      </c>
      <c r="G341" s="39"/>
      <c r="H341" s="39"/>
      <c r="I341" s="234"/>
      <c r="J341" s="39"/>
      <c r="K341" s="39"/>
      <c r="L341" s="43"/>
      <c r="M341" s="235"/>
      <c r="N341" s="236"/>
      <c r="O341" s="90"/>
      <c r="P341" s="90"/>
      <c r="Q341" s="90"/>
      <c r="R341" s="90"/>
      <c r="S341" s="90"/>
      <c r="T341" s="91"/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  <c r="AE341" s="37"/>
      <c r="AT341" s="16" t="s">
        <v>130</v>
      </c>
      <c r="AU341" s="16" t="s">
        <v>125</v>
      </c>
    </row>
    <row r="342" s="2" customFormat="1" ht="21.75" customHeight="1">
      <c r="A342" s="37"/>
      <c r="B342" s="38"/>
      <c r="C342" s="218" t="s">
        <v>337</v>
      </c>
      <c r="D342" s="218" t="s">
        <v>126</v>
      </c>
      <c r="E342" s="219" t="s">
        <v>427</v>
      </c>
      <c r="F342" s="220" t="s">
        <v>428</v>
      </c>
      <c r="G342" s="221" t="s">
        <v>132</v>
      </c>
      <c r="H342" s="222">
        <v>1618.7000000000001</v>
      </c>
      <c r="I342" s="223"/>
      <c r="J342" s="224">
        <f>ROUND(I342*H342,2)</f>
        <v>0</v>
      </c>
      <c r="K342" s="225"/>
      <c r="L342" s="43"/>
      <c r="M342" s="226" t="s">
        <v>1</v>
      </c>
      <c r="N342" s="227" t="s">
        <v>38</v>
      </c>
      <c r="O342" s="90"/>
      <c r="P342" s="228">
        <f>O342*H342</f>
        <v>0</v>
      </c>
      <c r="Q342" s="228">
        <v>0</v>
      </c>
      <c r="R342" s="228">
        <f>Q342*H342</f>
        <v>0</v>
      </c>
      <c r="S342" s="228">
        <v>0</v>
      </c>
      <c r="T342" s="229">
        <f>S342*H342</f>
        <v>0</v>
      </c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  <c r="AE342" s="37"/>
      <c r="AR342" s="230" t="s">
        <v>121</v>
      </c>
      <c r="AT342" s="230" t="s">
        <v>126</v>
      </c>
      <c r="AU342" s="230" t="s">
        <v>125</v>
      </c>
      <c r="AY342" s="16" t="s">
        <v>122</v>
      </c>
      <c r="BE342" s="231">
        <f>IF(N342="základní",J342,0)</f>
        <v>0</v>
      </c>
      <c r="BF342" s="231">
        <f>IF(N342="snížená",J342,0)</f>
        <v>0</v>
      </c>
      <c r="BG342" s="231">
        <f>IF(N342="zákl. přenesená",J342,0)</f>
        <v>0</v>
      </c>
      <c r="BH342" s="231">
        <f>IF(N342="sníž. přenesená",J342,0)</f>
        <v>0</v>
      </c>
      <c r="BI342" s="231">
        <f>IF(N342="nulová",J342,0)</f>
        <v>0</v>
      </c>
      <c r="BJ342" s="16" t="s">
        <v>80</v>
      </c>
      <c r="BK342" s="231">
        <f>ROUND(I342*H342,2)</f>
        <v>0</v>
      </c>
      <c r="BL342" s="16" t="s">
        <v>121</v>
      </c>
      <c r="BM342" s="230" t="s">
        <v>429</v>
      </c>
    </row>
    <row r="343" s="2" customFormat="1">
      <c r="A343" s="37"/>
      <c r="B343" s="38"/>
      <c r="C343" s="39"/>
      <c r="D343" s="232" t="s">
        <v>130</v>
      </c>
      <c r="E343" s="39"/>
      <c r="F343" s="233" t="s">
        <v>428</v>
      </c>
      <c r="G343" s="39"/>
      <c r="H343" s="39"/>
      <c r="I343" s="234"/>
      <c r="J343" s="39"/>
      <c r="K343" s="39"/>
      <c r="L343" s="43"/>
      <c r="M343" s="235"/>
      <c r="N343" s="236"/>
      <c r="O343" s="90"/>
      <c r="P343" s="90"/>
      <c r="Q343" s="90"/>
      <c r="R343" s="90"/>
      <c r="S343" s="90"/>
      <c r="T343" s="91"/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  <c r="AE343" s="37"/>
      <c r="AT343" s="16" t="s">
        <v>130</v>
      </c>
      <c r="AU343" s="16" t="s">
        <v>125</v>
      </c>
    </row>
    <row r="344" s="2" customFormat="1" ht="33" customHeight="1">
      <c r="A344" s="37"/>
      <c r="B344" s="38"/>
      <c r="C344" s="218" t="s">
        <v>430</v>
      </c>
      <c r="D344" s="218" t="s">
        <v>126</v>
      </c>
      <c r="E344" s="219" t="s">
        <v>431</v>
      </c>
      <c r="F344" s="220" t="s">
        <v>432</v>
      </c>
      <c r="G344" s="221" t="s">
        <v>165</v>
      </c>
      <c r="H344" s="222">
        <v>1</v>
      </c>
      <c r="I344" s="223"/>
      <c r="J344" s="224">
        <f>ROUND(I344*H344,2)</f>
        <v>0</v>
      </c>
      <c r="K344" s="225"/>
      <c r="L344" s="43"/>
      <c r="M344" s="226" t="s">
        <v>1</v>
      </c>
      <c r="N344" s="227" t="s">
        <v>38</v>
      </c>
      <c r="O344" s="90"/>
      <c r="P344" s="228">
        <f>O344*H344</f>
        <v>0</v>
      </c>
      <c r="Q344" s="228">
        <v>0</v>
      </c>
      <c r="R344" s="228">
        <f>Q344*H344</f>
        <v>0</v>
      </c>
      <c r="S344" s="228">
        <v>0</v>
      </c>
      <c r="T344" s="229">
        <f>S344*H344</f>
        <v>0</v>
      </c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  <c r="AE344" s="37"/>
      <c r="AR344" s="230" t="s">
        <v>121</v>
      </c>
      <c r="AT344" s="230" t="s">
        <v>126</v>
      </c>
      <c r="AU344" s="230" t="s">
        <v>125</v>
      </c>
      <c r="AY344" s="16" t="s">
        <v>122</v>
      </c>
      <c r="BE344" s="231">
        <f>IF(N344="základní",J344,0)</f>
        <v>0</v>
      </c>
      <c r="BF344" s="231">
        <f>IF(N344="snížená",J344,0)</f>
        <v>0</v>
      </c>
      <c r="BG344" s="231">
        <f>IF(N344="zákl. přenesená",J344,0)</f>
        <v>0</v>
      </c>
      <c r="BH344" s="231">
        <f>IF(N344="sníž. přenesená",J344,0)</f>
        <v>0</v>
      </c>
      <c r="BI344" s="231">
        <f>IF(N344="nulová",J344,0)</f>
        <v>0</v>
      </c>
      <c r="BJ344" s="16" t="s">
        <v>80</v>
      </c>
      <c r="BK344" s="231">
        <f>ROUND(I344*H344,2)</f>
        <v>0</v>
      </c>
      <c r="BL344" s="16" t="s">
        <v>121</v>
      </c>
      <c r="BM344" s="230" t="s">
        <v>433</v>
      </c>
    </row>
    <row r="345" s="2" customFormat="1">
      <c r="A345" s="37"/>
      <c r="B345" s="38"/>
      <c r="C345" s="39"/>
      <c r="D345" s="232" t="s">
        <v>130</v>
      </c>
      <c r="E345" s="39"/>
      <c r="F345" s="233" t="s">
        <v>432</v>
      </c>
      <c r="G345" s="39"/>
      <c r="H345" s="39"/>
      <c r="I345" s="234"/>
      <c r="J345" s="39"/>
      <c r="K345" s="39"/>
      <c r="L345" s="43"/>
      <c r="M345" s="235"/>
      <c r="N345" s="236"/>
      <c r="O345" s="90"/>
      <c r="P345" s="90"/>
      <c r="Q345" s="90"/>
      <c r="R345" s="90"/>
      <c r="S345" s="90"/>
      <c r="T345" s="91"/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  <c r="AE345" s="37"/>
      <c r="AT345" s="16" t="s">
        <v>130</v>
      </c>
      <c r="AU345" s="16" t="s">
        <v>125</v>
      </c>
    </row>
    <row r="346" s="2" customFormat="1" ht="16.5" customHeight="1">
      <c r="A346" s="37"/>
      <c r="B346" s="38"/>
      <c r="C346" s="259" t="s">
        <v>412</v>
      </c>
      <c r="D346" s="259" t="s">
        <v>162</v>
      </c>
      <c r="E346" s="260" t="s">
        <v>434</v>
      </c>
      <c r="F346" s="261" t="s">
        <v>435</v>
      </c>
      <c r="G346" s="262" t="s">
        <v>165</v>
      </c>
      <c r="H346" s="263">
        <v>1</v>
      </c>
      <c r="I346" s="264"/>
      <c r="J346" s="265">
        <f>ROUND(I346*H346,2)</f>
        <v>0</v>
      </c>
      <c r="K346" s="266"/>
      <c r="L346" s="267"/>
      <c r="M346" s="268" t="s">
        <v>1</v>
      </c>
      <c r="N346" s="269" t="s">
        <v>38</v>
      </c>
      <c r="O346" s="90"/>
      <c r="P346" s="228">
        <f>O346*H346</f>
        <v>0</v>
      </c>
      <c r="Q346" s="228">
        <v>0</v>
      </c>
      <c r="R346" s="228">
        <f>Q346*H346</f>
        <v>0</v>
      </c>
      <c r="S346" s="228">
        <v>0</v>
      </c>
      <c r="T346" s="229">
        <f>S346*H346</f>
        <v>0</v>
      </c>
      <c r="U346" s="37"/>
      <c r="V346" s="37"/>
      <c r="W346" s="37"/>
      <c r="X346" s="37"/>
      <c r="Y346" s="37"/>
      <c r="Z346" s="37"/>
      <c r="AA346" s="37"/>
      <c r="AB346" s="37"/>
      <c r="AC346" s="37"/>
      <c r="AD346" s="37"/>
      <c r="AE346" s="37"/>
      <c r="AR346" s="230" t="s">
        <v>140</v>
      </c>
      <c r="AT346" s="230" t="s">
        <v>162</v>
      </c>
      <c r="AU346" s="230" t="s">
        <v>125</v>
      </c>
      <c r="AY346" s="16" t="s">
        <v>122</v>
      </c>
      <c r="BE346" s="231">
        <f>IF(N346="základní",J346,0)</f>
        <v>0</v>
      </c>
      <c r="BF346" s="231">
        <f>IF(N346="snížená",J346,0)</f>
        <v>0</v>
      </c>
      <c r="BG346" s="231">
        <f>IF(N346="zákl. přenesená",J346,0)</f>
        <v>0</v>
      </c>
      <c r="BH346" s="231">
        <f>IF(N346="sníž. přenesená",J346,0)</f>
        <v>0</v>
      </c>
      <c r="BI346" s="231">
        <f>IF(N346="nulová",J346,0)</f>
        <v>0</v>
      </c>
      <c r="BJ346" s="16" t="s">
        <v>80</v>
      </c>
      <c r="BK346" s="231">
        <f>ROUND(I346*H346,2)</f>
        <v>0</v>
      </c>
      <c r="BL346" s="16" t="s">
        <v>121</v>
      </c>
      <c r="BM346" s="230" t="s">
        <v>436</v>
      </c>
    </row>
    <row r="347" s="2" customFormat="1">
      <c r="A347" s="37"/>
      <c r="B347" s="38"/>
      <c r="C347" s="39"/>
      <c r="D347" s="232" t="s">
        <v>130</v>
      </c>
      <c r="E347" s="39"/>
      <c r="F347" s="233" t="s">
        <v>435</v>
      </c>
      <c r="G347" s="39"/>
      <c r="H347" s="39"/>
      <c r="I347" s="234"/>
      <c r="J347" s="39"/>
      <c r="K347" s="39"/>
      <c r="L347" s="43"/>
      <c r="M347" s="235"/>
      <c r="N347" s="236"/>
      <c r="O347" s="90"/>
      <c r="P347" s="90"/>
      <c r="Q347" s="90"/>
      <c r="R347" s="90"/>
      <c r="S347" s="90"/>
      <c r="T347" s="91"/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  <c r="AE347" s="37"/>
      <c r="AT347" s="16" t="s">
        <v>130</v>
      </c>
      <c r="AU347" s="16" t="s">
        <v>125</v>
      </c>
    </row>
    <row r="348" s="2" customFormat="1" ht="37.8" customHeight="1">
      <c r="A348" s="37"/>
      <c r="B348" s="38"/>
      <c r="C348" s="218" t="s">
        <v>437</v>
      </c>
      <c r="D348" s="218" t="s">
        <v>126</v>
      </c>
      <c r="E348" s="219" t="s">
        <v>438</v>
      </c>
      <c r="F348" s="220" t="s">
        <v>439</v>
      </c>
      <c r="G348" s="221" t="s">
        <v>165</v>
      </c>
      <c r="H348" s="222">
        <v>3</v>
      </c>
      <c r="I348" s="223"/>
      <c r="J348" s="224">
        <f>ROUND(I348*H348,2)</f>
        <v>0</v>
      </c>
      <c r="K348" s="225"/>
      <c r="L348" s="43"/>
      <c r="M348" s="226" t="s">
        <v>1</v>
      </c>
      <c r="N348" s="227" t="s">
        <v>38</v>
      </c>
      <c r="O348" s="90"/>
      <c r="P348" s="228">
        <f>O348*H348</f>
        <v>0</v>
      </c>
      <c r="Q348" s="228">
        <v>0</v>
      </c>
      <c r="R348" s="228">
        <f>Q348*H348</f>
        <v>0</v>
      </c>
      <c r="S348" s="228">
        <v>0</v>
      </c>
      <c r="T348" s="229">
        <f>S348*H348</f>
        <v>0</v>
      </c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  <c r="AE348" s="37"/>
      <c r="AR348" s="230" t="s">
        <v>121</v>
      </c>
      <c r="AT348" s="230" t="s">
        <v>126</v>
      </c>
      <c r="AU348" s="230" t="s">
        <v>125</v>
      </c>
      <c r="AY348" s="16" t="s">
        <v>122</v>
      </c>
      <c r="BE348" s="231">
        <f>IF(N348="základní",J348,0)</f>
        <v>0</v>
      </c>
      <c r="BF348" s="231">
        <f>IF(N348="snížená",J348,0)</f>
        <v>0</v>
      </c>
      <c r="BG348" s="231">
        <f>IF(N348="zákl. přenesená",J348,0)</f>
        <v>0</v>
      </c>
      <c r="BH348" s="231">
        <f>IF(N348="sníž. přenesená",J348,0)</f>
        <v>0</v>
      </c>
      <c r="BI348" s="231">
        <f>IF(N348="nulová",J348,0)</f>
        <v>0</v>
      </c>
      <c r="BJ348" s="16" t="s">
        <v>80</v>
      </c>
      <c r="BK348" s="231">
        <f>ROUND(I348*H348,2)</f>
        <v>0</v>
      </c>
      <c r="BL348" s="16" t="s">
        <v>121</v>
      </c>
      <c r="BM348" s="230" t="s">
        <v>440</v>
      </c>
    </row>
    <row r="349" s="2" customFormat="1">
      <c r="A349" s="37"/>
      <c r="B349" s="38"/>
      <c r="C349" s="39"/>
      <c r="D349" s="232" t="s">
        <v>130</v>
      </c>
      <c r="E349" s="39"/>
      <c r="F349" s="233" t="s">
        <v>439</v>
      </c>
      <c r="G349" s="39"/>
      <c r="H349" s="39"/>
      <c r="I349" s="234"/>
      <c r="J349" s="39"/>
      <c r="K349" s="39"/>
      <c r="L349" s="43"/>
      <c r="M349" s="235"/>
      <c r="N349" s="236"/>
      <c r="O349" s="90"/>
      <c r="P349" s="90"/>
      <c r="Q349" s="90"/>
      <c r="R349" s="90"/>
      <c r="S349" s="90"/>
      <c r="T349" s="91"/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  <c r="AE349" s="37"/>
      <c r="AT349" s="16" t="s">
        <v>130</v>
      </c>
      <c r="AU349" s="16" t="s">
        <v>125</v>
      </c>
    </row>
    <row r="350" s="2" customFormat="1" ht="37.8" customHeight="1">
      <c r="A350" s="37"/>
      <c r="B350" s="38"/>
      <c r="C350" s="218" t="s">
        <v>358</v>
      </c>
      <c r="D350" s="218" t="s">
        <v>126</v>
      </c>
      <c r="E350" s="219" t="s">
        <v>441</v>
      </c>
      <c r="F350" s="220" t="s">
        <v>442</v>
      </c>
      <c r="G350" s="221" t="s">
        <v>165</v>
      </c>
      <c r="H350" s="222">
        <v>5</v>
      </c>
      <c r="I350" s="223"/>
      <c r="J350" s="224">
        <f>ROUND(I350*H350,2)</f>
        <v>0</v>
      </c>
      <c r="K350" s="225"/>
      <c r="L350" s="43"/>
      <c r="M350" s="226" t="s">
        <v>1</v>
      </c>
      <c r="N350" s="227" t="s">
        <v>38</v>
      </c>
      <c r="O350" s="90"/>
      <c r="P350" s="228">
        <f>O350*H350</f>
        <v>0</v>
      </c>
      <c r="Q350" s="228">
        <v>0</v>
      </c>
      <c r="R350" s="228">
        <f>Q350*H350</f>
        <v>0</v>
      </c>
      <c r="S350" s="228">
        <v>0</v>
      </c>
      <c r="T350" s="229">
        <f>S350*H350</f>
        <v>0</v>
      </c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  <c r="AE350" s="37"/>
      <c r="AR350" s="230" t="s">
        <v>121</v>
      </c>
      <c r="AT350" s="230" t="s">
        <v>126</v>
      </c>
      <c r="AU350" s="230" t="s">
        <v>125</v>
      </c>
      <c r="AY350" s="16" t="s">
        <v>122</v>
      </c>
      <c r="BE350" s="231">
        <f>IF(N350="základní",J350,0)</f>
        <v>0</v>
      </c>
      <c r="BF350" s="231">
        <f>IF(N350="snížená",J350,0)</f>
        <v>0</v>
      </c>
      <c r="BG350" s="231">
        <f>IF(N350="zákl. přenesená",J350,0)</f>
        <v>0</v>
      </c>
      <c r="BH350" s="231">
        <f>IF(N350="sníž. přenesená",J350,0)</f>
        <v>0</v>
      </c>
      <c r="BI350" s="231">
        <f>IF(N350="nulová",J350,0)</f>
        <v>0</v>
      </c>
      <c r="BJ350" s="16" t="s">
        <v>80</v>
      </c>
      <c r="BK350" s="231">
        <f>ROUND(I350*H350,2)</f>
        <v>0</v>
      </c>
      <c r="BL350" s="16" t="s">
        <v>121</v>
      </c>
      <c r="BM350" s="230" t="s">
        <v>443</v>
      </c>
    </row>
    <row r="351" s="2" customFormat="1">
      <c r="A351" s="37"/>
      <c r="B351" s="38"/>
      <c r="C351" s="39"/>
      <c r="D351" s="232" t="s">
        <v>130</v>
      </c>
      <c r="E351" s="39"/>
      <c r="F351" s="233" t="s">
        <v>442</v>
      </c>
      <c r="G351" s="39"/>
      <c r="H351" s="39"/>
      <c r="I351" s="234"/>
      <c r="J351" s="39"/>
      <c r="K351" s="39"/>
      <c r="L351" s="43"/>
      <c r="M351" s="235"/>
      <c r="N351" s="236"/>
      <c r="O351" s="90"/>
      <c r="P351" s="90"/>
      <c r="Q351" s="90"/>
      <c r="R351" s="90"/>
      <c r="S351" s="90"/>
      <c r="T351" s="91"/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  <c r="AE351" s="37"/>
      <c r="AT351" s="16" t="s">
        <v>130</v>
      </c>
      <c r="AU351" s="16" t="s">
        <v>125</v>
      </c>
    </row>
    <row r="352" s="2" customFormat="1" ht="33" customHeight="1">
      <c r="A352" s="37"/>
      <c r="B352" s="38"/>
      <c r="C352" s="218" t="s">
        <v>362</v>
      </c>
      <c r="D352" s="218" t="s">
        <v>126</v>
      </c>
      <c r="E352" s="219" t="s">
        <v>444</v>
      </c>
      <c r="F352" s="220" t="s">
        <v>445</v>
      </c>
      <c r="G352" s="221" t="s">
        <v>165</v>
      </c>
      <c r="H352" s="222">
        <v>1</v>
      </c>
      <c r="I352" s="223"/>
      <c r="J352" s="224">
        <f>ROUND(I352*H352,2)</f>
        <v>0</v>
      </c>
      <c r="K352" s="225"/>
      <c r="L352" s="43"/>
      <c r="M352" s="226" t="s">
        <v>1</v>
      </c>
      <c r="N352" s="227" t="s">
        <v>38</v>
      </c>
      <c r="O352" s="90"/>
      <c r="P352" s="228">
        <f>O352*H352</f>
        <v>0</v>
      </c>
      <c r="Q352" s="228">
        <v>0</v>
      </c>
      <c r="R352" s="228">
        <f>Q352*H352</f>
        <v>0</v>
      </c>
      <c r="S352" s="228">
        <v>0</v>
      </c>
      <c r="T352" s="229">
        <f>S352*H352</f>
        <v>0</v>
      </c>
      <c r="U352" s="37"/>
      <c r="V352" s="37"/>
      <c r="W352" s="37"/>
      <c r="X352" s="37"/>
      <c r="Y352" s="37"/>
      <c r="Z352" s="37"/>
      <c r="AA352" s="37"/>
      <c r="AB352" s="37"/>
      <c r="AC352" s="37"/>
      <c r="AD352" s="37"/>
      <c r="AE352" s="37"/>
      <c r="AR352" s="230" t="s">
        <v>121</v>
      </c>
      <c r="AT352" s="230" t="s">
        <v>126</v>
      </c>
      <c r="AU352" s="230" t="s">
        <v>125</v>
      </c>
      <c r="AY352" s="16" t="s">
        <v>122</v>
      </c>
      <c r="BE352" s="231">
        <f>IF(N352="základní",J352,0)</f>
        <v>0</v>
      </c>
      <c r="BF352" s="231">
        <f>IF(N352="snížená",J352,0)</f>
        <v>0</v>
      </c>
      <c r="BG352" s="231">
        <f>IF(N352="zákl. přenesená",J352,0)</f>
        <v>0</v>
      </c>
      <c r="BH352" s="231">
        <f>IF(N352="sníž. přenesená",J352,0)</f>
        <v>0</v>
      </c>
      <c r="BI352" s="231">
        <f>IF(N352="nulová",J352,0)</f>
        <v>0</v>
      </c>
      <c r="BJ352" s="16" t="s">
        <v>80</v>
      </c>
      <c r="BK352" s="231">
        <f>ROUND(I352*H352,2)</f>
        <v>0</v>
      </c>
      <c r="BL352" s="16" t="s">
        <v>121</v>
      </c>
      <c r="BM352" s="230" t="s">
        <v>446</v>
      </c>
    </row>
    <row r="353" s="2" customFormat="1">
      <c r="A353" s="37"/>
      <c r="B353" s="38"/>
      <c r="C353" s="39"/>
      <c r="D353" s="232" t="s">
        <v>130</v>
      </c>
      <c r="E353" s="39"/>
      <c r="F353" s="233" t="s">
        <v>445</v>
      </c>
      <c r="G353" s="39"/>
      <c r="H353" s="39"/>
      <c r="I353" s="234"/>
      <c r="J353" s="39"/>
      <c r="K353" s="39"/>
      <c r="L353" s="43"/>
      <c r="M353" s="235"/>
      <c r="N353" s="236"/>
      <c r="O353" s="90"/>
      <c r="P353" s="90"/>
      <c r="Q353" s="90"/>
      <c r="R353" s="90"/>
      <c r="S353" s="90"/>
      <c r="T353" s="91"/>
      <c r="U353" s="37"/>
      <c r="V353" s="37"/>
      <c r="W353" s="37"/>
      <c r="X353" s="37"/>
      <c r="Y353" s="37"/>
      <c r="Z353" s="37"/>
      <c r="AA353" s="37"/>
      <c r="AB353" s="37"/>
      <c r="AC353" s="37"/>
      <c r="AD353" s="37"/>
      <c r="AE353" s="37"/>
      <c r="AT353" s="16" t="s">
        <v>130</v>
      </c>
      <c r="AU353" s="16" t="s">
        <v>125</v>
      </c>
    </row>
    <row r="354" s="2" customFormat="1" ht="37.8" customHeight="1">
      <c r="A354" s="37"/>
      <c r="B354" s="38"/>
      <c r="C354" s="259" t="s">
        <v>447</v>
      </c>
      <c r="D354" s="259" t="s">
        <v>162</v>
      </c>
      <c r="E354" s="260" t="s">
        <v>448</v>
      </c>
      <c r="F354" s="261" t="s">
        <v>449</v>
      </c>
      <c r="G354" s="262" t="s">
        <v>165</v>
      </c>
      <c r="H354" s="263">
        <v>1</v>
      </c>
      <c r="I354" s="264"/>
      <c r="J354" s="265">
        <f>ROUND(I354*H354,2)</f>
        <v>0</v>
      </c>
      <c r="K354" s="266"/>
      <c r="L354" s="267"/>
      <c r="M354" s="268" t="s">
        <v>1</v>
      </c>
      <c r="N354" s="269" t="s">
        <v>38</v>
      </c>
      <c r="O354" s="90"/>
      <c r="P354" s="228">
        <f>O354*H354</f>
        <v>0</v>
      </c>
      <c r="Q354" s="228">
        <v>0</v>
      </c>
      <c r="R354" s="228">
        <f>Q354*H354</f>
        <v>0</v>
      </c>
      <c r="S354" s="228">
        <v>0</v>
      </c>
      <c r="T354" s="229">
        <f>S354*H354</f>
        <v>0</v>
      </c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  <c r="AE354" s="37"/>
      <c r="AR354" s="230" t="s">
        <v>140</v>
      </c>
      <c r="AT354" s="230" t="s">
        <v>162</v>
      </c>
      <c r="AU354" s="230" t="s">
        <v>125</v>
      </c>
      <c r="AY354" s="16" t="s">
        <v>122</v>
      </c>
      <c r="BE354" s="231">
        <f>IF(N354="základní",J354,0)</f>
        <v>0</v>
      </c>
      <c r="BF354" s="231">
        <f>IF(N354="snížená",J354,0)</f>
        <v>0</v>
      </c>
      <c r="BG354" s="231">
        <f>IF(N354="zákl. přenesená",J354,0)</f>
        <v>0</v>
      </c>
      <c r="BH354" s="231">
        <f>IF(N354="sníž. přenesená",J354,0)</f>
        <v>0</v>
      </c>
      <c r="BI354" s="231">
        <f>IF(N354="nulová",J354,0)</f>
        <v>0</v>
      </c>
      <c r="BJ354" s="16" t="s">
        <v>80</v>
      </c>
      <c r="BK354" s="231">
        <f>ROUND(I354*H354,2)</f>
        <v>0</v>
      </c>
      <c r="BL354" s="16" t="s">
        <v>121</v>
      </c>
      <c r="BM354" s="230" t="s">
        <v>450</v>
      </c>
    </row>
    <row r="355" s="2" customFormat="1">
      <c r="A355" s="37"/>
      <c r="B355" s="38"/>
      <c r="C355" s="39"/>
      <c r="D355" s="232" t="s">
        <v>130</v>
      </c>
      <c r="E355" s="39"/>
      <c r="F355" s="233" t="s">
        <v>449</v>
      </c>
      <c r="G355" s="39"/>
      <c r="H355" s="39"/>
      <c r="I355" s="234"/>
      <c r="J355" s="39"/>
      <c r="K355" s="39"/>
      <c r="L355" s="43"/>
      <c r="M355" s="235"/>
      <c r="N355" s="236"/>
      <c r="O355" s="90"/>
      <c r="P355" s="90"/>
      <c r="Q355" s="90"/>
      <c r="R355" s="90"/>
      <c r="S355" s="90"/>
      <c r="T355" s="91"/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  <c r="AE355" s="37"/>
      <c r="AT355" s="16" t="s">
        <v>130</v>
      </c>
      <c r="AU355" s="16" t="s">
        <v>125</v>
      </c>
    </row>
    <row r="356" s="2" customFormat="1" ht="16.5" customHeight="1">
      <c r="A356" s="37"/>
      <c r="B356" s="38"/>
      <c r="C356" s="218" t="s">
        <v>451</v>
      </c>
      <c r="D356" s="218" t="s">
        <v>126</v>
      </c>
      <c r="E356" s="219" t="s">
        <v>452</v>
      </c>
      <c r="F356" s="220" t="s">
        <v>453</v>
      </c>
      <c r="G356" s="221" t="s">
        <v>165</v>
      </c>
      <c r="H356" s="222">
        <v>4</v>
      </c>
      <c r="I356" s="223"/>
      <c r="J356" s="224">
        <f>ROUND(I356*H356,2)</f>
        <v>0</v>
      </c>
      <c r="K356" s="225"/>
      <c r="L356" s="43"/>
      <c r="M356" s="226" t="s">
        <v>1</v>
      </c>
      <c r="N356" s="227" t="s">
        <v>38</v>
      </c>
      <c r="O356" s="90"/>
      <c r="P356" s="228">
        <f>O356*H356</f>
        <v>0</v>
      </c>
      <c r="Q356" s="228">
        <v>0</v>
      </c>
      <c r="R356" s="228">
        <f>Q356*H356</f>
        <v>0</v>
      </c>
      <c r="S356" s="228">
        <v>0</v>
      </c>
      <c r="T356" s="229">
        <f>S356*H356</f>
        <v>0</v>
      </c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  <c r="AE356" s="37"/>
      <c r="AR356" s="230" t="s">
        <v>121</v>
      </c>
      <c r="AT356" s="230" t="s">
        <v>126</v>
      </c>
      <c r="AU356" s="230" t="s">
        <v>125</v>
      </c>
      <c r="AY356" s="16" t="s">
        <v>122</v>
      </c>
      <c r="BE356" s="231">
        <f>IF(N356="základní",J356,0)</f>
        <v>0</v>
      </c>
      <c r="BF356" s="231">
        <f>IF(N356="snížená",J356,0)</f>
        <v>0</v>
      </c>
      <c r="BG356" s="231">
        <f>IF(N356="zákl. přenesená",J356,0)</f>
        <v>0</v>
      </c>
      <c r="BH356" s="231">
        <f>IF(N356="sníž. přenesená",J356,0)</f>
        <v>0</v>
      </c>
      <c r="BI356" s="231">
        <f>IF(N356="nulová",J356,0)</f>
        <v>0</v>
      </c>
      <c r="BJ356" s="16" t="s">
        <v>80</v>
      </c>
      <c r="BK356" s="231">
        <f>ROUND(I356*H356,2)</f>
        <v>0</v>
      </c>
      <c r="BL356" s="16" t="s">
        <v>121</v>
      </c>
      <c r="BM356" s="230" t="s">
        <v>454</v>
      </c>
    </row>
    <row r="357" s="2" customFormat="1">
      <c r="A357" s="37"/>
      <c r="B357" s="38"/>
      <c r="C357" s="39"/>
      <c r="D357" s="232" t="s">
        <v>130</v>
      </c>
      <c r="E357" s="39"/>
      <c r="F357" s="233" t="s">
        <v>453</v>
      </c>
      <c r="G357" s="39"/>
      <c r="H357" s="39"/>
      <c r="I357" s="234"/>
      <c r="J357" s="39"/>
      <c r="K357" s="39"/>
      <c r="L357" s="43"/>
      <c r="M357" s="235"/>
      <c r="N357" s="236"/>
      <c r="O357" s="90"/>
      <c r="P357" s="90"/>
      <c r="Q357" s="90"/>
      <c r="R357" s="90"/>
      <c r="S357" s="90"/>
      <c r="T357" s="91"/>
      <c r="U357" s="37"/>
      <c r="V357" s="37"/>
      <c r="W357" s="37"/>
      <c r="X357" s="37"/>
      <c r="Y357" s="37"/>
      <c r="Z357" s="37"/>
      <c r="AA357" s="37"/>
      <c r="AB357" s="37"/>
      <c r="AC357" s="37"/>
      <c r="AD357" s="37"/>
      <c r="AE357" s="37"/>
      <c r="AT357" s="16" t="s">
        <v>130</v>
      </c>
      <c r="AU357" s="16" t="s">
        <v>125</v>
      </c>
    </row>
    <row r="358" s="2" customFormat="1" ht="16.5" customHeight="1">
      <c r="A358" s="37"/>
      <c r="B358" s="38"/>
      <c r="C358" s="259" t="s">
        <v>354</v>
      </c>
      <c r="D358" s="259" t="s">
        <v>162</v>
      </c>
      <c r="E358" s="260" t="s">
        <v>455</v>
      </c>
      <c r="F358" s="261" t="s">
        <v>456</v>
      </c>
      <c r="G358" s="262" t="s">
        <v>165</v>
      </c>
      <c r="H358" s="263">
        <v>4</v>
      </c>
      <c r="I358" s="264"/>
      <c r="J358" s="265">
        <f>ROUND(I358*H358,2)</f>
        <v>0</v>
      </c>
      <c r="K358" s="266"/>
      <c r="L358" s="267"/>
      <c r="M358" s="268" t="s">
        <v>1</v>
      </c>
      <c r="N358" s="269" t="s">
        <v>38</v>
      </c>
      <c r="O358" s="90"/>
      <c r="P358" s="228">
        <f>O358*H358</f>
        <v>0</v>
      </c>
      <c r="Q358" s="228">
        <v>0</v>
      </c>
      <c r="R358" s="228">
        <f>Q358*H358</f>
        <v>0</v>
      </c>
      <c r="S358" s="228">
        <v>0</v>
      </c>
      <c r="T358" s="229">
        <f>S358*H358</f>
        <v>0</v>
      </c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  <c r="AE358" s="37"/>
      <c r="AR358" s="230" t="s">
        <v>140</v>
      </c>
      <c r="AT358" s="230" t="s">
        <v>162</v>
      </c>
      <c r="AU358" s="230" t="s">
        <v>125</v>
      </c>
      <c r="AY358" s="16" t="s">
        <v>122</v>
      </c>
      <c r="BE358" s="231">
        <f>IF(N358="základní",J358,0)</f>
        <v>0</v>
      </c>
      <c r="BF358" s="231">
        <f>IF(N358="snížená",J358,0)</f>
        <v>0</v>
      </c>
      <c r="BG358" s="231">
        <f>IF(N358="zákl. přenesená",J358,0)</f>
        <v>0</v>
      </c>
      <c r="BH358" s="231">
        <f>IF(N358="sníž. přenesená",J358,0)</f>
        <v>0</v>
      </c>
      <c r="BI358" s="231">
        <f>IF(N358="nulová",J358,0)</f>
        <v>0</v>
      </c>
      <c r="BJ358" s="16" t="s">
        <v>80</v>
      </c>
      <c r="BK358" s="231">
        <f>ROUND(I358*H358,2)</f>
        <v>0</v>
      </c>
      <c r="BL358" s="16" t="s">
        <v>121</v>
      </c>
      <c r="BM358" s="230" t="s">
        <v>457</v>
      </c>
    </row>
    <row r="359" s="2" customFormat="1">
      <c r="A359" s="37"/>
      <c r="B359" s="38"/>
      <c r="C359" s="39"/>
      <c r="D359" s="232" t="s">
        <v>130</v>
      </c>
      <c r="E359" s="39"/>
      <c r="F359" s="233" t="s">
        <v>456</v>
      </c>
      <c r="G359" s="39"/>
      <c r="H359" s="39"/>
      <c r="I359" s="234"/>
      <c r="J359" s="39"/>
      <c r="K359" s="39"/>
      <c r="L359" s="43"/>
      <c r="M359" s="235"/>
      <c r="N359" s="236"/>
      <c r="O359" s="90"/>
      <c r="P359" s="90"/>
      <c r="Q359" s="90"/>
      <c r="R359" s="90"/>
      <c r="S359" s="90"/>
      <c r="T359" s="91"/>
      <c r="U359" s="37"/>
      <c r="V359" s="37"/>
      <c r="W359" s="37"/>
      <c r="X359" s="37"/>
      <c r="Y359" s="37"/>
      <c r="Z359" s="37"/>
      <c r="AA359" s="37"/>
      <c r="AB359" s="37"/>
      <c r="AC359" s="37"/>
      <c r="AD359" s="37"/>
      <c r="AE359" s="37"/>
      <c r="AT359" s="16" t="s">
        <v>130</v>
      </c>
      <c r="AU359" s="16" t="s">
        <v>125</v>
      </c>
    </row>
    <row r="360" s="2" customFormat="1" ht="24.15" customHeight="1">
      <c r="A360" s="37"/>
      <c r="B360" s="38"/>
      <c r="C360" s="259" t="s">
        <v>268</v>
      </c>
      <c r="D360" s="259" t="s">
        <v>162</v>
      </c>
      <c r="E360" s="260" t="s">
        <v>458</v>
      </c>
      <c r="F360" s="261" t="s">
        <v>459</v>
      </c>
      <c r="G360" s="262" t="s">
        <v>165</v>
      </c>
      <c r="H360" s="263">
        <v>4</v>
      </c>
      <c r="I360" s="264"/>
      <c r="J360" s="265">
        <f>ROUND(I360*H360,2)</f>
        <v>0</v>
      </c>
      <c r="K360" s="266"/>
      <c r="L360" s="267"/>
      <c r="M360" s="268" t="s">
        <v>1</v>
      </c>
      <c r="N360" s="269" t="s">
        <v>38</v>
      </c>
      <c r="O360" s="90"/>
      <c r="P360" s="228">
        <f>O360*H360</f>
        <v>0</v>
      </c>
      <c r="Q360" s="228">
        <v>0</v>
      </c>
      <c r="R360" s="228">
        <f>Q360*H360</f>
        <v>0</v>
      </c>
      <c r="S360" s="228">
        <v>0</v>
      </c>
      <c r="T360" s="229">
        <f>S360*H360</f>
        <v>0</v>
      </c>
      <c r="U360" s="37"/>
      <c r="V360" s="37"/>
      <c r="W360" s="37"/>
      <c r="X360" s="37"/>
      <c r="Y360" s="37"/>
      <c r="Z360" s="37"/>
      <c r="AA360" s="37"/>
      <c r="AB360" s="37"/>
      <c r="AC360" s="37"/>
      <c r="AD360" s="37"/>
      <c r="AE360" s="37"/>
      <c r="AR360" s="230" t="s">
        <v>140</v>
      </c>
      <c r="AT360" s="230" t="s">
        <v>162</v>
      </c>
      <c r="AU360" s="230" t="s">
        <v>125</v>
      </c>
      <c r="AY360" s="16" t="s">
        <v>122</v>
      </c>
      <c r="BE360" s="231">
        <f>IF(N360="základní",J360,0)</f>
        <v>0</v>
      </c>
      <c r="BF360" s="231">
        <f>IF(N360="snížená",J360,0)</f>
        <v>0</v>
      </c>
      <c r="BG360" s="231">
        <f>IF(N360="zákl. přenesená",J360,0)</f>
        <v>0</v>
      </c>
      <c r="BH360" s="231">
        <f>IF(N360="sníž. přenesená",J360,0)</f>
        <v>0</v>
      </c>
      <c r="BI360" s="231">
        <f>IF(N360="nulová",J360,0)</f>
        <v>0</v>
      </c>
      <c r="BJ360" s="16" t="s">
        <v>80</v>
      </c>
      <c r="BK360" s="231">
        <f>ROUND(I360*H360,2)</f>
        <v>0</v>
      </c>
      <c r="BL360" s="16" t="s">
        <v>121</v>
      </c>
      <c r="BM360" s="230" t="s">
        <v>460</v>
      </c>
    </row>
    <row r="361" s="2" customFormat="1">
      <c r="A361" s="37"/>
      <c r="B361" s="38"/>
      <c r="C361" s="39"/>
      <c r="D361" s="232" t="s">
        <v>130</v>
      </c>
      <c r="E361" s="39"/>
      <c r="F361" s="233" t="s">
        <v>459</v>
      </c>
      <c r="G361" s="39"/>
      <c r="H361" s="39"/>
      <c r="I361" s="234"/>
      <c r="J361" s="39"/>
      <c r="K361" s="39"/>
      <c r="L361" s="43"/>
      <c r="M361" s="235"/>
      <c r="N361" s="236"/>
      <c r="O361" s="90"/>
      <c r="P361" s="90"/>
      <c r="Q361" s="90"/>
      <c r="R361" s="90"/>
      <c r="S361" s="90"/>
      <c r="T361" s="91"/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  <c r="AE361" s="37"/>
      <c r="AT361" s="16" t="s">
        <v>130</v>
      </c>
      <c r="AU361" s="16" t="s">
        <v>125</v>
      </c>
    </row>
    <row r="362" s="2" customFormat="1" ht="21.75" customHeight="1">
      <c r="A362" s="37"/>
      <c r="B362" s="38"/>
      <c r="C362" s="218" t="s">
        <v>377</v>
      </c>
      <c r="D362" s="218" t="s">
        <v>126</v>
      </c>
      <c r="E362" s="219" t="s">
        <v>461</v>
      </c>
      <c r="F362" s="220" t="s">
        <v>462</v>
      </c>
      <c r="G362" s="221" t="s">
        <v>128</v>
      </c>
      <c r="H362" s="222">
        <v>12.6</v>
      </c>
      <c r="I362" s="223"/>
      <c r="J362" s="224">
        <f>ROUND(I362*H362,2)</f>
        <v>0</v>
      </c>
      <c r="K362" s="225"/>
      <c r="L362" s="43"/>
      <c r="M362" s="226" t="s">
        <v>1</v>
      </c>
      <c r="N362" s="227" t="s">
        <v>38</v>
      </c>
      <c r="O362" s="90"/>
      <c r="P362" s="228">
        <f>O362*H362</f>
        <v>0</v>
      </c>
      <c r="Q362" s="228">
        <v>0</v>
      </c>
      <c r="R362" s="228">
        <f>Q362*H362</f>
        <v>0</v>
      </c>
      <c r="S362" s="228">
        <v>0</v>
      </c>
      <c r="T362" s="229">
        <f>S362*H362</f>
        <v>0</v>
      </c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  <c r="AE362" s="37"/>
      <c r="AR362" s="230" t="s">
        <v>121</v>
      </c>
      <c r="AT362" s="230" t="s">
        <v>126</v>
      </c>
      <c r="AU362" s="230" t="s">
        <v>125</v>
      </c>
      <c r="AY362" s="16" t="s">
        <v>122</v>
      </c>
      <c r="BE362" s="231">
        <f>IF(N362="základní",J362,0)</f>
        <v>0</v>
      </c>
      <c r="BF362" s="231">
        <f>IF(N362="snížená",J362,0)</f>
        <v>0</v>
      </c>
      <c r="BG362" s="231">
        <f>IF(N362="zákl. přenesená",J362,0)</f>
        <v>0</v>
      </c>
      <c r="BH362" s="231">
        <f>IF(N362="sníž. přenesená",J362,0)</f>
        <v>0</v>
      </c>
      <c r="BI362" s="231">
        <f>IF(N362="nulová",J362,0)</f>
        <v>0</v>
      </c>
      <c r="BJ362" s="16" t="s">
        <v>80</v>
      </c>
      <c r="BK362" s="231">
        <f>ROUND(I362*H362,2)</f>
        <v>0</v>
      </c>
      <c r="BL362" s="16" t="s">
        <v>121</v>
      </c>
      <c r="BM362" s="230" t="s">
        <v>463</v>
      </c>
    </row>
    <row r="363" s="2" customFormat="1">
      <c r="A363" s="37"/>
      <c r="B363" s="38"/>
      <c r="C363" s="39"/>
      <c r="D363" s="232" t="s">
        <v>130</v>
      </c>
      <c r="E363" s="39"/>
      <c r="F363" s="233" t="s">
        <v>462</v>
      </c>
      <c r="G363" s="39"/>
      <c r="H363" s="39"/>
      <c r="I363" s="234"/>
      <c r="J363" s="39"/>
      <c r="K363" s="39"/>
      <c r="L363" s="43"/>
      <c r="M363" s="235"/>
      <c r="N363" s="236"/>
      <c r="O363" s="90"/>
      <c r="P363" s="90"/>
      <c r="Q363" s="90"/>
      <c r="R363" s="90"/>
      <c r="S363" s="90"/>
      <c r="T363" s="91"/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  <c r="AE363" s="37"/>
      <c r="AT363" s="16" t="s">
        <v>130</v>
      </c>
      <c r="AU363" s="16" t="s">
        <v>125</v>
      </c>
    </row>
    <row r="364" s="2" customFormat="1" ht="44.25" customHeight="1">
      <c r="A364" s="37"/>
      <c r="B364" s="38"/>
      <c r="C364" s="218" t="s">
        <v>464</v>
      </c>
      <c r="D364" s="218" t="s">
        <v>126</v>
      </c>
      <c r="E364" s="219" t="s">
        <v>465</v>
      </c>
      <c r="F364" s="220" t="s">
        <v>466</v>
      </c>
      <c r="G364" s="221" t="s">
        <v>165</v>
      </c>
      <c r="H364" s="222">
        <v>1</v>
      </c>
      <c r="I364" s="223"/>
      <c r="J364" s="224">
        <f>ROUND(I364*H364,2)</f>
        <v>0</v>
      </c>
      <c r="K364" s="225"/>
      <c r="L364" s="43"/>
      <c r="M364" s="226" t="s">
        <v>1</v>
      </c>
      <c r="N364" s="227" t="s">
        <v>38</v>
      </c>
      <c r="O364" s="90"/>
      <c r="P364" s="228">
        <f>O364*H364</f>
        <v>0</v>
      </c>
      <c r="Q364" s="228">
        <v>0</v>
      </c>
      <c r="R364" s="228">
        <f>Q364*H364</f>
        <v>0</v>
      </c>
      <c r="S364" s="228">
        <v>0</v>
      </c>
      <c r="T364" s="229">
        <f>S364*H364</f>
        <v>0</v>
      </c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  <c r="AE364" s="37"/>
      <c r="AR364" s="230" t="s">
        <v>121</v>
      </c>
      <c r="AT364" s="230" t="s">
        <v>126</v>
      </c>
      <c r="AU364" s="230" t="s">
        <v>125</v>
      </c>
      <c r="AY364" s="16" t="s">
        <v>122</v>
      </c>
      <c r="BE364" s="231">
        <f>IF(N364="základní",J364,0)</f>
        <v>0</v>
      </c>
      <c r="BF364" s="231">
        <f>IF(N364="snížená",J364,0)</f>
        <v>0</v>
      </c>
      <c r="BG364" s="231">
        <f>IF(N364="zákl. přenesená",J364,0)</f>
        <v>0</v>
      </c>
      <c r="BH364" s="231">
        <f>IF(N364="sníž. přenesená",J364,0)</f>
        <v>0</v>
      </c>
      <c r="BI364" s="231">
        <f>IF(N364="nulová",J364,0)</f>
        <v>0</v>
      </c>
      <c r="BJ364" s="16" t="s">
        <v>80</v>
      </c>
      <c r="BK364" s="231">
        <f>ROUND(I364*H364,2)</f>
        <v>0</v>
      </c>
      <c r="BL364" s="16" t="s">
        <v>121</v>
      </c>
      <c r="BM364" s="230" t="s">
        <v>467</v>
      </c>
    </row>
    <row r="365" s="2" customFormat="1">
      <c r="A365" s="37"/>
      <c r="B365" s="38"/>
      <c r="C365" s="39"/>
      <c r="D365" s="232" t="s">
        <v>130</v>
      </c>
      <c r="E365" s="39"/>
      <c r="F365" s="233" t="s">
        <v>466</v>
      </c>
      <c r="G365" s="39"/>
      <c r="H365" s="39"/>
      <c r="I365" s="234"/>
      <c r="J365" s="39"/>
      <c r="K365" s="39"/>
      <c r="L365" s="43"/>
      <c r="M365" s="235"/>
      <c r="N365" s="236"/>
      <c r="O365" s="90"/>
      <c r="P365" s="90"/>
      <c r="Q365" s="90"/>
      <c r="R365" s="90"/>
      <c r="S365" s="90"/>
      <c r="T365" s="91"/>
      <c r="U365" s="37"/>
      <c r="V365" s="37"/>
      <c r="W365" s="37"/>
      <c r="X365" s="37"/>
      <c r="Y365" s="37"/>
      <c r="Z365" s="37"/>
      <c r="AA365" s="37"/>
      <c r="AB365" s="37"/>
      <c r="AC365" s="37"/>
      <c r="AD365" s="37"/>
      <c r="AE365" s="37"/>
      <c r="AT365" s="16" t="s">
        <v>130</v>
      </c>
      <c r="AU365" s="16" t="s">
        <v>125</v>
      </c>
    </row>
    <row r="366" s="2" customFormat="1" ht="21.75" customHeight="1">
      <c r="A366" s="37"/>
      <c r="B366" s="38"/>
      <c r="C366" s="259" t="s">
        <v>468</v>
      </c>
      <c r="D366" s="259" t="s">
        <v>162</v>
      </c>
      <c r="E366" s="260" t="s">
        <v>469</v>
      </c>
      <c r="F366" s="261" t="s">
        <v>470</v>
      </c>
      <c r="G366" s="262" t="s">
        <v>471</v>
      </c>
      <c r="H366" s="263">
        <v>1</v>
      </c>
      <c r="I366" s="264"/>
      <c r="J366" s="265">
        <f>ROUND(I366*H366,2)</f>
        <v>0</v>
      </c>
      <c r="K366" s="266"/>
      <c r="L366" s="267"/>
      <c r="M366" s="268" t="s">
        <v>1</v>
      </c>
      <c r="N366" s="269" t="s">
        <v>38</v>
      </c>
      <c r="O366" s="90"/>
      <c r="P366" s="228">
        <f>O366*H366</f>
        <v>0</v>
      </c>
      <c r="Q366" s="228">
        <v>0</v>
      </c>
      <c r="R366" s="228">
        <f>Q366*H366</f>
        <v>0</v>
      </c>
      <c r="S366" s="228">
        <v>0</v>
      </c>
      <c r="T366" s="229">
        <f>S366*H366</f>
        <v>0</v>
      </c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  <c r="AE366" s="37"/>
      <c r="AR366" s="230" t="s">
        <v>140</v>
      </c>
      <c r="AT366" s="230" t="s">
        <v>162</v>
      </c>
      <c r="AU366" s="230" t="s">
        <v>125</v>
      </c>
      <c r="AY366" s="16" t="s">
        <v>122</v>
      </c>
      <c r="BE366" s="231">
        <f>IF(N366="základní",J366,0)</f>
        <v>0</v>
      </c>
      <c r="BF366" s="231">
        <f>IF(N366="snížená",J366,0)</f>
        <v>0</v>
      </c>
      <c r="BG366" s="231">
        <f>IF(N366="zákl. přenesená",J366,0)</f>
        <v>0</v>
      </c>
      <c r="BH366" s="231">
        <f>IF(N366="sníž. přenesená",J366,0)</f>
        <v>0</v>
      </c>
      <c r="BI366" s="231">
        <f>IF(N366="nulová",J366,0)</f>
        <v>0</v>
      </c>
      <c r="BJ366" s="16" t="s">
        <v>80</v>
      </c>
      <c r="BK366" s="231">
        <f>ROUND(I366*H366,2)</f>
        <v>0</v>
      </c>
      <c r="BL366" s="16" t="s">
        <v>121</v>
      </c>
      <c r="BM366" s="230" t="s">
        <v>472</v>
      </c>
    </row>
    <row r="367" s="2" customFormat="1">
      <c r="A367" s="37"/>
      <c r="B367" s="38"/>
      <c r="C367" s="39"/>
      <c r="D367" s="232" t="s">
        <v>130</v>
      </c>
      <c r="E367" s="39"/>
      <c r="F367" s="233" t="s">
        <v>470</v>
      </c>
      <c r="G367" s="39"/>
      <c r="H367" s="39"/>
      <c r="I367" s="234"/>
      <c r="J367" s="39"/>
      <c r="K367" s="39"/>
      <c r="L367" s="43"/>
      <c r="M367" s="235"/>
      <c r="N367" s="236"/>
      <c r="O367" s="90"/>
      <c r="P367" s="90"/>
      <c r="Q367" s="90"/>
      <c r="R367" s="90"/>
      <c r="S367" s="90"/>
      <c r="T367" s="91"/>
      <c r="U367" s="37"/>
      <c r="V367" s="37"/>
      <c r="W367" s="37"/>
      <c r="X367" s="37"/>
      <c r="Y367" s="37"/>
      <c r="Z367" s="37"/>
      <c r="AA367" s="37"/>
      <c r="AB367" s="37"/>
      <c r="AC367" s="37"/>
      <c r="AD367" s="37"/>
      <c r="AE367" s="37"/>
      <c r="AT367" s="16" t="s">
        <v>130</v>
      </c>
      <c r="AU367" s="16" t="s">
        <v>125</v>
      </c>
    </row>
    <row r="368" s="2" customFormat="1" ht="21.75" customHeight="1">
      <c r="A368" s="37"/>
      <c r="B368" s="38"/>
      <c r="C368" s="259" t="s">
        <v>323</v>
      </c>
      <c r="D368" s="259" t="s">
        <v>162</v>
      </c>
      <c r="E368" s="260" t="s">
        <v>473</v>
      </c>
      <c r="F368" s="261" t="s">
        <v>474</v>
      </c>
      <c r="G368" s="262" t="s">
        <v>165</v>
      </c>
      <c r="H368" s="263">
        <v>1</v>
      </c>
      <c r="I368" s="264"/>
      <c r="J368" s="265">
        <f>ROUND(I368*H368,2)</f>
        <v>0</v>
      </c>
      <c r="K368" s="266"/>
      <c r="L368" s="267"/>
      <c r="M368" s="268" t="s">
        <v>1</v>
      </c>
      <c r="N368" s="269" t="s">
        <v>38</v>
      </c>
      <c r="O368" s="90"/>
      <c r="P368" s="228">
        <f>O368*H368</f>
        <v>0</v>
      </c>
      <c r="Q368" s="228">
        <v>0</v>
      </c>
      <c r="R368" s="228">
        <f>Q368*H368</f>
        <v>0</v>
      </c>
      <c r="S368" s="228">
        <v>0</v>
      </c>
      <c r="T368" s="229">
        <f>S368*H368</f>
        <v>0</v>
      </c>
      <c r="U368" s="37"/>
      <c r="V368" s="37"/>
      <c r="W368" s="37"/>
      <c r="X368" s="37"/>
      <c r="Y368" s="37"/>
      <c r="Z368" s="37"/>
      <c r="AA368" s="37"/>
      <c r="AB368" s="37"/>
      <c r="AC368" s="37"/>
      <c r="AD368" s="37"/>
      <c r="AE368" s="37"/>
      <c r="AR368" s="230" t="s">
        <v>140</v>
      </c>
      <c r="AT368" s="230" t="s">
        <v>162</v>
      </c>
      <c r="AU368" s="230" t="s">
        <v>125</v>
      </c>
      <c r="AY368" s="16" t="s">
        <v>122</v>
      </c>
      <c r="BE368" s="231">
        <f>IF(N368="základní",J368,0)</f>
        <v>0</v>
      </c>
      <c r="BF368" s="231">
        <f>IF(N368="snížená",J368,0)</f>
        <v>0</v>
      </c>
      <c r="BG368" s="231">
        <f>IF(N368="zákl. přenesená",J368,0)</f>
        <v>0</v>
      </c>
      <c r="BH368" s="231">
        <f>IF(N368="sníž. přenesená",J368,0)</f>
        <v>0</v>
      </c>
      <c r="BI368" s="231">
        <f>IF(N368="nulová",J368,0)</f>
        <v>0</v>
      </c>
      <c r="BJ368" s="16" t="s">
        <v>80</v>
      </c>
      <c r="BK368" s="231">
        <f>ROUND(I368*H368,2)</f>
        <v>0</v>
      </c>
      <c r="BL368" s="16" t="s">
        <v>121</v>
      </c>
      <c r="BM368" s="230" t="s">
        <v>475</v>
      </c>
    </row>
    <row r="369" s="2" customFormat="1">
      <c r="A369" s="37"/>
      <c r="B369" s="38"/>
      <c r="C369" s="39"/>
      <c r="D369" s="232" t="s">
        <v>130</v>
      </c>
      <c r="E369" s="39"/>
      <c r="F369" s="233" t="s">
        <v>474</v>
      </c>
      <c r="G369" s="39"/>
      <c r="H369" s="39"/>
      <c r="I369" s="234"/>
      <c r="J369" s="39"/>
      <c r="K369" s="39"/>
      <c r="L369" s="43"/>
      <c r="M369" s="235"/>
      <c r="N369" s="236"/>
      <c r="O369" s="90"/>
      <c r="P369" s="90"/>
      <c r="Q369" s="90"/>
      <c r="R369" s="90"/>
      <c r="S369" s="90"/>
      <c r="T369" s="91"/>
      <c r="U369" s="37"/>
      <c r="V369" s="37"/>
      <c r="W369" s="37"/>
      <c r="X369" s="37"/>
      <c r="Y369" s="37"/>
      <c r="Z369" s="37"/>
      <c r="AA369" s="37"/>
      <c r="AB369" s="37"/>
      <c r="AC369" s="37"/>
      <c r="AD369" s="37"/>
      <c r="AE369" s="37"/>
      <c r="AT369" s="16" t="s">
        <v>130</v>
      </c>
      <c r="AU369" s="16" t="s">
        <v>125</v>
      </c>
    </row>
    <row r="370" s="2" customFormat="1" ht="44.25" customHeight="1">
      <c r="A370" s="37"/>
      <c r="B370" s="38"/>
      <c r="C370" s="218" t="s">
        <v>476</v>
      </c>
      <c r="D370" s="218" t="s">
        <v>126</v>
      </c>
      <c r="E370" s="219" t="s">
        <v>477</v>
      </c>
      <c r="F370" s="220" t="s">
        <v>478</v>
      </c>
      <c r="G370" s="221" t="s">
        <v>165</v>
      </c>
      <c r="H370" s="222">
        <v>1</v>
      </c>
      <c r="I370" s="223"/>
      <c r="J370" s="224">
        <f>ROUND(I370*H370,2)</f>
        <v>0</v>
      </c>
      <c r="K370" s="225"/>
      <c r="L370" s="43"/>
      <c r="M370" s="226" t="s">
        <v>1</v>
      </c>
      <c r="N370" s="227" t="s">
        <v>38</v>
      </c>
      <c r="O370" s="90"/>
      <c r="P370" s="228">
        <f>O370*H370</f>
        <v>0</v>
      </c>
      <c r="Q370" s="228">
        <v>0</v>
      </c>
      <c r="R370" s="228">
        <f>Q370*H370</f>
        <v>0</v>
      </c>
      <c r="S370" s="228">
        <v>0</v>
      </c>
      <c r="T370" s="229">
        <f>S370*H370</f>
        <v>0</v>
      </c>
      <c r="U370" s="37"/>
      <c r="V370" s="37"/>
      <c r="W370" s="37"/>
      <c r="X370" s="37"/>
      <c r="Y370" s="37"/>
      <c r="Z370" s="37"/>
      <c r="AA370" s="37"/>
      <c r="AB370" s="37"/>
      <c r="AC370" s="37"/>
      <c r="AD370" s="37"/>
      <c r="AE370" s="37"/>
      <c r="AR370" s="230" t="s">
        <v>121</v>
      </c>
      <c r="AT370" s="230" t="s">
        <v>126</v>
      </c>
      <c r="AU370" s="230" t="s">
        <v>125</v>
      </c>
      <c r="AY370" s="16" t="s">
        <v>122</v>
      </c>
      <c r="BE370" s="231">
        <f>IF(N370="základní",J370,0)</f>
        <v>0</v>
      </c>
      <c r="BF370" s="231">
        <f>IF(N370="snížená",J370,0)</f>
        <v>0</v>
      </c>
      <c r="BG370" s="231">
        <f>IF(N370="zákl. přenesená",J370,0)</f>
        <v>0</v>
      </c>
      <c r="BH370" s="231">
        <f>IF(N370="sníž. přenesená",J370,0)</f>
        <v>0</v>
      </c>
      <c r="BI370" s="231">
        <f>IF(N370="nulová",J370,0)</f>
        <v>0</v>
      </c>
      <c r="BJ370" s="16" t="s">
        <v>80</v>
      </c>
      <c r="BK370" s="231">
        <f>ROUND(I370*H370,2)</f>
        <v>0</v>
      </c>
      <c r="BL370" s="16" t="s">
        <v>121</v>
      </c>
      <c r="BM370" s="230" t="s">
        <v>479</v>
      </c>
    </row>
    <row r="371" s="2" customFormat="1">
      <c r="A371" s="37"/>
      <c r="B371" s="38"/>
      <c r="C371" s="39"/>
      <c r="D371" s="232" t="s">
        <v>130</v>
      </c>
      <c r="E371" s="39"/>
      <c r="F371" s="233" t="s">
        <v>478</v>
      </c>
      <c r="G371" s="39"/>
      <c r="H371" s="39"/>
      <c r="I371" s="234"/>
      <c r="J371" s="39"/>
      <c r="K371" s="39"/>
      <c r="L371" s="43"/>
      <c r="M371" s="235"/>
      <c r="N371" s="236"/>
      <c r="O371" s="90"/>
      <c r="P371" s="90"/>
      <c r="Q371" s="90"/>
      <c r="R371" s="90"/>
      <c r="S371" s="90"/>
      <c r="T371" s="91"/>
      <c r="U371" s="37"/>
      <c r="V371" s="37"/>
      <c r="W371" s="37"/>
      <c r="X371" s="37"/>
      <c r="Y371" s="37"/>
      <c r="Z371" s="37"/>
      <c r="AA371" s="37"/>
      <c r="AB371" s="37"/>
      <c r="AC371" s="37"/>
      <c r="AD371" s="37"/>
      <c r="AE371" s="37"/>
      <c r="AT371" s="16" t="s">
        <v>130</v>
      </c>
      <c r="AU371" s="16" t="s">
        <v>125</v>
      </c>
    </row>
    <row r="372" s="2" customFormat="1" ht="24.15" customHeight="1">
      <c r="A372" s="37"/>
      <c r="B372" s="38"/>
      <c r="C372" s="259" t="s">
        <v>314</v>
      </c>
      <c r="D372" s="259" t="s">
        <v>162</v>
      </c>
      <c r="E372" s="260" t="s">
        <v>480</v>
      </c>
      <c r="F372" s="261" t="s">
        <v>481</v>
      </c>
      <c r="G372" s="262" t="s">
        <v>165</v>
      </c>
      <c r="H372" s="263">
        <v>1</v>
      </c>
      <c r="I372" s="264"/>
      <c r="J372" s="265">
        <f>ROUND(I372*H372,2)</f>
        <v>0</v>
      </c>
      <c r="K372" s="266"/>
      <c r="L372" s="267"/>
      <c r="M372" s="268" t="s">
        <v>1</v>
      </c>
      <c r="N372" s="269" t="s">
        <v>38</v>
      </c>
      <c r="O372" s="90"/>
      <c r="P372" s="228">
        <f>O372*H372</f>
        <v>0</v>
      </c>
      <c r="Q372" s="228">
        <v>0</v>
      </c>
      <c r="R372" s="228">
        <f>Q372*H372</f>
        <v>0</v>
      </c>
      <c r="S372" s="228">
        <v>0</v>
      </c>
      <c r="T372" s="229">
        <f>S372*H372</f>
        <v>0</v>
      </c>
      <c r="U372" s="37"/>
      <c r="V372" s="37"/>
      <c r="W372" s="37"/>
      <c r="X372" s="37"/>
      <c r="Y372" s="37"/>
      <c r="Z372" s="37"/>
      <c r="AA372" s="37"/>
      <c r="AB372" s="37"/>
      <c r="AC372" s="37"/>
      <c r="AD372" s="37"/>
      <c r="AE372" s="37"/>
      <c r="AR372" s="230" t="s">
        <v>140</v>
      </c>
      <c r="AT372" s="230" t="s">
        <v>162</v>
      </c>
      <c r="AU372" s="230" t="s">
        <v>125</v>
      </c>
      <c r="AY372" s="16" t="s">
        <v>122</v>
      </c>
      <c r="BE372" s="231">
        <f>IF(N372="základní",J372,0)</f>
        <v>0</v>
      </c>
      <c r="BF372" s="231">
        <f>IF(N372="snížená",J372,0)</f>
        <v>0</v>
      </c>
      <c r="BG372" s="231">
        <f>IF(N372="zákl. přenesená",J372,0)</f>
        <v>0</v>
      </c>
      <c r="BH372" s="231">
        <f>IF(N372="sníž. přenesená",J372,0)</f>
        <v>0</v>
      </c>
      <c r="BI372" s="231">
        <f>IF(N372="nulová",J372,0)</f>
        <v>0</v>
      </c>
      <c r="BJ372" s="16" t="s">
        <v>80</v>
      </c>
      <c r="BK372" s="231">
        <f>ROUND(I372*H372,2)</f>
        <v>0</v>
      </c>
      <c r="BL372" s="16" t="s">
        <v>121</v>
      </c>
      <c r="BM372" s="230" t="s">
        <v>482</v>
      </c>
    </row>
    <row r="373" s="2" customFormat="1">
      <c r="A373" s="37"/>
      <c r="B373" s="38"/>
      <c r="C373" s="39"/>
      <c r="D373" s="232" t="s">
        <v>130</v>
      </c>
      <c r="E373" s="39"/>
      <c r="F373" s="233" t="s">
        <v>481</v>
      </c>
      <c r="G373" s="39"/>
      <c r="H373" s="39"/>
      <c r="I373" s="234"/>
      <c r="J373" s="39"/>
      <c r="K373" s="39"/>
      <c r="L373" s="43"/>
      <c r="M373" s="235"/>
      <c r="N373" s="236"/>
      <c r="O373" s="90"/>
      <c r="P373" s="90"/>
      <c r="Q373" s="90"/>
      <c r="R373" s="90"/>
      <c r="S373" s="90"/>
      <c r="T373" s="91"/>
      <c r="U373" s="37"/>
      <c r="V373" s="37"/>
      <c r="W373" s="37"/>
      <c r="X373" s="37"/>
      <c r="Y373" s="37"/>
      <c r="Z373" s="37"/>
      <c r="AA373" s="37"/>
      <c r="AB373" s="37"/>
      <c r="AC373" s="37"/>
      <c r="AD373" s="37"/>
      <c r="AE373" s="37"/>
      <c r="AT373" s="16" t="s">
        <v>130</v>
      </c>
      <c r="AU373" s="16" t="s">
        <v>125</v>
      </c>
    </row>
    <row r="374" s="2" customFormat="1" ht="44.25" customHeight="1">
      <c r="A374" s="37"/>
      <c r="B374" s="38"/>
      <c r="C374" s="218" t="s">
        <v>379</v>
      </c>
      <c r="D374" s="218" t="s">
        <v>126</v>
      </c>
      <c r="E374" s="219" t="s">
        <v>483</v>
      </c>
      <c r="F374" s="220" t="s">
        <v>484</v>
      </c>
      <c r="G374" s="221" t="s">
        <v>165</v>
      </c>
      <c r="H374" s="222">
        <v>2</v>
      </c>
      <c r="I374" s="223"/>
      <c r="J374" s="224">
        <f>ROUND(I374*H374,2)</f>
        <v>0</v>
      </c>
      <c r="K374" s="225"/>
      <c r="L374" s="43"/>
      <c r="M374" s="226" t="s">
        <v>1</v>
      </c>
      <c r="N374" s="227" t="s">
        <v>38</v>
      </c>
      <c r="O374" s="90"/>
      <c r="P374" s="228">
        <f>O374*H374</f>
        <v>0</v>
      </c>
      <c r="Q374" s="228">
        <v>0</v>
      </c>
      <c r="R374" s="228">
        <f>Q374*H374</f>
        <v>0</v>
      </c>
      <c r="S374" s="228">
        <v>0</v>
      </c>
      <c r="T374" s="229">
        <f>S374*H374</f>
        <v>0</v>
      </c>
      <c r="U374" s="37"/>
      <c r="V374" s="37"/>
      <c r="W374" s="37"/>
      <c r="X374" s="37"/>
      <c r="Y374" s="37"/>
      <c r="Z374" s="37"/>
      <c r="AA374" s="37"/>
      <c r="AB374" s="37"/>
      <c r="AC374" s="37"/>
      <c r="AD374" s="37"/>
      <c r="AE374" s="37"/>
      <c r="AR374" s="230" t="s">
        <v>121</v>
      </c>
      <c r="AT374" s="230" t="s">
        <v>126</v>
      </c>
      <c r="AU374" s="230" t="s">
        <v>125</v>
      </c>
      <c r="AY374" s="16" t="s">
        <v>122</v>
      </c>
      <c r="BE374" s="231">
        <f>IF(N374="základní",J374,0)</f>
        <v>0</v>
      </c>
      <c r="BF374" s="231">
        <f>IF(N374="snížená",J374,0)</f>
        <v>0</v>
      </c>
      <c r="BG374" s="231">
        <f>IF(N374="zákl. přenesená",J374,0)</f>
        <v>0</v>
      </c>
      <c r="BH374" s="231">
        <f>IF(N374="sníž. přenesená",J374,0)</f>
        <v>0</v>
      </c>
      <c r="BI374" s="231">
        <f>IF(N374="nulová",J374,0)</f>
        <v>0</v>
      </c>
      <c r="BJ374" s="16" t="s">
        <v>80</v>
      </c>
      <c r="BK374" s="231">
        <f>ROUND(I374*H374,2)</f>
        <v>0</v>
      </c>
      <c r="BL374" s="16" t="s">
        <v>121</v>
      </c>
      <c r="BM374" s="230" t="s">
        <v>485</v>
      </c>
    </row>
    <row r="375" s="2" customFormat="1">
      <c r="A375" s="37"/>
      <c r="B375" s="38"/>
      <c r="C375" s="39"/>
      <c r="D375" s="232" t="s">
        <v>130</v>
      </c>
      <c r="E375" s="39"/>
      <c r="F375" s="233" t="s">
        <v>484</v>
      </c>
      <c r="G375" s="39"/>
      <c r="H375" s="39"/>
      <c r="I375" s="234"/>
      <c r="J375" s="39"/>
      <c r="K375" s="39"/>
      <c r="L375" s="43"/>
      <c r="M375" s="235"/>
      <c r="N375" s="236"/>
      <c r="O375" s="90"/>
      <c r="P375" s="90"/>
      <c r="Q375" s="90"/>
      <c r="R375" s="90"/>
      <c r="S375" s="90"/>
      <c r="T375" s="91"/>
      <c r="U375" s="37"/>
      <c r="V375" s="37"/>
      <c r="W375" s="37"/>
      <c r="X375" s="37"/>
      <c r="Y375" s="37"/>
      <c r="Z375" s="37"/>
      <c r="AA375" s="37"/>
      <c r="AB375" s="37"/>
      <c r="AC375" s="37"/>
      <c r="AD375" s="37"/>
      <c r="AE375" s="37"/>
      <c r="AT375" s="16" t="s">
        <v>130</v>
      </c>
      <c r="AU375" s="16" t="s">
        <v>125</v>
      </c>
    </row>
    <row r="376" s="2" customFormat="1" ht="24.15" customHeight="1">
      <c r="A376" s="37"/>
      <c r="B376" s="38"/>
      <c r="C376" s="259" t="s">
        <v>486</v>
      </c>
      <c r="D376" s="259" t="s">
        <v>162</v>
      </c>
      <c r="E376" s="260" t="s">
        <v>487</v>
      </c>
      <c r="F376" s="261" t="s">
        <v>488</v>
      </c>
      <c r="G376" s="262" t="s">
        <v>165</v>
      </c>
      <c r="H376" s="263">
        <v>1</v>
      </c>
      <c r="I376" s="264"/>
      <c r="J376" s="265">
        <f>ROUND(I376*H376,2)</f>
        <v>0</v>
      </c>
      <c r="K376" s="266"/>
      <c r="L376" s="267"/>
      <c r="M376" s="268" t="s">
        <v>1</v>
      </c>
      <c r="N376" s="269" t="s">
        <v>38</v>
      </c>
      <c r="O376" s="90"/>
      <c r="P376" s="228">
        <f>O376*H376</f>
        <v>0</v>
      </c>
      <c r="Q376" s="228">
        <v>0</v>
      </c>
      <c r="R376" s="228">
        <f>Q376*H376</f>
        <v>0</v>
      </c>
      <c r="S376" s="228">
        <v>0</v>
      </c>
      <c r="T376" s="229">
        <f>S376*H376</f>
        <v>0</v>
      </c>
      <c r="U376" s="37"/>
      <c r="V376" s="37"/>
      <c r="W376" s="37"/>
      <c r="X376" s="37"/>
      <c r="Y376" s="37"/>
      <c r="Z376" s="37"/>
      <c r="AA376" s="37"/>
      <c r="AB376" s="37"/>
      <c r="AC376" s="37"/>
      <c r="AD376" s="37"/>
      <c r="AE376" s="37"/>
      <c r="AR376" s="230" t="s">
        <v>140</v>
      </c>
      <c r="AT376" s="230" t="s">
        <v>162</v>
      </c>
      <c r="AU376" s="230" t="s">
        <v>125</v>
      </c>
      <c r="AY376" s="16" t="s">
        <v>122</v>
      </c>
      <c r="BE376" s="231">
        <f>IF(N376="základní",J376,0)</f>
        <v>0</v>
      </c>
      <c r="BF376" s="231">
        <f>IF(N376="snížená",J376,0)</f>
        <v>0</v>
      </c>
      <c r="BG376" s="231">
        <f>IF(N376="zákl. přenesená",J376,0)</f>
        <v>0</v>
      </c>
      <c r="BH376" s="231">
        <f>IF(N376="sníž. přenesená",J376,0)</f>
        <v>0</v>
      </c>
      <c r="BI376" s="231">
        <f>IF(N376="nulová",J376,0)</f>
        <v>0</v>
      </c>
      <c r="BJ376" s="16" t="s">
        <v>80</v>
      </c>
      <c r="BK376" s="231">
        <f>ROUND(I376*H376,2)</f>
        <v>0</v>
      </c>
      <c r="BL376" s="16" t="s">
        <v>121</v>
      </c>
      <c r="BM376" s="230" t="s">
        <v>489</v>
      </c>
    </row>
    <row r="377" s="2" customFormat="1">
      <c r="A377" s="37"/>
      <c r="B377" s="38"/>
      <c r="C377" s="39"/>
      <c r="D377" s="232" t="s">
        <v>130</v>
      </c>
      <c r="E377" s="39"/>
      <c r="F377" s="233" t="s">
        <v>488</v>
      </c>
      <c r="G377" s="39"/>
      <c r="H377" s="39"/>
      <c r="I377" s="234"/>
      <c r="J377" s="39"/>
      <c r="K377" s="39"/>
      <c r="L377" s="43"/>
      <c r="M377" s="235"/>
      <c r="N377" s="236"/>
      <c r="O377" s="90"/>
      <c r="P377" s="90"/>
      <c r="Q377" s="90"/>
      <c r="R377" s="90"/>
      <c r="S377" s="90"/>
      <c r="T377" s="91"/>
      <c r="U377" s="37"/>
      <c r="V377" s="37"/>
      <c r="W377" s="37"/>
      <c r="X377" s="37"/>
      <c r="Y377" s="37"/>
      <c r="Z377" s="37"/>
      <c r="AA377" s="37"/>
      <c r="AB377" s="37"/>
      <c r="AC377" s="37"/>
      <c r="AD377" s="37"/>
      <c r="AE377" s="37"/>
      <c r="AT377" s="16" t="s">
        <v>130</v>
      </c>
      <c r="AU377" s="16" t="s">
        <v>125</v>
      </c>
    </row>
    <row r="378" s="2" customFormat="1" ht="24.15" customHeight="1">
      <c r="A378" s="37"/>
      <c r="B378" s="38"/>
      <c r="C378" s="259" t="s">
        <v>490</v>
      </c>
      <c r="D378" s="259" t="s">
        <v>162</v>
      </c>
      <c r="E378" s="260" t="s">
        <v>491</v>
      </c>
      <c r="F378" s="261" t="s">
        <v>492</v>
      </c>
      <c r="G378" s="262" t="s">
        <v>165</v>
      </c>
      <c r="H378" s="263">
        <v>1</v>
      </c>
      <c r="I378" s="264"/>
      <c r="J378" s="265">
        <f>ROUND(I378*H378,2)</f>
        <v>0</v>
      </c>
      <c r="K378" s="266"/>
      <c r="L378" s="267"/>
      <c r="M378" s="268" t="s">
        <v>1</v>
      </c>
      <c r="N378" s="269" t="s">
        <v>38</v>
      </c>
      <c r="O378" s="90"/>
      <c r="P378" s="228">
        <f>O378*H378</f>
        <v>0</v>
      </c>
      <c r="Q378" s="228">
        <v>0</v>
      </c>
      <c r="R378" s="228">
        <f>Q378*H378</f>
        <v>0</v>
      </c>
      <c r="S378" s="228">
        <v>0</v>
      </c>
      <c r="T378" s="229">
        <f>S378*H378</f>
        <v>0</v>
      </c>
      <c r="U378" s="37"/>
      <c r="V378" s="37"/>
      <c r="W378" s="37"/>
      <c r="X378" s="37"/>
      <c r="Y378" s="37"/>
      <c r="Z378" s="37"/>
      <c r="AA378" s="37"/>
      <c r="AB378" s="37"/>
      <c r="AC378" s="37"/>
      <c r="AD378" s="37"/>
      <c r="AE378" s="37"/>
      <c r="AR378" s="230" t="s">
        <v>140</v>
      </c>
      <c r="AT378" s="230" t="s">
        <v>162</v>
      </c>
      <c r="AU378" s="230" t="s">
        <v>125</v>
      </c>
      <c r="AY378" s="16" t="s">
        <v>122</v>
      </c>
      <c r="BE378" s="231">
        <f>IF(N378="základní",J378,0)</f>
        <v>0</v>
      </c>
      <c r="BF378" s="231">
        <f>IF(N378="snížená",J378,0)</f>
        <v>0</v>
      </c>
      <c r="BG378" s="231">
        <f>IF(N378="zákl. přenesená",J378,0)</f>
        <v>0</v>
      </c>
      <c r="BH378" s="231">
        <f>IF(N378="sníž. přenesená",J378,0)</f>
        <v>0</v>
      </c>
      <c r="BI378" s="231">
        <f>IF(N378="nulová",J378,0)</f>
        <v>0</v>
      </c>
      <c r="BJ378" s="16" t="s">
        <v>80</v>
      </c>
      <c r="BK378" s="231">
        <f>ROUND(I378*H378,2)</f>
        <v>0</v>
      </c>
      <c r="BL378" s="16" t="s">
        <v>121</v>
      </c>
      <c r="BM378" s="230" t="s">
        <v>493</v>
      </c>
    </row>
    <row r="379" s="2" customFormat="1">
      <c r="A379" s="37"/>
      <c r="B379" s="38"/>
      <c r="C379" s="39"/>
      <c r="D379" s="232" t="s">
        <v>130</v>
      </c>
      <c r="E379" s="39"/>
      <c r="F379" s="233" t="s">
        <v>492</v>
      </c>
      <c r="G379" s="39"/>
      <c r="H379" s="39"/>
      <c r="I379" s="234"/>
      <c r="J379" s="39"/>
      <c r="K379" s="39"/>
      <c r="L379" s="43"/>
      <c r="M379" s="235"/>
      <c r="N379" s="236"/>
      <c r="O379" s="90"/>
      <c r="P379" s="90"/>
      <c r="Q379" s="90"/>
      <c r="R379" s="90"/>
      <c r="S379" s="90"/>
      <c r="T379" s="91"/>
      <c r="U379" s="37"/>
      <c r="V379" s="37"/>
      <c r="W379" s="37"/>
      <c r="X379" s="37"/>
      <c r="Y379" s="37"/>
      <c r="Z379" s="37"/>
      <c r="AA379" s="37"/>
      <c r="AB379" s="37"/>
      <c r="AC379" s="37"/>
      <c r="AD379" s="37"/>
      <c r="AE379" s="37"/>
      <c r="AT379" s="16" t="s">
        <v>130</v>
      </c>
      <c r="AU379" s="16" t="s">
        <v>125</v>
      </c>
    </row>
    <row r="380" s="2" customFormat="1" ht="16.5" customHeight="1">
      <c r="A380" s="37"/>
      <c r="B380" s="38"/>
      <c r="C380" s="218" t="s">
        <v>494</v>
      </c>
      <c r="D380" s="218" t="s">
        <v>126</v>
      </c>
      <c r="E380" s="219" t="s">
        <v>495</v>
      </c>
      <c r="F380" s="220" t="s">
        <v>496</v>
      </c>
      <c r="G380" s="221" t="s">
        <v>165</v>
      </c>
      <c r="H380" s="222">
        <v>3</v>
      </c>
      <c r="I380" s="223"/>
      <c r="J380" s="224">
        <f>ROUND(I380*H380,2)</f>
        <v>0</v>
      </c>
      <c r="K380" s="225"/>
      <c r="L380" s="43"/>
      <c r="M380" s="226" t="s">
        <v>1</v>
      </c>
      <c r="N380" s="227" t="s">
        <v>38</v>
      </c>
      <c r="O380" s="90"/>
      <c r="P380" s="228">
        <f>O380*H380</f>
        <v>0</v>
      </c>
      <c r="Q380" s="228">
        <v>0</v>
      </c>
      <c r="R380" s="228">
        <f>Q380*H380</f>
        <v>0</v>
      </c>
      <c r="S380" s="228">
        <v>0</v>
      </c>
      <c r="T380" s="229">
        <f>S380*H380</f>
        <v>0</v>
      </c>
      <c r="U380" s="37"/>
      <c r="V380" s="37"/>
      <c r="W380" s="37"/>
      <c r="X380" s="37"/>
      <c r="Y380" s="37"/>
      <c r="Z380" s="37"/>
      <c r="AA380" s="37"/>
      <c r="AB380" s="37"/>
      <c r="AC380" s="37"/>
      <c r="AD380" s="37"/>
      <c r="AE380" s="37"/>
      <c r="AR380" s="230" t="s">
        <v>121</v>
      </c>
      <c r="AT380" s="230" t="s">
        <v>126</v>
      </c>
      <c r="AU380" s="230" t="s">
        <v>125</v>
      </c>
      <c r="AY380" s="16" t="s">
        <v>122</v>
      </c>
      <c r="BE380" s="231">
        <f>IF(N380="základní",J380,0)</f>
        <v>0</v>
      </c>
      <c r="BF380" s="231">
        <f>IF(N380="snížená",J380,0)</f>
        <v>0</v>
      </c>
      <c r="BG380" s="231">
        <f>IF(N380="zákl. přenesená",J380,0)</f>
        <v>0</v>
      </c>
      <c r="BH380" s="231">
        <f>IF(N380="sníž. přenesená",J380,0)</f>
        <v>0</v>
      </c>
      <c r="BI380" s="231">
        <f>IF(N380="nulová",J380,0)</f>
        <v>0</v>
      </c>
      <c r="BJ380" s="16" t="s">
        <v>80</v>
      </c>
      <c r="BK380" s="231">
        <f>ROUND(I380*H380,2)</f>
        <v>0</v>
      </c>
      <c r="BL380" s="16" t="s">
        <v>121</v>
      </c>
      <c r="BM380" s="230" t="s">
        <v>497</v>
      </c>
    </row>
    <row r="381" s="2" customFormat="1">
      <c r="A381" s="37"/>
      <c r="B381" s="38"/>
      <c r="C381" s="39"/>
      <c r="D381" s="232" t="s">
        <v>130</v>
      </c>
      <c r="E381" s="39"/>
      <c r="F381" s="233" t="s">
        <v>496</v>
      </c>
      <c r="G381" s="39"/>
      <c r="H381" s="39"/>
      <c r="I381" s="234"/>
      <c r="J381" s="39"/>
      <c r="K381" s="39"/>
      <c r="L381" s="43"/>
      <c r="M381" s="235"/>
      <c r="N381" s="236"/>
      <c r="O381" s="90"/>
      <c r="P381" s="90"/>
      <c r="Q381" s="90"/>
      <c r="R381" s="90"/>
      <c r="S381" s="90"/>
      <c r="T381" s="91"/>
      <c r="U381" s="37"/>
      <c r="V381" s="37"/>
      <c r="W381" s="37"/>
      <c r="X381" s="37"/>
      <c r="Y381" s="37"/>
      <c r="Z381" s="37"/>
      <c r="AA381" s="37"/>
      <c r="AB381" s="37"/>
      <c r="AC381" s="37"/>
      <c r="AD381" s="37"/>
      <c r="AE381" s="37"/>
      <c r="AT381" s="16" t="s">
        <v>130</v>
      </c>
      <c r="AU381" s="16" t="s">
        <v>125</v>
      </c>
    </row>
    <row r="382" s="2" customFormat="1" ht="16.5" customHeight="1">
      <c r="A382" s="37"/>
      <c r="B382" s="38"/>
      <c r="C382" s="259" t="s">
        <v>341</v>
      </c>
      <c r="D382" s="259" t="s">
        <v>162</v>
      </c>
      <c r="E382" s="260" t="s">
        <v>498</v>
      </c>
      <c r="F382" s="261" t="s">
        <v>499</v>
      </c>
      <c r="G382" s="262" t="s">
        <v>165</v>
      </c>
      <c r="H382" s="263">
        <v>3</v>
      </c>
      <c r="I382" s="264"/>
      <c r="J382" s="265">
        <f>ROUND(I382*H382,2)</f>
        <v>0</v>
      </c>
      <c r="K382" s="266"/>
      <c r="L382" s="267"/>
      <c r="M382" s="268" t="s">
        <v>1</v>
      </c>
      <c r="N382" s="269" t="s">
        <v>38</v>
      </c>
      <c r="O382" s="90"/>
      <c r="P382" s="228">
        <f>O382*H382</f>
        <v>0</v>
      </c>
      <c r="Q382" s="228">
        <v>0</v>
      </c>
      <c r="R382" s="228">
        <f>Q382*H382</f>
        <v>0</v>
      </c>
      <c r="S382" s="228">
        <v>0</v>
      </c>
      <c r="T382" s="229">
        <f>S382*H382</f>
        <v>0</v>
      </c>
      <c r="U382" s="37"/>
      <c r="V382" s="37"/>
      <c r="W382" s="37"/>
      <c r="X382" s="37"/>
      <c r="Y382" s="37"/>
      <c r="Z382" s="37"/>
      <c r="AA382" s="37"/>
      <c r="AB382" s="37"/>
      <c r="AC382" s="37"/>
      <c r="AD382" s="37"/>
      <c r="AE382" s="37"/>
      <c r="AR382" s="230" t="s">
        <v>140</v>
      </c>
      <c r="AT382" s="230" t="s">
        <v>162</v>
      </c>
      <c r="AU382" s="230" t="s">
        <v>125</v>
      </c>
      <c r="AY382" s="16" t="s">
        <v>122</v>
      </c>
      <c r="BE382" s="231">
        <f>IF(N382="základní",J382,0)</f>
        <v>0</v>
      </c>
      <c r="BF382" s="231">
        <f>IF(N382="snížená",J382,0)</f>
        <v>0</v>
      </c>
      <c r="BG382" s="231">
        <f>IF(N382="zákl. přenesená",J382,0)</f>
        <v>0</v>
      </c>
      <c r="BH382" s="231">
        <f>IF(N382="sníž. přenesená",J382,0)</f>
        <v>0</v>
      </c>
      <c r="BI382" s="231">
        <f>IF(N382="nulová",J382,0)</f>
        <v>0</v>
      </c>
      <c r="BJ382" s="16" t="s">
        <v>80</v>
      </c>
      <c r="BK382" s="231">
        <f>ROUND(I382*H382,2)</f>
        <v>0</v>
      </c>
      <c r="BL382" s="16" t="s">
        <v>121</v>
      </c>
      <c r="BM382" s="230" t="s">
        <v>500</v>
      </c>
    </row>
    <row r="383" s="2" customFormat="1">
      <c r="A383" s="37"/>
      <c r="B383" s="38"/>
      <c r="C383" s="39"/>
      <c r="D383" s="232" t="s">
        <v>130</v>
      </c>
      <c r="E383" s="39"/>
      <c r="F383" s="233" t="s">
        <v>499</v>
      </c>
      <c r="G383" s="39"/>
      <c r="H383" s="39"/>
      <c r="I383" s="234"/>
      <c r="J383" s="39"/>
      <c r="K383" s="39"/>
      <c r="L383" s="43"/>
      <c r="M383" s="235"/>
      <c r="N383" s="236"/>
      <c r="O383" s="90"/>
      <c r="P383" s="90"/>
      <c r="Q383" s="90"/>
      <c r="R383" s="90"/>
      <c r="S383" s="90"/>
      <c r="T383" s="91"/>
      <c r="U383" s="37"/>
      <c r="V383" s="37"/>
      <c r="W383" s="37"/>
      <c r="X383" s="37"/>
      <c r="Y383" s="37"/>
      <c r="Z383" s="37"/>
      <c r="AA383" s="37"/>
      <c r="AB383" s="37"/>
      <c r="AC383" s="37"/>
      <c r="AD383" s="37"/>
      <c r="AE383" s="37"/>
      <c r="AT383" s="16" t="s">
        <v>130</v>
      </c>
      <c r="AU383" s="16" t="s">
        <v>125</v>
      </c>
    </row>
    <row r="384" s="2" customFormat="1" ht="24.15" customHeight="1">
      <c r="A384" s="37"/>
      <c r="B384" s="38"/>
      <c r="C384" s="259" t="s">
        <v>501</v>
      </c>
      <c r="D384" s="259" t="s">
        <v>162</v>
      </c>
      <c r="E384" s="260" t="s">
        <v>502</v>
      </c>
      <c r="F384" s="261" t="s">
        <v>503</v>
      </c>
      <c r="G384" s="262" t="s">
        <v>165</v>
      </c>
      <c r="H384" s="263">
        <v>3</v>
      </c>
      <c r="I384" s="264"/>
      <c r="J384" s="265">
        <f>ROUND(I384*H384,2)</f>
        <v>0</v>
      </c>
      <c r="K384" s="266"/>
      <c r="L384" s="267"/>
      <c r="M384" s="268" t="s">
        <v>1</v>
      </c>
      <c r="N384" s="269" t="s">
        <v>38</v>
      </c>
      <c r="O384" s="90"/>
      <c r="P384" s="228">
        <f>O384*H384</f>
        <v>0</v>
      </c>
      <c r="Q384" s="228">
        <v>0</v>
      </c>
      <c r="R384" s="228">
        <f>Q384*H384</f>
        <v>0</v>
      </c>
      <c r="S384" s="228">
        <v>0</v>
      </c>
      <c r="T384" s="229">
        <f>S384*H384</f>
        <v>0</v>
      </c>
      <c r="U384" s="37"/>
      <c r="V384" s="37"/>
      <c r="W384" s="37"/>
      <c r="X384" s="37"/>
      <c r="Y384" s="37"/>
      <c r="Z384" s="37"/>
      <c r="AA384" s="37"/>
      <c r="AB384" s="37"/>
      <c r="AC384" s="37"/>
      <c r="AD384" s="37"/>
      <c r="AE384" s="37"/>
      <c r="AR384" s="230" t="s">
        <v>140</v>
      </c>
      <c r="AT384" s="230" t="s">
        <v>162</v>
      </c>
      <c r="AU384" s="230" t="s">
        <v>125</v>
      </c>
      <c r="AY384" s="16" t="s">
        <v>122</v>
      </c>
      <c r="BE384" s="231">
        <f>IF(N384="základní",J384,0)</f>
        <v>0</v>
      </c>
      <c r="BF384" s="231">
        <f>IF(N384="snížená",J384,0)</f>
        <v>0</v>
      </c>
      <c r="BG384" s="231">
        <f>IF(N384="zákl. přenesená",J384,0)</f>
        <v>0</v>
      </c>
      <c r="BH384" s="231">
        <f>IF(N384="sníž. přenesená",J384,0)</f>
        <v>0</v>
      </c>
      <c r="BI384" s="231">
        <f>IF(N384="nulová",J384,0)</f>
        <v>0</v>
      </c>
      <c r="BJ384" s="16" t="s">
        <v>80</v>
      </c>
      <c r="BK384" s="231">
        <f>ROUND(I384*H384,2)</f>
        <v>0</v>
      </c>
      <c r="BL384" s="16" t="s">
        <v>121</v>
      </c>
      <c r="BM384" s="230" t="s">
        <v>504</v>
      </c>
    </row>
    <row r="385" s="2" customFormat="1">
      <c r="A385" s="37"/>
      <c r="B385" s="38"/>
      <c r="C385" s="39"/>
      <c r="D385" s="232" t="s">
        <v>130</v>
      </c>
      <c r="E385" s="39"/>
      <c r="F385" s="233" t="s">
        <v>503</v>
      </c>
      <c r="G385" s="39"/>
      <c r="H385" s="39"/>
      <c r="I385" s="234"/>
      <c r="J385" s="39"/>
      <c r="K385" s="39"/>
      <c r="L385" s="43"/>
      <c r="M385" s="235"/>
      <c r="N385" s="236"/>
      <c r="O385" s="90"/>
      <c r="P385" s="90"/>
      <c r="Q385" s="90"/>
      <c r="R385" s="90"/>
      <c r="S385" s="90"/>
      <c r="T385" s="91"/>
      <c r="U385" s="37"/>
      <c r="V385" s="37"/>
      <c r="W385" s="37"/>
      <c r="X385" s="37"/>
      <c r="Y385" s="37"/>
      <c r="Z385" s="37"/>
      <c r="AA385" s="37"/>
      <c r="AB385" s="37"/>
      <c r="AC385" s="37"/>
      <c r="AD385" s="37"/>
      <c r="AE385" s="37"/>
      <c r="AT385" s="16" t="s">
        <v>130</v>
      </c>
      <c r="AU385" s="16" t="s">
        <v>125</v>
      </c>
    </row>
    <row r="386" s="2" customFormat="1" ht="16.5" customHeight="1">
      <c r="A386" s="37"/>
      <c r="B386" s="38"/>
      <c r="C386" s="218" t="s">
        <v>215</v>
      </c>
      <c r="D386" s="218" t="s">
        <v>126</v>
      </c>
      <c r="E386" s="219" t="s">
        <v>505</v>
      </c>
      <c r="F386" s="220" t="s">
        <v>506</v>
      </c>
      <c r="G386" s="221" t="s">
        <v>132</v>
      </c>
      <c r="H386" s="222">
        <v>1636.7000000000001</v>
      </c>
      <c r="I386" s="223"/>
      <c r="J386" s="224">
        <f>ROUND(I386*H386,2)</f>
        <v>0</v>
      </c>
      <c r="K386" s="225"/>
      <c r="L386" s="43"/>
      <c r="M386" s="226" t="s">
        <v>1</v>
      </c>
      <c r="N386" s="227" t="s">
        <v>38</v>
      </c>
      <c r="O386" s="90"/>
      <c r="P386" s="228">
        <f>O386*H386</f>
        <v>0</v>
      </c>
      <c r="Q386" s="228">
        <v>0</v>
      </c>
      <c r="R386" s="228">
        <f>Q386*H386</f>
        <v>0</v>
      </c>
      <c r="S386" s="228">
        <v>0</v>
      </c>
      <c r="T386" s="229">
        <f>S386*H386</f>
        <v>0</v>
      </c>
      <c r="U386" s="37"/>
      <c r="V386" s="37"/>
      <c r="W386" s="37"/>
      <c r="X386" s="37"/>
      <c r="Y386" s="37"/>
      <c r="Z386" s="37"/>
      <c r="AA386" s="37"/>
      <c r="AB386" s="37"/>
      <c r="AC386" s="37"/>
      <c r="AD386" s="37"/>
      <c r="AE386" s="37"/>
      <c r="AR386" s="230" t="s">
        <v>121</v>
      </c>
      <c r="AT386" s="230" t="s">
        <v>126</v>
      </c>
      <c r="AU386" s="230" t="s">
        <v>125</v>
      </c>
      <c r="AY386" s="16" t="s">
        <v>122</v>
      </c>
      <c r="BE386" s="231">
        <f>IF(N386="základní",J386,0)</f>
        <v>0</v>
      </c>
      <c r="BF386" s="231">
        <f>IF(N386="snížená",J386,0)</f>
        <v>0</v>
      </c>
      <c r="BG386" s="231">
        <f>IF(N386="zákl. přenesená",J386,0)</f>
        <v>0</v>
      </c>
      <c r="BH386" s="231">
        <f>IF(N386="sníž. přenesená",J386,0)</f>
        <v>0</v>
      </c>
      <c r="BI386" s="231">
        <f>IF(N386="nulová",J386,0)</f>
        <v>0</v>
      </c>
      <c r="BJ386" s="16" t="s">
        <v>80</v>
      </c>
      <c r="BK386" s="231">
        <f>ROUND(I386*H386,2)</f>
        <v>0</v>
      </c>
      <c r="BL386" s="16" t="s">
        <v>121</v>
      </c>
      <c r="BM386" s="230" t="s">
        <v>507</v>
      </c>
    </row>
    <row r="387" s="2" customFormat="1">
      <c r="A387" s="37"/>
      <c r="B387" s="38"/>
      <c r="C387" s="39"/>
      <c r="D387" s="232" t="s">
        <v>130</v>
      </c>
      <c r="E387" s="39"/>
      <c r="F387" s="233" t="s">
        <v>506</v>
      </c>
      <c r="G387" s="39"/>
      <c r="H387" s="39"/>
      <c r="I387" s="234"/>
      <c r="J387" s="39"/>
      <c r="K387" s="39"/>
      <c r="L387" s="43"/>
      <c r="M387" s="235"/>
      <c r="N387" s="236"/>
      <c r="O387" s="90"/>
      <c r="P387" s="90"/>
      <c r="Q387" s="90"/>
      <c r="R387" s="90"/>
      <c r="S387" s="90"/>
      <c r="T387" s="91"/>
      <c r="U387" s="37"/>
      <c r="V387" s="37"/>
      <c r="W387" s="37"/>
      <c r="X387" s="37"/>
      <c r="Y387" s="37"/>
      <c r="Z387" s="37"/>
      <c r="AA387" s="37"/>
      <c r="AB387" s="37"/>
      <c r="AC387" s="37"/>
      <c r="AD387" s="37"/>
      <c r="AE387" s="37"/>
      <c r="AT387" s="16" t="s">
        <v>130</v>
      </c>
      <c r="AU387" s="16" t="s">
        <v>125</v>
      </c>
    </row>
    <row r="388" s="2" customFormat="1" ht="21.75" customHeight="1">
      <c r="A388" s="37"/>
      <c r="B388" s="38"/>
      <c r="C388" s="218" t="s">
        <v>508</v>
      </c>
      <c r="D388" s="218" t="s">
        <v>126</v>
      </c>
      <c r="E388" s="219" t="s">
        <v>509</v>
      </c>
      <c r="F388" s="220" t="s">
        <v>510</v>
      </c>
      <c r="G388" s="221" t="s">
        <v>132</v>
      </c>
      <c r="H388" s="222">
        <v>1618.7000000000001</v>
      </c>
      <c r="I388" s="223"/>
      <c r="J388" s="224">
        <f>ROUND(I388*H388,2)</f>
        <v>0</v>
      </c>
      <c r="K388" s="225"/>
      <c r="L388" s="43"/>
      <c r="M388" s="226" t="s">
        <v>1</v>
      </c>
      <c r="N388" s="227" t="s">
        <v>38</v>
      </c>
      <c r="O388" s="90"/>
      <c r="P388" s="228">
        <f>O388*H388</f>
        <v>0</v>
      </c>
      <c r="Q388" s="228">
        <v>0</v>
      </c>
      <c r="R388" s="228">
        <f>Q388*H388</f>
        <v>0</v>
      </c>
      <c r="S388" s="228">
        <v>0</v>
      </c>
      <c r="T388" s="229">
        <f>S388*H388</f>
        <v>0</v>
      </c>
      <c r="U388" s="37"/>
      <c r="V388" s="37"/>
      <c r="W388" s="37"/>
      <c r="X388" s="37"/>
      <c r="Y388" s="37"/>
      <c r="Z388" s="37"/>
      <c r="AA388" s="37"/>
      <c r="AB388" s="37"/>
      <c r="AC388" s="37"/>
      <c r="AD388" s="37"/>
      <c r="AE388" s="37"/>
      <c r="AR388" s="230" t="s">
        <v>121</v>
      </c>
      <c r="AT388" s="230" t="s">
        <v>126</v>
      </c>
      <c r="AU388" s="230" t="s">
        <v>125</v>
      </c>
      <c r="AY388" s="16" t="s">
        <v>122</v>
      </c>
      <c r="BE388" s="231">
        <f>IF(N388="základní",J388,0)</f>
        <v>0</v>
      </c>
      <c r="BF388" s="231">
        <f>IF(N388="snížená",J388,0)</f>
        <v>0</v>
      </c>
      <c r="BG388" s="231">
        <f>IF(N388="zákl. přenesená",J388,0)</f>
        <v>0</v>
      </c>
      <c r="BH388" s="231">
        <f>IF(N388="sníž. přenesená",J388,0)</f>
        <v>0</v>
      </c>
      <c r="BI388" s="231">
        <f>IF(N388="nulová",J388,0)</f>
        <v>0</v>
      </c>
      <c r="BJ388" s="16" t="s">
        <v>80</v>
      </c>
      <c r="BK388" s="231">
        <f>ROUND(I388*H388,2)</f>
        <v>0</v>
      </c>
      <c r="BL388" s="16" t="s">
        <v>121</v>
      </c>
      <c r="BM388" s="230" t="s">
        <v>511</v>
      </c>
    </row>
    <row r="389" s="2" customFormat="1">
      <c r="A389" s="37"/>
      <c r="B389" s="38"/>
      <c r="C389" s="39"/>
      <c r="D389" s="232" t="s">
        <v>130</v>
      </c>
      <c r="E389" s="39"/>
      <c r="F389" s="233" t="s">
        <v>510</v>
      </c>
      <c r="G389" s="39"/>
      <c r="H389" s="39"/>
      <c r="I389" s="234"/>
      <c r="J389" s="39"/>
      <c r="K389" s="39"/>
      <c r="L389" s="43"/>
      <c r="M389" s="235"/>
      <c r="N389" s="236"/>
      <c r="O389" s="90"/>
      <c r="P389" s="90"/>
      <c r="Q389" s="90"/>
      <c r="R389" s="90"/>
      <c r="S389" s="90"/>
      <c r="T389" s="91"/>
      <c r="U389" s="37"/>
      <c r="V389" s="37"/>
      <c r="W389" s="37"/>
      <c r="X389" s="37"/>
      <c r="Y389" s="37"/>
      <c r="Z389" s="37"/>
      <c r="AA389" s="37"/>
      <c r="AB389" s="37"/>
      <c r="AC389" s="37"/>
      <c r="AD389" s="37"/>
      <c r="AE389" s="37"/>
      <c r="AT389" s="16" t="s">
        <v>130</v>
      </c>
      <c r="AU389" s="16" t="s">
        <v>125</v>
      </c>
    </row>
    <row r="390" s="12" customFormat="1" ht="20.88" customHeight="1">
      <c r="A390" s="12"/>
      <c r="B390" s="202"/>
      <c r="C390" s="203"/>
      <c r="D390" s="204" t="s">
        <v>72</v>
      </c>
      <c r="E390" s="216" t="s">
        <v>282</v>
      </c>
      <c r="F390" s="216" t="s">
        <v>512</v>
      </c>
      <c r="G390" s="203"/>
      <c r="H390" s="203"/>
      <c r="I390" s="206"/>
      <c r="J390" s="217">
        <f>BK390</f>
        <v>0</v>
      </c>
      <c r="K390" s="203"/>
      <c r="L390" s="208"/>
      <c r="M390" s="209"/>
      <c r="N390" s="210"/>
      <c r="O390" s="210"/>
      <c r="P390" s="211">
        <f>SUM(P391:P394)</f>
        <v>0</v>
      </c>
      <c r="Q390" s="210"/>
      <c r="R390" s="211">
        <f>SUM(R391:R394)</f>
        <v>0</v>
      </c>
      <c r="S390" s="210"/>
      <c r="T390" s="212">
        <f>SUM(T391:T394)</f>
        <v>0</v>
      </c>
      <c r="U390" s="12"/>
      <c r="V390" s="12"/>
      <c r="W390" s="12"/>
      <c r="X390" s="12"/>
      <c r="Y390" s="12"/>
      <c r="Z390" s="12"/>
      <c r="AA390" s="12"/>
      <c r="AB390" s="12"/>
      <c r="AC390" s="12"/>
      <c r="AD390" s="12"/>
      <c r="AE390" s="12"/>
      <c r="AR390" s="213" t="s">
        <v>80</v>
      </c>
      <c r="AT390" s="214" t="s">
        <v>72</v>
      </c>
      <c r="AU390" s="214" t="s">
        <v>82</v>
      </c>
      <c r="AY390" s="213" t="s">
        <v>122</v>
      </c>
      <c r="BK390" s="215">
        <f>SUM(BK391:BK394)</f>
        <v>0</v>
      </c>
    </row>
    <row r="391" s="2" customFormat="1" ht="24.15" customHeight="1">
      <c r="A391" s="37"/>
      <c r="B391" s="38"/>
      <c r="C391" s="218" t="s">
        <v>513</v>
      </c>
      <c r="D391" s="218" t="s">
        <v>126</v>
      </c>
      <c r="E391" s="219" t="s">
        <v>514</v>
      </c>
      <c r="F391" s="220" t="s">
        <v>515</v>
      </c>
      <c r="G391" s="221" t="s">
        <v>132</v>
      </c>
      <c r="H391" s="222">
        <v>245</v>
      </c>
      <c r="I391" s="223"/>
      <c r="J391" s="224">
        <f>ROUND(I391*H391,2)</f>
        <v>0</v>
      </c>
      <c r="K391" s="225"/>
      <c r="L391" s="43"/>
      <c r="M391" s="226" t="s">
        <v>1</v>
      </c>
      <c r="N391" s="227" t="s">
        <v>38</v>
      </c>
      <c r="O391" s="90"/>
      <c r="P391" s="228">
        <f>O391*H391</f>
        <v>0</v>
      </c>
      <c r="Q391" s="228">
        <v>0</v>
      </c>
      <c r="R391" s="228">
        <f>Q391*H391</f>
        <v>0</v>
      </c>
      <c r="S391" s="228">
        <v>0</v>
      </c>
      <c r="T391" s="229">
        <f>S391*H391</f>
        <v>0</v>
      </c>
      <c r="U391" s="37"/>
      <c r="V391" s="37"/>
      <c r="W391" s="37"/>
      <c r="X391" s="37"/>
      <c r="Y391" s="37"/>
      <c r="Z391" s="37"/>
      <c r="AA391" s="37"/>
      <c r="AB391" s="37"/>
      <c r="AC391" s="37"/>
      <c r="AD391" s="37"/>
      <c r="AE391" s="37"/>
      <c r="AR391" s="230" t="s">
        <v>121</v>
      </c>
      <c r="AT391" s="230" t="s">
        <v>126</v>
      </c>
      <c r="AU391" s="230" t="s">
        <v>125</v>
      </c>
      <c r="AY391" s="16" t="s">
        <v>122</v>
      </c>
      <c r="BE391" s="231">
        <f>IF(N391="základní",J391,0)</f>
        <v>0</v>
      </c>
      <c r="BF391" s="231">
        <f>IF(N391="snížená",J391,0)</f>
        <v>0</v>
      </c>
      <c r="BG391" s="231">
        <f>IF(N391="zákl. přenesená",J391,0)</f>
        <v>0</v>
      </c>
      <c r="BH391" s="231">
        <f>IF(N391="sníž. přenesená",J391,0)</f>
        <v>0</v>
      </c>
      <c r="BI391" s="231">
        <f>IF(N391="nulová",J391,0)</f>
        <v>0</v>
      </c>
      <c r="BJ391" s="16" t="s">
        <v>80</v>
      </c>
      <c r="BK391" s="231">
        <f>ROUND(I391*H391,2)</f>
        <v>0</v>
      </c>
      <c r="BL391" s="16" t="s">
        <v>121</v>
      </c>
      <c r="BM391" s="230" t="s">
        <v>516</v>
      </c>
    </row>
    <row r="392" s="2" customFormat="1">
      <c r="A392" s="37"/>
      <c r="B392" s="38"/>
      <c r="C392" s="39"/>
      <c r="D392" s="232" t="s">
        <v>130</v>
      </c>
      <c r="E392" s="39"/>
      <c r="F392" s="233" t="s">
        <v>515</v>
      </c>
      <c r="G392" s="39"/>
      <c r="H392" s="39"/>
      <c r="I392" s="234"/>
      <c r="J392" s="39"/>
      <c r="K392" s="39"/>
      <c r="L392" s="43"/>
      <c r="M392" s="235"/>
      <c r="N392" s="236"/>
      <c r="O392" s="90"/>
      <c r="P392" s="90"/>
      <c r="Q392" s="90"/>
      <c r="R392" s="90"/>
      <c r="S392" s="90"/>
      <c r="T392" s="91"/>
      <c r="U392" s="37"/>
      <c r="V392" s="37"/>
      <c r="W392" s="37"/>
      <c r="X392" s="37"/>
      <c r="Y392" s="37"/>
      <c r="Z392" s="37"/>
      <c r="AA392" s="37"/>
      <c r="AB392" s="37"/>
      <c r="AC392" s="37"/>
      <c r="AD392" s="37"/>
      <c r="AE392" s="37"/>
      <c r="AT392" s="16" t="s">
        <v>130</v>
      </c>
      <c r="AU392" s="16" t="s">
        <v>125</v>
      </c>
    </row>
    <row r="393" s="13" customFormat="1">
      <c r="A393" s="13"/>
      <c r="B393" s="237"/>
      <c r="C393" s="238"/>
      <c r="D393" s="232" t="s">
        <v>145</v>
      </c>
      <c r="E393" s="239" t="s">
        <v>1</v>
      </c>
      <c r="F393" s="240" t="s">
        <v>517</v>
      </c>
      <c r="G393" s="238"/>
      <c r="H393" s="241">
        <v>245</v>
      </c>
      <c r="I393" s="242"/>
      <c r="J393" s="238"/>
      <c r="K393" s="238"/>
      <c r="L393" s="243"/>
      <c r="M393" s="244"/>
      <c r="N393" s="245"/>
      <c r="O393" s="245"/>
      <c r="P393" s="245"/>
      <c r="Q393" s="245"/>
      <c r="R393" s="245"/>
      <c r="S393" s="245"/>
      <c r="T393" s="246"/>
      <c r="U393" s="13"/>
      <c r="V393" s="13"/>
      <c r="W393" s="13"/>
      <c r="X393" s="13"/>
      <c r="Y393" s="13"/>
      <c r="Z393" s="13"/>
      <c r="AA393" s="13"/>
      <c r="AB393" s="13"/>
      <c r="AC393" s="13"/>
      <c r="AD393" s="13"/>
      <c r="AE393" s="13"/>
      <c r="AT393" s="247" t="s">
        <v>145</v>
      </c>
      <c r="AU393" s="247" t="s">
        <v>125</v>
      </c>
      <c r="AV393" s="13" t="s">
        <v>82</v>
      </c>
      <c r="AW393" s="13" t="s">
        <v>31</v>
      </c>
      <c r="AX393" s="13" t="s">
        <v>73</v>
      </c>
      <c r="AY393" s="247" t="s">
        <v>122</v>
      </c>
    </row>
    <row r="394" s="14" customFormat="1">
      <c r="A394" s="14"/>
      <c r="B394" s="248"/>
      <c r="C394" s="249"/>
      <c r="D394" s="232" t="s">
        <v>145</v>
      </c>
      <c r="E394" s="250" t="s">
        <v>1</v>
      </c>
      <c r="F394" s="251" t="s">
        <v>147</v>
      </c>
      <c r="G394" s="249"/>
      <c r="H394" s="252">
        <v>245</v>
      </c>
      <c r="I394" s="253"/>
      <c r="J394" s="249"/>
      <c r="K394" s="249"/>
      <c r="L394" s="254"/>
      <c r="M394" s="255"/>
      <c r="N394" s="256"/>
      <c r="O394" s="256"/>
      <c r="P394" s="256"/>
      <c r="Q394" s="256"/>
      <c r="R394" s="256"/>
      <c r="S394" s="256"/>
      <c r="T394" s="257"/>
      <c r="U394" s="14"/>
      <c r="V394" s="14"/>
      <c r="W394" s="14"/>
      <c r="X394" s="14"/>
      <c r="Y394" s="14"/>
      <c r="Z394" s="14"/>
      <c r="AA394" s="14"/>
      <c r="AB394" s="14"/>
      <c r="AC394" s="14"/>
      <c r="AD394" s="14"/>
      <c r="AE394" s="14"/>
      <c r="AT394" s="258" t="s">
        <v>145</v>
      </c>
      <c r="AU394" s="258" t="s">
        <v>125</v>
      </c>
      <c r="AV394" s="14" t="s">
        <v>121</v>
      </c>
      <c r="AW394" s="14" t="s">
        <v>31</v>
      </c>
      <c r="AX394" s="14" t="s">
        <v>80</v>
      </c>
      <c r="AY394" s="258" t="s">
        <v>122</v>
      </c>
    </row>
    <row r="395" s="12" customFormat="1" ht="20.88" customHeight="1">
      <c r="A395" s="12"/>
      <c r="B395" s="202"/>
      <c r="C395" s="203"/>
      <c r="D395" s="204" t="s">
        <v>72</v>
      </c>
      <c r="E395" s="216" t="s">
        <v>518</v>
      </c>
      <c r="F395" s="216" t="s">
        <v>519</v>
      </c>
      <c r="G395" s="203"/>
      <c r="H395" s="203"/>
      <c r="I395" s="206"/>
      <c r="J395" s="217">
        <f>BK395</f>
        <v>0</v>
      </c>
      <c r="K395" s="203"/>
      <c r="L395" s="208"/>
      <c r="M395" s="209"/>
      <c r="N395" s="210"/>
      <c r="O395" s="210"/>
      <c r="P395" s="211">
        <f>SUM(P396:P401)</f>
        <v>0</v>
      </c>
      <c r="Q395" s="210"/>
      <c r="R395" s="211">
        <f>SUM(R396:R401)</f>
        <v>0</v>
      </c>
      <c r="S395" s="210"/>
      <c r="T395" s="212">
        <f>SUM(T396:T401)</f>
        <v>0</v>
      </c>
      <c r="U395" s="12"/>
      <c r="V395" s="12"/>
      <c r="W395" s="12"/>
      <c r="X395" s="12"/>
      <c r="Y395" s="12"/>
      <c r="Z395" s="12"/>
      <c r="AA395" s="12"/>
      <c r="AB395" s="12"/>
      <c r="AC395" s="12"/>
      <c r="AD395" s="12"/>
      <c r="AE395" s="12"/>
      <c r="AR395" s="213" t="s">
        <v>80</v>
      </c>
      <c r="AT395" s="214" t="s">
        <v>72</v>
      </c>
      <c r="AU395" s="214" t="s">
        <v>82</v>
      </c>
      <c r="AY395" s="213" t="s">
        <v>122</v>
      </c>
      <c r="BK395" s="215">
        <f>SUM(BK396:BK401)</f>
        <v>0</v>
      </c>
    </row>
    <row r="396" s="2" customFormat="1" ht="37.8" customHeight="1">
      <c r="A396" s="37"/>
      <c r="B396" s="38"/>
      <c r="C396" s="218" t="s">
        <v>520</v>
      </c>
      <c r="D396" s="218" t="s">
        <v>126</v>
      </c>
      <c r="E396" s="219" t="s">
        <v>521</v>
      </c>
      <c r="F396" s="220" t="s">
        <v>522</v>
      </c>
      <c r="G396" s="221" t="s">
        <v>255</v>
      </c>
      <c r="H396" s="222">
        <v>175.44900000000001</v>
      </c>
      <c r="I396" s="223"/>
      <c r="J396" s="224">
        <f>ROUND(I396*H396,2)</f>
        <v>0</v>
      </c>
      <c r="K396" s="225"/>
      <c r="L396" s="43"/>
      <c r="M396" s="226" t="s">
        <v>1</v>
      </c>
      <c r="N396" s="227" t="s">
        <v>38</v>
      </c>
      <c r="O396" s="90"/>
      <c r="P396" s="228">
        <f>O396*H396</f>
        <v>0</v>
      </c>
      <c r="Q396" s="228">
        <v>0</v>
      </c>
      <c r="R396" s="228">
        <f>Q396*H396</f>
        <v>0</v>
      </c>
      <c r="S396" s="228">
        <v>0</v>
      </c>
      <c r="T396" s="229">
        <f>S396*H396</f>
        <v>0</v>
      </c>
      <c r="U396" s="37"/>
      <c r="V396" s="37"/>
      <c r="W396" s="37"/>
      <c r="X396" s="37"/>
      <c r="Y396" s="37"/>
      <c r="Z396" s="37"/>
      <c r="AA396" s="37"/>
      <c r="AB396" s="37"/>
      <c r="AC396" s="37"/>
      <c r="AD396" s="37"/>
      <c r="AE396" s="37"/>
      <c r="AR396" s="230" t="s">
        <v>121</v>
      </c>
      <c r="AT396" s="230" t="s">
        <v>126</v>
      </c>
      <c r="AU396" s="230" t="s">
        <v>125</v>
      </c>
      <c r="AY396" s="16" t="s">
        <v>122</v>
      </c>
      <c r="BE396" s="231">
        <f>IF(N396="základní",J396,0)</f>
        <v>0</v>
      </c>
      <c r="BF396" s="231">
        <f>IF(N396="snížená",J396,0)</f>
        <v>0</v>
      </c>
      <c r="BG396" s="231">
        <f>IF(N396="zákl. přenesená",J396,0)</f>
        <v>0</v>
      </c>
      <c r="BH396" s="231">
        <f>IF(N396="sníž. přenesená",J396,0)</f>
        <v>0</v>
      </c>
      <c r="BI396" s="231">
        <f>IF(N396="nulová",J396,0)</f>
        <v>0</v>
      </c>
      <c r="BJ396" s="16" t="s">
        <v>80</v>
      </c>
      <c r="BK396" s="231">
        <f>ROUND(I396*H396,2)</f>
        <v>0</v>
      </c>
      <c r="BL396" s="16" t="s">
        <v>121</v>
      </c>
      <c r="BM396" s="230" t="s">
        <v>523</v>
      </c>
    </row>
    <row r="397" s="2" customFormat="1">
      <c r="A397" s="37"/>
      <c r="B397" s="38"/>
      <c r="C397" s="39"/>
      <c r="D397" s="232" t="s">
        <v>130</v>
      </c>
      <c r="E397" s="39"/>
      <c r="F397" s="233" t="s">
        <v>522</v>
      </c>
      <c r="G397" s="39"/>
      <c r="H397" s="39"/>
      <c r="I397" s="234"/>
      <c r="J397" s="39"/>
      <c r="K397" s="39"/>
      <c r="L397" s="43"/>
      <c r="M397" s="235"/>
      <c r="N397" s="236"/>
      <c r="O397" s="90"/>
      <c r="P397" s="90"/>
      <c r="Q397" s="90"/>
      <c r="R397" s="90"/>
      <c r="S397" s="90"/>
      <c r="T397" s="91"/>
      <c r="U397" s="37"/>
      <c r="V397" s="37"/>
      <c r="W397" s="37"/>
      <c r="X397" s="37"/>
      <c r="Y397" s="37"/>
      <c r="Z397" s="37"/>
      <c r="AA397" s="37"/>
      <c r="AB397" s="37"/>
      <c r="AC397" s="37"/>
      <c r="AD397" s="37"/>
      <c r="AE397" s="37"/>
      <c r="AT397" s="16" t="s">
        <v>130</v>
      </c>
      <c r="AU397" s="16" t="s">
        <v>125</v>
      </c>
    </row>
    <row r="398" s="2" customFormat="1" ht="37.8" customHeight="1">
      <c r="A398" s="37"/>
      <c r="B398" s="38"/>
      <c r="C398" s="218" t="s">
        <v>373</v>
      </c>
      <c r="D398" s="218" t="s">
        <v>126</v>
      </c>
      <c r="E398" s="219" t="s">
        <v>524</v>
      </c>
      <c r="F398" s="220" t="s">
        <v>525</v>
      </c>
      <c r="G398" s="221" t="s">
        <v>255</v>
      </c>
      <c r="H398" s="222">
        <v>818.54999999999995</v>
      </c>
      <c r="I398" s="223"/>
      <c r="J398" s="224">
        <f>ROUND(I398*H398,2)</f>
        <v>0</v>
      </c>
      <c r="K398" s="225"/>
      <c r="L398" s="43"/>
      <c r="M398" s="226" t="s">
        <v>1</v>
      </c>
      <c r="N398" s="227" t="s">
        <v>38</v>
      </c>
      <c r="O398" s="90"/>
      <c r="P398" s="228">
        <f>O398*H398</f>
        <v>0</v>
      </c>
      <c r="Q398" s="228">
        <v>0</v>
      </c>
      <c r="R398" s="228">
        <f>Q398*H398</f>
        <v>0</v>
      </c>
      <c r="S398" s="228">
        <v>0</v>
      </c>
      <c r="T398" s="229">
        <f>S398*H398</f>
        <v>0</v>
      </c>
      <c r="U398" s="37"/>
      <c r="V398" s="37"/>
      <c r="W398" s="37"/>
      <c r="X398" s="37"/>
      <c r="Y398" s="37"/>
      <c r="Z398" s="37"/>
      <c r="AA398" s="37"/>
      <c r="AB398" s="37"/>
      <c r="AC398" s="37"/>
      <c r="AD398" s="37"/>
      <c r="AE398" s="37"/>
      <c r="AR398" s="230" t="s">
        <v>121</v>
      </c>
      <c r="AT398" s="230" t="s">
        <v>126</v>
      </c>
      <c r="AU398" s="230" t="s">
        <v>125</v>
      </c>
      <c r="AY398" s="16" t="s">
        <v>122</v>
      </c>
      <c r="BE398" s="231">
        <f>IF(N398="základní",J398,0)</f>
        <v>0</v>
      </c>
      <c r="BF398" s="231">
        <f>IF(N398="snížená",J398,0)</f>
        <v>0</v>
      </c>
      <c r="BG398" s="231">
        <f>IF(N398="zákl. přenesená",J398,0)</f>
        <v>0</v>
      </c>
      <c r="BH398" s="231">
        <f>IF(N398="sníž. přenesená",J398,0)</f>
        <v>0</v>
      </c>
      <c r="BI398" s="231">
        <f>IF(N398="nulová",J398,0)</f>
        <v>0</v>
      </c>
      <c r="BJ398" s="16" t="s">
        <v>80</v>
      </c>
      <c r="BK398" s="231">
        <f>ROUND(I398*H398,2)</f>
        <v>0</v>
      </c>
      <c r="BL398" s="16" t="s">
        <v>121</v>
      </c>
      <c r="BM398" s="230" t="s">
        <v>526</v>
      </c>
    </row>
    <row r="399" s="2" customFormat="1">
      <c r="A399" s="37"/>
      <c r="B399" s="38"/>
      <c r="C399" s="39"/>
      <c r="D399" s="232" t="s">
        <v>130</v>
      </c>
      <c r="E399" s="39"/>
      <c r="F399" s="233" t="s">
        <v>525</v>
      </c>
      <c r="G399" s="39"/>
      <c r="H399" s="39"/>
      <c r="I399" s="234"/>
      <c r="J399" s="39"/>
      <c r="K399" s="39"/>
      <c r="L399" s="43"/>
      <c r="M399" s="235"/>
      <c r="N399" s="236"/>
      <c r="O399" s="90"/>
      <c r="P399" s="90"/>
      <c r="Q399" s="90"/>
      <c r="R399" s="90"/>
      <c r="S399" s="90"/>
      <c r="T399" s="91"/>
      <c r="U399" s="37"/>
      <c r="V399" s="37"/>
      <c r="W399" s="37"/>
      <c r="X399" s="37"/>
      <c r="Y399" s="37"/>
      <c r="Z399" s="37"/>
      <c r="AA399" s="37"/>
      <c r="AB399" s="37"/>
      <c r="AC399" s="37"/>
      <c r="AD399" s="37"/>
      <c r="AE399" s="37"/>
      <c r="AT399" s="16" t="s">
        <v>130</v>
      </c>
      <c r="AU399" s="16" t="s">
        <v>125</v>
      </c>
    </row>
    <row r="400" s="13" customFormat="1">
      <c r="A400" s="13"/>
      <c r="B400" s="237"/>
      <c r="C400" s="238"/>
      <c r="D400" s="232" t="s">
        <v>145</v>
      </c>
      <c r="E400" s="239" t="s">
        <v>1</v>
      </c>
      <c r="F400" s="240" t="s">
        <v>527</v>
      </c>
      <c r="G400" s="238"/>
      <c r="H400" s="241">
        <v>818.55000000000007</v>
      </c>
      <c r="I400" s="242"/>
      <c r="J400" s="238"/>
      <c r="K400" s="238"/>
      <c r="L400" s="243"/>
      <c r="M400" s="244"/>
      <c r="N400" s="245"/>
      <c r="O400" s="245"/>
      <c r="P400" s="245"/>
      <c r="Q400" s="245"/>
      <c r="R400" s="245"/>
      <c r="S400" s="245"/>
      <c r="T400" s="246"/>
      <c r="U400" s="13"/>
      <c r="V400" s="13"/>
      <c r="W400" s="13"/>
      <c r="X400" s="13"/>
      <c r="Y400" s="13"/>
      <c r="Z400" s="13"/>
      <c r="AA400" s="13"/>
      <c r="AB400" s="13"/>
      <c r="AC400" s="13"/>
      <c r="AD400" s="13"/>
      <c r="AE400" s="13"/>
      <c r="AT400" s="247" t="s">
        <v>145</v>
      </c>
      <c r="AU400" s="247" t="s">
        <v>125</v>
      </c>
      <c r="AV400" s="13" t="s">
        <v>82</v>
      </c>
      <c r="AW400" s="13" t="s">
        <v>31</v>
      </c>
      <c r="AX400" s="13" t="s">
        <v>73</v>
      </c>
      <c r="AY400" s="247" t="s">
        <v>122</v>
      </c>
    </row>
    <row r="401" s="14" customFormat="1">
      <c r="A401" s="14"/>
      <c r="B401" s="248"/>
      <c r="C401" s="249"/>
      <c r="D401" s="232" t="s">
        <v>145</v>
      </c>
      <c r="E401" s="250" t="s">
        <v>1</v>
      </c>
      <c r="F401" s="251" t="s">
        <v>147</v>
      </c>
      <c r="G401" s="249"/>
      <c r="H401" s="252">
        <v>818.55000000000007</v>
      </c>
      <c r="I401" s="253"/>
      <c r="J401" s="249"/>
      <c r="K401" s="249"/>
      <c r="L401" s="254"/>
      <c r="M401" s="255"/>
      <c r="N401" s="256"/>
      <c r="O401" s="256"/>
      <c r="P401" s="256"/>
      <c r="Q401" s="256"/>
      <c r="R401" s="256"/>
      <c r="S401" s="256"/>
      <c r="T401" s="257"/>
      <c r="U401" s="14"/>
      <c r="V401" s="14"/>
      <c r="W401" s="14"/>
      <c r="X401" s="14"/>
      <c r="Y401" s="14"/>
      <c r="Z401" s="14"/>
      <c r="AA401" s="14"/>
      <c r="AB401" s="14"/>
      <c r="AC401" s="14"/>
      <c r="AD401" s="14"/>
      <c r="AE401" s="14"/>
      <c r="AT401" s="258" t="s">
        <v>145</v>
      </c>
      <c r="AU401" s="258" t="s">
        <v>125</v>
      </c>
      <c r="AV401" s="14" t="s">
        <v>121</v>
      </c>
      <c r="AW401" s="14" t="s">
        <v>31</v>
      </c>
      <c r="AX401" s="14" t="s">
        <v>80</v>
      </c>
      <c r="AY401" s="258" t="s">
        <v>122</v>
      </c>
    </row>
    <row r="402" s="12" customFormat="1" ht="20.88" customHeight="1">
      <c r="A402" s="12"/>
      <c r="B402" s="202"/>
      <c r="C402" s="203"/>
      <c r="D402" s="204" t="s">
        <v>72</v>
      </c>
      <c r="E402" s="216" t="s">
        <v>528</v>
      </c>
      <c r="F402" s="216" t="s">
        <v>529</v>
      </c>
      <c r="G402" s="203"/>
      <c r="H402" s="203"/>
      <c r="I402" s="206"/>
      <c r="J402" s="217">
        <f>BK402</f>
        <v>0</v>
      </c>
      <c r="K402" s="203"/>
      <c r="L402" s="208"/>
      <c r="M402" s="209"/>
      <c r="N402" s="210"/>
      <c r="O402" s="210"/>
      <c r="P402" s="211">
        <f>SUM(P403:P406)</f>
        <v>0</v>
      </c>
      <c r="Q402" s="210"/>
      <c r="R402" s="211">
        <f>SUM(R403:R406)</f>
        <v>0</v>
      </c>
      <c r="S402" s="210"/>
      <c r="T402" s="212">
        <f>SUM(T403:T406)</f>
        <v>0</v>
      </c>
      <c r="U402" s="12"/>
      <c r="V402" s="12"/>
      <c r="W402" s="12"/>
      <c r="X402" s="12"/>
      <c r="Y402" s="12"/>
      <c r="Z402" s="12"/>
      <c r="AA402" s="12"/>
      <c r="AB402" s="12"/>
      <c r="AC402" s="12"/>
      <c r="AD402" s="12"/>
      <c r="AE402" s="12"/>
      <c r="AR402" s="213" t="s">
        <v>80</v>
      </c>
      <c r="AT402" s="214" t="s">
        <v>72</v>
      </c>
      <c r="AU402" s="214" t="s">
        <v>82</v>
      </c>
      <c r="AY402" s="213" t="s">
        <v>122</v>
      </c>
      <c r="BK402" s="215">
        <f>SUM(BK403:BK406)</f>
        <v>0</v>
      </c>
    </row>
    <row r="403" s="2" customFormat="1" ht="44.25" customHeight="1">
      <c r="A403" s="37"/>
      <c r="B403" s="38"/>
      <c r="C403" s="218" t="s">
        <v>530</v>
      </c>
      <c r="D403" s="218" t="s">
        <v>126</v>
      </c>
      <c r="E403" s="219" t="s">
        <v>531</v>
      </c>
      <c r="F403" s="220" t="s">
        <v>532</v>
      </c>
      <c r="G403" s="221" t="s">
        <v>255</v>
      </c>
      <c r="H403" s="222">
        <v>182.30099999999999</v>
      </c>
      <c r="I403" s="223"/>
      <c r="J403" s="224">
        <f>ROUND(I403*H403,2)</f>
        <v>0</v>
      </c>
      <c r="K403" s="225"/>
      <c r="L403" s="43"/>
      <c r="M403" s="226" t="s">
        <v>1</v>
      </c>
      <c r="N403" s="227" t="s">
        <v>38</v>
      </c>
      <c r="O403" s="90"/>
      <c r="P403" s="228">
        <f>O403*H403</f>
        <v>0</v>
      </c>
      <c r="Q403" s="228">
        <v>0</v>
      </c>
      <c r="R403" s="228">
        <f>Q403*H403</f>
        <v>0</v>
      </c>
      <c r="S403" s="228">
        <v>0</v>
      </c>
      <c r="T403" s="229">
        <f>S403*H403</f>
        <v>0</v>
      </c>
      <c r="U403" s="37"/>
      <c r="V403" s="37"/>
      <c r="W403" s="37"/>
      <c r="X403" s="37"/>
      <c r="Y403" s="37"/>
      <c r="Z403" s="37"/>
      <c r="AA403" s="37"/>
      <c r="AB403" s="37"/>
      <c r="AC403" s="37"/>
      <c r="AD403" s="37"/>
      <c r="AE403" s="37"/>
      <c r="AR403" s="230" t="s">
        <v>121</v>
      </c>
      <c r="AT403" s="230" t="s">
        <v>126</v>
      </c>
      <c r="AU403" s="230" t="s">
        <v>125</v>
      </c>
      <c r="AY403" s="16" t="s">
        <v>122</v>
      </c>
      <c r="BE403" s="231">
        <f>IF(N403="základní",J403,0)</f>
        <v>0</v>
      </c>
      <c r="BF403" s="231">
        <f>IF(N403="snížená",J403,0)</f>
        <v>0</v>
      </c>
      <c r="BG403" s="231">
        <f>IF(N403="zákl. přenesená",J403,0)</f>
        <v>0</v>
      </c>
      <c r="BH403" s="231">
        <f>IF(N403="sníž. přenesená",J403,0)</f>
        <v>0</v>
      </c>
      <c r="BI403" s="231">
        <f>IF(N403="nulová",J403,0)</f>
        <v>0</v>
      </c>
      <c r="BJ403" s="16" t="s">
        <v>80</v>
      </c>
      <c r="BK403" s="231">
        <f>ROUND(I403*H403,2)</f>
        <v>0</v>
      </c>
      <c r="BL403" s="16" t="s">
        <v>121</v>
      </c>
      <c r="BM403" s="230" t="s">
        <v>533</v>
      </c>
    </row>
    <row r="404" s="2" customFormat="1">
      <c r="A404" s="37"/>
      <c r="B404" s="38"/>
      <c r="C404" s="39"/>
      <c r="D404" s="232" t="s">
        <v>130</v>
      </c>
      <c r="E404" s="39"/>
      <c r="F404" s="233" t="s">
        <v>532</v>
      </c>
      <c r="G404" s="39"/>
      <c r="H404" s="39"/>
      <c r="I404" s="234"/>
      <c r="J404" s="39"/>
      <c r="K404" s="39"/>
      <c r="L404" s="43"/>
      <c r="M404" s="235"/>
      <c r="N404" s="236"/>
      <c r="O404" s="90"/>
      <c r="P404" s="90"/>
      <c r="Q404" s="90"/>
      <c r="R404" s="90"/>
      <c r="S404" s="90"/>
      <c r="T404" s="91"/>
      <c r="U404" s="37"/>
      <c r="V404" s="37"/>
      <c r="W404" s="37"/>
      <c r="X404" s="37"/>
      <c r="Y404" s="37"/>
      <c r="Z404" s="37"/>
      <c r="AA404" s="37"/>
      <c r="AB404" s="37"/>
      <c r="AC404" s="37"/>
      <c r="AD404" s="37"/>
      <c r="AE404" s="37"/>
      <c r="AT404" s="16" t="s">
        <v>130</v>
      </c>
      <c r="AU404" s="16" t="s">
        <v>125</v>
      </c>
    </row>
    <row r="405" s="2" customFormat="1" ht="49.05" customHeight="1">
      <c r="A405" s="37"/>
      <c r="B405" s="38"/>
      <c r="C405" s="218" t="s">
        <v>366</v>
      </c>
      <c r="D405" s="218" t="s">
        <v>126</v>
      </c>
      <c r="E405" s="219" t="s">
        <v>534</v>
      </c>
      <c r="F405" s="220" t="s">
        <v>535</v>
      </c>
      <c r="G405" s="221" t="s">
        <v>255</v>
      </c>
      <c r="H405" s="222">
        <v>1191.656</v>
      </c>
      <c r="I405" s="223"/>
      <c r="J405" s="224">
        <f>ROUND(I405*H405,2)</f>
        <v>0</v>
      </c>
      <c r="K405" s="225"/>
      <c r="L405" s="43"/>
      <c r="M405" s="226" t="s">
        <v>1</v>
      </c>
      <c r="N405" s="227" t="s">
        <v>38</v>
      </c>
      <c r="O405" s="90"/>
      <c r="P405" s="228">
        <f>O405*H405</f>
        <v>0</v>
      </c>
      <c r="Q405" s="228">
        <v>0</v>
      </c>
      <c r="R405" s="228">
        <f>Q405*H405</f>
        <v>0</v>
      </c>
      <c r="S405" s="228">
        <v>0</v>
      </c>
      <c r="T405" s="229">
        <f>S405*H405</f>
        <v>0</v>
      </c>
      <c r="U405" s="37"/>
      <c r="V405" s="37"/>
      <c r="W405" s="37"/>
      <c r="X405" s="37"/>
      <c r="Y405" s="37"/>
      <c r="Z405" s="37"/>
      <c r="AA405" s="37"/>
      <c r="AB405" s="37"/>
      <c r="AC405" s="37"/>
      <c r="AD405" s="37"/>
      <c r="AE405" s="37"/>
      <c r="AR405" s="230" t="s">
        <v>121</v>
      </c>
      <c r="AT405" s="230" t="s">
        <v>126</v>
      </c>
      <c r="AU405" s="230" t="s">
        <v>125</v>
      </c>
      <c r="AY405" s="16" t="s">
        <v>122</v>
      </c>
      <c r="BE405" s="231">
        <f>IF(N405="základní",J405,0)</f>
        <v>0</v>
      </c>
      <c r="BF405" s="231">
        <f>IF(N405="snížená",J405,0)</f>
        <v>0</v>
      </c>
      <c r="BG405" s="231">
        <f>IF(N405="zákl. přenesená",J405,0)</f>
        <v>0</v>
      </c>
      <c r="BH405" s="231">
        <f>IF(N405="sníž. přenesená",J405,0)</f>
        <v>0</v>
      </c>
      <c r="BI405" s="231">
        <f>IF(N405="nulová",J405,0)</f>
        <v>0</v>
      </c>
      <c r="BJ405" s="16" t="s">
        <v>80</v>
      </c>
      <c r="BK405" s="231">
        <f>ROUND(I405*H405,2)</f>
        <v>0</v>
      </c>
      <c r="BL405" s="16" t="s">
        <v>121</v>
      </c>
      <c r="BM405" s="230" t="s">
        <v>536</v>
      </c>
    </row>
    <row r="406" s="2" customFormat="1">
      <c r="A406" s="37"/>
      <c r="B406" s="38"/>
      <c r="C406" s="39"/>
      <c r="D406" s="232" t="s">
        <v>130</v>
      </c>
      <c r="E406" s="39"/>
      <c r="F406" s="233" t="s">
        <v>535</v>
      </c>
      <c r="G406" s="39"/>
      <c r="H406" s="39"/>
      <c r="I406" s="234"/>
      <c r="J406" s="39"/>
      <c r="K406" s="39"/>
      <c r="L406" s="43"/>
      <c r="M406" s="235"/>
      <c r="N406" s="236"/>
      <c r="O406" s="90"/>
      <c r="P406" s="90"/>
      <c r="Q406" s="90"/>
      <c r="R406" s="90"/>
      <c r="S406" s="90"/>
      <c r="T406" s="91"/>
      <c r="U406" s="37"/>
      <c r="V406" s="37"/>
      <c r="W406" s="37"/>
      <c r="X406" s="37"/>
      <c r="Y406" s="37"/>
      <c r="Z406" s="37"/>
      <c r="AA406" s="37"/>
      <c r="AB406" s="37"/>
      <c r="AC406" s="37"/>
      <c r="AD406" s="37"/>
      <c r="AE406" s="37"/>
      <c r="AT406" s="16" t="s">
        <v>130</v>
      </c>
      <c r="AU406" s="16" t="s">
        <v>125</v>
      </c>
    </row>
    <row r="407" s="12" customFormat="1" ht="25.92" customHeight="1">
      <c r="A407" s="12"/>
      <c r="B407" s="202"/>
      <c r="C407" s="203"/>
      <c r="D407" s="204" t="s">
        <v>72</v>
      </c>
      <c r="E407" s="205" t="s">
        <v>162</v>
      </c>
      <c r="F407" s="205" t="s">
        <v>537</v>
      </c>
      <c r="G407" s="203"/>
      <c r="H407" s="203"/>
      <c r="I407" s="206"/>
      <c r="J407" s="207">
        <f>BK407</f>
        <v>0</v>
      </c>
      <c r="K407" s="203"/>
      <c r="L407" s="208"/>
      <c r="M407" s="209"/>
      <c r="N407" s="210"/>
      <c r="O407" s="210"/>
      <c r="P407" s="211">
        <f>P408</f>
        <v>0</v>
      </c>
      <c r="Q407" s="210"/>
      <c r="R407" s="211">
        <f>R408</f>
        <v>0</v>
      </c>
      <c r="S407" s="210"/>
      <c r="T407" s="212">
        <f>T408</f>
        <v>0</v>
      </c>
      <c r="U407" s="12"/>
      <c r="V407" s="12"/>
      <c r="W407" s="12"/>
      <c r="X407" s="12"/>
      <c r="Y407" s="12"/>
      <c r="Z407" s="12"/>
      <c r="AA407" s="12"/>
      <c r="AB407" s="12"/>
      <c r="AC407" s="12"/>
      <c r="AD407" s="12"/>
      <c r="AE407" s="12"/>
      <c r="AR407" s="213" t="s">
        <v>125</v>
      </c>
      <c r="AT407" s="214" t="s">
        <v>72</v>
      </c>
      <c r="AU407" s="214" t="s">
        <v>73</v>
      </c>
      <c r="AY407" s="213" t="s">
        <v>122</v>
      </c>
      <c r="BK407" s="215">
        <f>BK408</f>
        <v>0</v>
      </c>
    </row>
    <row r="408" s="12" customFormat="1" ht="22.8" customHeight="1">
      <c r="A408" s="12"/>
      <c r="B408" s="202"/>
      <c r="C408" s="203"/>
      <c r="D408" s="204" t="s">
        <v>72</v>
      </c>
      <c r="E408" s="216" t="s">
        <v>538</v>
      </c>
      <c r="F408" s="216" t="s">
        <v>539</v>
      </c>
      <c r="G408" s="203"/>
      <c r="H408" s="203"/>
      <c r="I408" s="206"/>
      <c r="J408" s="217">
        <f>BK408</f>
        <v>0</v>
      </c>
      <c r="K408" s="203"/>
      <c r="L408" s="208"/>
      <c r="M408" s="209"/>
      <c r="N408" s="210"/>
      <c r="O408" s="210"/>
      <c r="P408" s="211">
        <f>SUM(P409:P412)</f>
        <v>0</v>
      </c>
      <c r="Q408" s="210"/>
      <c r="R408" s="211">
        <f>SUM(R409:R412)</f>
        <v>0</v>
      </c>
      <c r="S408" s="210"/>
      <c r="T408" s="212">
        <f>SUM(T409:T412)</f>
        <v>0</v>
      </c>
      <c r="U408" s="12"/>
      <c r="V408" s="12"/>
      <c r="W408" s="12"/>
      <c r="X408" s="12"/>
      <c r="Y408" s="12"/>
      <c r="Z408" s="12"/>
      <c r="AA408" s="12"/>
      <c r="AB408" s="12"/>
      <c r="AC408" s="12"/>
      <c r="AD408" s="12"/>
      <c r="AE408" s="12"/>
      <c r="AR408" s="213" t="s">
        <v>125</v>
      </c>
      <c r="AT408" s="214" t="s">
        <v>72</v>
      </c>
      <c r="AU408" s="214" t="s">
        <v>80</v>
      </c>
      <c r="AY408" s="213" t="s">
        <v>122</v>
      </c>
      <c r="BK408" s="215">
        <f>SUM(BK409:BK412)</f>
        <v>0</v>
      </c>
    </row>
    <row r="409" s="2" customFormat="1" ht="55.5" customHeight="1">
      <c r="A409" s="37"/>
      <c r="B409" s="38"/>
      <c r="C409" s="218" t="s">
        <v>305</v>
      </c>
      <c r="D409" s="218" t="s">
        <v>126</v>
      </c>
      <c r="E409" s="219" t="s">
        <v>540</v>
      </c>
      <c r="F409" s="220" t="s">
        <v>541</v>
      </c>
      <c r="G409" s="221" t="s">
        <v>165</v>
      </c>
      <c r="H409" s="222">
        <v>6</v>
      </c>
      <c r="I409" s="223"/>
      <c r="J409" s="224">
        <f>ROUND(I409*H409,2)</f>
        <v>0</v>
      </c>
      <c r="K409" s="225"/>
      <c r="L409" s="43"/>
      <c r="M409" s="226" t="s">
        <v>1</v>
      </c>
      <c r="N409" s="227" t="s">
        <v>38</v>
      </c>
      <c r="O409" s="90"/>
      <c r="P409" s="228">
        <f>O409*H409</f>
        <v>0</v>
      </c>
      <c r="Q409" s="228">
        <v>0</v>
      </c>
      <c r="R409" s="228">
        <f>Q409*H409</f>
        <v>0</v>
      </c>
      <c r="S409" s="228">
        <v>0</v>
      </c>
      <c r="T409" s="229">
        <f>S409*H409</f>
        <v>0</v>
      </c>
      <c r="U409" s="37"/>
      <c r="V409" s="37"/>
      <c r="W409" s="37"/>
      <c r="X409" s="37"/>
      <c r="Y409" s="37"/>
      <c r="Z409" s="37"/>
      <c r="AA409" s="37"/>
      <c r="AB409" s="37"/>
      <c r="AC409" s="37"/>
      <c r="AD409" s="37"/>
      <c r="AE409" s="37"/>
      <c r="AR409" s="230" t="s">
        <v>272</v>
      </c>
      <c r="AT409" s="230" t="s">
        <v>126</v>
      </c>
      <c r="AU409" s="230" t="s">
        <v>82</v>
      </c>
      <c r="AY409" s="16" t="s">
        <v>122</v>
      </c>
      <c r="BE409" s="231">
        <f>IF(N409="základní",J409,0)</f>
        <v>0</v>
      </c>
      <c r="BF409" s="231">
        <f>IF(N409="snížená",J409,0)</f>
        <v>0</v>
      </c>
      <c r="BG409" s="231">
        <f>IF(N409="zákl. přenesená",J409,0)</f>
        <v>0</v>
      </c>
      <c r="BH409" s="231">
        <f>IF(N409="sníž. přenesená",J409,0)</f>
        <v>0</v>
      </c>
      <c r="BI409" s="231">
        <f>IF(N409="nulová",J409,0)</f>
        <v>0</v>
      </c>
      <c r="BJ409" s="16" t="s">
        <v>80</v>
      </c>
      <c r="BK409" s="231">
        <f>ROUND(I409*H409,2)</f>
        <v>0</v>
      </c>
      <c r="BL409" s="16" t="s">
        <v>272</v>
      </c>
      <c r="BM409" s="230" t="s">
        <v>542</v>
      </c>
    </row>
    <row r="410" s="2" customFormat="1">
      <c r="A410" s="37"/>
      <c r="B410" s="38"/>
      <c r="C410" s="39"/>
      <c r="D410" s="232" t="s">
        <v>130</v>
      </c>
      <c r="E410" s="39"/>
      <c r="F410" s="233" t="s">
        <v>541</v>
      </c>
      <c r="G410" s="39"/>
      <c r="H410" s="39"/>
      <c r="I410" s="234"/>
      <c r="J410" s="39"/>
      <c r="K410" s="39"/>
      <c r="L410" s="43"/>
      <c r="M410" s="235"/>
      <c r="N410" s="236"/>
      <c r="O410" s="90"/>
      <c r="P410" s="90"/>
      <c r="Q410" s="90"/>
      <c r="R410" s="90"/>
      <c r="S410" s="90"/>
      <c r="T410" s="91"/>
      <c r="U410" s="37"/>
      <c r="V410" s="37"/>
      <c r="W410" s="37"/>
      <c r="X410" s="37"/>
      <c r="Y410" s="37"/>
      <c r="Z410" s="37"/>
      <c r="AA410" s="37"/>
      <c r="AB410" s="37"/>
      <c r="AC410" s="37"/>
      <c r="AD410" s="37"/>
      <c r="AE410" s="37"/>
      <c r="AT410" s="16" t="s">
        <v>130</v>
      </c>
      <c r="AU410" s="16" t="s">
        <v>82</v>
      </c>
    </row>
    <row r="411" s="2" customFormat="1" ht="55.5" customHeight="1">
      <c r="A411" s="37"/>
      <c r="B411" s="38"/>
      <c r="C411" s="218" t="s">
        <v>543</v>
      </c>
      <c r="D411" s="218" t="s">
        <v>126</v>
      </c>
      <c r="E411" s="219" t="s">
        <v>544</v>
      </c>
      <c r="F411" s="220" t="s">
        <v>545</v>
      </c>
      <c r="G411" s="221" t="s">
        <v>165</v>
      </c>
      <c r="H411" s="222">
        <v>4</v>
      </c>
      <c r="I411" s="223"/>
      <c r="J411" s="224">
        <f>ROUND(I411*H411,2)</f>
        <v>0</v>
      </c>
      <c r="K411" s="225"/>
      <c r="L411" s="43"/>
      <c r="M411" s="226" t="s">
        <v>1</v>
      </c>
      <c r="N411" s="227" t="s">
        <v>38</v>
      </c>
      <c r="O411" s="90"/>
      <c r="P411" s="228">
        <f>O411*H411</f>
        <v>0</v>
      </c>
      <c r="Q411" s="228">
        <v>0</v>
      </c>
      <c r="R411" s="228">
        <f>Q411*H411</f>
        <v>0</v>
      </c>
      <c r="S411" s="228">
        <v>0</v>
      </c>
      <c r="T411" s="229">
        <f>S411*H411</f>
        <v>0</v>
      </c>
      <c r="U411" s="37"/>
      <c r="V411" s="37"/>
      <c r="W411" s="37"/>
      <c r="X411" s="37"/>
      <c r="Y411" s="37"/>
      <c r="Z411" s="37"/>
      <c r="AA411" s="37"/>
      <c r="AB411" s="37"/>
      <c r="AC411" s="37"/>
      <c r="AD411" s="37"/>
      <c r="AE411" s="37"/>
      <c r="AR411" s="230" t="s">
        <v>272</v>
      </c>
      <c r="AT411" s="230" t="s">
        <v>126</v>
      </c>
      <c r="AU411" s="230" t="s">
        <v>82</v>
      </c>
      <c r="AY411" s="16" t="s">
        <v>122</v>
      </c>
      <c r="BE411" s="231">
        <f>IF(N411="základní",J411,0)</f>
        <v>0</v>
      </c>
      <c r="BF411" s="231">
        <f>IF(N411="snížená",J411,0)</f>
        <v>0</v>
      </c>
      <c r="BG411" s="231">
        <f>IF(N411="zákl. přenesená",J411,0)</f>
        <v>0</v>
      </c>
      <c r="BH411" s="231">
        <f>IF(N411="sníž. přenesená",J411,0)</f>
        <v>0</v>
      </c>
      <c r="BI411" s="231">
        <f>IF(N411="nulová",J411,0)</f>
        <v>0</v>
      </c>
      <c r="BJ411" s="16" t="s">
        <v>80</v>
      </c>
      <c r="BK411" s="231">
        <f>ROUND(I411*H411,2)</f>
        <v>0</v>
      </c>
      <c r="BL411" s="16" t="s">
        <v>272</v>
      </c>
      <c r="BM411" s="230" t="s">
        <v>546</v>
      </c>
    </row>
    <row r="412" s="2" customFormat="1">
      <c r="A412" s="37"/>
      <c r="B412" s="38"/>
      <c r="C412" s="39"/>
      <c r="D412" s="232" t="s">
        <v>130</v>
      </c>
      <c r="E412" s="39"/>
      <c r="F412" s="233" t="s">
        <v>545</v>
      </c>
      <c r="G412" s="39"/>
      <c r="H412" s="39"/>
      <c r="I412" s="234"/>
      <c r="J412" s="39"/>
      <c r="K412" s="39"/>
      <c r="L412" s="43"/>
      <c r="M412" s="270"/>
      <c r="N412" s="271"/>
      <c r="O412" s="272"/>
      <c r="P412" s="272"/>
      <c r="Q412" s="272"/>
      <c r="R412" s="272"/>
      <c r="S412" s="272"/>
      <c r="T412" s="273"/>
      <c r="U412" s="37"/>
      <c r="V412" s="37"/>
      <c r="W412" s="37"/>
      <c r="X412" s="37"/>
      <c r="Y412" s="37"/>
      <c r="Z412" s="37"/>
      <c r="AA412" s="37"/>
      <c r="AB412" s="37"/>
      <c r="AC412" s="37"/>
      <c r="AD412" s="37"/>
      <c r="AE412" s="37"/>
      <c r="AT412" s="16" t="s">
        <v>130</v>
      </c>
      <c r="AU412" s="16" t="s">
        <v>82</v>
      </c>
    </row>
    <row r="413" s="2" customFormat="1" ht="6.96" customHeight="1">
      <c r="A413" s="37"/>
      <c r="B413" s="65"/>
      <c r="C413" s="66"/>
      <c r="D413" s="66"/>
      <c r="E413" s="66"/>
      <c r="F413" s="66"/>
      <c r="G413" s="66"/>
      <c r="H413" s="66"/>
      <c r="I413" s="66"/>
      <c r="J413" s="66"/>
      <c r="K413" s="66"/>
      <c r="L413" s="43"/>
      <c r="M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  <c r="AA413" s="37"/>
      <c r="AB413" s="37"/>
      <c r="AC413" s="37"/>
      <c r="AD413" s="37"/>
      <c r="AE413" s="37"/>
    </row>
  </sheetData>
  <sheetProtection sheet="1" autoFilter="0" formatColumns="0" formatRows="0" objects="1" scenarios="1" spinCount="100000" saltValue="8iUkwaU7a0ij434/c35u+g/gpkiSzWwfrhWfrMbgwQc2bnjZGFA3ZTLYlWEQCKDBoqbA9niIAXnqa3r0w0zvYg==" hashValue="YXtgJByeHhRrMl1WwGIpjsMakL3yp2L3Ns0KQzLolM/938RTJxHJIs6tpPYztdHJG9CY6r8farvKPtjp22vwyw==" algorithmName="SHA-512" password="CC35"/>
  <autoFilter ref="C128:K412"/>
  <mergeCells count="9">
    <mergeCell ref="E7:H7"/>
    <mergeCell ref="E9:H9"/>
    <mergeCell ref="E18:H18"/>
    <mergeCell ref="E27:H27"/>
    <mergeCell ref="E85:H85"/>
    <mergeCell ref="E87:H87"/>
    <mergeCell ref="E119:H119"/>
    <mergeCell ref="E121:H121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6" t="s">
        <v>85</v>
      </c>
    </row>
    <row r="3" s="1" customFormat="1" ht="6.96" customHeight="1">
      <c r="B3" s="135"/>
      <c r="C3" s="136"/>
      <c r="D3" s="136"/>
      <c r="E3" s="136"/>
      <c r="F3" s="136"/>
      <c r="G3" s="136"/>
      <c r="H3" s="136"/>
      <c r="I3" s="136"/>
      <c r="J3" s="136"/>
      <c r="K3" s="136"/>
      <c r="L3" s="19"/>
      <c r="AT3" s="16" t="s">
        <v>82</v>
      </c>
    </row>
    <row r="4" s="1" customFormat="1" ht="24.96" customHeight="1">
      <c r="B4" s="19"/>
      <c r="D4" s="137" t="s">
        <v>86</v>
      </c>
      <c r="L4" s="19"/>
      <c r="M4" s="138" t="s">
        <v>10</v>
      </c>
      <c r="AT4" s="16" t="s">
        <v>4</v>
      </c>
    </row>
    <row r="5" s="1" customFormat="1" ht="6.96" customHeight="1">
      <c r="B5" s="19"/>
      <c r="L5" s="19"/>
    </row>
    <row r="6" s="1" customFormat="1" ht="12" customHeight="1">
      <c r="B6" s="19"/>
      <c r="D6" s="139" t="s">
        <v>16</v>
      </c>
      <c r="L6" s="19"/>
    </row>
    <row r="7" s="1" customFormat="1" ht="16.5" customHeight="1">
      <c r="B7" s="19"/>
      <c r="E7" s="140" t="str">
        <f>'Rekapitulace stavby'!K6</f>
        <v>001 - Propojení vodárenských soustav Benátky - Houserovka (1)</v>
      </c>
      <c r="F7" s="139"/>
      <c r="G7" s="139"/>
      <c r="H7" s="139"/>
      <c r="L7" s="19"/>
    </row>
    <row r="8" s="2" customFormat="1" ht="12" customHeight="1">
      <c r="A8" s="37"/>
      <c r="B8" s="43"/>
      <c r="C8" s="37"/>
      <c r="D8" s="139" t="s">
        <v>87</v>
      </c>
      <c r="E8" s="37"/>
      <c r="F8" s="37"/>
      <c r="G8" s="37"/>
      <c r="H8" s="37"/>
      <c r="I8" s="37"/>
      <c r="J8" s="37"/>
      <c r="K8" s="37"/>
      <c r="L8" s="62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16.5" customHeight="1">
      <c r="A9" s="37"/>
      <c r="B9" s="43"/>
      <c r="C9" s="37"/>
      <c r="D9" s="37"/>
      <c r="E9" s="141" t="s">
        <v>547</v>
      </c>
      <c r="F9" s="37"/>
      <c r="G9" s="37"/>
      <c r="H9" s="37"/>
      <c r="I9" s="37"/>
      <c r="J9" s="37"/>
      <c r="K9" s="37"/>
      <c r="L9" s="62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>
      <c r="A10" s="37"/>
      <c r="B10" s="43"/>
      <c r="C10" s="37"/>
      <c r="D10" s="37"/>
      <c r="E10" s="37"/>
      <c r="F10" s="37"/>
      <c r="G10" s="37"/>
      <c r="H10" s="37"/>
      <c r="I10" s="37"/>
      <c r="J10" s="37"/>
      <c r="K10" s="37"/>
      <c r="L10" s="62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2" customHeight="1">
      <c r="A11" s="37"/>
      <c r="B11" s="43"/>
      <c r="C11" s="37"/>
      <c r="D11" s="139" t="s">
        <v>18</v>
      </c>
      <c r="E11" s="37"/>
      <c r="F11" s="142" t="s">
        <v>1</v>
      </c>
      <c r="G11" s="37"/>
      <c r="H11" s="37"/>
      <c r="I11" s="139" t="s">
        <v>19</v>
      </c>
      <c r="J11" s="142" t="s">
        <v>1</v>
      </c>
      <c r="K11" s="37"/>
      <c r="L11" s="62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43"/>
      <c r="C12" s="37"/>
      <c r="D12" s="139" t="s">
        <v>20</v>
      </c>
      <c r="E12" s="37"/>
      <c r="F12" s="142" t="s">
        <v>21</v>
      </c>
      <c r="G12" s="37"/>
      <c r="H12" s="37"/>
      <c r="I12" s="139" t="s">
        <v>22</v>
      </c>
      <c r="J12" s="143" t="str">
        <f>'Rekapitulace stavby'!AN8</f>
        <v>12. 8. 2024</v>
      </c>
      <c r="K12" s="37"/>
      <c r="L12" s="62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0.8" customHeight="1">
      <c r="A13" s="37"/>
      <c r="B13" s="43"/>
      <c r="C13" s="37"/>
      <c r="D13" s="37"/>
      <c r="E13" s="37"/>
      <c r="F13" s="37"/>
      <c r="G13" s="37"/>
      <c r="H13" s="37"/>
      <c r="I13" s="37"/>
      <c r="J13" s="37"/>
      <c r="K13" s="37"/>
      <c r="L13" s="62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43"/>
      <c r="C14" s="37"/>
      <c r="D14" s="139" t="s">
        <v>24</v>
      </c>
      <c r="E14" s="37"/>
      <c r="F14" s="37"/>
      <c r="G14" s="37"/>
      <c r="H14" s="37"/>
      <c r="I14" s="139" t="s">
        <v>25</v>
      </c>
      <c r="J14" s="142" t="str">
        <f>IF('Rekapitulace stavby'!AN10="","",'Rekapitulace stavby'!AN10)</f>
        <v/>
      </c>
      <c r="K14" s="37"/>
      <c r="L14" s="62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8" customHeight="1">
      <c r="A15" s="37"/>
      <c r="B15" s="43"/>
      <c r="C15" s="37"/>
      <c r="D15" s="37"/>
      <c r="E15" s="142" t="str">
        <f>IF('Rekapitulace stavby'!E11="","",'Rekapitulace stavby'!E11)</f>
        <v xml:space="preserve"> </v>
      </c>
      <c r="F15" s="37"/>
      <c r="G15" s="37"/>
      <c r="H15" s="37"/>
      <c r="I15" s="139" t="s">
        <v>26</v>
      </c>
      <c r="J15" s="142" t="str">
        <f>IF('Rekapitulace stavby'!AN11="","",'Rekapitulace stavby'!AN11)</f>
        <v/>
      </c>
      <c r="K15" s="37"/>
      <c r="L15" s="62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6.96" customHeight="1">
      <c r="A16" s="37"/>
      <c r="B16" s="43"/>
      <c r="C16" s="37"/>
      <c r="D16" s="37"/>
      <c r="E16" s="37"/>
      <c r="F16" s="37"/>
      <c r="G16" s="37"/>
      <c r="H16" s="37"/>
      <c r="I16" s="37"/>
      <c r="J16" s="37"/>
      <c r="K16" s="37"/>
      <c r="L16" s="62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2" customHeight="1">
      <c r="A17" s="37"/>
      <c r="B17" s="43"/>
      <c r="C17" s="37"/>
      <c r="D17" s="139" t="s">
        <v>27</v>
      </c>
      <c r="E17" s="37"/>
      <c r="F17" s="37"/>
      <c r="G17" s="37"/>
      <c r="H17" s="37"/>
      <c r="I17" s="139" t="s">
        <v>25</v>
      </c>
      <c r="J17" s="32" t="str">
        <f>'Rekapitulace stavby'!AN13</f>
        <v>Vyplň údaj</v>
      </c>
      <c r="K17" s="37"/>
      <c r="L17" s="62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8" customHeight="1">
      <c r="A18" s="37"/>
      <c r="B18" s="43"/>
      <c r="C18" s="37"/>
      <c r="D18" s="37"/>
      <c r="E18" s="32" t="str">
        <f>'Rekapitulace stavby'!E14</f>
        <v>Vyplň údaj</v>
      </c>
      <c r="F18" s="142"/>
      <c r="G18" s="142"/>
      <c r="H18" s="142"/>
      <c r="I18" s="139" t="s">
        <v>26</v>
      </c>
      <c r="J18" s="32" t="str">
        <f>'Rekapitulace stavby'!AN14</f>
        <v>Vyplň údaj</v>
      </c>
      <c r="K18" s="37"/>
      <c r="L18" s="62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6.96" customHeight="1">
      <c r="A19" s="37"/>
      <c r="B19" s="43"/>
      <c r="C19" s="37"/>
      <c r="D19" s="37"/>
      <c r="E19" s="37"/>
      <c r="F19" s="37"/>
      <c r="G19" s="37"/>
      <c r="H19" s="37"/>
      <c r="I19" s="37"/>
      <c r="J19" s="37"/>
      <c r="K19" s="37"/>
      <c r="L19" s="62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2" customHeight="1">
      <c r="A20" s="37"/>
      <c r="B20" s="43"/>
      <c r="C20" s="37"/>
      <c r="D20" s="139" t="s">
        <v>29</v>
      </c>
      <c r="E20" s="37"/>
      <c r="F20" s="37"/>
      <c r="G20" s="37"/>
      <c r="H20" s="37"/>
      <c r="I20" s="139" t="s">
        <v>25</v>
      </c>
      <c r="J20" s="142" t="str">
        <f>IF('Rekapitulace stavby'!AN16="","",'Rekapitulace stavby'!AN16)</f>
        <v/>
      </c>
      <c r="K20" s="37"/>
      <c r="L20" s="62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8" customHeight="1">
      <c r="A21" s="37"/>
      <c r="B21" s="43"/>
      <c r="C21" s="37"/>
      <c r="D21" s="37"/>
      <c r="E21" s="142" t="str">
        <f>IF('Rekapitulace stavby'!E17="","",'Rekapitulace stavby'!E17)</f>
        <v xml:space="preserve"> </v>
      </c>
      <c r="F21" s="37"/>
      <c r="G21" s="37"/>
      <c r="H21" s="37"/>
      <c r="I21" s="139" t="s">
        <v>26</v>
      </c>
      <c r="J21" s="142" t="str">
        <f>IF('Rekapitulace stavby'!AN17="","",'Rekapitulace stavby'!AN17)</f>
        <v/>
      </c>
      <c r="K21" s="37"/>
      <c r="L21" s="62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6.96" customHeight="1">
      <c r="A22" s="37"/>
      <c r="B22" s="43"/>
      <c r="C22" s="37"/>
      <c r="D22" s="37"/>
      <c r="E22" s="37"/>
      <c r="F22" s="37"/>
      <c r="G22" s="37"/>
      <c r="H22" s="37"/>
      <c r="I22" s="37"/>
      <c r="J22" s="37"/>
      <c r="K22" s="37"/>
      <c r="L22" s="62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2" customHeight="1">
      <c r="A23" s="37"/>
      <c r="B23" s="43"/>
      <c r="C23" s="37"/>
      <c r="D23" s="139" t="s">
        <v>30</v>
      </c>
      <c r="E23" s="37"/>
      <c r="F23" s="37"/>
      <c r="G23" s="37"/>
      <c r="H23" s="37"/>
      <c r="I23" s="139" t="s">
        <v>25</v>
      </c>
      <c r="J23" s="142" t="str">
        <f>IF('Rekapitulace stavby'!AN19="","",'Rekapitulace stavby'!AN19)</f>
        <v/>
      </c>
      <c r="K23" s="37"/>
      <c r="L23" s="62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8" customHeight="1">
      <c r="A24" s="37"/>
      <c r="B24" s="43"/>
      <c r="C24" s="37"/>
      <c r="D24" s="37"/>
      <c r="E24" s="142" t="str">
        <f>IF('Rekapitulace stavby'!E20="","",'Rekapitulace stavby'!E20)</f>
        <v xml:space="preserve"> </v>
      </c>
      <c r="F24" s="37"/>
      <c r="G24" s="37"/>
      <c r="H24" s="37"/>
      <c r="I24" s="139" t="s">
        <v>26</v>
      </c>
      <c r="J24" s="142" t="str">
        <f>IF('Rekapitulace stavby'!AN20="","",'Rekapitulace stavby'!AN20)</f>
        <v/>
      </c>
      <c r="K24" s="37"/>
      <c r="L24" s="62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6.96" customHeight="1">
      <c r="A25" s="37"/>
      <c r="B25" s="43"/>
      <c r="C25" s="37"/>
      <c r="D25" s="37"/>
      <c r="E25" s="37"/>
      <c r="F25" s="37"/>
      <c r="G25" s="37"/>
      <c r="H25" s="37"/>
      <c r="I25" s="37"/>
      <c r="J25" s="37"/>
      <c r="K25" s="37"/>
      <c r="L25" s="62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2" customHeight="1">
      <c r="A26" s="37"/>
      <c r="B26" s="43"/>
      <c r="C26" s="37"/>
      <c r="D26" s="139" t="s">
        <v>32</v>
      </c>
      <c r="E26" s="37"/>
      <c r="F26" s="37"/>
      <c r="G26" s="37"/>
      <c r="H26" s="37"/>
      <c r="I26" s="37"/>
      <c r="J26" s="37"/>
      <c r="K26" s="37"/>
      <c r="L26" s="62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8" customFormat="1" ht="16.5" customHeight="1">
      <c r="A27" s="144"/>
      <c r="B27" s="145"/>
      <c r="C27" s="144"/>
      <c r="D27" s="144"/>
      <c r="E27" s="146" t="s">
        <v>1</v>
      </c>
      <c r="F27" s="146"/>
      <c r="G27" s="146"/>
      <c r="H27" s="146"/>
      <c r="I27" s="144"/>
      <c r="J27" s="144"/>
      <c r="K27" s="144"/>
      <c r="L27" s="147"/>
      <c r="S27" s="144"/>
      <c r="T27" s="144"/>
      <c r="U27" s="144"/>
      <c r="V27" s="144"/>
      <c r="W27" s="144"/>
      <c r="X27" s="144"/>
      <c r="Y27" s="144"/>
      <c r="Z27" s="144"/>
      <c r="AA27" s="144"/>
      <c r="AB27" s="144"/>
      <c r="AC27" s="144"/>
      <c r="AD27" s="144"/>
      <c r="AE27" s="144"/>
    </row>
    <row r="28" s="2" customFormat="1" ht="6.96" customHeight="1">
      <c r="A28" s="37"/>
      <c r="B28" s="43"/>
      <c r="C28" s="37"/>
      <c r="D28" s="37"/>
      <c r="E28" s="37"/>
      <c r="F28" s="37"/>
      <c r="G28" s="37"/>
      <c r="H28" s="37"/>
      <c r="I28" s="37"/>
      <c r="J28" s="37"/>
      <c r="K28" s="37"/>
      <c r="L28" s="62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43"/>
      <c r="C29" s="37"/>
      <c r="D29" s="148"/>
      <c r="E29" s="148"/>
      <c r="F29" s="148"/>
      <c r="G29" s="148"/>
      <c r="H29" s="148"/>
      <c r="I29" s="148"/>
      <c r="J29" s="148"/>
      <c r="K29" s="148"/>
      <c r="L29" s="62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 ht="25.44" customHeight="1">
      <c r="A30" s="37"/>
      <c r="B30" s="43"/>
      <c r="C30" s="37"/>
      <c r="D30" s="149" t="s">
        <v>33</v>
      </c>
      <c r="E30" s="37"/>
      <c r="F30" s="37"/>
      <c r="G30" s="37"/>
      <c r="H30" s="37"/>
      <c r="I30" s="37"/>
      <c r="J30" s="150">
        <f>ROUND(J127, 2)</f>
        <v>0</v>
      </c>
      <c r="K30" s="37"/>
      <c r="L30" s="62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43"/>
      <c r="C31" s="37"/>
      <c r="D31" s="148"/>
      <c r="E31" s="148"/>
      <c r="F31" s="148"/>
      <c r="G31" s="148"/>
      <c r="H31" s="148"/>
      <c r="I31" s="148"/>
      <c r="J31" s="148"/>
      <c r="K31" s="148"/>
      <c r="L31" s="62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14.4" customHeight="1">
      <c r="A32" s="37"/>
      <c r="B32" s="43"/>
      <c r="C32" s="37"/>
      <c r="D32" s="37"/>
      <c r="E32" s="37"/>
      <c r="F32" s="151" t="s">
        <v>35</v>
      </c>
      <c r="G32" s="37"/>
      <c r="H32" s="37"/>
      <c r="I32" s="151" t="s">
        <v>34</v>
      </c>
      <c r="J32" s="151" t="s">
        <v>36</v>
      </c>
      <c r="K32" s="37"/>
      <c r="L32" s="62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14.4" customHeight="1">
      <c r="A33" s="37"/>
      <c r="B33" s="43"/>
      <c r="C33" s="37"/>
      <c r="D33" s="152" t="s">
        <v>37</v>
      </c>
      <c r="E33" s="139" t="s">
        <v>38</v>
      </c>
      <c r="F33" s="153">
        <f>ROUND((SUM(BE127:BE348)),  2)</f>
        <v>0</v>
      </c>
      <c r="G33" s="37"/>
      <c r="H33" s="37"/>
      <c r="I33" s="154">
        <v>0.20999999999999999</v>
      </c>
      <c r="J33" s="153">
        <f>ROUND(((SUM(BE127:BE348))*I33),  2)</f>
        <v>0</v>
      </c>
      <c r="K33" s="37"/>
      <c r="L33" s="62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43"/>
      <c r="C34" s="37"/>
      <c r="D34" s="37"/>
      <c r="E34" s="139" t="s">
        <v>39</v>
      </c>
      <c r="F34" s="153">
        <f>ROUND((SUM(BF127:BF348)),  2)</f>
        <v>0</v>
      </c>
      <c r="G34" s="37"/>
      <c r="H34" s="37"/>
      <c r="I34" s="154">
        <v>0.12</v>
      </c>
      <c r="J34" s="153">
        <f>ROUND(((SUM(BF127:BF348))*I34),  2)</f>
        <v>0</v>
      </c>
      <c r="K34" s="37"/>
      <c r="L34" s="62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hidden="1" s="2" customFormat="1" ht="14.4" customHeight="1">
      <c r="A35" s="37"/>
      <c r="B35" s="43"/>
      <c r="C35" s="37"/>
      <c r="D35" s="37"/>
      <c r="E35" s="139" t="s">
        <v>40</v>
      </c>
      <c r="F35" s="153">
        <f>ROUND((SUM(BG127:BG348)),  2)</f>
        <v>0</v>
      </c>
      <c r="G35" s="37"/>
      <c r="H35" s="37"/>
      <c r="I35" s="154">
        <v>0.20999999999999999</v>
      </c>
      <c r="J35" s="153">
        <f>0</f>
        <v>0</v>
      </c>
      <c r="K35" s="37"/>
      <c r="L35" s="62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hidden="1" s="2" customFormat="1" ht="14.4" customHeight="1">
      <c r="A36" s="37"/>
      <c r="B36" s="43"/>
      <c r="C36" s="37"/>
      <c r="D36" s="37"/>
      <c r="E36" s="139" t="s">
        <v>41</v>
      </c>
      <c r="F36" s="153">
        <f>ROUND((SUM(BH127:BH348)),  2)</f>
        <v>0</v>
      </c>
      <c r="G36" s="37"/>
      <c r="H36" s="37"/>
      <c r="I36" s="154">
        <v>0.12</v>
      </c>
      <c r="J36" s="153">
        <f>0</f>
        <v>0</v>
      </c>
      <c r="K36" s="37"/>
      <c r="L36" s="62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43"/>
      <c r="C37" s="37"/>
      <c r="D37" s="37"/>
      <c r="E37" s="139" t="s">
        <v>42</v>
      </c>
      <c r="F37" s="153">
        <f>ROUND((SUM(BI127:BI348)),  2)</f>
        <v>0</v>
      </c>
      <c r="G37" s="37"/>
      <c r="H37" s="37"/>
      <c r="I37" s="154">
        <v>0</v>
      </c>
      <c r="J37" s="153">
        <f>0</f>
        <v>0</v>
      </c>
      <c r="K37" s="37"/>
      <c r="L37" s="62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="2" customFormat="1" ht="6.96" customHeight="1">
      <c r="A38" s="37"/>
      <c r="B38" s="43"/>
      <c r="C38" s="37"/>
      <c r="D38" s="37"/>
      <c r="E38" s="37"/>
      <c r="F38" s="37"/>
      <c r="G38" s="37"/>
      <c r="H38" s="37"/>
      <c r="I38" s="37"/>
      <c r="J38" s="37"/>
      <c r="K38" s="37"/>
      <c r="L38" s="62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="2" customFormat="1" ht="25.44" customHeight="1">
      <c r="A39" s="37"/>
      <c r="B39" s="43"/>
      <c r="C39" s="155"/>
      <c r="D39" s="156" t="s">
        <v>43</v>
      </c>
      <c r="E39" s="157"/>
      <c r="F39" s="157"/>
      <c r="G39" s="158" t="s">
        <v>44</v>
      </c>
      <c r="H39" s="159" t="s">
        <v>45</v>
      </c>
      <c r="I39" s="157"/>
      <c r="J39" s="160">
        <f>SUM(J30:J37)</f>
        <v>0</v>
      </c>
      <c r="K39" s="161"/>
      <c r="L39" s="62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14.4" customHeight="1">
      <c r="A40" s="37"/>
      <c r="B40" s="43"/>
      <c r="C40" s="37"/>
      <c r="D40" s="37"/>
      <c r="E40" s="37"/>
      <c r="F40" s="37"/>
      <c r="G40" s="37"/>
      <c r="H40" s="37"/>
      <c r="I40" s="37"/>
      <c r="J40" s="37"/>
      <c r="K40" s="37"/>
      <c r="L40" s="62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1" customFormat="1" ht="14.4" customHeight="1">
      <c r="B41" s="19"/>
      <c r="L41" s="19"/>
    </row>
    <row r="42" s="1" customFormat="1" ht="14.4" customHeight="1">
      <c r="B42" s="19"/>
      <c r="L42" s="19"/>
    </row>
    <row r="43" s="1" customFormat="1" ht="14.4" customHeight="1">
      <c r="B43" s="19"/>
      <c r="L43" s="19"/>
    </row>
    <row r="44" s="1" customFormat="1" ht="14.4" customHeight="1">
      <c r="B44" s="19"/>
      <c r="L44" s="19"/>
    </row>
    <row r="45" s="1" customFormat="1" ht="14.4" customHeight="1">
      <c r="B45" s="19"/>
      <c r="L45" s="19"/>
    </row>
    <row r="46" s="1" customFormat="1" ht="14.4" customHeight="1">
      <c r="B46" s="19"/>
      <c r="L46" s="19"/>
    </row>
    <row r="47" s="1" customFormat="1" ht="14.4" customHeight="1">
      <c r="B47" s="19"/>
      <c r="L47" s="19"/>
    </row>
    <row r="48" s="1" customFormat="1" ht="14.4" customHeight="1">
      <c r="B48" s="19"/>
      <c r="L48" s="19"/>
    </row>
    <row r="49" s="1" customFormat="1" ht="14.4" customHeight="1">
      <c r="B49" s="19"/>
      <c r="L49" s="19"/>
    </row>
    <row r="50" s="2" customFormat="1" ht="14.4" customHeight="1">
      <c r="B50" s="62"/>
      <c r="D50" s="162" t="s">
        <v>46</v>
      </c>
      <c r="E50" s="163"/>
      <c r="F50" s="163"/>
      <c r="G50" s="162" t="s">
        <v>47</v>
      </c>
      <c r="H50" s="163"/>
      <c r="I50" s="163"/>
      <c r="J50" s="163"/>
      <c r="K50" s="163"/>
      <c r="L50" s="62"/>
    </row>
    <row r="51">
      <c r="B51" s="19"/>
      <c r="L51" s="19"/>
    </row>
    <row r="52">
      <c r="B52" s="19"/>
      <c r="L52" s="19"/>
    </row>
    <row r="53">
      <c r="B53" s="19"/>
      <c r="L53" s="19"/>
    </row>
    <row r="54">
      <c r="B54" s="19"/>
      <c r="L54" s="19"/>
    </row>
    <row r="55">
      <c r="B55" s="19"/>
      <c r="L55" s="19"/>
    </row>
    <row r="56">
      <c r="B56" s="19"/>
      <c r="L56" s="19"/>
    </row>
    <row r="57">
      <c r="B57" s="19"/>
      <c r="L57" s="19"/>
    </row>
    <row r="58">
      <c r="B58" s="19"/>
      <c r="L58" s="19"/>
    </row>
    <row r="59">
      <c r="B59" s="19"/>
      <c r="L59" s="19"/>
    </row>
    <row r="60">
      <c r="B60" s="19"/>
      <c r="L60" s="19"/>
    </row>
    <row r="61" s="2" customFormat="1">
      <c r="A61" s="37"/>
      <c r="B61" s="43"/>
      <c r="C61" s="37"/>
      <c r="D61" s="164" t="s">
        <v>48</v>
      </c>
      <c r="E61" s="165"/>
      <c r="F61" s="166" t="s">
        <v>49</v>
      </c>
      <c r="G61" s="164" t="s">
        <v>48</v>
      </c>
      <c r="H61" s="165"/>
      <c r="I61" s="165"/>
      <c r="J61" s="167" t="s">
        <v>49</v>
      </c>
      <c r="K61" s="165"/>
      <c r="L61" s="62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19"/>
      <c r="L62" s="19"/>
    </row>
    <row r="63">
      <c r="B63" s="19"/>
      <c r="L63" s="19"/>
    </row>
    <row r="64">
      <c r="B64" s="19"/>
      <c r="L64" s="19"/>
    </row>
    <row r="65" s="2" customFormat="1">
      <c r="A65" s="37"/>
      <c r="B65" s="43"/>
      <c r="C65" s="37"/>
      <c r="D65" s="162" t="s">
        <v>50</v>
      </c>
      <c r="E65" s="168"/>
      <c r="F65" s="168"/>
      <c r="G65" s="162" t="s">
        <v>51</v>
      </c>
      <c r="H65" s="168"/>
      <c r="I65" s="168"/>
      <c r="J65" s="168"/>
      <c r="K65" s="168"/>
      <c r="L65" s="62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19"/>
      <c r="L66" s="19"/>
    </row>
    <row r="67">
      <c r="B67" s="19"/>
      <c r="L67" s="19"/>
    </row>
    <row r="68">
      <c r="B68" s="19"/>
      <c r="L68" s="19"/>
    </row>
    <row r="69">
      <c r="B69" s="19"/>
      <c r="L69" s="19"/>
    </row>
    <row r="70">
      <c r="B70" s="19"/>
      <c r="L70" s="19"/>
    </row>
    <row r="71">
      <c r="B71" s="19"/>
      <c r="L71" s="19"/>
    </row>
    <row r="72">
      <c r="B72" s="19"/>
      <c r="L72" s="19"/>
    </row>
    <row r="73">
      <c r="B73" s="19"/>
      <c r="L73" s="19"/>
    </row>
    <row r="74">
      <c r="B74" s="19"/>
      <c r="L74" s="19"/>
    </row>
    <row r="75">
      <c r="B75" s="19"/>
      <c r="L75" s="19"/>
    </row>
    <row r="76" s="2" customFormat="1">
      <c r="A76" s="37"/>
      <c r="B76" s="43"/>
      <c r="C76" s="37"/>
      <c r="D76" s="164" t="s">
        <v>48</v>
      </c>
      <c r="E76" s="165"/>
      <c r="F76" s="166" t="s">
        <v>49</v>
      </c>
      <c r="G76" s="164" t="s">
        <v>48</v>
      </c>
      <c r="H76" s="165"/>
      <c r="I76" s="165"/>
      <c r="J76" s="167" t="s">
        <v>49</v>
      </c>
      <c r="K76" s="165"/>
      <c r="L76" s="62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169"/>
      <c r="C77" s="170"/>
      <c r="D77" s="170"/>
      <c r="E77" s="170"/>
      <c r="F77" s="170"/>
      <c r="G77" s="170"/>
      <c r="H77" s="170"/>
      <c r="I77" s="170"/>
      <c r="J77" s="170"/>
      <c r="K77" s="170"/>
      <c r="L77" s="62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s="2" customFormat="1" ht="6.96" customHeight="1">
      <c r="A81" s="37"/>
      <c r="B81" s="171"/>
      <c r="C81" s="172"/>
      <c r="D81" s="172"/>
      <c r="E81" s="172"/>
      <c r="F81" s="172"/>
      <c r="G81" s="172"/>
      <c r="H81" s="172"/>
      <c r="I81" s="172"/>
      <c r="J81" s="172"/>
      <c r="K81" s="172"/>
      <c r="L81" s="62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2" t="s">
        <v>89</v>
      </c>
      <c r="D82" s="39"/>
      <c r="E82" s="39"/>
      <c r="F82" s="39"/>
      <c r="G82" s="39"/>
      <c r="H82" s="39"/>
      <c r="I82" s="39"/>
      <c r="J82" s="39"/>
      <c r="K82" s="39"/>
      <c r="L82" s="62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62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31" t="s">
        <v>16</v>
      </c>
      <c r="D84" s="39"/>
      <c r="E84" s="39"/>
      <c r="F84" s="39"/>
      <c r="G84" s="39"/>
      <c r="H84" s="39"/>
      <c r="I84" s="39"/>
      <c r="J84" s="39"/>
      <c r="K84" s="39"/>
      <c r="L84" s="62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16.5" customHeight="1">
      <c r="A85" s="37"/>
      <c r="B85" s="38"/>
      <c r="C85" s="39"/>
      <c r="D85" s="39"/>
      <c r="E85" s="173" t="str">
        <f>E7</f>
        <v>001 - Propojení vodárenských soustav Benátky - Houserovka (1)</v>
      </c>
      <c r="F85" s="31"/>
      <c r="G85" s="31"/>
      <c r="H85" s="31"/>
      <c r="I85" s="39"/>
      <c r="J85" s="39"/>
      <c r="K85" s="39"/>
      <c r="L85" s="62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2" customFormat="1" ht="12" customHeight="1">
      <c r="A86" s="37"/>
      <c r="B86" s="38"/>
      <c r="C86" s="31" t="s">
        <v>87</v>
      </c>
      <c r="D86" s="39"/>
      <c r="E86" s="39"/>
      <c r="F86" s="39"/>
      <c r="G86" s="39"/>
      <c r="H86" s="39"/>
      <c r="I86" s="39"/>
      <c r="J86" s="39"/>
      <c r="K86" s="39"/>
      <c r="L86" s="62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s="2" customFormat="1" ht="16.5" customHeight="1">
      <c r="A87" s="37"/>
      <c r="B87" s="38"/>
      <c r="C87" s="39"/>
      <c r="D87" s="39"/>
      <c r="E87" s="75" t="str">
        <f>E9</f>
        <v>002 - Vodovod SO03</v>
      </c>
      <c r="F87" s="39"/>
      <c r="G87" s="39"/>
      <c r="H87" s="39"/>
      <c r="I87" s="39"/>
      <c r="J87" s="39"/>
      <c r="K87" s="39"/>
      <c r="L87" s="62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6.96" customHeight="1">
      <c r="A88" s="37"/>
      <c r="B88" s="38"/>
      <c r="C88" s="39"/>
      <c r="D88" s="39"/>
      <c r="E88" s="39"/>
      <c r="F88" s="39"/>
      <c r="G88" s="39"/>
      <c r="H88" s="39"/>
      <c r="I88" s="39"/>
      <c r="J88" s="39"/>
      <c r="K88" s="39"/>
      <c r="L88" s="62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12" customHeight="1">
      <c r="A89" s="37"/>
      <c r="B89" s="38"/>
      <c r="C89" s="31" t="s">
        <v>20</v>
      </c>
      <c r="D89" s="39"/>
      <c r="E89" s="39"/>
      <c r="F89" s="26" t="str">
        <f>F12</f>
        <v xml:space="preserve"> </v>
      </c>
      <c r="G89" s="39"/>
      <c r="H89" s="39"/>
      <c r="I89" s="31" t="s">
        <v>22</v>
      </c>
      <c r="J89" s="78" t="str">
        <f>IF(J12="","",J12)</f>
        <v>12. 8. 2024</v>
      </c>
      <c r="K89" s="39"/>
      <c r="L89" s="62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6.96" customHeight="1">
      <c r="A90" s="37"/>
      <c r="B90" s="38"/>
      <c r="C90" s="39"/>
      <c r="D90" s="39"/>
      <c r="E90" s="39"/>
      <c r="F90" s="39"/>
      <c r="G90" s="39"/>
      <c r="H90" s="39"/>
      <c r="I90" s="39"/>
      <c r="J90" s="39"/>
      <c r="K90" s="39"/>
      <c r="L90" s="62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15.15" customHeight="1">
      <c r="A91" s="37"/>
      <c r="B91" s="38"/>
      <c r="C91" s="31" t="s">
        <v>24</v>
      </c>
      <c r="D91" s="39"/>
      <c r="E91" s="39"/>
      <c r="F91" s="26" t="str">
        <f>E15</f>
        <v xml:space="preserve"> </v>
      </c>
      <c r="G91" s="39"/>
      <c r="H91" s="39"/>
      <c r="I91" s="31" t="s">
        <v>29</v>
      </c>
      <c r="J91" s="35" t="str">
        <f>E21</f>
        <v xml:space="preserve"> </v>
      </c>
      <c r="K91" s="39"/>
      <c r="L91" s="62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15.15" customHeight="1">
      <c r="A92" s="37"/>
      <c r="B92" s="38"/>
      <c r="C92" s="31" t="s">
        <v>27</v>
      </c>
      <c r="D92" s="39"/>
      <c r="E92" s="39"/>
      <c r="F92" s="26" t="str">
        <f>IF(E18="","",E18)</f>
        <v>Vyplň údaj</v>
      </c>
      <c r="G92" s="39"/>
      <c r="H92" s="39"/>
      <c r="I92" s="31" t="s">
        <v>30</v>
      </c>
      <c r="J92" s="35" t="str">
        <f>E24</f>
        <v xml:space="preserve"> </v>
      </c>
      <c r="K92" s="39"/>
      <c r="L92" s="62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10.32" customHeight="1">
      <c r="A93" s="37"/>
      <c r="B93" s="38"/>
      <c r="C93" s="39"/>
      <c r="D93" s="39"/>
      <c r="E93" s="39"/>
      <c r="F93" s="39"/>
      <c r="G93" s="39"/>
      <c r="H93" s="39"/>
      <c r="I93" s="39"/>
      <c r="J93" s="39"/>
      <c r="K93" s="39"/>
      <c r="L93" s="62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29.28" customHeight="1">
      <c r="A94" s="37"/>
      <c r="B94" s="38"/>
      <c r="C94" s="174" t="s">
        <v>90</v>
      </c>
      <c r="D94" s="175"/>
      <c r="E94" s="175"/>
      <c r="F94" s="175"/>
      <c r="G94" s="175"/>
      <c r="H94" s="175"/>
      <c r="I94" s="175"/>
      <c r="J94" s="176" t="s">
        <v>91</v>
      </c>
      <c r="K94" s="175"/>
      <c r="L94" s="62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="2" customFormat="1" ht="10.32" customHeight="1">
      <c r="A95" s="37"/>
      <c r="B95" s="38"/>
      <c r="C95" s="39"/>
      <c r="D95" s="39"/>
      <c r="E95" s="39"/>
      <c r="F95" s="39"/>
      <c r="G95" s="39"/>
      <c r="H95" s="39"/>
      <c r="I95" s="39"/>
      <c r="J95" s="39"/>
      <c r="K95" s="39"/>
      <c r="L95" s="62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s="2" customFormat="1" ht="22.8" customHeight="1">
      <c r="A96" s="37"/>
      <c r="B96" s="38"/>
      <c r="C96" s="177" t="s">
        <v>92</v>
      </c>
      <c r="D96" s="39"/>
      <c r="E96" s="39"/>
      <c r="F96" s="39"/>
      <c r="G96" s="39"/>
      <c r="H96" s="39"/>
      <c r="I96" s="39"/>
      <c r="J96" s="109">
        <f>J127</f>
        <v>0</v>
      </c>
      <c r="K96" s="39"/>
      <c r="L96" s="62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U96" s="16" t="s">
        <v>93</v>
      </c>
    </row>
    <row r="97" s="9" customFormat="1" ht="24.96" customHeight="1">
      <c r="A97" s="9"/>
      <c r="B97" s="178"/>
      <c r="C97" s="179"/>
      <c r="D97" s="180" t="s">
        <v>94</v>
      </c>
      <c r="E97" s="181"/>
      <c r="F97" s="181"/>
      <c r="G97" s="181"/>
      <c r="H97" s="181"/>
      <c r="I97" s="181"/>
      <c r="J97" s="182">
        <f>J128</f>
        <v>0</v>
      </c>
      <c r="K97" s="179"/>
      <c r="L97" s="183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4"/>
      <c r="C98" s="185"/>
      <c r="D98" s="186" t="s">
        <v>95</v>
      </c>
      <c r="E98" s="187"/>
      <c r="F98" s="187"/>
      <c r="G98" s="187"/>
      <c r="H98" s="187"/>
      <c r="I98" s="187"/>
      <c r="J98" s="188">
        <f>J129</f>
        <v>0</v>
      </c>
      <c r="K98" s="185"/>
      <c r="L98" s="189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84"/>
      <c r="C99" s="185"/>
      <c r="D99" s="186" t="s">
        <v>96</v>
      </c>
      <c r="E99" s="187"/>
      <c r="F99" s="187"/>
      <c r="G99" s="187"/>
      <c r="H99" s="187"/>
      <c r="I99" s="187"/>
      <c r="J99" s="188">
        <f>J144</f>
        <v>0</v>
      </c>
      <c r="K99" s="185"/>
      <c r="L99" s="189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4.88" customHeight="1">
      <c r="A100" s="10"/>
      <c r="B100" s="184"/>
      <c r="C100" s="185"/>
      <c r="D100" s="186" t="s">
        <v>97</v>
      </c>
      <c r="E100" s="187"/>
      <c r="F100" s="187"/>
      <c r="G100" s="187"/>
      <c r="H100" s="187"/>
      <c r="I100" s="187"/>
      <c r="J100" s="188">
        <f>J165</f>
        <v>0</v>
      </c>
      <c r="K100" s="185"/>
      <c r="L100" s="189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4.88" customHeight="1">
      <c r="A101" s="10"/>
      <c r="B101" s="184"/>
      <c r="C101" s="185"/>
      <c r="D101" s="186" t="s">
        <v>98</v>
      </c>
      <c r="E101" s="187"/>
      <c r="F101" s="187"/>
      <c r="G101" s="187"/>
      <c r="H101" s="187"/>
      <c r="I101" s="187"/>
      <c r="J101" s="188">
        <f>J232</f>
        <v>0</v>
      </c>
      <c r="K101" s="185"/>
      <c r="L101" s="189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4.88" customHeight="1">
      <c r="A102" s="10"/>
      <c r="B102" s="184"/>
      <c r="C102" s="185"/>
      <c r="D102" s="186" t="s">
        <v>99</v>
      </c>
      <c r="E102" s="187"/>
      <c r="F102" s="187"/>
      <c r="G102" s="187"/>
      <c r="H102" s="187"/>
      <c r="I102" s="187"/>
      <c r="J102" s="188">
        <f>J241</f>
        <v>0</v>
      </c>
      <c r="K102" s="185"/>
      <c r="L102" s="189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4.88" customHeight="1">
      <c r="A103" s="10"/>
      <c r="B103" s="184"/>
      <c r="C103" s="185"/>
      <c r="D103" s="186" t="s">
        <v>100</v>
      </c>
      <c r="E103" s="187"/>
      <c r="F103" s="187"/>
      <c r="G103" s="187"/>
      <c r="H103" s="187"/>
      <c r="I103" s="187"/>
      <c r="J103" s="188">
        <f>J246</f>
        <v>0</v>
      </c>
      <c r="K103" s="185"/>
      <c r="L103" s="189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4.88" customHeight="1">
      <c r="A104" s="10"/>
      <c r="B104" s="184"/>
      <c r="C104" s="185"/>
      <c r="D104" s="186" t="s">
        <v>101</v>
      </c>
      <c r="E104" s="187"/>
      <c r="F104" s="187"/>
      <c r="G104" s="187"/>
      <c r="H104" s="187"/>
      <c r="I104" s="187"/>
      <c r="J104" s="188">
        <f>J267</f>
        <v>0</v>
      </c>
      <c r="K104" s="185"/>
      <c r="L104" s="189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4.88" customHeight="1">
      <c r="A105" s="10"/>
      <c r="B105" s="184"/>
      <c r="C105" s="185"/>
      <c r="D105" s="186" t="s">
        <v>102</v>
      </c>
      <c r="E105" s="187"/>
      <c r="F105" s="187"/>
      <c r="G105" s="187"/>
      <c r="H105" s="187"/>
      <c r="I105" s="187"/>
      <c r="J105" s="188">
        <f>J330</f>
        <v>0</v>
      </c>
      <c r="K105" s="185"/>
      <c r="L105" s="189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10" customFormat="1" ht="14.88" customHeight="1">
      <c r="A106" s="10"/>
      <c r="B106" s="184"/>
      <c r="C106" s="185"/>
      <c r="D106" s="186" t="s">
        <v>103</v>
      </c>
      <c r="E106" s="187"/>
      <c r="F106" s="187"/>
      <c r="G106" s="187"/>
      <c r="H106" s="187"/>
      <c r="I106" s="187"/>
      <c r="J106" s="188">
        <f>J335</f>
        <v>0</v>
      </c>
      <c r="K106" s="185"/>
      <c r="L106" s="189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10" customFormat="1" ht="14.88" customHeight="1">
      <c r="A107" s="10"/>
      <c r="B107" s="184"/>
      <c r="C107" s="185"/>
      <c r="D107" s="186" t="s">
        <v>104</v>
      </c>
      <c r="E107" s="187"/>
      <c r="F107" s="187"/>
      <c r="G107" s="187"/>
      <c r="H107" s="187"/>
      <c r="I107" s="187"/>
      <c r="J107" s="188">
        <f>J342</f>
        <v>0</v>
      </c>
      <c r="K107" s="185"/>
      <c r="L107" s="189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s="2" customFormat="1" ht="21.84" customHeight="1">
      <c r="A108" s="37"/>
      <c r="B108" s="38"/>
      <c r="C108" s="39"/>
      <c r="D108" s="39"/>
      <c r="E108" s="39"/>
      <c r="F108" s="39"/>
      <c r="G108" s="39"/>
      <c r="H108" s="39"/>
      <c r="I108" s="39"/>
      <c r="J108" s="39"/>
      <c r="K108" s="39"/>
      <c r="L108" s="62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</row>
    <row r="109" s="2" customFormat="1" ht="6.96" customHeight="1">
      <c r="A109" s="37"/>
      <c r="B109" s="65"/>
      <c r="C109" s="66"/>
      <c r="D109" s="66"/>
      <c r="E109" s="66"/>
      <c r="F109" s="66"/>
      <c r="G109" s="66"/>
      <c r="H109" s="66"/>
      <c r="I109" s="66"/>
      <c r="J109" s="66"/>
      <c r="K109" s="66"/>
      <c r="L109" s="62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</row>
    <row r="113" s="2" customFormat="1" ht="6.96" customHeight="1">
      <c r="A113" s="37"/>
      <c r="B113" s="67"/>
      <c r="C113" s="68"/>
      <c r="D113" s="68"/>
      <c r="E113" s="68"/>
      <c r="F113" s="68"/>
      <c r="G113" s="68"/>
      <c r="H113" s="68"/>
      <c r="I113" s="68"/>
      <c r="J113" s="68"/>
      <c r="K113" s="68"/>
      <c r="L113" s="62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</row>
    <row r="114" s="2" customFormat="1" ht="24.96" customHeight="1">
      <c r="A114" s="37"/>
      <c r="B114" s="38"/>
      <c r="C114" s="22" t="s">
        <v>107</v>
      </c>
      <c r="D114" s="39"/>
      <c r="E114" s="39"/>
      <c r="F114" s="39"/>
      <c r="G114" s="39"/>
      <c r="H114" s="39"/>
      <c r="I114" s="39"/>
      <c r="J114" s="39"/>
      <c r="K114" s="39"/>
      <c r="L114" s="62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="2" customFormat="1" ht="6.96" customHeight="1">
      <c r="A115" s="37"/>
      <c r="B115" s="38"/>
      <c r="C115" s="39"/>
      <c r="D115" s="39"/>
      <c r="E115" s="39"/>
      <c r="F115" s="39"/>
      <c r="G115" s="39"/>
      <c r="H115" s="39"/>
      <c r="I115" s="39"/>
      <c r="J115" s="39"/>
      <c r="K115" s="39"/>
      <c r="L115" s="62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s="2" customFormat="1" ht="12" customHeight="1">
      <c r="A116" s="37"/>
      <c r="B116" s="38"/>
      <c r="C116" s="31" t="s">
        <v>16</v>
      </c>
      <c r="D116" s="39"/>
      <c r="E116" s="39"/>
      <c r="F116" s="39"/>
      <c r="G116" s="39"/>
      <c r="H116" s="39"/>
      <c r="I116" s="39"/>
      <c r="J116" s="39"/>
      <c r="K116" s="39"/>
      <c r="L116" s="62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</row>
    <row r="117" s="2" customFormat="1" ht="16.5" customHeight="1">
      <c r="A117" s="37"/>
      <c r="B117" s="38"/>
      <c r="C117" s="39"/>
      <c r="D117" s="39"/>
      <c r="E117" s="173" t="str">
        <f>E7</f>
        <v>001 - Propojení vodárenských soustav Benátky - Houserovka (1)</v>
      </c>
      <c r="F117" s="31"/>
      <c r="G117" s="31"/>
      <c r="H117" s="31"/>
      <c r="I117" s="39"/>
      <c r="J117" s="39"/>
      <c r="K117" s="39"/>
      <c r="L117" s="62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</row>
    <row r="118" s="2" customFormat="1" ht="12" customHeight="1">
      <c r="A118" s="37"/>
      <c r="B118" s="38"/>
      <c r="C118" s="31" t="s">
        <v>87</v>
      </c>
      <c r="D118" s="39"/>
      <c r="E118" s="39"/>
      <c r="F118" s="39"/>
      <c r="G118" s="39"/>
      <c r="H118" s="39"/>
      <c r="I118" s="39"/>
      <c r="J118" s="39"/>
      <c r="K118" s="39"/>
      <c r="L118" s="62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</row>
    <row r="119" s="2" customFormat="1" ht="16.5" customHeight="1">
      <c r="A119" s="37"/>
      <c r="B119" s="38"/>
      <c r="C119" s="39"/>
      <c r="D119" s="39"/>
      <c r="E119" s="75" t="str">
        <f>E9</f>
        <v>002 - Vodovod SO03</v>
      </c>
      <c r="F119" s="39"/>
      <c r="G119" s="39"/>
      <c r="H119" s="39"/>
      <c r="I119" s="39"/>
      <c r="J119" s="39"/>
      <c r="K119" s="39"/>
      <c r="L119" s="62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</row>
    <row r="120" s="2" customFormat="1" ht="6.96" customHeight="1">
      <c r="A120" s="37"/>
      <c r="B120" s="38"/>
      <c r="C120" s="39"/>
      <c r="D120" s="39"/>
      <c r="E120" s="39"/>
      <c r="F120" s="39"/>
      <c r="G120" s="39"/>
      <c r="H120" s="39"/>
      <c r="I120" s="39"/>
      <c r="J120" s="39"/>
      <c r="K120" s="39"/>
      <c r="L120" s="62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</row>
    <row r="121" s="2" customFormat="1" ht="12" customHeight="1">
      <c r="A121" s="37"/>
      <c r="B121" s="38"/>
      <c r="C121" s="31" t="s">
        <v>20</v>
      </c>
      <c r="D121" s="39"/>
      <c r="E121" s="39"/>
      <c r="F121" s="26" t="str">
        <f>F12</f>
        <v xml:space="preserve"> </v>
      </c>
      <c r="G121" s="39"/>
      <c r="H121" s="39"/>
      <c r="I121" s="31" t="s">
        <v>22</v>
      </c>
      <c r="J121" s="78" t="str">
        <f>IF(J12="","",J12)</f>
        <v>12. 8. 2024</v>
      </c>
      <c r="K121" s="39"/>
      <c r="L121" s="62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</row>
    <row r="122" s="2" customFormat="1" ht="6.96" customHeight="1">
      <c r="A122" s="37"/>
      <c r="B122" s="38"/>
      <c r="C122" s="39"/>
      <c r="D122" s="39"/>
      <c r="E122" s="39"/>
      <c r="F122" s="39"/>
      <c r="G122" s="39"/>
      <c r="H122" s="39"/>
      <c r="I122" s="39"/>
      <c r="J122" s="39"/>
      <c r="K122" s="39"/>
      <c r="L122" s="62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</row>
    <row r="123" s="2" customFormat="1" ht="15.15" customHeight="1">
      <c r="A123" s="37"/>
      <c r="B123" s="38"/>
      <c r="C123" s="31" t="s">
        <v>24</v>
      </c>
      <c r="D123" s="39"/>
      <c r="E123" s="39"/>
      <c r="F123" s="26" t="str">
        <f>E15</f>
        <v xml:space="preserve"> </v>
      </c>
      <c r="G123" s="39"/>
      <c r="H123" s="39"/>
      <c r="I123" s="31" t="s">
        <v>29</v>
      </c>
      <c r="J123" s="35" t="str">
        <f>E21</f>
        <v xml:space="preserve"> </v>
      </c>
      <c r="K123" s="39"/>
      <c r="L123" s="62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</row>
    <row r="124" s="2" customFormat="1" ht="15.15" customHeight="1">
      <c r="A124" s="37"/>
      <c r="B124" s="38"/>
      <c r="C124" s="31" t="s">
        <v>27</v>
      </c>
      <c r="D124" s="39"/>
      <c r="E124" s="39"/>
      <c r="F124" s="26" t="str">
        <f>IF(E18="","",E18)</f>
        <v>Vyplň údaj</v>
      </c>
      <c r="G124" s="39"/>
      <c r="H124" s="39"/>
      <c r="I124" s="31" t="s">
        <v>30</v>
      </c>
      <c r="J124" s="35" t="str">
        <f>E24</f>
        <v xml:space="preserve"> </v>
      </c>
      <c r="K124" s="39"/>
      <c r="L124" s="62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</row>
    <row r="125" s="2" customFormat="1" ht="10.32" customHeight="1">
      <c r="A125" s="37"/>
      <c r="B125" s="38"/>
      <c r="C125" s="39"/>
      <c r="D125" s="39"/>
      <c r="E125" s="39"/>
      <c r="F125" s="39"/>
      <c r="G125" s="39"/>
      <c r="H125" s="39"/>
      <c r="I125" s="39"/>
      <c r="J125" s="39"/>
      <c r="K125" s="39"/>
      <c r="L125" s="62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</row>
    <row r="126" s="11" customFormat="1" ht="29.28" customHeight="1">
      <c r="A126" s="190"/>
      <c r="B126" s="191"/>
      <c r="C126" s="192" t="s">
        <v>108</v>
      </c>
      <c r="D126" s="193" t="s">
        <v>58</v>
      </c>
      <c r="E126" s="193" t="s">
        <v>54</v>
      </c>
      <c r="F126" s="193" t="s">
        <v>55</v>
      </c>
      <c r="G126" s="193" t="s">
        <v>109</v>
      </c>
      <c r="H126" s="193" t="s">
        <v>110</v>
      </c>
      <c r="I126" s="193" t="s">
        <v>111</v>
      </c>
      <c r="J126" s="194" t="s">
        <v>91</v>
      </c>
      <c r="K126" s="195" t="s">
        <v>112</v>
      </c>
      <c r="L126" s="196"/>
      <c r="M126" s="99" t="s">
        <v>1</v>
      </c>
      <c r="N126" s="100" t="s">
        <v>37</v>
      </c>
      <c r="O126" s="100" t="s">
        <v>113</v>
      </c>
      <c r="P126" s="100" t="s">
        <v>114</v>
      </c>
      <c r="Q126" s="100" t="s">
        <v>115</v>
      </c>
      <c r="R126" s="100" t="s">
        <v>116</v>
      </c>
      <c r="S126" s="100" t="s">
        <v>117</v>
      </c>
      <c r="T126" s="101" t="s">
        <v>118</v>
      </c>
      <c r="U126" s="190"/>
      <c r="V126" s="190"/>
      <c r="W126" s="190"/>
      <c r="X126" s="190"/>
      <c r="Y126" s="190"/>
      <c r="Z126" s="190"/>
      <c r="AA126" s="190"/>
      <c r="AB126" s="190"/>
      <c r="AC126" s="190"/>
      <c r="AD126" s="190"/>
      <c r="AE126" s="190"/>
    </row>
    <row r="127" s="2" customFormat="1" ht="22.8" customHeight="1">
      <c r="A127" s="37"/>
      <c r="B127" s="38"/>
      <c r="C127" s="106" t="s">
        <v>119</v>
      </c>
      <c r="D127" s="39"/>
      <c r="E127" s="39"/>
      <c r="F127" s="39"/>
      <c r="G127" s="39"/>
      <c r="H127" s="39"/>
      <c r="I127" s="39"/>
      <c r="J127" s="197">
        <f>BK127</f>
        <v>0</v>
      </c>
      <c r="K127" s="39"/>
      <c r="L127" s="43"/>
      <c r="M127" s="102"/>
      <c r="N127" s="198"/>
      <c r="O127" s="103"/>
      <c r="P127" s="199">
        <f>P128</f>
        <v>0</v>
      </c>
      <c r="Q127" s="103"/>
      <c r="R127" s="199">
        <f>R128</f>
        <v>0</v>
      </c>
      <c r="S127" s="103"/>
      <c r="T127" s="200">
        <f>T128</f>
        <v>0</v>
      </c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T127" s="16" t="s">
        <v>72</v>
      </c>
      <c r="AU127" s="16" t="s">
        <v>93</v>
      </c>
      <c r="BK127" s="201">
        <f>BK128</f>
        <v>0</v>
      </c>
    </row>
    <row r="128" s="12" customFormat="1" ht="25.92" customHeight="1">
      <c r="A128" s="12"/>
      <c r="B128" s="202"/>
      <c r="C128" s="203"/>
      <c r="D128" s="204" t="s">
        <v>72</v>
      </c>
      <c r="E128" s="205" t="s">
        <v>120</v>
      </c>
      <c r="F128" s="205" t="s">
        <v>78</v>
      </c>
      <c r="G128" s="203"/>
      <c r="H128" s="203"/>
      <c r="I128" s="206"/>
      <c r="J128" s="207">
        <f>BK128</f>
        <v>0</v>
      </c>
      <c r="K128" s="203"/>
      <c r="L128" s="208"/>
      <c r="M128" s="209"/>
      <c r="N128" s="210"/>
      <c r="O128" s="210"/>
      <c r="P128" s="211">
        <f>P129+P144</f>
        <v>0</v>
      </c>
      <c r="Q128" s="210"/>
      <c r="R128" s="211">
        <f>R129+R144</f>
        <v>0</v>
      </c>
      <c r="S128" s="210"/>
      <c r="T128" s="212">
        <f>T129+T144</f>
        <v>0</v>
      </c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R128" s="213" t="s">
        <v>121</v>
      </c>
      <c r="AT128" s="214" t="s">
        <v>72</v>
      </c>
      <c r="AU128" s="214" t="s">
        <v>73</v>
      </c>
      <c r="AY128" s="213" t="s">
        <v>122</v>
      </c>
      <c r="BK128" s="215">
        <f>BK129+BK144</f>
        <v>0</v>
      </c>
    </row>
    <row r="129" s="12" customFormat="1" ht="22.8" customHeight="1">
      <c r="A129" s="12"/>
      <c r="B129" s="202"/>
      <c r="C129" s="203"/>
      <c r="D129" s="204" t="s">
        <v>72</v>
      </c>
      <c r="E129" s="216" t="s">
        <v>123</v>
      </c>
      <c r="F129" s="216" t="s">
        <v>124</v>
      </c>
      <c r="G129" s="203"/>
      <c r="H129" s="203"/>
      <c r="I129" s="206"/>
      <c r="J129" s="217">
        <f>BK129</f>
        <v>0</v>
      </c>
      <c r="K129" s="203"/>
      <c r="L129" s="208"/>
      <c r="M129" s="209"/>
      <c r="N129" s="210"/>
      <c r="O129" s="210"/>
      <c r="P129" s="211">
        <f>SUM(P130:P143)</f>
        <v>0</v>
      </c>
      <c r="Q129" s="210"/>
      <c r="R129" s="211">
        <f>SUM(R130:R143)</f>
        <v>0</v>
      </c>
      <c r="S129" s="210"/>
      <c r="T129" s="212">
        <f>SUM(T130:T143)</f>
        <v>0</v>
      </c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R129" s="213" t="s">
        <v>121</v>
      </c>
      <c r="AT129" s="214" t="s">
        <v>72</v>
      </c>
      <c r="AU129" s="214" t="s">
        <v>80</v>
      </c>
      <c r="AY129" s="213" t="s">
        <v>122</v>
      </c>
      <c r="BK129" s="215">
        <f>SUM(BK130:BK143)</f>
        <v>0</v>
      </c>
    </row>
    <row r="130" s="2" customFormat="1" ht="16.5" customHeight="1">
      <c r="A130" s="37"/>
      <c r="B130" s="38"/>
      <c r="C130" s="218" t="s">
        <v>80</v>
      </c>
      <c r="D130" s="218" t="s">
        <v>126</v>
      </c>
      <c r="E130" s="219" t="s">
        <v>77</v>
      </c>
      <c r="F130" s="220" t="s">
        <v>127</v>
      </c>
      <c r="G130" s="221" t="s">
        <v>128</v>
      </c>
      <c r="H130" s="222">
        <v>0.5</v>
      </c>
      <c r="I130" s="223"/>
      <c r="J130" s="224">
        <f>ROUND(I130*H130,2)</f>
        <v>0</v>
      </c>
      <c r="K130" s="225"/>
      <c r="L130" s="43"/>
      <c r="M130" s="226" t="s">
        <v>1</v>
      </c>
      <c r="N130" s="227" t="s">
        <v>38</v>
      </c>
      <c r="O130" s="90"/>
      <c r="P130" s="228">
        <f>O130*H130</f>
        <v>0</v>
      </c>
      <c r="Q130" s="228">
        <v>0</v>
      </c>
      <c r="R130" s="228">
        <f>Q130*H130</f>
        <v>0</v>
      </c>
      <c r="S130" s="228">
        <v>0</v>
      </c>
      <c r="T130" s="229">
        <f>S130*H130</f>
        <v>0</v>
      </c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  <c r="AR130" s="230" t="s">
        <v>129</v>
      </c>
      <c r="AT130" s="230" t="s">
        <v>126</v>
      </c>
      <c r="AU130" s="230" t="s">
        <v>82</v>
      </c>
      <c r="AY130" s="16" t="s">
        <v>122</v>
      </c>
      <c r="BE130" s="231">
        <f>IF(N130="základní",J130,0)</f>
        <v>0</v>
      </c>
      <c r="BF130" s="231">
        <f>IF(N130="snížená",J130,0)</f>
        <v>0</v>
      </c>
      <c r="BG130" s="231">
        <f>IF(N130="zákl. přenesená",J130,0)</f>
        <v>0</v>
      </c>
      <c r="BH130" s="231">
        <f>IF(N130="sníž. přenesená",J130,0)</f>
        <v>0</v>
      </c>
      <c r="BI130" s="231">
        <f>IF(N130="nulová",J130,0)</f>
        <v>0</v>
      </c>
      <c r="BJ130" s="16" t="s">
        <v>80</v>
      </c>
      <c r="BK130" s="231">
        <f>ROUND(I130*H130,2)</f>
        <v>0</v>
      </c>
      <c r="BL130" s="16" t="s">
        <v>129</v>
      </c>
      <c r="BM130" s="230" t="s">
        <v>82</v>
      </c>
    </row>
    <row r="131" s="2" customFormat="1">
      <c r="A131" s="37"/>
      <c r="B131" s="38"/>
      <c r="C131" s="39"/>
      <c r="D131" s="232" t="s">
        <v>130</v>
      </c>
      <c r="E131" s="39"/>
      <c r="F131" s="233" t="s">
        <v>127</v>
      </c>
      <c r="G131" s="39"/>
      <c r="H131" s="39"/>
      <c r="I131" s="234"/>
      <c r="J131" s="39"/>
      <c r="K131" s="39"/>
      <c r="L131" s="43"/>
      <c r="M131" s="235"/>
      <c r="N131" s="236"/>
      <c r="O131" s="90"/>
      <c r="P131" s="90"/>
      <c r="Q131" s="90"/>
      <c r="R131" s="90"/>
      <c r="S131" s="90"/>
      <c r="T131" s="91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T131" s="16" t="s">
        <v>130</v>
      </c>
      <c r="AU131" s="16" t="s">
        <v>82</v>
      </c>
    </row>
    <row r="132" s="2" customFormat="1" ht="16.5" customHeight="1">
      <c r="A132" s="37"/>
      <c r="B132" s="38"/>
      <c r="C132" s="218" t="s">
        <v>82</v>
      </c>
      <c r="D132" s="218" t="s">
        <v>126</v>
      </c>
      <c r="E132" s="219" t="s">
        <v>83</v>
      </c>
      <c r="F132" s="220" t="s">
        <v>131</v>
      </c>
      <c r="G132" s="221" t="s">
        <v>132</v>
      </c>
      <c r="H132" s="222">
        <v>38</v>
      </c>
      <c r="I132" s="223"/>
      <c r="J132" s="224">
        <f>ROUND(I132*H132,2)</f>
        <v>0</v>
      </c>
      <c r="K132" s="225"/>
      <c r="L132" s="43"/>
      <c r="M132" s="226" t="s">
        <v>1</v>
      </c>
      <c r="N132" s="227" t="s">
        <v>38</v>
      </c>
      <c r="O132" s="90"/>
      <c r="P132" s="228">
        <f>O132*H132</f>
        <v>0</v>
      </c>
      <c r="Q132" s="228">
        <v>0</v>
      </c>
      <c r="R132" s="228">
        <f>Q132*H132</f>
        <v>0</v>
      </c>
      <c r="S132" s="228">
        <v>0</v>
      </c>
      <c r="T132" s="229">
        <f>S132*H132</f>
        <v>0</v>
      </c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R132" s="230" t="s">
        <v>129</v>
      </c>
      <c r="AT132" s="230" t="s">
        <v>126</v>
      </c>
      <c r="AU132" s="230" t="s">
        <v>82</v>
      </c>
      <c r="AY132" s="16" t="s">
        <v>122</v>
      </c>
      <c r="BE132" s="231">
        <f>IF(N132="základní",J132,0)</f>
        <v>0</v>
      </c>
      <c r="BF132" s="231">
        <f>IF(N132="snížená",J132,0)</f>
        <v>0</v>
      </c>
      <c r="BG132" s="231">
        <f>IF(N132="zákl. přenesená",J132,0)</f>
        <v>0</v>
      </c>
      <c r="BH132" s="231">
        <f>IF(N132="sníž. přenesená",J132,0)</f>
        <v>0</v>
      </c>
      <c r="BI132" s="231">
        <f>IF(N132="nulová",J132,0)</f>
        <v>0</v>
      </c>
      <c r="BJ132" s="16" t="s">
        <v>80</v>
      </c>
      <c r="BK132" s="231">
        <f>ROUND(I132*H132,2)</f>
        <v>0</v>
      </c>
      <c r="BL132" s="16" t="s">
        <v>129</v>
      </c>
      <c r="BM132" s="230" t="s">
        <v>121</v>
      </c>
    </row>
    <row r="133" s="2" customFormat="1">
      <c r="A133" s="37"/>
      <c r="B133" s="38"/>
      <c r="C133" s="39"/>
      <c r="D133" s="232" t="s">
        <v>130</v>
      </c>
      <c r="E133" s="39"/>
      <c r="F133" s="233" t="s">
        <v>131</v>
      </c>
      <c r="G133" s="39"/>
      <c r="H133" s="39"/>
      <c r="I133" s="234"/>
      <c r="J133" s="39"/>
      <c r="K133" s="39"/>
      <c r="L133" s="43"/>
      <c r="M133" s="235"/>
      <c r="N133" s="236"/>
      <c r="O133" s="90"/>
      <c r="P133" s="90"/>
      <c r="Q133" s="90"/>
      <c r="R133" s="90"/>
      <c r="S133" s="90"/>
      <c r="T133" s="91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T133" s="16" t="s">
        <v>130</v>
      </c>
      <c r="AU133" s="16" t="s">
        <v>82</v>
      </c>
    </row>
    <row r="134" s="2" customFormat="1" ht="16.5" customHeight="1">
      <c r="A134" s="37"/>
      <c r="B134" s="38"/>
      <c r="C134" s="218" t="s">
        <v>125</v>
      </c>
      <c r="D134" s="218" t="s">
        <v>126</v>
      </c>
      <c r="E134" s="219" t="s">
        <v>134</v>
      </c>
      <c r="F134" s="220" t="s">
        <v>135</v>
      </c>
      <c r="G134" s="221" t="s">
        <v>136</v>
      </c>
      <c r="H134" s="222">
        <v>3</v>
      </c>
      <c r="I134" s="223"/>
      <c r="J134" s="224">
        <f>ROUND(I134*H134,2)</f>
        <v>0</v>
      </c>
      <c r="K134" s="225"/>
      <c r="L134" s="43"/>
      <c r="M134" s="226" t="s">
        <v>1</v>
      </c>
      <c r="N134" s="227" t="s">
        <v>38</v>
      </c>
      <c r="O134" s="90"/>
      <c r="P134" s="228">
        <f>O134*H134</f>
        <v>0</v>
      </c>
      <c r="Q134" s="228">
        <v>0</v>
      </c>
      <c r="R134" s="228">
        <f>Q134*H134</f>
        <v>0</v>
      </c>
      <c r="S134" s="228">
        <v>0</v>
      </c>
      <c r="T134" s="229">
        <f>S134*H134</f>
        <v>0</v>
      </c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R134" s="230" t="s">
        <v>129</v>
      </c>
      <c r="AT134" s="230" t="s">
        <v>126</v>
      </c>
      <c r="AU134" s="230" t="s">
        <v>82</v>
      </c>
      <c r="AY134" s="16" t="s">
        <v>122</v>
      </c>
      <c r="BE134" s="231">
        <f>IF(N134="základní",J134,0)</f>
        <v>0</v>
      </c>
      <c r="BF134" s="231">
        <f>IF(N134="snížená",J134,0)</f>
        <v>0</v>
      </c>
      <c r="BG134" s="231">
        <f>IF(N134="zákl. přenesená",J134,0)</f>
        <v>0</v>
      </c>
      <c r="BH134" s="231">
        <f>IF(N134="sníž. přenesená",J134,0)</f>
        <v>0</v>
      </c>
      <c r="BI134" s="231">
        <f>IF(N134="nulová",J134,0)</f>
        <v>0</v>
      </c>
      <c r="BJ134" s="16" t="s">
        <v>80</v>
      </c>
      <c r="BK134" s="231">
        <f>ROUND(I134*H134,2)</f>
        <v>0</v>
      </c>
      <c r="BL134" s="16" t="s">
        <v>129</v>
      </c>
      <c r="BM134" s="230" t="s">
        <v>137</v>
      </c>
    </row>
    <row r="135" s="2" customFormat="1">
      <c r="A135" s="37"/>
      <c r="B135" s="38"/>
      <c r="C135" s="39"/>
      <c r="D135" s="232" t="s">
        <v>130</v>
      </c>
      <c r="E135" s="39"/>
      <c r="F135" s="233" t="s">
        <v>135</v>
      </c>
      <c r="G135" s="39"/>
      <c r="H135" s="39"/>
      <c r="I135" s="234"/>
      <c r="J135" s="39"/>
      <c r="K135" s="39"/>
      <c r="L135" s="43"/>
      <c r="M135" s="235"/>
      <c r="N135" s="236"/>
      <c r="O135" s="90"/>
      <c r="P135" s="90"/>
      <c r="Q135" s="90"/>
      <c r="R135" s="90"/>
      <c r="S135" s="90"/>
      <c r="T135" s="91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T135" s="16" t="s">
        <v>130</v>
      </c>
      <c r="AU135" s="16" t="s">
        <v>82</v>
      </c>
    </row>
    <row r="136" s="2" customFormat="1" ht="16.5" customHeight="1">
      <c r="A136" s="37"/>
      <c r="B136" s="38"/>
      <c r="C136" s="218" t="s">
        <v>121</v>
      </c>
      <c r="D136" s="218" t="s">
        <v>126</v>
      </c>
      <c r="E136" s="219" t="s">
        <v>138</v>
      </c>
      <c r="F136" s="220" t="s">
        <v>139</v>
      </c>
      <c r="G136" s="221" t="s">
        <v>136</v>
      </c>
      <c r="H136" s="222">
        <v>1</v>
      </c>
      <c r="I136" s="223"/>
      <c r="J136" s="224">
        <f>ROUND(I136*H136,2)</f>
        <v>0</v>
      </c>
      <c r="K136" s="225"/>
      <c r="L136" s="43"/>
      <c r="M136" s="226" t="s">
        <v>1</v>
      </c>
      <c r="N136" s="227" t="s">
        <v>38</v>
      </c>
      <c r="O136" s="90"/>
      <c r="P136" s="228">
        <f>O136*H136</f>
        <v>0</v>
      </c>
      <c r="Q136" s="228">
        <v>0</v>
      </c>
      <c r="R136" s="228">
        <f>Q136*H136</f>
        <v>0</v>
      </c>
      <c r="S136" s="228">
        <v>0</v>
      </c>
      <c r="T136" s="229">
        <f>S136*H136</f>
        <v>0</v>
      </c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  <c r="AR136" s="230" t="s">
        <v>129</v>
      </c>
      <c r="AT136" s="230" t="s">
        <v>126</v>
      </c>
      <c r="AU136" s="230" t="s">
        <v>82</v>
      </c>
      <c r="AY136" s="16" t="s">
        <v>122</v>
      </c>
      <c r="BE136" s="231">
        <f>IF(N136="základní",J136,0)</f>
        <v>0</v>
      </c>
      <c r="BF136" s="231">
        <f>IF(N136="snížená",J136,0)</f>
        <v>0</v>
      </c>
      <c r="BG136" s="231">
        <f>IF(N136="zákl. přenesená",J136,0)</f>
        <v>0</v>
      </c>
      <c r="BH136" s="231">
        <f>IF(N136="sníž. přenesená",J136,0)</f>
        <v>0</v>
      </c>
      <c r="BI136" s="231">
        <f>IF(N136="nulová",J136,0)</f>
        <v>0</v>
      </c>
      <c r="BJ136" s="16" t="s">
        <v>80</v>
      </c>
      <c r="BK136" s="231">
        <f>ROUND(I136*H136,2)</f>
        <v>0</v>
      </c>
      <c r="BL136" s="16" t="s">
        <v>129</v>
      </c>
      <c r="BM136" s="230" t="s">
        <v>140</v>
      </c>
    </row>
    <row r="137" s="2" customFormat="1">
      <c r="A137" s="37"/>
      <c r="B137" s="38"/>
      <c r="C137" s="39"/>
      <c r="D137" s="232" t="s">
        <v>130</v>
      </c>
      <c r="E137" s="39"/>
      <c r="F137" s="233" t="s">
        <v>139</v>
      </c>
      <c r="G137" s="39"/>
      <c r="H137" s="39"/>
      <c r="I137" s="234"/>
      <c r="J137" s="39"/>
      <c r="K137" s="39"/>
      <c r="L137" s="43"/>
      <c r="M137" s="235"/>
      <c r="N137" s="236"/>
      <c r="O137" s="90"/>
      <c r="P137" s="90"/>
      <c r="Q137" s="90"/>
      <c r="R137" s="90"/>
      <c r="S137" s="90"/>
      <c r="T137" s="91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T137" s="16" t="s">
        <v>130</v>
      </c>
      <c r="AU137" s="16" t="s">
        <v>82</v>
      </c>
    </row>
    <row r="138" s="2" customFormat="1" ht="24.15" customHeight="1">
      <c r="A138" s="37"/>
      <c r="B138" s="38"/>
      <c r="C138" s="218" t="s">
        <v>137</v>
      </c>
      <c r="D138" s="218" t="s">
        <v>126</v>
      </c>
      <c r="E138" s="219" t="s">
        <v>149</v>
      </c>
      <c r="F138" s="220" t="s">
        <v>150</v>
      </c>
      <c r="G138" s="221" t="s">
        <v>128</v>
      </c>
      <c r="H138" s="222">
        <v>1</v>
      </c>
      <c r="I138" s="223"/>
      <c r="J138" s="224">
        <f>ROUND(I138*H138,2)</f>
        <v>0</v>
      </c>
      <c r="K138" s="225"/>
      <c r="L138" s="43"/>
      <c r="M138" s="226" t="s">
        <v>1</v>
      </c>
      <c r="N138" s="227" t="s">
        <v>38</v>
      </c>
      <c r="O138" s="90"/>
      <c r="P138" s="228">
        <f>O138*H138</f>
        <v>0</v>
      </c>
      <c r="Q138" s="228">
        <v>0</v>
      </c>
      <c r="R138" s="228">
        <f>Q138*H138</f>
        <v>0</v>
      </c>
      <c r="S138" s="228">
        <v>0</v>
      </c>
      <c r="T138" s="229">
        <f>S138*H138</f>
        <v>0</v>
      </c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R138" s="230" t="s">
        <v>129</v>
      </c>
      <c r="AT138" s="230" t="s">
        <v>126</v>
      </c>
      <c r="AU138" s="230" t="s">
        <v>82</v>
      </c>
      <c r="AY138" s="16" t="s">
        <v>122</v>
      </c>
      <c r="BE138" s="231">
        <f>IF(N138="základní",J138,0)</f>
        <v>0</v>
      </c>
      <c r="BF138" s="231">
        <f>IF(N138="snížená",J138,0)</f>
        <v>0</v>
      </c>
      <c r="BG138" s="231">
        <f>IF(N138="zákl. přenesená",J138,0)</f>
        <v>0</v>
      </c>
      <c r="BH138" s="231">
        <f>IF(N138="sníž. přenesená",J138,0)</f>
        <v>0</v>
      </c>
      <c r="BI138" s="231">
        <f>IF(N138="nulová",J138,0)</f>
        <v>0</v>
      </c>
      <c r="BJ138" s="16" t="s">
        <v>80</v>
      </c>
      <c r="BK138" s="231">
        <f>ROUND(I138*H138,2)</f>
        <v>0</v>
      </c>
      <c r="BL138" s="16" t="s">
        <v>129</v>
      </c>
      <c r="BM138" s="230" t="s">
        <v>144</v>
      </c>
    </row>
    <row r="139" s="2" customFormat="1">
      <c r="A139" s="37"/>
      <c r="B139" s="38"/>
      <c r="C139" s="39"/>
      <c r="D139" s="232" t="s">
        <v>130</v>
      </c>
      <c r="E139" s="39"/>
      <c r="F139" s="233" t="s">
        <v>150</v>
      </c>
      <c r="G139" s="39"/>
      <c r="H139" s="39"/>
      <c r="I139" s="234"/>
      <c r="J139" s="39"/>
      <c r="K139" s="39"/>
      <c r="L139" s="43"/>
      <c r="M139" s="235"/>
      <c r="N139" s="236"/>
      <c r="O139" s="90"/>
      <c r="P139" s="90"/>
      <c r="Q139" s="90"/>
      <c r="R139" s="90"/>
      <c r="S139" s="90"/>
      <c r="T139" s="91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T139" s="16" t="s">
        <v>130</v>
      </c>
      <c r="AU139" s="16" t="s">
        <v>82</v>
      </c>
    </row>
    <row r="140" s="2" customFormat="1" ht="16.5" customHeight="1">
      <c r="A140" s="37"/>
      <c r="B140" s="38"/>
      <c r="C140" s="218" t="s">
        <v>133</v>
      </c>
      <c r="D140" s="218" t="s">
        <v>126</v>
      </c>
      <c r="E140" s="219" t="s">
        <v>142</v>
      </c>
      <c r="F140" s="220" t="s">
        <v>143</v>
      </c>
      <c r="G140" s="221" t="s">
        <v>132</v>
      </c>
      <c r="H140" s="222">
        <v>355.60000000000002</v>
      </c>
      <c r="I140" s="223"/>
      <c r="J140" s="224">
        <f>ROUND(I140*H140,2)</f>
        <v>0</v>
      </c>
      <c r="K140" s="225"/>
      <c r="L140" s="43"/>
      <c r="M140" s="226" t="s">
        <v>1</v>
      </c>
      <c r="N140" s="227" t="s">
        <v>38</v>
      </c>
      <c r="O140" s="90"/>
      <c r="P140" s="228">
        <f>O140*H140</f>
        <v>0</v>
      </c>
      <c r="Q140" s="228">
        <v>0</v>
      </c>
      <c r="R140" s="228">
        <f>Q140*H140</f>
        <v>0</v>
      </c>
      <c r="S140" s="228">
        <v>0</v>
      </c>
      <c r="T140" s="229">
        <f>S140*H140</f>
        <v>0</v>
      </c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R140" s="230" t="s">
        <v>129</v>
      </c>
      <c r="AT140" s="230" t="s">
        <v>126</v>
      </c>
      <c r="AU140" s="230" t="s">
        <v>82</v>
      </c>
      <c r="AY140" s="16" t="s">
        <v>122</v>
      </c>
      <c r="BE140" s="231">
        <f>IF(N140="základní",J140,0)</f>
        <v>0</v>
      </c>
      <c r="BF140" s="231">
        <f>IF(N140="snížená",J140,0)</f>
        <v>0</v>
      </c>
      <c r="BG140" s="231">
        <f>IF(N140="zákl. přenesená",J140,0)</f>
        <v>0</v>
      </c>
      <c r="BH140" s="231">
        <f>IF(N140="sníž. přenesená",J140,0)</f>
        <v>0</v>
      </c>
      <c r="BI140" s="231">
        <f>IF(N140="nulová",J140,0)</f>
        <v>0</v>
      </c>
      <c r="BJ140" s="16" t="s">
        <v>80</v>
      </c>
      <c r="BK140" s="231">
        <f>ROUND(I140*H140,2)</f>
        <v>0</v>
      </c>
      <c r="BL140" s="16" t="s">
        <v>129</v>
      </c>
      <c r="BM140" s="230" t="s">
        <v>8</v>
      </c>
    </row>
    <row r="141" s="2" customFormat="1">
      <c r="A141" s="37"/>
      <c r="B141" s="38"/>
      <c r="C141" s="39"/>
      <c r="D141" s="232" t="s">
        <v>130</v>
      </c>
      <c r="E141" s="39"/>
      <c r="F141" s="233" t="s">
        <v>143</v>
      </c>
      <c r="G141" s="39"/>
      <c r="H141" s="39"/>
      <c r="I141" s="234"/>
      <c r="J141" s="39"/>
      <c r="K141" s="39"/>
      <c r="L141" s="43"/>
      <c r="M141" s="235"/>
      <c r="N141" s="236"/>
      <c r="O141" s="90"/>
      <c r="P141" s="90"/>
      <c r="Q141" s="90"/>
      <c r="R141" s="90"/>
      <c r="S141" s="90"/>
      <c r="T141" s="91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T141" s="16" t="s">
        <v>130</v>
      </c>
      <c r="AU141" s="16" t="s">
        <v>82</v>
      </c>
    </row>
    <row r="142" s="13" customFormat="1">
      <c r="A142" s="13"/>
      <c r="B142" s="237"/>
      <c r="C142" s="238"/>
      <c r="D142" s="232" t="s">
        <v>145</v>
      </c>
      <c r="E142" s="239" t="s">
        <v>1</v>
      </c>
      <c r="F142" s="240" t="s">
        <v>548</v>
      </c>
      <c r="G142" s="238"/>
      <c r="H142" s="241">
        <v>355.60000000000002</v>
      </c>
      <c r="I142" s="242"/>
      <c r="J142" s="238"/>
      <c r="K142" s="238"/>
      <c r="L142" s="243"/>
      <c r="M142" s="244"/>
      <c r="N142" s="245"/>
      <c r="O142" s="245"/>
      <c r="P142" s="245"/>
      <c r="Q142" s="245"/>
      <c r="R142" s="245"/>
      <c r="S142" s="245"/>
      <c r="T142" s="246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T142" s="247" t="s">
        <v>145</v>
      </c>
      <c r="AU142" s="247" t="s">
        <v>82</v>
      </c>
      <c r="AV142" s="13" t="s">
        <v>82</v>
      </c>
      <c r="AW142" s="13" t="s">
        <v>31</v>
      </c>
      <c r="AX142" s="13" t="s">
        <v>73</v>
      </c>
      <c r="AY142" s="247" t="s">
        <v>122</v>
      </c>
    </row>
    <row r="143" s="14" customFormat="1">
      <c r="A143" s="14"/>
      <c r="B143" s="248"/>
      <c r="C143" s="249"/>
      <c r="D143" s="232" t="s">
        <v>145</v>
      </c>
      <c r="E143" s="250" t="s">
        <v>1</v>
      </c>
      <c r="F143" s="251" t="s">
        <v>147</v>
      </c>
      <c r="G143" s="249"/>
      <c r="H143" s="252">
        <v>355.60000000000002</v>
      </c>
      <c r="I143" s="253"/>
      <c r="J143" s="249"/>
      <c r="K143" s="249"/>
      <c r="L143" s="254"/>
      <c r="M143" s="255"/>
      <c r="N143" s="256"/>
      <c r="O143" s="256"/>
      <c r="P143" s="256"/>
      <c r="Q143" s="256"/>
      <c r="R143" s="256"/>
      <c r="S143" s="256"/>
      <c r="T143" s="257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T143" s="258" t="s">
        <v>145</v>
      </c>
      <c r="AU143" s="258" t="s">
        <v>82</v>
      </c>
      <c r="AV143" s="14" t="s">
        <v>121</v>
      </c>
      <c r="AW143" s="14" t="s">
        <v>31</v>
      </c>
      <c r="AX143" s="14" t="s">
        <v>80</v>
      </c>
      <c r="AY143" s="258" t="s">
        <v>122</v>
      </c>
    </row>
    <row r="144" s="12" customFormat="1" ht="22.8" customHeight="1">
      <c r="A144" s="12"/>
      <c r="B144" s="202"/>
      <c r="C144" s="203"/>
      <c r="D144" s="204" t="s">
        <v>72</v>
      </c>
      <c r="E144" s="216" t="s">
        <v>151</v>
      </c>
      <c r="F144" s="216" t="s">
        <v>152</v>
      </c>
      <c r="G144" s="203"/>
      <c r="H144" s="203"/>
      <c r="I144" s="206"/>
      <c r="J144" s="217">
        <f>BK144</f>
        <v>0</v>
      </c>
      <c r="K144" s="203"/>
      <c r="L144" s="208"/>
      <c r="M144" s="209"/>
      <c r="N144" s="210"/>
      <c r="O144" s="210"/>
      <c r="P144" s="211">
        <f>P145+SUM(P146:P165)+P232+P241+P246+P267+P330+P335+P342</f>
        <v>0</v>
      </c>
      <c r="Q144" s="210"/>
      <c r="R144" s="211">
        <f>R145+SUM(R146:R165)+R232+R241+R246+R267+R330+R335+R342</f>
        <v>0</v>
      </c>
      <c r="S144" s="210"/>
      <c r="T144" s="212">
        <f>T145+SUM(T146:T165)+T232+T241+T246+T267+T330+T335+T342</f>
        <v>0</v>
      </c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R144" s="213" t="s">
        <v>80</v>
      </c>
      <c r="AT144" s="214" t="s">
        <v>72</v>
      </c>
      <c r="AU144" s="214" t="s">
        <v>80</v>
      </c>
      <c r="AY144" s="213" t="s">
        <v>122</v>
      </c>
      <c r="BK144" s="215">
        <f>BK145+SUM(BK146:BK165)+BK232+BK241+BK246+BK267+BK330+BK335+BK342</f>
        <v>0</v>
      </c>
    </row>
    <row r="145" s="2" customFormat="1" ht="37.8" customHeight="1">
      <c r="A145" s="37"/>
      <c r="B145" s="38"/>
      <c r="C145" s="218" t="s">
        <v>212</v>
      </c>
      <c r="D145" s="218" t="s">
        <v>126</v>
      </c>
      <c r="E145" s="219" t="s">
        <v>153</v>
      </c>
      <c r="F145" s="220" t="s">
        <v>154</v>
      </c>
      <c r="G145" s="221" t="s">
        <v>155</v>
      </c>
      <c r="H145" s="222">
        <v>588</v>
      </c>
      <c r="I145" s="223"/>
      <c r="J145" s="224">
        <f>ROUND(I145*H145,2)</f>
        <v>0</v>
      </c>
      <c r="K145" s="225"/>
      <c r="L145" s="43"/>
      <c r="M145" s="226" t="s">
        <v>1</v>
      </c>
      <c r="N145" s="227" t="s">
        <v>38</v>
      </c>
      <c r="O145" s="90"/>
      <c r="P145" s="228">
        <f>O145*H145</f>
        <v>0</v>
      </c>
      <c r="Q145" s="228">
        <v>0</v>
      </c>
      <c r="R145" s="228">
        <f>Q145*H145</f>
        <v>0</v>
      </c>
      <c r="S145" s="228">
        <v>0</v>
      </c>
      <c r="T145" s="229">
        <f>S145*H145</f>
        <v>0</v>
      </c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  <c r="AE145" s="37"/>
      <c r="AR145" s="230" t="s">
        <v>121</v>
      </c>
      <c r="AT145" s="230" t="s">
        <v>126</v>
      </c>
      <c r="AU145" s="230" t="s">
        <v>82</v>
      </c>
      <c r="AY145" s="16" t="s">
        <v>122</v>
      </c>
      <c r="BE145" s="231">
        <f>IF(N145="základní",J145,0)</f>
        <v>0</v>
      </c>
      <c r="BF145" s="231">
        <f>IF(N145="snížená",J145,0)</f>
        <v>0</v>
      </c>
      <c r="BG145" s="231">
        <f>IF(N145="zákl. přenesená",J145,0)</f>
        <v>0</v>
      </c>
      <c r="BH145" s="231">
        <f>IF(N145="sníž. přenesená",J145,0)</f>
        <v>0</v>
      </c>
      <c r="BI145" s="231">
        <f>IF(N145="nulová",J145,0)</f>
        <v>0</v>
      </c>
      <c r="BJ145" s="16" t="s">
        <v>80</v>
      </c>
      <c r="BK145" s="231">
        <f>ROUND(I145*H145,2)</f>
        <v>0</v>
      </c>
      <c r="BL145" s="16" t="s">
        <v>121</v>
      </c>
      <c r="BM145" s="230" t="s">
        <v>156</v>
      </c>
    </row>
    <row r="146" s="2" customFormat="1">
      <c r="A146" s="37"/>
      <c r="B146" s="38"/>
      <c r="C146" s="39"/>
      <c r="D146" s="232" t="s">
        <v>130</v>
      </c>
      <c r="E146" s="39"/>
      <c r="F146" s="233" t="s">
        <v>154</v>
      </c>
      <c r="G146" s="39"/>
      <c r="H146" s="39"/>
      <c r="I146" s="234"/>
      <c r="J146" s="39"/>
      <c r="K146" s="39"/>
      <c r="L146" s="43"/>
      <c r="M146" s="235"/>
      <c r="N146" s="236"/>
      <c r="O146" s="90"/>
      <c r="P146" s="90"/>
      <c r="Q146" s="90"/>
      <c r="R146" s="90"/>
      <c r="S146" s="90"/>
      <c r="T146" s="91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  <c r="AE146" s="37"/>
      <c r="AT146" s="16" t="s">
        <v>130</v>
      </c>
      <c r="AU146" s="16" t="s">
        <v>82</v>
      </c>
    </row>
    <row r="147" s="13" customFormat="1">
      <c r="A147" s="13"/>
      <c r="B147" s="237"/>
      <c r="C147" s="238"/>
      <c r="D147" s="232" t="s">
        <v>145</v>
      </c>
      <c r="E147" s="239" t="s">
        <v>1</v>
      </c>
      <c r="F147" s="240" t="s">
        <v>549</v>
      </c>
      <c r="G147" s="238"/>
      <c r="H147" s="241">
        <v>588</v>
      </c>
      <c r="I147" s="242"/>
      <c r="J147" s="238"/>
      <c r="K147" s="238"/>
      <c r="L147" s="243"/>
      <c r="M147" s="244"/>
      <c r="N147" s="245"/>
      <c r="O147" s="245"/>
      <c r="P147" s="245"/>
      <c r="Q147" s="245"/>
      <c r="R147" s="245"/>
      <c r="S147" s="245"/>
      <c r="T147" s="246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247" t="s">
        <v>145</v>
      </c>
      <c r="AU147" s="247" t="s">
        <v>82</v>
      </c>
      <c r="AV147" s="13" t="s">
        <v>82</v>
      </c>
      <c r="AW147" s="13" t="s">
        <v>31</v>
      </c>
      <c r="AX147" s="13" t="s">
        <v>73</v>
      </c>
      <c r="AY147" s="247" t="s">
        <v>122</v>
      </c>
    </row>
    <row r="148" s="14" customFormat="1">
      <c r="A148" s="14"/>
      <c r="B148" s="248"/>
      <c r="C148" s="249"/>
      <c r="D148" s="232" t="s">
        <v>145</v>
      </c>
      <c r="E148" s="250" t="s">
        <v>1</v>
      </c>
      <c r="F148" s="251" t="s">
        <v>147</v>
      </c>
      <c r="G148" s="249"/>
      <c r="H148" s="252">
        <v>588</v>
      </c>
      <c r="I148" s="253"/>
      <c r="J148" s="249"/>
      <c r="K148" s="249"/>
      <c r="L148" s="254"/>
      <c r="M148" s="255"/>
      <c r="N148" s="256"/>
      <c r="O148" s="256"/>
      <c r="P148" s="256"/>
      <c r="Q148" s="256"/>
      <c r="R148" s="256"/>
      <c r="S148" s="256"/>
      <c r="T148" s="257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T148" s="258" t="s">
        <v>145</v>
      </c>
      <c r="AU148" s="258" t="s">
        <v>82</v>
      </c>
      <c r="AV148" s="14" t="s">
        <v>121</v>
      </c>
      <c r="AW148" s="14" t="s">
        <v>31</v>
      </c>
      <c r="AX148" s="14" t="s">
        <v>80</v>
      </c>
      <c r="AY148" s="258" t="s">
        <v>122</v>
      </c>
    </row>
    <row r="149" s="2" customFormat="1" ht="44.25" customHeight="1">
      <c r="A149" s="37"/>
      <c r="B149" s="38"/>
      <c r="C149" s="218" t="s">
        <v>140</v>
      </c>
      <c r="D149" s="218" t="s">
        <v>126</v>
      </c>
      <c r="E149" s="219" t="s">
        <v>158</v>
      </c>
      <c r="F149" s="220" t="s">
        <v>159</v>
      </c>
      <c r="G149" s="221" t="s">
        <v>155</v>
      </c>
      <c r="H149" s="222">
        <v>588</v>
      </c>
      <c r="I149" s="223"/>
      <c r="J149" s="224">
        <f>ROUND(I149*H149,2)</f>
        <v>0</v>
      </c>
      <c r="K149" s="225"/>
      <c r="L149" s="43"/>
      <c r="M149" s="226" t="s">
        <v>1</v>
      </c>
      <c r="N149" s="227" t="s">
        <v>38</v>
      </c>
      <c r="O149" s="90"/>
      <c r="P149" s="228">
        <f>O149*H149</f>
        <v>0</v>
      </c>
      <c r="Q149" s="228">
        <v>0</v>
      </c>
      <c r="R149" s="228">
        <f>Q149*H149</f>
        <v>0</v>
      </c>
      <c r="S149" s="228">
        <v>0</v>
      </c>
      <c r="T149" s="229">
        <f>S149*H149</f>
        <v>0</v>
      </c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  <c r="AE149" s="37"/>
      <c r="AR149" s="230" t="s">
        <v>121</v>
      </c>
      <c r="AT149" s="230" t="s">
        <v>126</v>
      </c>
      <c r="AU149" s="230" t="s">
        <v>82</v>
      </c>
      <c r="AY149" s="16" t="s">
        <v>122</v>
      </c>
      <c r="BE149" s="231">
        <f>IF(N149="základní",J149,0)</f>
        <v>0</v>
      </c>
      <c r="BF149" s="231">
        <f>IF(N149="snížená",J149,0)</f>
        <v>0</v>
      </c>
      <c r="BG149" s="231">
        <f>IF(N149="zákl. přenesená",J149,0)</f>
        <v>0</v>
      </c>
      <c r="BH149" s="231">
        <f>IF(N149="sníž. přenesená",J149,0)</f>
        <v>0</v>
      </c>
      <c r="BI149" s="231">
        <f>IF(N149="nulová",J149,0)</f>
        <v>0</v>
      </c>
      <c r="BJ149" s="16" t="s">
        <v>80</v>
      </c>
      <c r="BK149" s="231">
        <f>ROUND(I149*H149,2)</f>
        <v>0</v>
      </c>
      <c r="BL149" s="16" t="s">
        <v>121</v>
      </c>
      <c r="BM149" s="230" t="s">
        <v>160</v>
      </c>
    </row>
    <row r="150" s="2" customFormat="1">
      <c r="A150" s="37"/>
      <c r="B150" s="38"/>
      <c r="C150" s="39"/>
      <c r="D150" s="232" t="s">
        <v>130</v>
      </c>
      <c r="E150" s="39"/>
      <c r="F150" s="233" t="s">
        <v>159</v>
      </c>
      <c r="G150" s="39"/>
      <c r="H150" s="39"/>
      <c r="I150" s="234"/>
      <c r="J150" s="39"/>
      <c r="K150" s="39"/>
      <c r="L150" s="43"/>
      <c r="M150" s="235"/>
      <c r="N150" s="236"/>
      <c r="O150" s="90"/>
      <c r="P150" s="90"/>
      <c r="Q150" s="90"/>
      <c r="R150" s="90"/>
      <c r="S150" s="90"/>
      <c r="T150" s="91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  <c r="AE150" s="37"/>
      <c r="AT150" s="16" t="s">
        <v>130</v>
      </c>
      <c r="AU150" s="16" t="s">
        <v>82</v>
      </c>
    </row>
    <row r="151" s="13" customFormat="1">
      <c r="A151" s="13"/>
      <c r="B151" s="237"/>
      <c r="C151" s="238"/>
      <c r="D151" s="232" t="s">
        <v>145</v>
      </c>
      <c r="E151" s="239" t="s">
        <v>1</v>
      </c>
      <c r="F151" s="240" t="s">
        <v>549</v>
      </c>
      <c r="G151" s="238"/>
      <c r="H151" s="241">
        <v>588</v>
      </c>
      <c r="I151" s="242"/>
      <c r="J151" s="238"/>
      <c r="K151" s="238"/>
      <c r="L151" s="243"/>
      <c r="M151" s="244"/>
      <c r="N151" s="245"/>
      <c r="O151" s="245"/>
      <c r="P151" s="245"/>
      <c r="Q151" s="245"/>
      <c r="R151" s="245"/>
      <c r="S151" s="245"/>
      <c r="T151" s="246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T151" s="247" t="s">
        <v>145</v>
      </c>
      <c r="AU151" s="247" t="s">
        <v>82</v>
      </c>
      <c r="AV151" s="13" t="s">
        <v>82</v>
      </c>
      <c r="AW151" s="13" t="s">
        <v>31</v>
      </c>
      <c r="AX151" s="13" t="s">
        <v>73</v>
      </c>
      <c r="AY151" s="247" t="s">
        <v>122</v>
      </c>
    </row>
    <row r="152" s="14" customFormat="1">
      <c r="A152" s="14"/>
      <c r="B152" s="248"/>
      <c r="C152" s="249"/>
      <c r="D152" s="232" t="s">
        <v>145</v>
      </c>
      <c r="E152" s="250" t="s">
        <v>1</v>
      </c>
      <c r="F152" s="251" t="s">
        <v>147</v>
      </c>
      <c r="G152" s="249"/>
      <c r="H152" s="252">
        <v>588</v>
      </c>
      <c r="I152" s="253"/>
      <c r="J152" s="249"/>
      <c r="K152" s="249"/>
      <c r="L152" s="254"/>
      <c r="M152" s="255"/>
      <c r="N152" s="256"/>
      <c r="O152" s="256"/>
      <c r="P152" s="256"/>
      <c r="Q152" s="256"/>
      <c r="R152" s="256"/>
      <c r="S152" s="256"/>
      <c r="T152" s="257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T152" s="258" t="s">
        <v>145</v>
      </c>
      <c r="AU152" s="258" t="s">
        <v>82</v>
      </c>
      <c r="AV152" s="14" t="s">
        <v>121</v>
      </c>
      <c r="AW152" s="14" t="s">
        <v>31</v>
      </c>
      <c r="AX152" s="14" t="s">
        <v>80</v>
      </c>
      <c r="AY152" s="258" t="s">
        <v>122</v>
      </c>
    </row>
    <row r="153" s="2" customFormat="1" ht="24.15" customHeight="1">
      <c r="A153" s="37"/>
      <c r="B153" s="38"/>
      <c r="C153" s="259" t="s">
        <v>282</v>
      </c>
      <c r="D153" s="259" t="s">
        <v>162</v>
      </c>
      <c r="E153" s="260" t="s">
        <v>163</v>
      </c>
      <c r="F153" s="261" t="s">
        <v>164</v>
      </c>
      <c r="G153" s="262" t="s">
        <v>165</v>
      </c>
      <c r="H153" s="263">
        <v>10</v>
      </c>
      <c r="I153" s="264"/>
      <c r="J153" s="265">
        <f>ROUND(I153*H153,2)</f>
        <v>0</v>
      </c>
      <c r="K153" s="266"/>
      <c r="L153" s="267"/>
      <c r="M153" s="268" t="s">
        <v>1</v>
      </c>
      <c r="N153" s="269" t="s">
        <v>38</v>
      </c>
      <c r="O153" s="90"/>
      <c r="P153" s="228">
        <f>O153*H153</f>
        <v>0</v>
      </c>
      <c r="Q153" s="228">
        <v>0</v>
      </c>
      <c r="R153" s="228">
        <f>Q153*H153</f>
        <v>0</v>
      </c>
      <c r="S153" s="228">
        <v>0</v>
      </c>
      <c r="T153" s="229">
        <f>S153*H153</f>
        <v>0</v>
      </c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  <c r="AE153" s="37"/>
      <c r="AR153" s="230" t="s">
        <v>140</v>
      </c>
      <c r="AT153" s="230" t="s">
        <v>162</v>
      </c>
      <c r="AU153" s="230" t="s">
        <v>82</v>
      </c>
      <c r="AY153" s="16" t="s">
        <v>122</v>
      </c>
      <c r="BE153" s="231">
        <f>IF(N153="základní",J153,0)</f>
        <v>0</v>
      </c>
      <c r="BF153" s="231">
        <f>IF(N153="snížená",J153,0)</f>
        <v>0</v>
      </c>
      <c r="BG153" s="231">
        <f>IF(N153="zákl. přenesená",J153,0)</f>
        <v>0</v>
      </c>
      <c r="BH153" s="231">
        <f>IF(N153="sníž. přenesená",J153,0)</f>
        <v>0</v>
      </c>
      <c r="BI153" s="231">
        <f>IF(N153="nulová",J153,0)</f>
        <v>0</v>
      </c>
      <c r="BJ153" s="16" t="s">
        <v>80</v>
      </c>
      <c r="BK153" s="231">
        <f>ROUND(I153*H153,2)</f>
        <v>0</v>
      </c>
      <c r="BL153" s="16" t="s">
        <v>121</v>
      </c>
      <c r="BM153" s="230" t="s">
        <v>166</v>
      </c>
    </row>
    <row r="154" s="2" customFormat="1">
      <c r="A154" s="37"/>
      <c r="B154" s="38"/>
      <c r="C154" s="39"/>
      <c r="D154" s="232" t="s">
        <v>130</v>
      </c>
      <c r="E154" s="39"/>
      <c r="F154" s="233" t="s">
        <v>164</v>
      </c>
      <c r="G154" s="39"/>
      <c r="H154" s="39"/>
      <c r="I154" s="234"/>
      <c r="J154" s="39"/>
      <c r="K154" s="39"/>
      <c r="L154" s="43"/>
      <c r="M154" s="235"/>
      <c r="N154" s="236"/>
      <c r="O154" s="90"/>
      <c r="P154" s="90"/>
      <c r="Q154" s="90"/>
      <c r="R154" s="90"/>
      <c r="S154" s="90"/>
      <c r="T154" s="91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  <c r="AE154" s="37"/>
      <c r="AT154" s="16" t="s">
        <v>130</v>
      </c>
      <c r="AU154" s="16" t="s">
        <v>82</v>
      </c>
    </row>
    <row r="155" s="2" customFormat="1" ht="24.15" customHeight="1">
      <c r="A155" s="37"/>
      <c r="B155" s="38"/>
      <c r="C155" s="259" t="s">
        <v>144</v>
      </c>
      <c r="D155" s="259" t="s">
        <v>162</v>
      </c>
      <c r="E155" s="260" t="s">
        <v>168</v>
      </c>
      <c r="F155" s="261" t="s">
        <v>169</v>
      </c>
      <c r="G155" s="262" t="s">
        <v>165</v>
      </c>
      <c r="H155" s="263">
        <v>5</v>
      </c>
      <c r="I155" s="264"/>
      <c r="J155" s="265">
        <f>ROUND(I155*H155,2)</f>
        <v>0</v>
      </c>
      <c r="K155" s="266"/>
      <c r="L155" s="267"/>
      <c r="M155" s="268" t="s">
        <v>1</v>
      </c>
      <c r="N155" s="269" t="s">
        <v>38</v>
      </c>
      <c r="O155" s="90"/>
      <c r="P155" s="228">
        <f>O155*H155</f>
        <v>0</v>
      </c>
      <c r="Q155" s="228">
        <v>0</v>
      </c>
      <c r="R155" s="228">
        <f>Q155*H155</f>
        <v>0</v>
      </c>
      <c r="S155" s="228">
        <v>0</v>
      </c>
      <c r="T155" s="229">
        <f>S155*H155</f>
        <v>0</v>
      </c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  <c r="AE155" s="37"/>
      <c r="AR155" s="230" t="s">
        <v>140</v>
      </c>
      <c r="AT155" s="230" t="s">
        <v>162</v>
      </c>
      <c r="AU155" s="230" t="s">
        <v>82</v>
      </c>
      <c r="AY155" s="16" t="s">
        <v>122</v>
      </c>
      <c r="BE155" s="231">
        <f>IF(N155="základní",J155,0)</f>
        <v>0</v>
      </c>
      <c r="BF155" s="231">
        <f>IF(N155="snížená",J155,0)</f>
        <v>0</v>
      </c>
      <c r="BG155" s="231">
        <f>IF(N155="zákl. přenesená",J155,0)</f>
        <v>0</v>
      </c>
      <c r="BH155" s="231">
        <f>IF(N155="sníž. přenesená",J155,0)</f>
        <v>0</v>
      </c>
      <c r="BI155" s="231">
        <f>IF(N155="nulová",J155,0)</f>
        <v>0</v>
      </c>
      <c r="BJ155" s="16" t="s">
        <v>80</v>
      </c>
      <c r="BK155" s="231">
        <f>ROUND(I155*H155,2)</f>
        <v>0</v>
      </c>
      <c r="BL155" s="16" t="s">
        <v>121</v>
      </c>
      <c r="BM155" s="230" t="s">
        <v>170</v>
      </c>
    </row>
    <row r="156" s="2" customFormat="1">
      <c r="A156" s="37"/>
      <c r="B156" s="38"/>
      <c r="C156" s="39"/>
      <c r="D156" s="232" t="s">
        <v>130</v>
      </c>
      <c r="E156" s="39"/>
      <c r="F156" s="233" t="s">
        <v>169</v>
      </c>
      <c r="G156" s="39"/>
      <c r="H156" s="39"/>
      <c r="I156" s="234"/>
      <c r="J156" s="39"/>
      <c r="K156" s="39"/>
      <c r="L156" s="43"/>
      <c r="M156" s="235"/>
      <c r="N156" s="236"/>
      <c r="O156" s="90"/>
      <c r="P156" s="90"/>
      <c r="Q156" s="90"/>
      <c r="R156" s="90"/>
      <c r="S156" s="90"/>
      <c r="T156" s="91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T156" s="16" t="s">
        <v>130</v>
      </c>
      <c r="AU156" s="16" t="s">
        <v>82</v>
      </c>
    </row>
    <row r="157" s="2" customFormat="1" ht="24.15" customHeight="1">
      <c r="A157" s="37"/>
      <c r="B157" s="38"/>
      <c r="C157" s="259" t="s">
        <v>379</v>
      </c>
      <c r="D157" s="259" t="s">
        <v>162</v>
      </c>
      <c r="E157" s="260" t="s">
        <v>172</v>
      </c>
      <c r="F157" s="261" t="s">
        <v>173</v>
      </c>
      <c r="G157" s="262" t="s">
        <v>165</v>
      </c>
      <c r="H157" s="263">
        <v>2</v>
      </c>
      <c r="I157" s="264"/>
      <c r="J157" s="265">
        <f>ROUND(I157*H157,2)</f>
        <v>0</v>
      </c>
      <c r="K157" s="266"/>
      <c r="L157" s="267"/>
      <c r="M157" s="268" t="s">
        <v>1</v>
      </c>
      <c r="N157" s="269" t="s">
        <v>38</v>
      </c>
      <c r="O157" s="90"/>
      <c r="P157" s="228">
        <f>O157*H157</f>
        <v>0</v>
      </c>
      <c r="Q157" s="228">
        <v>0</v>
      </c>
      <c r="R157" s="228">
        <f>Q157*H157</f>
        <v>0</v>
      </c>
      <c r="S157" s="228">
        <v>0</v>
      </c>
      <c r="T157" s="229">
        <f>S157*H157</f>
        <v>0</v>
      </c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  <c r="AE157" s="37"/>
      <c r="AR157" s="230" t="s">
        <v>140</v>
      </c>
      <c r="AT157" s="230" t="s">
        <v>162</v>
      </c>
      <c r="AU157" s="230" t="s">
        <v>82</v>
      </c>
      <c r="AY157" s="16" t="s">
        <v>122</v>
      </c>
      <c r="BE157" s="231">
        <f>IF(N157="základní",J157,0)</f>
        <v>0</v>
      </c>
      <c r="BF157" s="231">
        <f>IF(N157="snížená",J157,0)</f>
        <v>0</v>
      </c>
      <c r="BG157" s="231">
        <f>IF(N157="zákl. přenesená",J157,0)</f>
        <v>0</v>
      </c>
      <c r="BH157" s="231">
        <f>IF(N157="sníž. přenesená",J157,0)</f>
        <v>0</v>
      </c>
      <c r="BI157" s="231">
        <f>IF(N157="nulová",J157,0)</f>
        <v>0</v>
      </c>
      <c r="BJ157" s="16" t="s">
        <v>80</v>
      </c>
      <c r="BK157" s="231">
        <f>ROUND(I157*H157,2)</f>
        <v>0</v>
      </c>
      <c r="BL157" s="16" t="s">
        <v>121</v>
      </c>
      <c r="BM157" s="230" t="s">
        <v>174</v>
      </c>
    </row>
    <row r="158" s="2" customFormat="1">
      <c r="A158" s="37"/>
      <c r="B158" s="38"/>
      <c r="C158" s="39"/>
      <c r="D158" s="232" t="s">
        <v>130</v>
      </c>
      <c r="E158" s="39"/>
      <c r="F158" s="233" t="s">
        <v>173</v>
      </c>
      <c r="G158" s="39"/>
      <c r="H158" s="39"/>
      <c r="I158" s="234"/>
      <c r="J158" s="39"/>
      <c r="K158" s="39"/>
      <c r="L158" s="43"/>
      <c r="M158" s="235"/>
      <c r="N158" s="236"/>
      <c r="O158" s="90"/>
      <c r="P158" s="90"/>
      <c r="Q158" s="90"/>
      <c r="R158" s="90"/>
      <c r="S158" s="90"/>
      <c r="T158" s="91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T158" s="16" t="s">
        <v>130</v>
      </c>
      <c r="AU158" s="16" t="s">
        <v>82</v>
      </c>
    </row>
    <row r="159" s="2" customFormat="1" ht="24.15" customHeight="1">
      <c r="A159" s="37"/>
      <c r="B159" s="38"/>
      <c r="C159" s="259" t="s">
        <v>8</v>
      </c>
      <c r="D159" s="259" t="s">
        <v>162</v>
      </c>
      <c r="E159" s="260" t="s">
        <v>176</v>
      </c>
      <c r="F159" s="261" t="s">
        <v>177</v>
      </c>
      <c r="G159" s="262" t="s">
        <v>165</v>
      </c>
      <c r="H159" s="263">
        <v>120</v>
      </c>
      <c r="I159" s="264"/>
      <c r="J159" s="265">
        <f>ROUND(I159*H159,2)</f>
        <v>0</v>
      </c>
      <c r="K159" s="266"/>
      <c r="L159" s="267"/>
      <c r="M159" s="268" t="s">
        <v>1</v>
      </c>
      <c r="N159" s="269" t="s">
        <v>38</v>
      </c>
      <c r="O159" s="90"/>
      <c r="P159" s="228">
        <f>O159*H159</f>
        <v>0</v>
      </c>
      <c r="Q159" s="228">
        <v>0</v>
      </c>
      <c r="R159" s="228">
        <f>Q159*H159</f>
        <v>0</v>
      </c>
      <c r="S159" s="228">
        <v>0</v>
      </c>
      <c r="T159" s="229">
        <f>S159*H159</f>
        <v>0</v>
      </c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R159" s="230" t="s">
        <v>140</v>
      </c>
      <c r="AT159" s="230" t="s">
        <v>162</v>
      </c>
      <c r="AU159" s="230" t="s">
        <v>82</v>
      </c>
      <c r="AY159" s="16" t="s">
        <v>122</v>
      </c>
      <c r="BE159" s="231">
        <f>IF(N159="základní",J159,0)</f>
        <v>0</v>
      </c>
      <c r="BF159" s="231">
        <f>IF(N159="snížená",J159,0)</f>
        <v>0</v>
      </c>
      <c r="BG159" s="231">
        <f>IF(N159="zákl. přenesená",J159,0)</f>
        <v>0</v>
      </c>
      <c r="BH159" s="231">
        <f>IF(N159="sníž. přenesená",J159,0)</f>
        <v>0</v>
      </c>
      <c r="BI159" s="231">
        <f>IF(N159="nulová",J159,0)</f>
        <v>0</v>
      </c>
      <c r="BJ159" s="16" t="s">
        <v>80</v>
      </c>
      <c r="BK159" s="231">
        <f>ROUND(I159*H159,2)</f>
        <v>0</v>
      </c>
      <c r="BL159" s="16" t="s">
        <v>121</v>
      </c>
      <c r="BM159" s="230" t="s">
        <v>178</v>
      </c>
    </row>
    <row r="160" s="2" customFormat="1">
      <c r="A160" s="37"/>
      <c r="B160" s="38"/>
      <c r="C160" s="39"/>
      <c r="D160" s="232" t="s">
        <v>130</v>
      </c>
      <c r="E160" s="39"/>
      <c r="F160" s="233" t="s">
        <v>177</v>
      </c>
      <c r="G160" s="39"/>
      <c r="H160" s="39"/>
      <c r="I160" s="234"/>
      <c r="J160" s="39"/>
      <c r="K160" s="39"/>
      <c r="L160" s="43"/>
      <c r="M160" s="235"/>
      <c r="N160" s="236"/>
      <c r="O160" s="90"/>
      <c r="P160" s="90"/>
      <c r="Q160" s="90"/>
      <c r="R160" s="90"/>
      <c r="S160" s="90"/>
      <c r="T160" s="91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  <c r="AE160" s="37"/>
      <c r="AT160" s="16" t="s">
        <v>130</v>
      </c>
      <c r="AU160" s="16" t="s">
        <v>82</v>
      </c>
    </row>
    <row r="161" s="2" customFormat="1" ht="24.15" customHeight="1">
      <c r="A161" s="37"/>
      <c r="B161" s="38"/>
      <c r="C161" s="259" t="s">
        <v>550</v>
      </c>
      <c r="D161" s="259" t="s">
        <v>162</v>
      </c>
      <c r="E161" s="260" t="s">
        <v>180</v>
      </c>
      <c r="F161" s="261" t="s">
        <v>181</v>
      </c>
      <c r="G161" s="262" t="s">
        <v>165</v>
      </c>
      <c r="H161" s="263">
        <v>240</v>
      </c>
      <c r="I161" s="264"/>
      <c r="J161" s="265">
        <f>ROUND(I161*H161,2)</f>
        <v>0</v>
      </c>
      <c r="K161" s="266"/>
      <c r="L161" s="267"/>
      <c r="M161" s="268" t="s">
        <v>1</v>
      </c>
      <c r="N161" s="269" t="s">
        <v>38</v>
      </c>
      <c r="O161" s="90"/>
      <c r="P161" s="228">
        <f>O161*H161</f>
        <v>0</v>
      </c>
      <c r="Q161" s="228">
        <v>0</v>
      </c>
      <c r="R161" s="228">
        <f>Q161*H161</f>
        <v>0</v>
      </c>
      <c r="S161" s="228">
        <v>0</v>
      </c>
      <c r="T161" s="229">
        <f>S161*H161</f>
        <v>0</v>
      </c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  <c r="AE161" s="37"/>
      <c r="AR161" s="230" t="s">
        <v>140</v>
      </c>
      <c r="AT161" s="230" t="s">
        <v>162</v>
      </c>
      <c r="AU161" s="230" t="s">
        <v>82</v>
      </c>
      <c r="AY161" s="16" t="s">
        <v>122</v>
      </c>
      <c r="BE161" s="231">
        <f>IF(N161="základní",J161,0)</f>
        <v>0</v>
      </c>
      <c r="BF161" s="231">
        <f>IF(N161="snížená",J161,0)</f>
        <v>0</v>
      </c>
      <c r="BG161" s="231">
        <f>IF(N161="zákl. přenesená",J161,0)</f>
        <v>0</v>
      </c>
      <c r="BH161" s="231">
        <f>IF(N161="sníž. přenesená",J161,0)</f>
        <v>0</v>
      </c>
      <c r="BI161" s="231">
        <f>IF(N161="nulová",J161,0)</f>
        <v>0</v>
      </c>
      <c r="BJ161" s="16" t="s">
        <v>80</v>
      </c>
      <c r="BK161" s="231">
        <f>ROUND(I161*H161,2)</f>
        <v>0</v>
      </c>
      <c r="BL161" s="16" t="s">
        <v>121</v>
      </c>
      <c r="BM161" s="230" t="s">
        <v>182</v>
      </c>
    </row>
    <row r="162" s="2" customFormat="1">
      <c r="A162" s="37"/>
      <c r="B162" s="38"/>
      <c r="C162" s="39"/>
      <c r="D162" s="232" t="s">
        <v>130</v>
      </c>
      <c r="E162" s="39"/>
      <c r="F162" s="233" t="s">
        <v>181</v>
      </c>
      <c r="G162" s="39"/>
      <c r="H162" s="39"/>
      <c r="I162" s="234"/>
      <c r="J162" s="39"/>
      <c r="K162" s="39"/>
      <c r="L162" s="43"/>
      <c r="M162" s="235"/>
      <c r="N162" s="236"/>
      <c r="O162" s="90"/>
      <c r="P162" s="90"/>
      <c r="Q162" s="90"/>
      <c r="R162" s="90"/>
      <c r="S162" s="90"/>
      <c r="T162" s="91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  <c r="AT162" s="16" t="s">
        <v>130</v>
      </c>
      <c r="AU162" s="16" t="s">
        <v>82</v>
      </c>
    </row>
    <row r="163" s="13" customFormat="1">
      <c r="A163" s="13"/>
      <c r="B163" s="237"/>
      <c r="C163" s="238"/>
      <c r="D163" s="232" t="s">
        <v>145</v>
      </c>
      <c r="E163" s="239" t="s">
        <v>1</v>
      </c>
      <c r="F163" s="240" t="s">
        <v>551</v>
      </c>
      <c r="G163" s="238"/>
      <c r="H163" s="241">
        <v>240</v>
      </c>
      <c r="I163" s="242"/>
      <c r="J163" s="238"/>
      <c r="K163" s="238"/>
      <c r="L163" s="243"/>
      <c r="M163" s="244"/>
      <c r="N163" s="245"/>
      <c r="O163" s="245"/>
      <c r="P163" s="245"/>
      <c r="Q163" s="245"/>
      <c r="R163" s="245"/>
      <c r="S163" s="245"/>
      <c r="T163" s="246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T163" s="247" t="s">
        <v>145</v>
      </c>
      <c r="AU163" s="247" t="s">
        <v>82</v>
      </c>
      <c r="AV163" s="13" t="s">
        <v>82</v>
      </c>
      <c r="AW163" s="13" t="s">
        <v>31</v>
      </c>
      <c r="AX163" s="13" t="s">
        <v>73</v>
      </c>
      <c r="AY163" s="247" t="s">
        <v>122</v>
      </c>
    </row>
    <row r="164" s="14" customFormat="1">
      <c r="A164" s="14"/>
      <c r="B164" s="248"/>
      <c r="C164" s="249"/>
      <c r="D164" s="232" t="s">
        <v>145</v>
      </c>
      <c r="E164" s="250" t="s">
        <v>1</v>
      </c>
      <c r="F164" s="251" t="s">
        <v>147</v>
      </c>
      <c r="G164" s="249"/>
      <c r="H164" s="252">
        <v>240</v>
      </c>
      <c r="I164" s="253"/>
      <c r="J164" s="249"/>
      <c r="K164" s="249"/>
      <c r="L164" s="254"/>
      <c r="M164" s="255"/>
      <c r="N164" s="256"/>
      <c r="O164" s="256"/>
      <c r="P164" s="256"/>
      <c r="Q164" s="256"/>
      <c r="R164" s="256"/>
      <c r="S164" s="256"/>
      <c r="T164" s="257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T164" s="258" t="s">
        <v>145</v>
      </c>
      <c r="AU164" s="258" t="s">
        <v>82</v>
      </c>
      <c r="AV164" s="14" t="s">
        <v>121</v>
      </c>
      <c r="AW164" s="14" t="s">
        <v>31</v>
      </c>
      <c r="AX164" s="14" t="s">
        <v>80</v>
      </c>
      <c r="AY164" s="258" t="s">
        <v>122</v>
      </c>
    </row>
    <row r="165" s="12" customFormat="1" ht="20.88" customHeight="1">
      <c r="A165" s="12"/>
      <c r="B165" s="202"/>
      <c r="C165" s="203"/>
      <c r="D165" s="204" t="s">
        <v>72</v>
      </c>
      <c r="E165" s="216" t="s">
        <v>80</v>
      </c>
      <c r="F165" s="216" t="s">
        <v>184</v>
      </c>
      <c r="G165" s="203"/>
      <c r="H165" s="203"/>
      <c r="I165" s="206"/>
      <c r="J165" s="217">
        <f>BK165</f>
        <v>0</v>
      </c>
      <c r="K165" s="203"/>
      <c r="L165" s="208"/>
      <c r="M165" s="209"/>
      <c r="N165" s="210"/>
      <c r="O165" s="210"/>
      <c r="P165" s="211">
        <f>SUM(P166:P231)</f>
        <v>0</v>
      </c>
      <c r="Q165" s="210"/>
      <c r="R165" s="211">
        <f>SUM(R166:R231)</f>
        <v>0</v>
      </c>
      <c r="S165" s="210"/>
      <c r="T165" s="212">
        <f>SUM(T166:T231)</f>
        <v>0</v>
      </c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R165" s="213" t="s">
        <v>80</v>
      </c>
      <c r="AT165" s="214" t="s">
        <v>72</v>
      </c>
      <c r="AU165" s="214" t="s">
        <v>82</v>
      </c>
      <c r="AY165" s="213" t="s">
        <v>122</v>
      </c>
      <c r="BK165" s="215">
        <f>SUM(BK166:BK231)</f>
        <v>0</v>
      </c>
    </row>
    <row r="166" s="2" customFormat="1" ht="44.25" customHeight="1">
      <c r="A166" s="37"/>
      <c r="B166" s="38"/>
      <c r="C166" s="218" t="s">
        <v>490</v>
      </c>
      <c r="D166" s="218" t="s">
        <v>126</v>
      </c>
      <c r="E166" s="219" t="s">
        <v>186</v>
      </c>
      <c r="F166" s="220" t="s">
        <v>187</v>
      </c>
      <c r="G166" s="221" t="s">
        <v>188</v>
      </c>
      <c r="H166" s="222">
        <v>60.719999999999999</v>
      </c>
      <c r="I166" s="223"/>
      <c r="J166" s="224">
        <f>ROUND(I166*H166,2)</f>
        <v>0</v>
      </c>
      <c r="K166" s="225"/>
      <c r="L166" s="43"/>
      <c r="M166" s="226" t="s">
        <v>1</v>
      </c>
      <c r="N166" s="227" t="s">
        <v>38</v>
      </c>
      <c r="O166" s="90"/>
      <c r="P166" s="228">
        <f>O166*H166</f>
        <v>0</v>
      </c>
      <c r="Q166" s="228">
        <v>0</v>
      </c>
      <c r="R166" s="228">
        <f>Q166*H166</f>
        <v>0</v>
      </c>
      <c r="S166" s="228">
        <v>0</v>
      </c>
      <c r="T166" s="229">
        <f>S166*H166</f>
        <v>0</v>
      </c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  <c r="AE166" s="37"/>
      <c r="AR166" s="230" t="s">
        <v>121</v>
      </c>
      <c r="AT166" s="230" t="s">
        <v>126</v>
      </c>
      <c r="AU166" s="230" t="s">
        <v>125</v>
      </c>
      <c r="AY166" s="16" t="s">
        <v>122</v>
      </c>
      <c r="BE166" s="231">
        <f>IF(N166="základní",J166,0)</f>
        <v>0</v>
      </c>
      <c r="BF166" s="231">
        <f>IF(N166="snížená",J166,0)</f>
        <v>0</v>
      </c>
      <c r="BG166" s="231">
        <f>IF(N166="zákl. přenesená",J166,0)</f>
        <v>0</v>
      </c>
      <c r="BH166" s="231">
        <f>IF(N166="sníž. přenesená",J166,0)</f>
        <v>0</v>
      </c>
      <c r="BI166" s="231">
        <f>IF(N166="nulová",J166,0)</f>
        <v>0</v>
      </c>
      <c r="BJ166" s="16" t="s">
        <v>80</v>
      </c>
      <c r="BK166" s="231">
        <f>ROUND(I166*H166,2)</f>
        <v>0</v>
      </c>
      <c r="BL166" s="16" t="s">
        <v>121</v>
      </c>
      <c r="BM166" s="230" t="s">
        <v>189</v>
      </c>
    </row>
    <row r="167" s="2" customFormat="1">
      <c r="A167" s="37"/>
      <c r="B167" s="38"/>
      <c r="C167" s="39"/>
      <c r="D167" s="232" t="s">
        <v>130</v>
      </c>
      <c r="E167" s="39"/>
      <c r="F167" s="233" t="s">
        <v>187</v>
      </c>
      <c r="G167" s="39"/>
      <c r="H167" s="39"/>
      <c r="I167" s="234"/>
      <c r="J167" s="39"/>
      <c r="K167" s="39"/>
      <c r="L167" s="43"/>
      <c r="M167" s="235"/>
      <c r="N167" s="236"/>
      <c r="O167" s="90"/>
      <c r="P167" s="90"/>
      <c r="Q167" s="90"/>
      <c r="R167" s="90"/>
      <c r="S167" s="90"/>
      <c r="T167" s="91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  <c r="AE167" s="37"/>
      <c r="AT167" s="16" t="s">
        <v>130</v>
      </c>
      <c r="AU167" s="16" t="s">
        <v>125</v>
      </c>
    </row>
    <row r="168" s="13" customFormat="1">
      <c r="A168" s="13"/>
      <c r="B168" s="237"/>
      <c r="C168" s="238"/>
      <c r="D168" s="232" t="s">
        <v>145</v>
      </c>
      <c r="E168" s="239" t="s">
        <v>1</v>
      </c>
      <c r="F168" s="240" t="s">
        <v>552</v>
      </c>
      <c r="G168" s="238"/>
      <c r="H168" s="241">
        <v>60.719999999999999</v>
      </c>
      <c r="I168" s="242"/>
      <c r="J168" s="238"/>
      <c r="K168" s="238"/>
      <c r="L168" s="243"/>
      <c r="M168" s="244"/>
      <c r="N168" s="245"/>
      <c r="O168" s="245"/>
      <c r="P168" s="245"/>
      <c r="Q168" s="245"/>
      <c r="R168" s="245"/>
      <c r="S168" s="245"/>
      <c r="T168" s="246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T168" s="247" t="s">
        <v>145</v>
      </c>
      <c r="AU168" s="247" t="s">
        <v>125</v>
      </c>
      <c r="AV168" s="13" t="s">
        <v>82</v>
      </c>
      <c r="AW168" s="13" t="s">
        <v>31</v>
      </c>
      <c r="AX168" s="13" t="s">
        <v>73</v>
      </c>
      <c r="AY168" s="247" t="s">
        <v>122</v>
      </c>
    </row>
    <row r="169" s="14" customFormat="1">
      <c r="A169" s="14"/>
      <c r="B169" s="248"/>
      <c r="C169" s="249"/>
      <c r="D169" s="232" t="s">
        <v>145</v>
      </c>
      <c r="E169" s="250" t="s">
        <v>1</v>
      </c>
      <c r="F169" s="251" t="s">
        <v>147</v>
      </c>
      <c r="G169" s="249"/>
      <c r="H169" s="252">
        <v>60.719999999999999</v>
      </c>
      <c r="I169" s="253"/>
      <c r="J169" s="249"/>
      <c r="K169" s="249"/>
      <c r="L169" s="254"/>
      <c r="M169" s="255"/>
      <c r="N169" s="256"/>
      <c r="O169" s="256"/>
      <c r="P169" s="256"/>
      <c r="Q169" s="256"/>
      <c r="R169" s="256"/>
      <c r="S169" s="256"/>
      <c r="T169" s="257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  <c r="AT169" s="258" t="s">
        <v>145</v>
      </c>
      <c r="AU169" s="258" t="s">
        <v>125</v>
      </c>
      <c r="AV169" s="14" t="s">
        <v>121</v>
      </c>
      <c r="AW169" s="14" t="s">
        <v>31</v>
      </c>
      <c r="AX169" s="14" t="s">
        <v>80</v>
      </c>
      <c r="AY169" s="258" t="s">
        <v>122</v>
      </c>
    </row>
    <row r="170" s="2" customFormat="1" ht="49.05" customHeight="1">
      <c r="A170" s="37"/>
      <c r="B170" s="38"/>
      <c r="C170" s="218" t="s">
        <v>553</v>
      </c>
      <c r="D170" s="218" t="s">
        <v>126</v>
      </c>
      <c r="E170" s="219" t="s">
        <v>192</v>
      </c>
      <c r="F170" s="220" t="s">
        <v>193</v>
      </c>
      <c r="G170" s="221" t="s">
        <v>155</v>
      </c>
      <c r="H170" s="222">
        <v>122.40000000000001</v>
      </c>
      <c r="I170" s="223"/>
      <c r="J170" s="224">
        <f>ROUND(I170*H170,2)</f>
        <v>0</v>
      </c>
      <c r="K170" s="225"/>
      <c r="L170" s="43"/>
      <c r="M170" s="226" t="s">
        <v>1</v>
      </c>
      <c r="N170" s="227" t="s">
        <v>38</v>
      </c>
      <c r="O170" s="90"/>
      <c r="P170" s="228">
        <f>O170*H170</f>
        <v>0</v>
      </c>
      <c r="Q170" s="228">
        <v>0</v>
      </c>
      <c r="R170" s="228">
        <f>Q170*H170</f>
        <v>0</v>
      </c>
      <c r="S170" s="228">
        <v>0</v>
      </c>
      <c r="T170" s="229">
        <f>S170*H170</f>
        <v>0</v>
      </c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  <c r="AE170" s="37"/>
      <c r="AR170" s="230" t="s">
        <v>121</v>
      </c>
      <c r="AT170" s="230" t="s">
        <v>126</v>
      </c>
      <c r="AU170" s="230" t="s">
        <v>125</v>
      </c>
      <c r="AY170" s="16" t="s">
        <v>122</v>
      </c>
      <c r="BE170" s="231">
        <f>IF(N170="základní",J170,0)</f>
        <v>0</v>
      </c>
      <c r="BF170" s="231">
        <f>IF(N170="snížená",J170,0)</f>
        <v>0</v>
      </c>
      <c r="BG170" s="231">
        <f>IF(N170="zákl. přenesená",J170,0)</f>
        <v>0</v>
      </c>
      <c r="BH170" s="231">
        <f>IF(N170="sníž. přenesená",J170,0)</f>
        <v>0</v>
      </c>
      <c r="BI170" s="231">
        <f>IF(N170="nulová",J170,0)</f>
        <v>0</v>
      </c>
      <c r="BJ170" s="16" t="s">
        <v>80</v>
      </c>
      <c r="BK170" s="231">
        <f>ROUND(I170*H170,2)</f>
        <v>0</v>
      </c>
      <c r="BL170" s="16" t="s">
        <v>121</v>
      </c>
      <c r="BM170" s="230" t="s">
        <v>194</v>
      </c>
    </row>
    <row r="171" s="2" customFormat="1">
      <c r="A171" s="37"/>
      <c r="B171" s="38"/>
      <c r="C171" s="39"/>
      <c r="D171" s="232" t="s">
        <v>130</v>
      </c>
      <c r="E171" s="39"/>
      <c r="F171" s="233" t="s">
        <v>193</v>
      </c>
      <c r="G171" s="39"/>
      <c r="H171" s="39"/>
      <c r="I171" s="234"/>
      <c r="J171" s="39"/>
      <c r="K171" s="39"/>
      <c r="L171" s="43"/>
      <c r="M171" s="235"/>
      <c r="N171" s="236"/>
      <c r="O171" s="90"/>
      <c r="P171" s="90"/>
      <c r="Q171" s="90"/>
      <c r="R171" s="90"/>
      <c r="S171" s="90"/>
      <c r="T171" s="91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  <c r="AE171" s="37"/>
      <c r="AT171" s="16" t="s">
        <v>130</v>
      </c>
      <c r="AU171" s="16" t="s">
        <v>125</v>
      </c>
    </row>
    <row r="172" s="13" customFormat="1">
      <c r="A172" s="13"/>
      <c r="B172" s="237"/>
      <c r="C172" s="238"/>
      <c r="D172" s="232" t="s">
        <v>145</v>
      </c>
      <c r="E172" s="239" t="s">
        <v>1</v>
      </c>
      <c r="F172" s="240" t="s">
        <v>554</v>
      </c>
      <c r="G172" s="238"/>
      <c r="H172" s="241">
        <v>122.40000000000001</v>
      </c>
      <c r="I172" s="242"/>
      <c r="J172" s="238"/>
      <c r="K172" s="238"/>
      <c r="L172" s="243"/>
      <c r="M172" s="244"/>
      <c r="N172" s="245"/>
      <c r="O172" s="245"/>
      <c r="P172" s="245"/>
      <c r="Q172" s="245"/>
      <c r="R172" s="245"/>
      <c r="S172" s="245"/>
      <c r="T172" s="246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T172" s="247" t="s">
        <v>145</v>
      </c>
      <c r="AU172" s="247" t="s">
        <v>125</v>
      </c>
      <c r="AV172" s="13" t="s">
        <v>82</v>
      </c>
      <c r="AW172" s="13" t="s">
        <v>31</v>
      </c>
      <c r="AX172" s="13" t="s">
        <v>73</v>
      </c>
      <c r="AY172" s="247" t="s">
        <v>122</v>
      </c>
    </row>
    <row r="173" s="14" customFormat="1">
      <c r="A173" s="14"/>
      <c r="B173" s="248"/>
      <c r="C173" s="249"/>
      <c r="D173" s="232" t="s">
        <v>145</v>
      </c>
      <c r="E173" s="250" t="s">
        <v>1</v>
      </c>
      <c r="F173" s="251" t="s">
        <v>147</v>
      </c>
      <c r="G173" s="249"/>
      <c r="H173" s="252">
        <v>122.40000000000001</v>
      </c>
      <c r="I173" s="253"/>
      <c r="J173" s="249"/>
      <c r="K173" s="249"/>
      <c r="L173" s="254"/>
      <c r="M173" s="255"/>
      <c r="N173" s="256"/>
      <c r="O173" s="256"/>
      <c r="P173" s="256"/>
      <c r="Q173" s="256"/>
      <c r="R173" s="256"/>
      <c r="S173" s="256"/>
      <c r="T173" s="257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  <c r="AE173" s="14"/>
      <c r="AT173" s="258" t="s">
        <v>145</v>
      </c>
      <c r="AU173" s="258" t="s">
        <v>125</v>
      </c>
      <c r="AV173" s="14" t="s">
        <v>121</v>
      </c>
      <c r="AW173" s="14" t="s">
        <v>31</v>
      </c>
      <c r="AX173" s="14" t="s">
        <v>80</v>
      </c>
      <c r="AY173" s="258" t="s">
        <v>122</v>
      </c>
    </row>
    <row r="174" s="2" customFormat="1" ht="24.15" customHeight="1">
      <c r="A174" s="37"/>
      <c r="B174" s="38"/>
      <c r="C174" s="218" t="s">
        <v>160</v>
      </c>
      <c r="D174" s="218" t="s">
        <v>126</v>
      </c>
      <c r="E174" s="219" t="s">
        <v>197</v>
      </c>
      <c r="F174" s="220" t="s">
        <v>198</v>
      </c>
      <c r="G174" s="221" t="s">
        <v>199</v>
      </c>
      <c r="H174" s="222">
        <v>144</v>
      </c>
      <c r="I174" s="223"/>
      <c r="J174" s="224">
        <f>ROUND(I174*H174,2)</f>
        <v>0</v>
      </c>
      <c r="K174" s="225"/>
      <c r="L174" s="43"/>
      <c r="M174" s="226" t="s">
        <v>1</v>
      </c>
      <c r="N174" s="227" t="s">
        <v>38</v>
      </c>
      <c r="O174" s="90"/>
      <c r="P174" s="228">
        <f>O174*H174</f>
        <v>0</v>
      </c>
      <c r="Q174" s="228">
        <v>0</v>
      </c>
      <c r="R174" s="228">
        <f>Q174*H174</f>
        <v>0</v>
      </c>
      <c r="S174" s="228">
        <v>0</v>
      </c>
      <c r="T174" s="229">
        <f>S174*H174</f>
        <v>0</v>
      </c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  <c r="AE174" s="37"/>
      <c r="AR174" s="230" t="s">
        <v>121</v>
      </c>
      <c r="AT174" s="230" t="s">
        <v>126</v>
      </c>
      <c r="AU174" s="230" t="s">
        <v>125</v>
      </c>
      <c r="AY174" s="16" t="s">
        <v>122</v>
      </c>
      <c r="BE174" s="231">
        <f>IF(N174="základní",J174,0)</f>
        <v>0</v>
      </c>
      <c r="BF174" s="231">
        <f>IF(N174="snížená",J174,0)</f>
        <v>0</v>
      </c>
      <c r="BG174" s="231">
        <f>IF(N174="zákl. přenesená",J174,0)</f>
        <v>0</v>
      </c>
      <c r="BH174" s="231">
        <f>IF(N174="sníž. přenesená",J174,0)</f>
        <v>0</v>
      </c>
      <c r="BI174" s="231">
        <f>IF(N174="nulová",J174,0)</f>
        <v>0</v>
      </c>
      <c r="BJ174" s="16" t="s">
        <v>80</v>
      </c>
      <c r="BK174" s="231">
        <f>ROUND(I174*H174,2)</f>
        <v>0</v>
      </c>
      <c r="BL174" s="16" t="s">
        <v>121</v>
      </c>
      <c r="BM174" s="230" t="s">
        <v>200</v>
      </c>
    </row>
    <row r="175" s="2" customFormat="1">
      <c r="A175" s="37"/>
      <c r="B175" s="38"/>
      <c r="C175" s="39"/>
      <c r="D175" s="232" t="s">
        <v>130</v>
      </c>
      <c r="E175" s="39"/>
      <c r="F175" s="233" t="s">
        <v>198</v>
      </c>
      <c r="G175" s="39"/>
      <c r="H175" s="39"/>
      <c r="I175" s="234"/>
      <c r="J175" s="39"/>
      <c r="K175" s="39"/>
      <c r="L175" s="43"/>
      <c r="M175" s="235"/>
      <c r="N175" s="236"/>
      <c r="O175" s="90"/>
      <c r="P175" s="90"/>
      <c r="Q175" s="90"/>
      <c r="R175" s="90"/>
      <c r="S175" s="90"/>
      <c r="T175" s="91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  <c r="AE175" s="37"/>
      <c r="AT175" s="16" t="s">
        <v>130</v>
      </c>
      <c r="AU175" s="16" t="s">
        <v>125</v>
      </c>
    </row>
    <row r="176" s="13" customFormat="1">
      <c r="A176" s="13"/>
      <c r="B176" s="237"/>
      <c r="C176" s="238"/>
      <c r="D176" s="232" t="s">
        <v>145</v>
      </c>
      <c r="E176" s="239" t="s">
        <v>1</v>
      </c>
      <c r="F176" s="240" t="s">
        <v>555</v>
      </c>
      <c r="G176" s="238"/>
      <c r="H176" s="241">
        <v>144</v>
      </c>
      <c r="I176" s="242"/>
      <c r="J176" s="238"/>
      <c r="K176" s="238"/>
      <c r="L176" s="243"/>
      <c r="M176" s="244"/>
      <c r="N176" s="245"/>
      <c r="O176" s="245"/>
      <c r="P176" s="245"/>
      <c r="Q176" s="245"/>
      <c r="R176" s="245"/>
      <c r="S176" s="245"/>
      <c r="T176" s="246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T176" s="247" t="s">
        <v>145</v>
      </c>
      <c r="AU176" s="247" t="s">
        <v>125</v>
      </c>
      <c r="AV176" s="13" t="s">
        <v>82</v>
      </c>
      <c r="AW176" s="13" t="s">
        <v>31</v>
      </c>
      <c r="AX176" s="13" t="s">
        <v>73</v>
      </c>
      <c r="AY176" s="247" t="s">
        <v>122</v>
      </c>
    </row>
    <row r="177" s="14" customFormat="1">
      <c r="A177" s="14"/>
      <c r="B177" s="248"/>
      <c r="C177" s="249"/>
      <c r="D177" s="232" t="s">
        <v>145</v>
      </c>
      <c r="E177" s="250" t="s">
        <v>1</v>
      </c>
      <c r="F177" s="251" t="s">
        <v>147</v>
      </c>
      <c r="G177" s="249"/>
      <c r="H177" s="252">
        <v>144</v>
      </c>
      <c r="I177" s="253"/>
      <c r="J177" s="249"/>
      <c r="K177" s="249"/>
      <c r="L177" s="254"/>
      <c r="M177" s="255"/>
      <c r="N177" s="256"/>
      <c r="O177" s="256"/>
      <c r="P177" s="256"/>
      <c r="Q177" s="256"/>
      <c r="R177" s="256"/>
      <c r="S177" s="256"/>
      <c r="T177" s="257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  <c r="AE177" s="14"/>
      <c r="AT177" s="258" t="s">
        <v>145</v>
      </c>
      <c r="AU177" s="258" t="s">
        <v>125</v>
      </c>
      <c r="AV177" s="14" t="s">
        <v>121</v>
      </c>
      <c r="AW177" s="14" t="s">
        <v>31</v>
      </c>
      <c r="AX177" s="14" t="s">
        <v>80</v>
      </c>
      <c r="AY177" s="258" t="s">
        <v>122</v>
      </c>
    </row>
    <row r="178" s="2" customFormat="1" ht="33" customHeight="1">
      <c r="A178" s="37"/>
      <c r="B178" s="38"/>
      <c r="C178" s="218" t="s">
        <v>389</v>
      </c>
      <c r="D178" s="218" t="s">
        <v>126</v>
      </c>
      <c r="E178" s="219" t="s">
        <v>203</v>
      </c>
      <c r="F178" s="220" t="s">
        <v>204</v>
      </c>
      <c r="G178" s="221" t="s">
        <v>205</v>
      </c>
      <c r="H178" s="222">
        <v>6</v>
      </c>
      <c r="I178" s="223"/>
      <c r="J178" s="224">
        <f>ROUND(I178*H178,2)</f>
        <v>0</v>
      </c>
      <c r="K178" s="225"/>
      <c r="L178" s="43"/>
      <c r="M178" s="226" t="s">
        <v>1</v>
      </c>
      <c r="N178" s="227" t="s">
        <v>38</v>
      </c>
      <c r="O178" s="90"/>
      <c r="P178" s="228">
        <f>O178*H178</f>
        <v>0</v>
      </c>
      <c r="Q178" s="228">
        <v>0</v>
      </c>
      <c r="R178" s="228">
        <f>Q178*H178</f>
        <v>0</v>
      </c>
      <c r="S178" s="228">
        <v>0</v>
      </c>
      <c r="T178" s="229">
        <f>S178*H178</f>
        <v>0</v>
      </c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  <c r="AE178" s="37"/>
      <c r="AR178" s="230" t="s">
        <v>121</v>
      </c>
      <c r="AT178" s="230" t="s">
        <v>126</v>
      </c>
      <c r="AU178" s="230" t="s">
        <v>125</v>
      </c>
      <c r="AY178" s="16" t="s">
        <v>122</v>
      </c>
      <c r="BE178" s="231">
        <f>IF(N178="základní",J178,0)</f>
        <v>0</v>
      </c>
      <c r="BF178" s="231">
        <f>IF(N178="snížená",J178,0)</f>
        <v>0</v>
      </c>
      <c r="BG178" s="231">
        <f>IF(N178="zákl. přenesená",J178,0)</f>
        <v>0</v>
      </c>
      <c r="BH178" s="231">
        <f>IF(N178="sníž. přenesená",J178,0)</f>
        <v>0</v>
      </c>
      <c r="BI178" s="231">
        <f>IF(N178="nulová",J178,0)</f>
        <v>0</v>
      </c>
      <c r="BJ178" s="16" t="s">
        <v>80</v>
      </c>
      <c r="BK178" s="231">
        <f>ROUND(I178*H178,2)</f>
        <v>0</v>
      </c>
      <c r="BL178" s="16" t="s">
        <v>121</v>
      </c>
      <c r="BM178" s="230" t="s">
        <v>206</v>
      </c>
    </row>
    <row r="179" s="2" customFormat="1">
      <c r="A179" s="37"/>
      <c r="B179" s="38"/>
      <c r="C179" s="39"/>
      <c r="D179" s="232" t="s">
        <v>130</v>
      </c>
      <c r="E179" s="39"/>
      <c r="F179" s="233" t="s">
        <v>204</v>
      </c>
      <c r="G179" s="39"/>
      <c r="H179" s="39"/>
      <c r="I179" s="234"/>
      <c r="J179" s="39"/>
      <c r="K179" s="39"/>
      <c r="L179" s="43"/>
      <c r="M179" s="235"/>
      <c r="N179" s="236"/>
      <c r="O179" s="90"/>
      <c r="P179" s="90"/>
      <c r="Q179" s="90"/>
      <c r="R179" s="90"/>
      <c r="S179" s="90"/>
      <c r="T179" s="91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  <c r="AE179" s="37"/>
      <c r="AT179" s="16" t="s">
        <v>130</v>
      </c>
      <c r="AU179" s="16" t="s">
        <v>125</v>
      </c>
    </row>
    <row r="180" s="2" customFormat="1" ht="66.75" customHeight="1">
      <c r="A180" s="37"/>
      <c r="B180" s="38"/>
      <c r="C180" s="218" t="s">
        <v>166</v>
      </c>
      <c r="D180" s="218" t="s">
        <v>126</v>
      </c>
      <c r="E180" s="219" t="s">
        <v>208</v>
      </c>
      <c r="F180" s="220" t="s">
        <v>209</v>
      </c>
      <c r="G180" s="221" t="s">
        <v>132</v>
      </c>
      <c r="H180" s="222">
        <v>3</v>
      </c>
      <c r="I180" s="223"/>
      <c r="J180" s="224">
        <f>ROUND(I180*H180,2)</f>
        <v>0</v>
      </c>
      <c r="K180" s="225"/>
      <c r="L180" s="43"/>
      <c r="M180" s="226" t="s">
        <v>1</v>
      </c>
      <c r="N180" s="227" t="s">
        <v>38</v>
      </c>
      <c r="O180" s="90"/>
      <c r="P180" s="228">
        <f>O180*H180</f>
        <v>0</v>
      </c>
      <c r="Q180" s="228">
        <v>0</v>
      </c>
      <c r="R180" s="228">
        <f>Q180*H180</f>
        <v>0</v>
      </c>
      <c r="S180" s="228">
        <v>0</v>
      </c>
      <c r="T180" s="229">
        <f>S180*H180</f>
        <v>0</v>
      </c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  <c r="AE180" s="37"/>
      <c r="AR180" s="230" t="s">
        <v>121</v>
      </c>
      <c r="AT180" s="230" t="s">
        <v>126</v>
      </c>
      <c r="AU180" s="230" t="s">
        <v>125</v>
      </c>
      <c r="AY180" s="16" t="s">
        <v>122</v>
      </c>
      <c r="BE180" s="231">
        <f>IF(N180="základní",J180,0)</f>
        <v>0</v>
      </c>
      <c r="BF180" s="231">
        <f>IF(N180="snížená",J180,0)</f>
        <v>0</v>
      </c>
      <c r="BG180" s="231">
        <f>IF(N180="zákl. přenesená",J180,0)</f>
        <v>0</v>
      </c>
      <c r="BH180" s="231">
        <f>IF(N180="sníž. přenesená",J180,0)</f>
        <v>0</v>
      </c>
      <c r="BI180" s="231">
        <f>IF(N180="nulová",J180,0)</f>
        <v>0</v>
      </c>
      <c r="BJ180" s="16" t="s">
        <v>80</v>
      </c>
      <c r="BK180" s="231">
        <f>ROUND(I180*H180,2)</f>
        <v>0</v>
      </c>
      <c r="BL180" s="16" t="s">
        <v>121</v>
      </c>
      <c r="BM180" s="230" t="s">
        <v>210</v>
      </c>
    </row>
    <row r="181" s="2" customFormat="1">
      <c r="A181" s="37"/>
      <c r="B181" s="38"/>
      <c r="C181" s="39"/>
      <c r="D181" s="232" t="s">
        <v>130</v>
      </c>
      <c r="E181" s="39"/>
      <c r="F181" s="233" t="s">
        <v>211</v>
      </c>
      <c r="G181" s="39"/>
      <c r="H181" s="39"/>
      <c r="I181" s="234"/>
      <c r="J181" s="39"/>
      <c r="K181" s="39"/>
      <c r="L181" s="43"/>
      <c r="M181" s="235"/>
      <c r="N181" s="236"/>
      <c r="O181" s="90"/>
      <c r="P181" s="90"/>
      <c r="Q181" s="90"/>
      <c r="R181" s="90"/>
      <c r="S181" s="90"/>
      <c r="T181" s="91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  <c r="AE181" s="37"/>
      <c r="AT181" s="16" t="s">
        <v>130</v>
      </c>
      <c r="AU181" s="16" t="s">
        <v>125</v>
      </c>
    </row>
    <row r="182" s="2" customFormat="1" ht="24.15" customHeight="1">
      <c r="A182" s="37"/>
      <c r="B182" s="38"/>
      <c r="C182" s="218" t="s">
        <v>170</v>
      </c>
      <c r="D182" s="218" t="s">
        <v>126</v>
      </c>
      <c r="E182" s="219" t="s">
        <v>217</v>
      </c>
      <c r="F182" s="220" t="s">
        <v>218</v>
      </c>
      <c r="G182" s="221" t="s">
        <v>188</v>
      </c>
      <c r="H182" s="222">
        <v>63.616</v>
      </c>
      <c r="I182" s="223"/>
      <c r="J182" s="224">
        <f>ROUND(I182*H182,2)</f>
        <v>0</v>
      </c>
      <c r="K182" s="225"/>
      <c r="L182" s="43"/>
      <c r="M182" s="226" t="s">
        <v>1</v>
      </c>
      <c r="N182" s="227" t="s">
        <v>38</v>
      </c>
      <c r="O182" s="90"/>
      <c r="P182" s="228">
        <f>O182*H182</f>
        <v>0</v>
      </c>
      <c r="Q182" s="228">
        <v>0</v>
      </c>
      <c r="R182" s="228">
        <f>Q182*H182</f>
        <v>0</v>
      </c>
      <c r="S182" s="228">
        <v>0</v>
      </c>
      <c r="T182" s="229">
        <f>S182*H182</f>
        <v>0</v>
      </c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  <c r="AE182" s="37"/>
      <c r="AR182" s="230" t="s">
        <v>121</v>
      </c>
      <c r="AT182" s="230" t="s">
        <v>126</v>
      </c>
      <c r="AU182" s="230" t="s">
        <v>125</v>
      </c>
      <c r="AY182" s="16" t="s">
        <v>122</v>
      </c>
      <c r="BE182" s="231">
        <f>IF(N182="základní",J182,0)</f>
        <v>0</v>
      </c>
      <c r="BF182" s="231">
        <f>IF(N182="snížená",J182,0)</f>
        <v>0</v>
      </c>
      <c r="BG182" s="231">
        <f>IF(N182="zákl. přenesená",J182,0)</f>
        <v>0</v>
      </c>
      <c r="BH182" s="231">
        <f>IF(N182="sníž. přenesená",J182,0)</f>
        <v>0</v>
      </c>
      <c r="BI182" s="231">
        <f>IF(N182="nulová",J182,0)</f>
        <v>0</v>
      </c>
      <c r="BJ182" s="16" t="s">
        <v>80</v>
      </c>
      <c r="BK182" s="231">
        <f>ROUND(I182*H182,2)</f>
        <v>0</v>
      </c>
      <c r="BL182" s="16" t="s">
        <v>121</v>
      </c>
      <c r="BM182" s="230" t="s">
        <v>215</v>
      </c>
    </row>
    <row r="183" s="2" customFormat="1">
      <c r="A183" s="37"/>
      <c r="B183" s="38"/>
      <c r="C183" s="39"/>
      <c r="D183" s="232" t="s">
        <v>130</v>
      </c>
      <c r="E183" s="39"/>
      <c r="F183" s="233" t="s">
        <v>218</v>
      </c>
      <c r="G183" s="39"/>
      <c r="H183" s="39"/>
      <c r="I183" s="234"/>
      <c r="J183" s="39"/>
      <c r="K183" s="39"/>
      <c r="L183" s="43"/>
      <c r="M183" s="235"/>
      <c r="N183" s="236"/>
      <c r="O183" s="90"/>
      <c r="P183" s="90"/>
      <c r="Q183" s="90"/>
      <c r="R183" s="90"/>
      <c r="S183" s="90"/>
      <c r="T183" s="91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  <c r="AE183" s="37"/>
      <c r="AT183" s="16" t="s">
        <v>130</v>
      </c>
      <c r="AU183" s="16" t="s">
        <v>125</v>
      </c>
    </row>
    <row r="184" s="13" customFormat="1">
      <c r="A184" s="13"/>
      <c r="B184" s="237"/>
      <c r="C184" s="238"/>
      <c r="D184" s="232" t="s">
        <v>145</v>
      </c>
      <c r="E184" s="239" t="s">
        <v>1</v>
      </c>
      <c r="F184" s="240" t="s">
        <v>556</v>
      </c>
      <c r="G184" s="238"/>
      <c r="H184" s="241">
        <v>63.616000000000014</v>
      </c>
      <c r="I184" s="242"/>
      <c r="J184" s="238"/>
      <c r="K184" s="238"/>
      <c r="L184" s="243"/>
      <c r="M184" s="244"/>
      <c r="N184" s="245"/>
      <c r="O184" s="245"/>
      <c r="P184" s="245"/>
      <c r="Q184" s="245"/>
      <c r="R184" s="245"/>
      <c r="S184" s="245"/>
      <c r="T184" s="246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T184" s="247" t="s">
        <v>145</v>
      </c>
      <c r="AU184" s="247" t="s">
        <v>125</v>
      </c>
      <c r="AV184" s="13" t="s">
        <v>82</v>
      </c>
      <c r="AW184" s="13" t="s">
        <v>31</v>
      </c>
      <c r="AX184" s="13" t="s">
        <v>73</v>
      </c>
      <c r="AY184" s="247" t="s">
        <v>122</v>
      </c>
    </row>
    <row r="185" s="14" customFormat="1">
      <c r="A185" s="14"/>
      <c r="B185" s="248"/>
      <c r="C185" s="249"/>
      <c r="D185" s="232" t="s">
        <v>145</v>
      </c>
      <c r="E185" s="250" t="s">
        <v>1</v>
      </c>
      <c r="F185" s="251" t="s">
        <v>147</v>
      </c>
      <c r="G185" s="249"/>
      <c r="H185" s="252">
        <v>63.616000000000014</v>
      </c>
      <c r="I185" s="253"/>
      <c r="J185" s="249"/>
      <c r="K185" s="249"/>
      <c r="L185" s="254"/>
      <c r="M185" s="255"/>
      <c r="N185" s="256"/>
      <c r="O185" s="256"/>
      <c r="P185" s="256"/>
      <c r="Q185" s="256"/>
      <c r="R185" s="256"/>
      <c r="S185" s="256"/>
      <c r="T185" s="257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  <c r="AE185" s="14"/>
      <c r="AT185" s="258" t="s">
        <v>145</v>
      </c>
      <c r="AU185" s="258" t="s">
        <v>125</v>
      </c>
      <c r="AV185" s="14" t="s">
        <v>121</v>
      </c>
      <c r="AW185" s="14" t="s">
        <v>31</v>
      </c>
      <c r="AX185" s="14" t="s">
        <v>80</v>
      </c>
      <c r="AY185" s="258" t="s">
        <v>122</v>
      </c>
    </row>
    <row r="186" s="2" customFormat="1" ht="33" customHeight="1">
      <c r="A186" s="37"/>
      <c r="B186" s="38"/>
      <c r="C186" s="218" t="s">
        <v>7</v>
      </c>
      <c r="D186" s="218" t="s">
        <v>126</v>
      </c>
      <c r="E186" s="219" t="s">
        <v>222</v>
      </c>
      <c r="F186" s="220" t="s">
        <v>223</v>
      </c>
      <c r="G186" s="221" t="s">
        <v>188</v>
      </c>
      <c r="H186" s="222">
        <v>3</v>
      </c>
      <c r="I186" s="223"/>
      <c r="J186" s="224">
        <f>ROUND(I186*H186,2)</f>
        <v>0</v>
      </c>
      <c r="K186" s="225"/>
      <c r="L186" s="43"/>
      <c r="M186" s="226" t="s">
        <v>1</v>
      </c>
      <c r="N186" s="227" t="s">
        <v>38</v>
      </c>
      <c r="O186" s="90"/>
      <c r="P186" s="228">
        <f>O186*H186</f>
        <v>0</v>
      </c>
      <c r="Q186" s="228">
        <v>0</v>
      </c>
      <c r="R186" s="228">
        <f>Q186*H186</f>
        <v>0</v>
      </c>
      <c r="S186" s="228">
        <v>0</v>
      </c>
      <c r="T186" s="229">
        <f>S186*H186</f>
        <v>0</v>
      </c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  <c r="AE186" s="37"/>
      <c r="AR186" s="230" t="s">
        <v>121</v>
      </c>
      <c r="AT186" s="230" t="s">
        <v>126</v>
      </c>
      <c r="AU186" s="230" t="s">
        <v>125</v>
      </c>
      <c r="AY186" s="16" t="s">
        <v>122</v>
      </c>
      <c r="BE186" s="231">
        <f>IF(N186="základní",J186,0)</f>
        <v>0</v>
      </c>
      <c r="BF186" s="231">
        <f>IF(N186="snížená",J186,0)</f>
        <v>0</v>
      </c>
      <c r="BG186" s="231">
        <f>IF(N186="zákl. přenesená",J186,0)</f>
        <v>0</v>
      </c>
      <c r="BH186" s="231">
        <f>IF(N186="sníž. přenesená",J186,0)</f>
        <v>0</v>
      </c>
      <c r="BI186" s="231">
        <f>IF(N186="nulová",J186,0)</f>
        <v>0</v>
      </c>
      <c r="BJ186" s="16" t="s">
        <v>80</v>
      </c>
      <c r="BK186" s="231">
        <f>ROUND(I186*H186,2)</f>
        <v>0</v>
      </c>
      <c r="BL186" s="16" t="s">
        <v>121</v>
      </c>
      <c r="BM186" s="230" t="s">
        <v>219</v>
      </c>
    </row>
    <row r="187" s="2" customFormat="1">
      <c r="A187" s="37"/>
      <c r="B187" s="38"/>
      <c r="C187" s="39"/>
      <c r="D187" s="232" t="s">
        <v>130</v>
      </c>
      <c r="E187" s="39"/>
      <c r="F187" s="233" t="s">
        <v>223</v>
      </c>
      <c r="G187" s="39"/>
      <c r="H187" s="39"/>
      <c r="I187" s="234"/>
      <c r="J187" s="39"/>
      <c r="K187" s="39"/>
      <c r="L187" s="43"/>
      <c r="M187" s="235"/>
      <c r="N187" s="236"/>
      <c r="O187" s="90"/>
      <c r="P187" s="90"/>
      <c r="Q187" s="90"/>
      <c r="R187" s="90"/>
      <c r="S187" s="90"/>
      <c r="T187" s="91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  <c r="AE187" s="37"/>
      <c r="AT187" s="16" t="s">
        <v>130</v>
      </c>
      <c r="AU187" s="16" t="s">
        <v>125</v>
      </c>
    </row>
    <row r="188" s="2" customFormat="1" ht="37.8" customHeight="1">
      <c r="A188" s="37"/>
      <c r="B188" s="38"/>
      <c r="C188" s="218" t="s">
        <v>174</v>
      </c>
      <c r="D188" s="218" t="s">
        <v>126</v>
      </c>
      <c r="E188" s="219" t="s">
        <v>226</v>
      </c>
      <c r="F188" s="220" t="s">
        <v>227</v>
      </c>
      <c r="G188" s="221" t="s">
        <v>188</v>
      </c>
      <c r="H188" s="222">
        <v>4.7999999999999998</v>
      </c>
      <c r="I188" s="223"/>
      <c r="J188" s="224">
        <f>ROUND(I188*H188,2)</f>
        <v>0</v>
      </c>
      <c r="K188" s="225"/>
      <c r="L188" s="43"/>
      <c r="M188" s="226" t="s">
        <v>1</v>
      </c>
      <c r="N188" s="227" t="s">
        <v>38</v>
      </c>
      <c r="O188" s="90"/>
      <c r="P188" s="228">
        <f>O188*H188</f>
        <v>0</v>
      </c>
      <c r="Q188" s="228">
        <v>0</v>
      </c>
      <c r="R188" s="228">
        <f>Q188*H188</f>
        <v>0</v>
      </c>
      <c r="S188" s="228">
        <v>0</v>
      </c>
      <c r="T188" s="229">
        <f>S188*H188</f>
        <v>0</v>
      </c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  <c r="AE188" s="37"/>
      <c r="AR188" s="230" t="s">
        <v>121</v>
      </c>
      <c r="AT188" s="230" t="s">
        <v>126</v>
      </c>
      <c r="AU188" s="230" t="s">
        <v>125</v>
      </c>
      <c r="AY188" s="16" t="s">
        <v>122</v>
      </c>
      <c r="BE188" s="231">
        <f>IF(N188="základní",J188,0)</f>
        <v>0</v>
      </c>
      <c r="BF188" s="231">
        <f>IF(N188="snížená",J188,0)</f>
        <v>0</v>
      </c>
      <c r="BG188" s="231">
        <f>IF(N188="zákl. přenesená",J188,0)</f>
        <v>0</v>
      </c>
      <c r="BH188" s="231">
        <f>IF(N188="sníž. přenesená",J188,0)</f>
        <v>0</v>
      </c>
      <c r="BI188" s="231">
        <f>IF(N188="nulová",J188,0)</f>
        <v>0</v>
      </c>
      <c r="BJ188" s="16" t="s">
        <v>80</v>
      </c>
      <c r="BK188" s="231">
        <f>ROUND(I188*H188,2)</f>
        <v>0</v>
      </c>
      <c r="BL188" s="16" t="s">
        <v>121</v>
      </c>
      <c r="BM188" s="230" t="s">
        <v>224</v>
      </c>
    </row>
    <row r="189" s="2" customFormat="1">
      <c r="A189" s="37"/>
      <c r="B189" s="38"/>
      <c r="C189" s="39"/>
      <c r="D189" s="232" t="s">
        <v>130</v>
      </c>
      <c r="E189" s="39"/>
      <c r="F189" s="233" t="s">
        <v>227</v>
      </c>
      <c r="G189" s="39"/>
      <c r="H189" s="39"/>
      <c r="I189" s="234"/>
      <c r="J189" s="39"/>
      <c r="K189" s="39"/>
      <c r="L189" s="43"/>
      <c r="M189" s="235"/>
      <c r="N189" s="236"/>
      <c r="O189" s="90"/>
      <c r="P189" s="90"/>
      <c r="Q189" s="90"/>
      <c r="R189" s="90"/>
      <c r="S189" s="90"/>
      <c r="T189" s="91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  <c r="AE189" s="37"/>
      <c r="AT189" s="16" t="s">
        <v>130</v>
      </c>
      <c r="AU189" s="16" t="s">
        <v>125</v>
      </c>
    </row>
    <row r="190" s="13" customFormat="1">
      <c r="A190" s="13"/>
      <c r="B190" s="237"/>
      <c r="C190" s="238"/>
      <c r="D190" s="232" t="s">
        <v>145</v>
      </c>
      <c r="E190" s="239" t="s">
        <v>1</v>
      </c>
      <c r="F190" s="240" t="s">
        <v>557</v>
      </c>
      <c r="G190" s="238"/>
      <c r="H190" s="241">
        <v>4.8000000000000007</v>
      </c>
      <c r="I190" s="242"/>
      <c r="J190" s="238"/>
      <c r="K190" s="238"/>
      <c r="L190" s="243"/>
      <c r="M190" s="244"/>
      <c r="N190" s="245"/>
      <c r="O190" s="245"/>
      <c r="P190" s="245"/>
      <c r="Q190" s="245"/>
      <c r="R190" s="245"/>
      <c r="S190" s="245"/>
      <c r="T190" s="246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T190" s="247" t="s">
        <v>145</v>
      </c>
      <c r="AU190" s="247" t="s">
        <v>125</v>
      </c>
      <c r="AV190" s="13" t="s">
        <v>82</v>
      </c>
      <c r="AW190" s="13" t="s">
        <v>31</v>
      </c>
      <c r="AX190" s="13" t="s">
        <v>73</v>
      </c>
      <c r="AY190" s="247" t="s">
        <v>122</v>
      </c>
    </row>
    <row r="191" s="14" customFormat="1">
      <c r="A191" s="14"/>
      <c r="B191" s="248"/>
      <c r="C191" s="249"/>
      <c r="D191" s="232" t="s">
        <v>145</v>
      </c>
      <c r="E191" s="250" t="s">
        <v>1</v>
      </c>
      <c r="F191" s="251" t="s">
        <v>147</v>
      </c>
      <c r="G191" s="249"/>
      <c r="H191" s="252">
        <v>4.8000000000000007</v>
      </c>
      <c r="I191" s="253"/>
      <c r="J191" s="249"/>
      <c r="K191" s="249"/>
      <c r="L191" s="254"/>
      <c r="M191" s="255"/>
      <c r="N191" s="256"/>
      <c r="O191" s="256"/>
      <c r="P191" s="256"/>
      <c r="Q191" s="256"/>
      <c r="R191" s="256"/>
      <c r="S191" s="256"/>
      <c r="T191" s="257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  <c r="AE191" s="14"/>
      <c r="AT191" s="258" t="s">
        <v>145</v>
      </c>
      <c r="AU191" s="258" t="s">
        <v>125</v>
      </c>
      <c r="AV191" s="14" t="s">
        <v>121</v>
      </c>
      <c r="AW191" s="14" t="s">
        <v>31</v>
      </c>
      <c r="AX191" s="14" t="s">
        <v>80</v>
      </c>
      <c r="AY191" s="258" t="s">
        <v>122</v>
      </c>
    </row>
    <row r="192" s="2" customFormat="1" ht="49.05" customHeight="1">
      <c r="A192" s="37"/>
      <c r="B192" s="38"/>
      <c r="C192" s="218" t="s">
        <v>238</v>
      </c>
      <c r="D192" s="218" t="s">
        <v>126</v>
      </c>
      <c r="E192" s="219" t="s">
        <v>230</v>
      </c>
      <c r="F192" s="220" t="s">
        <v>231</v>
      </c>
      <c r="G192" s="221" t="s">
        <v>188</v>
      </c>
      <c r="H192" s="222">
        <v>55.921999999999997</v>
      </c>
      <c r="I192" s="223"/>
      <c r="J192" s="224">
        <f>ROUND(I192*H192,2)</f>
        <v>0</v>
      </c>
      <c r="K192" s="225"/>
      <c r="L192" s="43"/>
      <c r="M192" s="226" t="s">
        <v>1</v>
      </c>
      <c r="N192" s="227" t="s">
        <v>38</v>
      </c>
      <c r="O192" s="90"/>
      <c r="P192" s="228">
        <f>O192*H192</f>
        <v>0</v>
      </c>
      <c r="Q192" s="228">
        <v>0</v>
      </c>
      <c r="R192" s="228">
        <f>Q192*H192</f>
        <v>0</v>
      </c>
      <c r="S192" s="228">
        <v>0</v>
      </c>
      <c r="T192" s="229">
        <f>S192*H192</f>
        <v>0</v>
      </c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  <c r="AE192" s="37"/>
      <c r="AR192" s="230" t="s">
        <v>121</v>
      </c>
      <c r="AT192" s="230" t="s">
        <v>126</v>
      </c>
      <c r="AU192" s="230" t="s">
        <v>125</v>
      </c>
      <c r="AY192" s="16" t="s">
        <v>122</v>
      </c>
      <c r="BE192" s="231">
        <f>IF(N192="základní",J192,0)</f>
        <v>0</v>
      </c>
      <c r="BF192" s="231">
        <f>IF(N192="snížená",J192,0)</f>
        <v>0</v>
      </c>
      <c r="BG192" s="231">
        <f>IF(N192="zákl. přenesená",J192,0)</f>
        <v>0</v>
      </c>
      <c r="BH192" s="231">
        <f>IF(N192="sníž. přenesená",J192,0)</f>
        <v>0</v>
      </c>
      <c r="BI192" s="231">
        <f>IF(N192="nulová",J192,0)</f>
        <v>0</v>
      </c>
      <c r="BJ192" s="16" t="s">
        <v>80</v>
      </c>
      <c r="BK192" s="231">
        <f>ROUND(I192*H192,2)</f>
        <v>0</v>
      </c>
      <c r="BL192" s="16" t="s">
        <v>121</v>
      </c>
      <c r="BM192" s="230" t="s">
        <v>228</v>
      </c>
    </row>
    <row r="193" s="2" customFormat="1">
      <c r="A193" s="37"/>
      <c r="B193" s="38"/>
      <c r="C193" s="39"/>
      <c r="D193" s="232" t="s">
        <v>130</v>
      </c>
      <c r="E193" s="39"/>
      <c r="F193" s="233" t="s">
        <v>231</v>
      </c>
      <c r="G193" s="39"/>
      <c r="H193" s="39"/>
      <c r="I193" s="234"/>
      <c r="J193" s="39"/>
      <c r="K193" s="39"/>
      <c r="L193" s="43"/>
      <c r="M193" s="235"/>
      <c r="N193" s="236"/>
      <c r="O193" s="90"/>
      <c r="P193" s="90"/>
      <c r="Q193" s="90"/>
      <c r="R193" s="90"/>
      <c r="S193" s="90"/>
      <c r="T193" s="91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  <c r="AE193" s="37"/>
      <c r="AT193" s="16" t="s">
        <v>130</v>
      </c>
      <c r="AU193" s="16" t="s">
        <v>125</v>
      </c>
    </row>
    <row r="194" s="13" customFormat="1">
      <c r="A194" s="13"/>
      <c r="B194" s="237"/>
      <c r="C194" s="238"/>
      <c r="D194" s="232" t="s">
        <v>145</v>
      </c>
      <c r="E194" s="239" t="s">
        <v>1</v>
      </c>
      <c r="F194" s="240" t="s">
        <v>558</v>
      </c>
      <c r="G194" s="238"/>
      <c r="H194" s="241">
        <v>55.921600000000012</v>
      </c>
      <c r="I194" s="242"/>
      <c r="J194" s="238"/>
      <c r="K194" s="238"/>
      <c r="L194" s="243"/>
      <c r="M194" s="244"/>
      <c r="N194" s="245"/>
      <c r="O194" s="245"/>
      <c r="P194" s="245"/>
      <c r="Q194" s="245"/>
      <c r="R194" s="245"/>
      <c r="S194" s="245"/>
      <c r="T194" s="246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T194" s="247" t="s">
        <v>145</v>
      </c>
      <c r="AU194" s="247" t="s">
        <v>125</v>
      </c>
      <c r="AV194" s="13" t="s">
        <v>82</v>
      </c>
      <c r="AW194" s="13" t="s">
        <v>31</v>
      </c>
      <c r="AX194" s="13" t="s">
        <v>73</v>
      </c>
      <c r="AY194" s="247" t="s">
        <v>122</v>
      </c>
    </row>
    <row r="195" s="14" customFormat="1">
      <c r="A195" s="14"/>
      <c r="B195" s="248"/>
      <c r="C195" s="249"/>
      <c r="D195" s="232" t="s">
        <v>145</v>
      </c>
      <c r="E195" s="250" t="s">
        <v>1</v>
      </c>
      <c r="F195" s="251" t="s">
        <v>147</v>
      </c>
      <c r="G195" s="249"/>
      <c r="H195" s="252">
        <v>55.921600000000012</v>
      </c>
      <c r="I195" s="253"/>
      <c r="J195" s="249"/>
      <c r="K195" s="249"/>
      <c r="L195" s="254"/>
      <c r="M195" s="255"/>
      <c r="N195" s="256"/>
      <c r="O195" s="256"/>
      <c r="P195" s="256"/>
      <c r="Q195" s="256"/>
      <c r="R195" s="256"/>
      <c r="S195" s="256"/>
      <c r="T195" s="257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  <c r="AE195" s="14"/>
      <c r="AT195" s="258" t="s">
        <v>145</v>
      </c>
      <c r="AU195" s="258" t="s">
        <v>125</v>
      </c>
      <c r="AV195" s="14" t="s">
        <v>121</v>
      </c>
      <c r="AW195" s="14" t="s">
        <v>31</v>
      </c>
      <c r="AX195" s="14" t="s">
        <v>80</v>
      </c>
      <c r="AY195" s="258" t="s">
        <v>122</v>
      </c>
    </row>
    <row r="196" s="2" customFormat="1" ht="55.5" customHeight="1">
      <c r="A196" s="37"/>
      <c r="B196" s="38"/>
      <c r="C196" s="218" t="s">
        <v>178</v>
      </c>
      <c r="D196" s="218" t="s">
        <v>126</v>
      </c>
      <c r="E196" s="219" t="s">
        <v>234</v>
      </c>
      <c r="F196" s="220" t="s">
        <v>235</v>
      </c>
      <c r="G196" s="221" t="s">
        <v>188</v>
      </c>
      <c r="H196" s="222">
        <v>211.703</v>
      </c>
      <c r="I196" s="223"/>
      <c r="J196" s="224">
        <f>ROUND(I196*H196,2)</f>
        <v>0</v>
      </c>
      <c r="K196" s="225"/>
      <c r="L196" s="43"/>
      <c r="M196" s="226" t="s">
        <v>1</v>
      </c>
      <c r="N196" s="227" t="s">
        <v>38</v>
      </c>
      <c r="O196" s="90"/>
      <c r="P196" s="228">
        <f>O196*H196</f>
        <v>0</v>
      </c>
      <c r="Q196" s="228">
        <v>0</v>
      </c>
      <c r="R196" s="228">
        <f>Q196*H196</f>
        <v>0</v>
      </c>
      <c r="S196" s="228">
        <v>0</v>
      </c>
      <c r="T196" s="229">
        <f>S196*H196</f>
        <v>0</v>
      </c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  <c r="AE196" s="37"/>
      <c r="AR196" s="230" t="s">
        <v>121</v>
      </c>
      <c r="AT196" s="230" t="s">
        <v>126</v>
      </c>
      <c r="AU196" s="230" t="s">
        <v>125</v>
      </c>
      <c r="AY196" s="16" t="s">
        <v>122</v>
      </c>
      <c r="BE196" s="231">
        <f>IF(N196="základní",J196,0)</f>
        <v>0</v>
      </c>
      <c r="BF196" s="231">
        <f>IF(N196="snížená",J196,0)</f>
        <v>0</v>
      </c>
      <c r="BG196" s="231">
        <f>IF(N196="zákl. přenesená",J196,0)</f>
        <v>0</v>
      </c>
      <c r="BH196" s="231">
        <f>IF(N196="sníž. přenesená",J196,0)</f>
        <v>0</v>
      </c>
      <c r="BI196" s="231">
        <f>IF(N196="nulová",J196,0)</f>
        <v>0</v>
      </c>
      <c r="BJ196" s="16" t="s">
        <v>80</v>
      </c>
      <c r="BK196" s="231">
        <f>ROUND(I196*H196,2)</f>
        <v>0</v>
      </c>
      <c r="BL196" s="16" t="s">
        <v>121</v>
      </c>
      <c r="BM196" s="230" t="s">
        <v>232</v>
      </c>
    </row>
    <row r="197" s="2" customFormat="1">
      <c r="A197" s="37"/>
      <c r="B197" s="38"/>
      <c r="C197" s="39"/>
      <c r="D197" s="232" t="s">
        <v>130</v>
      </c>
      <c r="E197" s="39"/>
      <c r="F197" s="233" t="s">
        <v>235</v>
      </c>
      <c r="G197" s="39"/>
      <c r="H197" s="39"/>
      <c r="I197" s="234"/>
      <c r="J197" s="39"/>
      <c r="K197" s="39"/>
      <c r="L197" s="43"/>
      <c r="M197" s="235"/>
      <c r="N197" s="236"/>
      <c r="O197" s="90"/>
      <c r="P197" s="90"/>
      <c r="Q197" s="90"/>
      <c r="R197" s="90"/>
      <c r="S197" s="90"/>
      <c r="T197" s="91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  <c r="AE197" s="37"/>
      <c r="AT197" s="16" t="s">
        <v>130</v>
      </c>
      <c r="AU197" s="16" t="s">
        <v>125</v>
      </c>
    </row>
    <row r="198" s="13" customFormat="1">
      <c r="A198" s="13"/>
      <c r="B198" s="237"/>
      <c r="C198" s="238"/>
      <c r="D198" s="232" t="s">
        <v>145</v>
      </c>
      <c r="E198" s="239" t="s">
        <v>1</v>
      </c>
      <c r="F198" s="240" t="s">
        <v>559</v>
      </c>
      <c r="G198" s="238"/>
      <c r="H198" s="241">
        <v>211.70320000000004</v>
      </c>
      <c r="I198" s="242"/>
      <c r="J198" s="238"/>
      <c r="K198" s="238"/>
      <c r="L198" s="243"/>
      <c r="M198" s="244"/>
      <c r="N198" s="245"/>
      <c r="O198" s="245"/>
      <c r="P198" s="245"/>
      <c r="Q198" s="245"/>
      <c r="R198" s="245"/>
      <c r="S198" s="245"/>
      <c r="T198" s="246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T198" s="247" t="s">
        <v>145</v>
      </c>
      <c r="AU198" s="247" t="s">
        <v>125</v>
      </c>
      <c r="AV198" s="13" t="s">
        <v>82</v>
      </c>
      <c r="AW198" s="13" t="s">
        <v>31</v>
      </c>
      <c r="AX198" s="13" t="s">
        <v>73</v>
      </c>
      <c r="AY198" s="247" t="s">
        <v>122</v>
      </c>
    </row>
    <row r="199" s="14" customFormat="1">
      <c r="A199" s="14"/>
      <c r="B199" s="248"/>
      <c r="C199" s="249"/>
      <c r="D199" s="232" t="s">
        <v>145</v>
      </c>
      <c r="E199" s="250" t="s">
        <v>1</v>
      </c>
      <c r="F199" s="251" t="s">
        <v>147</v>
      </c>
      <c r="G199" s="249"/>
      <c r="H199" s="252">
        <v>211.70320000000004</v>
      </c>
      <c r="I199" s="253"/>
      <c r="J199" s="249"/>
      <c r="K199" s="249"/>
      <c r="L199" s="254"/>
      <c r="M199" s="255"/>
      <c r="N199" s="256"/>
      <c r="O199" s="256"/>
      <c r="P199" s="256"/>
      <c r="Q199" s="256"/>
      <c r="R199" s="256"/>
      <c r="S199" s="256"/>
      <c r="T199" s="257"/>
      <c r="U199" s="14"/>
      <c r="V199" s="14"/>
      <c r="W199" s="14"/>
      <c r="X199" s="14"/>
      <c r="Y199" s="14"/>
      <c r="Z199" s="14"/>
      <c r="AA199" s="14"/>
      <c r="AB199" s="14"/>
      <c r="AC199" s="14"/>
      <c r="AD199" s="14"/>
      <c r="AE199" s="14"/>
      <c r="AT199" s="258" t="s">
        <v>145</v>
      </c>
      <c r="AU199" s="258" t="s">
        <v>125</v>
      </c>
      <c r="AV199" s="14" t="s">
        <v>121</v>
      </c>
      <c r="AW199" s="14" t="s">
        <v>31</v>
      </c>
      <c r="AX199" s="14" t="s">
        <v>80</v>
      </c>
      <c r="AY199" s="258" t="s">
        <v>122</v>
      </c>
    </row>
    <row r="200" s="2" customFormat="1" ht="49.05" customHeight="1">
      <c r="A200" s="37"/>
      <c r="B200" s="38"/>
      <c r="C200" s="218" t="s">
        <v>560</v>
      </c>
      <c r="D200" s="218" t="s">
        <v>126</v>
      </c>
      <c r="E200" s="219" t="s">
        <v>239</v>
      </c>
      <c r="F200" s="220" t="s">
        <v>240</v>
      </c>
      <c r="G200" s="221" t="s">
        <v>188</v>
      </c>
      <c r="H200" s="222">
        <v>131.815</v>
      </c>
      <c r="I200" s="223"/>
      <c r="J200" s="224">
        <f>ROUND(I200*H200,2)</f>
        <v>0</v>
      </c>
      <c r="K200" s="225"/>
      <c r="L200" s="43"/>
      <c r="M200" s="226" t="s">
        <v>1</v>
      </c>
      <c r="N200" s="227" t="s">
        <v>38</v>
      </c>
      <c r="O200" s="90"/>
      <c r="P200" s="228">
        <f>O200*H200</f>
        <v>0</v>
      </c>
      <c r="Q200" s="228">
        <v>0</v>
      </c>
      <c r="R200" s="228">
        <f>Q200*H200</f>
        <v>0</v>
      </c>
      <c r="S200" s="228">
        <v>0</v>
      </c>
      <c r="T200" s="229">
        <f>S200*H200</f>
        <v>0</v>
      </c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  <c r="AE200" s="37"/>
      <c r="AR200" s="230" t="s">
        <v>121</v>
      </c>
      <c r="AT200" s="230" t="s">
        <v>126</v>
      </c>
      <c r="AU200" s="230" t="s">
        <v>125</v>
      </c>
      <c r="AY200" s="16" t="s">
        <v>122</v>
      </c>
      <c r="BE200" s="231">
        <f>IF(N200="základní",J200,0)</f>
        <v>0</v>
      </c>
      <c r="BF200" s="231">
        <f>IF(N200="snížená",J200,0)</f>
        <v>0</v>
      </c>
      <c r="BG200" s="231">
        <f>IF(N200="zákl. přenesená",J200,0)</f>
        <v>0</v>
      </c>
      <c r="BH200" s="231">
        <f>IF(N200="sníž. přenesená",J200,0)</f>
        <v>0</v>
      </c>
      <c r="BI200" s="231">
        <f>IF(N200="nulová",J200,0)</f>
        <v>0</v>
      </c>
      <c r="BJ200" s="16" t="s">
        <v>80</v>
      </c>
      <c r="BK200" s="231">
        <f>ROUND(I200*H200,2)</f>
        <v>0</v>
      </c>
      <c r="BL200" s="16" t="s">
        <v>121</v>
      </c>
      <c r="BM200" s="230" t="s">
        <v>236</v>
      </c>
    </row>
    <row r="201" s="2" customFormat="1">
      <c r="A201" s="37"/>
      <c r="B201" s="38"/>
      <c r="C201" s="39"/>
      <c r="D201" s="232" t="s">
        <v>130</v>
      </c>
      <c r="E201" s="39"/>
      <c r="F201" s="233" t="s">
        <v>240</v>
      </c>
      <c r="G201" s="39"/>
      <c r="H201" s="39"/>
      <c r="I201" s="234"/>
      <c r="J201" s="39"/>
      <c r="K201" s="39"/>
      <c r="L201" s="43"/>
      <c r="M201" s="235"/>
      <c r="N201" s="236"/>
      <c r="O201" s="90"/>
      <c r="P201" s="90"/>
      <c r="Q201" s="90"/>
      <c r="R201" s="90"/>
      <c r="S201" s="90"/>
      <c r="T201" s="91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  <c r="AE201" s="37"/>
      <c r="AT201" s="16" t="s">
        <v>130</v>
      </c>
      <c r="AU201" s="16" t="s">
        <v>125</v>
      </c>
    </row>
    <row r="202" s="13" customFormat="1">
      <c r="A202" s="13"/>
      <c r="B202" s="237"/>
      <c r="C202" s="238"/>
      <c r="D202" s="232" t="s">
        <v>145</v>
      </c>
      <c r="E202" s="239" t="s">
        <v>1</v>
      </c>
      <c r="F202" s="240" t="s">
        <v>561</v>
      </c>
      <c r="G202" s="238"/>
      <c r="H202" s="241">
        <v>131.81520000000003</v>
      </c>
      <c r="I202" s="242"/>
      <c r="J202" s="238"/>
      <c r="K202" s="238"/>
      <c r="L202" s="243"/>
      <c r="M202" s="244"/>
      <c r="N202" s="245"/>
      <c r="O202" s="245"/>
      <c r="P202" s="245"/>
      <c r="Q202" s="245"/>
      <c r="R202" s="245"/>
      <c r="S202" s="245"/>
      <c r="T202" s="246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T202" s="247" t="s">
        <v>145</v>
      </c>
      <c r="AU202" s="247" t="s">
        <v>125</v>
      </c>
      <c r="AV202" s="13" t="s">
        <v>82</v>
      </c>
      <c r="AW202" s="13" t="s">
        <v>31</v>
      </c>
      <c r="AX202" s="13" t="s">
        <v>73</v>
      </c>
      <c r="AY202" s="247" t="s">
        <v>122</v>
      </c>
    </row>
    <row r="203" s="14" customFormat="1">
      <c r="A203" s="14"/>
      <c r="B203" s="248"/>
      <c r="C203" s="249"/>
      <c r="D203" s="232" t="s">
        <v>145</v>
      </c>
      <c r="E203" s="250" t="s">
        <v>1</v>
      </c>
      <c r="F203" s="251" t="s">
        <v>147</v>
      </c>
      <c r="G203" s="249"/>
      <c r="H203" s="252">
        <v>131.81520000000003</v>
      </c>
      <c r="I203" s="253"/>
      <c r="J203" s="249"/>
      <c r="K203" s="249"/>
      <c r="L203" s="254"/>
      <c r="M203" s="255"/>
      <c r="N203" s="256"/>
      <c r="O203" s="256"/>
      <c r="P203" s="256"/>
      <c r="Q203" s="256"/>
      <c r="R203" s="256"/>
      <c r="S203" s="256"/>
      <c r="T203" s="257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  <c r="AE203" s="14"/>
      <c r="AT203" s="258" t="s">
        <v>145</v>
      </c>
      <c r="AU203" s="258" t="s">
        <v>125</v>
      </c>
      <c r="AV203" s="14" t="s">
        <v>121</v>
      </c>
      <c r="AW203" s="14" t="s">
        <v>31</v>
      </c>
      <c r="AX203" s="14" t="s">
        <v>80</v>
      </c>
      <c r="AY203" s="258" t="s">
        <v>122</v>
      </c>
    </row>
    <row r="204" s="2" customFormat="1" ht="44.25" customHeight="1">
      <c r="A204" s="37"/>
      <c r="B204" s="38"/>
      <c r="C204" s="218" t="s">
        <v>338</v>
      </c>
      <c r="D204" s="218" t="s">
        <v>126</v>
      </c>
      <c r="E204" s="219" t="s">
        <v>562</v>
      </c>
      <c r="F204" s="220" t="s">
        <v>563</v>
      </c>
      <c r="G204" s="221" t="s">
        <v>132</v>
      </c>
      <c r="H204" s="222">
        <v>6</v>
      </c>
      <c r="I204" s="223"/>
      <c r="J204" s="224">
        <f>ROUND(I204*H204,2)</f>
        <v>0</v>
      </c>
      <c r="K204" s="225"/>
      <c r="L204" s="43"/>
      <c r="M204" s="226" t="s">
        <v>1</v>
      </c>
      <c r="N204" s="227" t="s">
        <v>38</v>
      </c>
      <c r="O204" s="90"/>
      <c r="P204" s="228">
        <f>O204*H204</f>
        <v>0</v>
      </c>
      <c r="Q204" s="228">
        <v>0</v>
      </c>
      <c r="R204" s="228">
        <f>Q204*H204</f>
        <v>0</v>
      </c>
      <c r="S204" s="228">
        <v>0</v>
      </c>
      <c r="T204" s="229">
        <f>S204*H204</f>
        <v>0</v>
      </c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  <c r="AE204" s="37"/>
      <c r="AR204" s="230" t="s">
        <v>121</v>
      </c>
      <c r="AT204" s="230" t="s">
        <v>126</v>
      </c>
      <c r="AU204" s="230" t="s">
        <v>125</v>
      </c>
      <c r="AY204" s="16" t="s">
        <v>122</v>
      </c>
      <c r="BE204" s="231">
        <f>IF(N204="základní",J204,0)</f>
        <v>0</v>
      </c>
      <c r="BF204" s="231">
        <f>IF(N204="snížená",J204,0)</f>
        <v>0</v>
      </c>
      <c r="BG204" s="231">
        <f>IF(N204="zákl. přenesená",J204,0)</f>
        <v>0</v>
      </c>
      <c r="BH204" s="231">
        <f>IF(N204="sníž. přenesená",J204,0)</f>
        <v>0</v>
      </c>
      <c r="BI204" s="231">
        <f>IF(N204="nulová",J204,0)</f>
        <v>0</v>
      </c>
      <c r="BJ204" s="16" t="s">
        <v>80</v>
      </c>
      <c r="BK204" s="231">
        <f>ROUND(I204*H204,2)</f>
        <v>0</v>
      </c>
      <c r="BL204" s="16" t="s">
        <v>121</v>
      </c>
      <c r="BM204" s="230" t="s">
        <v>241</v>
      </c>
    </row>
    <row r="205" s="2" customFormat="1">
      <c r="A205" s="37"/>
      <c r="B205" s="38"/>
      <c r="C205" s="39"/>
      <c r="D205" s="232" t="s">
        <v>130</v>
      </c>
      <c r="E205" s="39"/>
      <c r="F205" s="233" t="s">
        <v>563</v>
      </c>
      <c r="G205" s="39"/>
      <c r="H205" s="39"/>
      <c r="I205" s="234"/>
      <c r="J205" s="39"/>
      <c r="K205" s="39"/>
      <c r="L205" s="43"/>
      <c r="M205" s="235"/>
      <c r="N205" s="236"/>
      <c r="O205" s="90"/>
      <c r="P205" s="90"/>
      <c r="Q205" s="90"/>
      <c r="R205" s="90"/>
      <c r="S205" s="90"/>
      <c r="T205" s="91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  <c r="AE205" s="37"/>
      <c r="AT205" s="16" t="s">
        <v>130</v>
      </c>
      <c r="AU205" s="16" t="s">
        <v>125</v>
      </c>
    </row>
    <row r="206" s="2" customFormat="1" ht="62.7" customHeight="1">
      <c r="A206" s="37"/>
      <c r="B206" s="38"/>
      <c r="C206" s="218" t="s">
        <v>182</v>
      </c>
      <c r="D206" s="218" t="s">
        <v>126</v>
      </c>
      <c r="E206" s="219" t="s">
        <v>243</v>
      </c>
      <c r="F206" s="220" t="s">
        <v>244</v>
      </c>
      <c r="G206" s="221" t="s">
        <v>188</v>
      </c>
      <c r="H206" s="222">
        <v>139.804</v>
      </c>
      <c r="I206" s="223"/>
      <c r="J206" s="224">
        <f>ROUND(I206*H206,2)</f>
        <v>0</v>
      </c>
      <c r="K206" s="225"/>
      <c r="L206" s="43"/>
      <c r="M206" s="226" t="s">
        <v>1</v>
      </c>
      <c r="N206" s="227" t="s">
        <v>38</v>
      </c>
      <c r="O206" s="90"/>
      <c r="P206" s="228">
        <f>O206*H206</f>
        <v>0</v>
      </c>
      <c r="Q206" s="228">
        <v>0</v>
      </c>
      <c r="R206" s="228">
        <f>Q206*H206</f>
        <v>0</v>
      </c>
      <c r="S206" s="228">
        <v>0</v>
      </c>
      <c r="T206" s="229">
        <f>S206*H206</f>
        <v>0</v>
      </c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  <c r="AE206" s="37"/>
      <c r="AR206" s="230" t="s">
        <v>121</v>
      </c>
      <c r="AT206" s="230" t="s">
        <v>126</v>
      </c>
      <c r="AU206" s="230" t="s">
        <v>125</v>
      </c>
      <c r="AY206" s="16" t="s">
        <v>122</v>
      </c>
      <c r="BE206" s="231">
        <f>IF(N206="základní",J206,0)</f>
        <v>0</v>
      </c>
      <c r="BF206" s="231">
        <f>IF(N206="snížená",J206,0)</f>
        <v>0</v>
      </c>
      <c r="BG206" s="231">
        <f>IF(N206="zákl. přenesená",J206,0)</f>
        <v>0</v>
      </c>
      <c r="BH206" s="231">
        <f>IF(N206="sníž. přenesená",J206,0)</f>
        <v>0</v>
      </c>
      <c r="BI206" s="231">
        <f>IF(N206="nulová",J206,0)</f>
        <v>0</v>
      </c>
      <c r="BJ206" s="16" t="s">
        <v>80</v>
      </c>
      <c r="BK206" s="231">
        <f>ROUND(I206*H206,2)</f>
        <v>0</v>
      </c>
      <c r="BL206" s="16" t="s">
        <v>121</v>
      </c>
      <c r="BM206" s="230" t="s">
        <v>171</v>
      </c>
    </row>
    <row r="207" s="2" customFormat="1">
      <c r="A207" s="37"/>
      <c r="B207" s="38"/>
      <c r="C207" s="39"/>
      <c r="D207" s="232" t="s">
        <v>130</v>
      </c>
      <c r="E207" s="39"/>
      <c r="F207" s="233" t="s">
        <v>244</v>
      </c>
      <c r="G207" s="39"/>
      <c r="H207" s="39"/>
      <c r="I207" s="234"/>
      <c r="J207" s="39"/>
      <c r="K207" s="39"/>
      <c r="L207" s="43"/>
      <c r="M207" s="235"/>
      <c r="N207" s="236"/>
      <c r="O207" s="90"/>
      <c r="P207" s="90"/>
      <c r="Q207" s="90"/>
      <c r="R207" s="90"/>
      <c r="S207" s="90"/>
      <c r="T207" s="91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  <c r="AE207" s="37"/>
      <c r="AT207" s="16" t="s">
        <v>130</v>
      </c>
      <c r="AU207" s="16" t="s">
        <v>125</v>
      </c>
    </row>
    <row r="208" s="13" customFormat="1">
      <c r="A208" s="13"/>
      <c r="B208" s="237"/>
      <c r="C208" s="238"/>
      <c r="D208" s="232" t="s">
        <v>145</v>
      </c>
      <c r="E208" s="239" t="s">
        <v>1</v>
      </c>
      <c r="F208" s="240" t="s">
        <v>564</v>
      </c>
      <c r="G208" s="238"/>
      <c r="H208" s="241">
        <v>139.804</v>
      </c>
      <c r="I208" s="242"/>
      <c r="J208" s="238"/>
      <c r="K208" s="238"/>
      <c r="L208" s="243"/>
      <c r="M208" s="244"/>
      <c r="N208" s="245"/>
      <c r="O208" s="245"/>
      <c r="P208" s="245"/>
      <c r="Q208" s="245"/>
      <c r="R208" s="245"/>
      <c r="S208" s="245"/>
      <c r="T208" s="246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T208" s="247" t="s">
        <v>145</v>
      </c>
      <c r="AU208" s="247" t="s">
        <v>125</v>
      </c>
      <c r="AV208" s="13" t="s">
        <v>82</v>
      </c>
      <c r="AW208" s="13" t="s">
        <v>31</v>
      </c>
      <c r="AX208" s="13" t="s">
        <v>73</v>
      </c>
      <c r="AY208" s="247" t="s">
        <v>122</v>
      </c>
    </row>
    <row r="209" s="14" customFormat="1">
      <c r="A209" s="14"/>
      <c r="B209" s="248"/>
      <c r="C209" s="249"/>
      <c r="D209" s="232" t="s">
        <v>145</v>
      </c>
      <c r="E209" s="250" t="s">
        <v>1</v>
      </c>
      <c r="F209" s="251" t="s">
        <v>147</v>
      </c>
      <c r="G209" s="249"/>
      <c r="H209" s="252">
        <v>139.804</v>
      </c>
      <c r="I209" s="253"/>
      <c r="J209" s="249"/>
      <c r="K209" s="249"/>
      <c r="L209" s="254"/>
      <c r="M209" s="255"/>
      <c r="N209" s="256"/>
      <c r="O209" s="256"/>
      <c r="P209" s="256"/>
      <c r="Q209" s="256"/>
      <c r="R209" s="256"/>
      <c r="S209" s="256"/>
      <c r="T209" s="257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  <c r="AE209" s="14"/>
      <c r="AT209" s="258" t="s">
        <v>145</v>
      </c>
      <c r="AU209" s="258" t="s">
        <v>125</v>
      </c>
      <c r="AV209" s="14" t="s">
        <v>121</v>
      </c>
      <c r="AW209" s="14" t="s">
        <v>31</v>
      </c>
      <c r="AX209" s="14" t="s">
        <v>80</v>
      </c>
      <c r="AY209" s="258" t="s">
        <v>122</v>
      </c>
    </row>
    <row r="210" s="2" customFormat="1" ht="66.75" customHeight="1">
      <c r="A210" s="37"/>
      <c r="B210" s="38"/>
      <c r="C210" s="218" t="s">
        <v>221</v>
      </c>
      <c r="D210" s="218" t="s">
        <v>126</v>
      </c>
      <c r="E210" s="219" t="s">
        <v>247</v>
      </c>
      <c r="F210" s="220" t="s">
        <v>248</v>
      </c>
      <c r="G210" s="221" t="s">
        <v>188</v>
      </c>
      <c r="H210" s="222">
        <v>3774.7080000000001</v>
      </c>
      <c r="I210" s="223"/>
      <c r="J210" s="224">
        <f>ROUND(I210*H210,2)</f>
        <v>0</v>
      </c>
      <c r="K210" s="225"/>
      <c r="L210" s="43"/>
      <c r="M210" s="226" t="s">
        <v>1</v>
      </c>
      <c r="N210" s="227" t="s">
        <v>38</v>
      </c>
      <c r="O210" s="90"/>
      <c r="P210" s="228">
        <f>O210*H210</f>
        <v>0</v>
      </c>
      <c r="Q210" s="228">
        <v>0</v>
      </c>
      <c r="R210" s="228">
        <f>Q210*H210</f>
        <v>0</v>
      </c>
      <c r="S210" s="228">
        <v>0</v>
      </c>
      <c r="T210" s="229">
        <f>S210*H210</f>
        <v>0</v>
      </c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  <c r="AE210" s="37"/>
      <c r="AR210" s="230" t="s">
        <v>121</v>
      </c>
      <c r="AT210" s="230" t="s">
        <v>126</v>
      </c>
      <c r="AU210" s="230" t="s">
        <v>125</v>
      </c>
      <c r="AY210" s="16" t="s">
        <v>122</v>
      </c>
      <c r="BE210" s="231">
        <f>IF(N210="základní",J210,0)</f>
        <v>0</v>
      </c>
      <c r="BF210" s="231">
        <f>IF(N210="snížená",J210,0)</f>
        <v>0</v>
      </c>
      <c r="BG210" s="231">
        <f>IF(N210="zákl. přenesená",J210,0)</f>
        <v>0</v>
      </c>
      <c r="BH210" s="231">
        <f>IF(N210="sníž. přenesená",J210,0)</f>
        <v>0</v>
      </c>
      <c r="BI210" s="231">
        <f>IF(N210="nulová",J210,0)</f>
        <v>0</v>
      </c>
      <c r="BJ210" s="16" t="s">
        <v>80</v>
      </c>
      <c r="BK210" s="231">
        <f>ROUND(I210*H210,2)</f>
        <v>0</v>
      </c>
      <c r="BL210" s="16" t="s">
        <v>121</v>
      </c>
      <c r="BM210" s="230" t="s">
        <v>249</v>
      </c>
    </row>
    <row r="211" s="2" customFormat="1">
      <c r="A211" s="37"/>
      <c r="B211" s="38"/>
      <c r="C211" s="39"/>
      <c r="D211" s="232" t="s">
        <v>130</v>
      </c>
      <c r="E211" s="39"/>
      <c r="F211" s="233" t="s">
        <v>250</v>
      </c>
      <c r="G211" s="39"/>
      <c r="H211" s="39"/>
      <c r="I211" s="234"/>
      <c r="J211" s="39"/>
      <c r="K211" s="39"/>
      <c r="L211" s="43"/>
      <c r="M211" s="235"/>
      <c r="N211" s="236"/>
      <c r="O211" s="90"/>
      <c r="P211" s="90"/>
      <c r="Q211" s="90"/>
      <c r="R211" s="90"/>
      <c r="S211" s="90"/>
      <c r="T211" s="91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  <c r="AE211" s="37"/>
      <c r="AT211" s="16" t="s">
        <v>130</v>
      </c>
      <c r="AU211" s="16" t="s">
        <v>125</v>
      </c>
    </row>
    <row r="212" s="13" customFormat="1">
      <c r="A212" s="13"/>
      <c r="B212" s="237"/>
      <c r="C212" s="238"/>
      <c r="D212" s="232" t="s">
        <v>145</v>
      </c>
      <c r="E212" s="239" t="s">
        <v>1</v>
      </c>
      <c r="F212" s="240" t="s">
        <v>565</v>
      </c>
      <c r="G212" s="238"/>
      <c r="H212" s="241">
        <v>3774.7080000000001</v>
      </c>
      <c r="I212" s="242"/>
      <c r="J212" s="238"/>
      <c r="K212" s="238"/>
      <c r="L212" s="243"/>
      <c r="M212" s="244"/>
      <c r="N212" s="245"/>
      <c r="O212" s="245"/>
      <c r="P212" s="245"/>
      <c r="Q212" s="245"/>
      <c r="R212" s="245"/>
      <c r="S212" s="245"/>
      <c r="T212" s="246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T212" s="247" t="s">
        <v>145</v>
      </c>
      <c r="AU212" s="247" t="s">
        <v>125</v>
      </c>
      <c r="AV212" s="13" t="s">
        <v>82</v>
      </c>
      <c r="AW212" s="13" t="s">
        <v>31</v>
      </c>
      <c r="AX212" s="13" t="s">
        <v>73</v>
      </c>
      <c r="AY212" s="247" t="s">
        <v>122</v>
      </c>
    </row>
    <row r="213" s="14" customFormat="1">
      <c r="A213" s="14"/>
      <c r="B213" s="248"/>
      <c r="C213" s="249"/>
      <c r="D213" s="232" t="s">
        <v>145</v>
      </c>
      <c r="E213" s="250" t="s">
        <v>1</v>
      </c>
      <c r="F213" s="251" t="s">
        <v>147</v>
      </c>
      <c r="G213" s="249"/>
      <c r="H213" s="252">
        <v>3774.7080000000001</v>
      </c>
      <c r="I213" s="253"/>
      <c r="J213" s="249"/>
      <c r="K213" s="249"/>
      <c r="L213" s="254"/>
      <c r="M213" s="255"/>
      <c r="N213" s="256"/>
      <c r="O213" s="256"/>
      <c r="P213" s="256"/>
      <c r="Q213" s="256"/>
      <c r="R213" s="256"/>
      <c r="S213" s="256"/>
      <c r="T213" s="257"/>
      <c r="U213" s="14"/>
      <c r="V213" s="14"/>
      <c r="W213" s="14"/>
      <c r="X213" s="14"/>
      <c r="Y213" s="14"/>
      <c r="Z213" s="14"/>
      <c r="AA213" s="14"/>
      <c r="AB213" s="14"/>
      <c r="AC213" s="14"/>
      <c r="AD213" s="14"/>
      <c r="AE213" s="14"/>
      <c r="AT213" s="258" t="s">
        <v>145</v>
      </c>
      <c r="AU213" s="258" t="s">
        <v>125</v>
      </c>
      <c r="AV213" s="14" t="s">
        <v>121</v>
      </c>
      <c r="AW213" s="14" t="s">
        <v>31</v>
      </c>
      <c r="AX213" s="14" t="s">
        <v>80</v>
      </c>
      <c r="AY213" s="258" t="s">
        <v>122</v>
      </c>
    </row>
    <row r="214" s="2" customFormat="1" ht="44.25" customHeight="1">
      <c r="A214" s="37"/>
      <c r="B214" s="38"/>
      <c r="C214" s="218" t="s">
        <v>189</v>
      </c>
      <c r="D214" s="218" t="s">
        <v>126</v>
      </c>
      <c r="E214" s="219" t="s">
        <v>253</v>
      </c>
      <c r="F214" s="220" t="s">
        <v>254</v>
      </c>
      <c r="G214" s="221" t="s">
        <v>255</v>
      </c>
      <c r="H214" s="222">
        <v>251.64699999999999</v>
      </c>
      <c r="I214" s="223"/>
      <c r="J214" s="224">
        <f>ROUND(I214*H214,2)</f>
        <v>0</v>
      </c>
      <c r="K214" s="225"/>
      <c r="L214" s="43"/>
      <c r="M214" s="226" t="s">
        <v>1</v>
      </c>
      <c r="N214" s="227" t="s">
        <v>38</v>
      </c>
      <c r="O214" s="90"/>
      <c r="P214" s="228">
        <f>O214*H214</f>
        <v>0</v>
      </c>
      <c r="Q214" s="228">
        <v>0</v>
      </c>
      <c r="R214" s="228">
        <f>Q214*H214</f>
        <v>0</v>
      </c>
      <c r="S214" s="228">
        <v>0</v>
      </c>
      <c r="T214" s="229">
        <f>S214*H214</f>
        <v>0</v>
      </c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  <c r="AE214" s="37"/>
      <c r="AR214" s="230" t="s">
        <v>121</v>
      </c>
      <c r="AT214" s="230" t="s">
        <v>126</v>
      </c>
      <c r="AU214" s="230" t="s">
        <v>125</v>
      </c>
      <c r="AY214" s="16" t="s">
        <v>122</v>
      </c>
      <c r="BE214" s="231">
        <f>IF(N214="základní",J214,0)</f>
        <v>0</v>
      </c>
      <c r="BF214" s="231">
        <f>IF(N214="snížená",J214,0)</f>
        <v>0</v>
      </c>
      <c r="BG214" s="231">
        <f>IF(N214="zákl. přenesená",J214,0)</f>
        <v>0</v>
      </c>
      <c r="BH214" s="231">
        <f>IF(N214="sníž. přenesená",J214,0)</f>
        <v>0</v>
      </c>
      <c r="BI214" s="231">
        <f>IF(N214="nulová",J214,0)</f>
        <v>0</v>
      </c>
      <c r="BJ214" s="16" t="s">
        <v>80</v>
      </c>
      <c r="BK214" s="231">
        <f>ROUND(I214*H214,2)</f>
        <v>0</v>
      </c>
      <c r="BL214" s="16" t="s">
        <v>121</v>
      </c>
      <c r="BM214" s="230" t="s">
        <v>175</v>
      </c>
    </row>
    <row r="215" s="2" customFormat="1">
      <c r="A215" s="37"/>
      <c r="B215" s="38"/>
      <c r="C215" s="39"/>
      <c r="D215" s="232" t="s">
        <v>130</v>
      </c>
      <c r="E215" s="39"/>
      <c r="F215" s="233" t="s">
        <v>254</v>
      </c>
      <c r="G215" s="39"/>
      <c r="H215" s="39"/>
      <c r="I215" s="234"/>
      <c r="J215" s="39"/>
      <c r="K215" s="39"/>
      <c r="L215" s="43"/>
      <c r="M215" s="235"/>
      <c r="N215" s="236"/>
      <c r="O215" s="90"/>
      <c r="P215" s="90"/>
      <c r="Q215" s="90"/>
      <c r="R215" s="90"/>
      <c r="S215" s="90"/>
      <c r="T215" s="91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  <c r="AE215" s="37"/>
      <c r="AT215" s="16" t="s">
        <v>130</v>
      </c>
      <c r="AU215" s="16" t="s">
        <v>125</v>
      </c>
    </row>
    <row r="216" s="13" customFormat="1">
      <c r="A216" s="13"/>
      <c r="B216" s="237"/>
      <c r="C216" s="238"/>
      <c r="D216" s="232" t="s">
        <v>145</v>
      </c>
      <c r="E216" s="239" t="s">
        <v>1</v>
      </c>
      <c r="F216" s="240" t="s">
        <v>566</v>
      </c>
      <c r="G216" s="238"/>
      <c r="H216" s="241">
        <v>251.6472</v>
      </c>
      <c r="I216" s="242"/>
      <c r="J216" s="238"/>
      <c r="K216" s="238"/>
      <c r="L216" s="243"/>
      <c r="M216" s="244"/>
      <c r="N216" s="245"/>
      <c r="O216" s="245"/>
      <c r="P216" s="245"/>
      <c r="Q216" s="245"/>
      <c r="R216" s="245"/>
      <c r="S216" s="245"/>
      <c r="T216" s="246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T216" s="247" t="s">
        <v>145</v>
      </c>
      <c r="AU216" s="247" t="s">
        <v>125</v>
      </c>
      <c r="AV216" s="13" t="s">
        <v>82</v>
      </c>
      <c r="AW216" s="13" t="s">
        <v>31</v>
      </c>
      <c r="AX216" s="13" t="s">
        <v>73</v>
      </c>
      <c r="AY216" s="247" t="s">
        <v>122</v>
      </c>
    </row>
    <row r="217" s="14" customFormat="1">
      <c r="A217" s="14"/>
      <c r="B217" s="248"/>
      <c r="C217" s="249"/>
      <c r="D217" s="232" t="s">
        <v>145</v>
      </c>
      <c r="E217" s="250" t="s">
        <v>1</v>
      </c>
      <c r="F217" s="251" t="s">
        <v>147</v>
      </c>
      <c r="G217" s="249"/>
      <c r="H217" s="252">
        <v>251.6472</v>
      </c>
      <c r="I217" s="253"/>
      <c r="J217" s="249"/>
      <c r="K217" s="249"/>
      <c r="L217" s="254"/>
      <c r="M217" s="255"/>
      <c r="N217" s="256"/>
      <c r="O217" s="256"/>
      <c r="P217" s="256"/>
      <c r="Q217" s="256"/>
      <c r="R217" s="256"/>
      <c r="S217" s="256"/>
      <c r="T217" s="257"/>
      <c r="U217" s="14"/>
      <c r="V217" s="14"/>
      <c r="W217" s="14"/>
      <c r="X217" s="14"/>
      <c r="Y217" s="14"/>
      <c r="Z217" s="14"/>
      <c r="AA217" s="14"/>
      <c r="AB217" s="14"/>
      <c r="AC217" s="14"/>
      <c r="AD217" s="14"/>
      <c r="AE217" s="14"/>
      <c r="AT217" s="258" t="s">
        <v>145</v>
      </c>
      <c r="AU217" s="258" t="s">
        <v>125</v>
      </c>
      <c r="AV217" s="14" t="s">
        <v>121</v>
      </c>
      <c r="AW217" s="14" t="s">
        <v>31</v>
      </c>
      <c r="AX217" s="14" t="s">
        <v>80</v>
      </c>
      <c r="AY217" s="258" t="s">
        <v>122</v>
      </c>
    </row>
    <row r="218" s="2" customFormat="1" ht="44.25" customHeight="1">
      <c r="A218" s="37"/>
      <c r="B218" s="38"/>
      <c r="C218" s="218" t="s">
        <v>225</v>
      </c>
      <c r="D218" s="218" t="s">
        <v>126</v>
      </c>
      <c r="E218" s="219" t="s">
        <v>257</v>
      </c>
      <c r="F218" s="220" t="s">
        <v>258</v>
      </c>
      <c r="G218" s="221" t="s">
        <v>188</v>
      </c>
      <c r="H218" s="222">
        <v>3</v>
      </c>
      <c r="I218" s="223"/>
      <c r="J218" s="224">
        <f>ROUND(I218*H218,2)</f>
        <v>0</v>
      </c>
      <c r="K218" s="225"/>
      <c r="L218" s="43"/>
      <c r="M218" s="226" t="s">
        <v>1</v>
      </c>
      <c r="N218" s="227" t="s">
        <v>38</v>
      </c>
      <c r="O218" s="90"/>
      <c r="P218" s="228">
        <f>O218*H218</f>
        <v>0</v>
      </c>
      <c r="Q218" s="228">
        <v>0</v>
      </c>
      <c r="R218" s="228">
        <f>Q218*H218</f>
        <v>0</v>
      </c>
      <c r="S218" s="228">
        <v>0</v>
      </c>
      <c r="T218" s="229">
        <f>S218*H218</f>
        <v>0</v>
      </c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  <c r="AE218" s="37"/>
      <c r="AR218" s="230" t="s">
        <v>121</v>
      </c>
      <c r="AT218" s="230" t="s">
        <v>126</v>
      </c>
      <c r="AU218" s="230" t="s">
        <v>125</v>
      </c>
      <c r="AY218" s="16" t="s">
        <v>122</v>
      </c>
      <c r="BE218" s="231">
        <f>IF(N218="základní",J218,0)</f>
        <v>0</v>
      </c>
      <c r="BF218" s="231">
        <f>IF(N218="snížená",J218,0)</f>
        <v>0</v>
      </c>
      <c r="BG218" s="231">
        <f>IF(N218="zákl. přenesená",J218,0)</f>
        <v>0</v>
      </c>
      <c r="BH218" s="231">
        <f>IF(N218="sníž. přenesená",J218,0)</f>
        <v>0</v>
      </c>
      <c r="BI218" s="231">
        <f>IF(N218="nulová",J218,0)</f>
        <v>0</v>
      </c>
      <c r="BJ218" s="16" t="s">
        <v>80</v>
      </c>
      <c r="BK218" s="231">
        <f>ROUND(I218*H218,2)</f>
        <v>0</v>
      </c>
      <c r="BL218" s="16" t="s">
        <v>121</v>
      </c>
      <c r="BM218" s="230" t="s">
        <v>259</v>
      </c>
    </row>
    <row r="219" s="2" customFormat="1">
      <c r="A219" s="37"/>
      <c r="B219" s="38"/>
      <c r="C219" s="39"/>
      <c r="D219" s="232" t="s">
        <v>130</v>
      </c>
      <c r="E219" s="39"/>
      <c r="F219" s="233" t="s">
        <v>258</v>
      </c>
      <c r="G219" s="39"/>
      <c r="H219" s="39"/>
      <c r="I219" s="234"/>
      <c r="J219" s="39"/>
      <c r="K219" s="39"/>
      <c r="L219" s="43"/>
      <c r="M219" s="235"/>
      <c r="N219" s="236"/>
      <c r="O219" s="90"/>
      <c r="P219" s="90"/>
      <c r="Q219" s="90"/>
      <c r="R219" s="90"/>
      <c r="S219" s="90"/>
      <c r="T219" s="91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  <c r="AE219" s="37"/>
      <c r="AT219" s="16" t="s">
        <v>130</v>
      </c>
      <c r="AU219" s="16" t="s">
        <v>125</v>
      </c>
    </row>
    <row r="220" s="2" customFormat="1" ht="44.25" customHeight="1">
      <c r="A220" s="37"/>
      <c r="B220" s="38"/>
      <c r="C220" s="218" t="s">
        <v>194</v>
      </c>
      <c r="D220" s="218" t="s">
        <v>126</v>
      </c>
      <c r="E220" s="219" t="s">
        <v>261</v>
      </c>
      <c r="F220" s="220" t="s">
        <v>262</v>
      </c>
      <c r="G220" s="221" t="s">
        <v>188</v>
      </c>
      <c r="H220" s="222">
        <v>299.87200000000001</v>
      </c>
      <c r="I220" s="223"/>
      <c r="J220" s="224">
        <f>ROUND(I220*H220,2)</f>
        <v>0</v>
      </c>
      <c r="K220" s="225"/>
      <c r="L220" s="43"/>
      <c r="M220" s="226" t="s">
        <v>1</v>
      </c>
      <c r="N220" s="227" t="s">
        <v>38</v>
      </c>
      <c r="O220" s="90"/>
      <c r="P220" s="228">
        <f>O220*H220</f>
        <v>0</v>
      </c>
      <c r="Q220" s="228">
        <v>0</v>
      </c>
      <c r="R220" s="228">
        <f>Q220*H220</f>
        <v>0</v>
      </c>
      <c r="S220" s="228">
        <v>0</v>
      </c>
      <c r="T220" s="229">
        <f>S220*H220</f>
        <v>0</v>
      </c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  <c r="AE220" s="37"/>
      <c r="AR220" s="230" t="s">
        <v>121</v>
      </c>
      <c r="AT220" s="230" t="s">
        <v>126</v>
      </c>
      <c r="AU220" s="230" t="s">
        <v>125</v>
      </c>
      <c r="AY220" s="16" t="s">
        <v>122</v>
      </c>
      <c r="BE220" s="231">
        <f>IF(N220="základní",J220,0)</f>
        <v>0</v>
      </c>
      <c r="BF220" s="231">
        <f>IF(N220="snížená",J220,0)</f>
        <v>0</v>
      </c>
      <c r="BG220" s="231">
        <f>IF(N220="zákl. přenesená",J220,0)</f>
        <v>0</v>
      </c>
      <c r="BH220" s="231">
        <f>IF(N220="sníž. přenesená",J220,0)</f>
        <v>0</v>
      </c>
      <c r="BI220" s="231">
        <f>IF(N220="nulová",J220,0)</f>
        <v>0</v>
      </c>
      <c r="BJ220" s="16" t="s">
        <v>80</v>
      </c>
      <c r="BK220" s="231">
        <f>ROUND(I220*H220,2)</f>
        <v>0</v>
      </c>
      <c r="BL220" s="16" t="s">
        <v>121</v>
      </c>
      <c r="BM220" s="230" t="s">
        <v>263</v>
      </c>
    </row>
    <row r="221" s="2" customFormat="1">
      <c r="A221" s="37"/>
      <c r="B221" s="38"/>
      <c r="C221" s="39"/>
      <c r="D221" s="232" t="s">
        <v>130</v>
      </c>
      <c r="E221" s="39"/>
      <c r="F221" s="233" t="s">
        <v>262</v>
      </c>
      <c r="G221" s="39"/>
      <c r="H221" s="39"/>
      <c r="I221" s="234"/>
      <c r="J221" s="39"/>
      <c r="K221" s="39"/>
      <c r="L221" s="43"/>
      <c r="M221" s="235"/>
      <c r="N221" s="236"/>
      <c r="O221" s="90"/>
      <c r="P221" s="90"/>
      <c r="Q221" s="90"/>
      <c r="R221" s="90"/>
      <c r="S221" s="90"/>
      <c r="T221" s="91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  <c r="AE221" s="37"/>
      <c r="AT221" s="16" t="s">
        <v>130</v>
      </c>
      <c r="AU221" s="16" t="s">
        <v>125</v>
      </c>
    </row>
    <row r="222" s="13" customFormat="1">
      <c r="A222" s="13"/>
      <c r="B222" s="237"/>
      <c r="C222" s="238"/>
      <c r="D222" s="232" t="s">
        <v>145</v>
      </c>
      <c r="E222" s="239" t="s">
        <v>1</v>
      </c>
      <c r="F222" s="240" t="s">
        <v>567</v>
      </c>
      <c r="G222" s="238"/>
      <c r="H222" s="241">
        <v>299.87200000000007</v>
      </c>
      <c r="I222" s="242"/>
      <c r="J222" s="238"/>
      <c r="K222" s="238"/>
      <c r="L222" s="243"/>
      <c r="M222" s="244"/>
      <c r="N222" s="245"/>
      <c r="O222" s="245"/>
      <c r="P222" s="245"/>
      <c r="Q222" s="245"/>
      <c r="R222" s="245"/>
      <c r="S222" s="245"/>
      <c r="T222" s="246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T222" s="247" t="s">
        <v>145</v>
      </c>
      <c r="AU222" s="247" t="s">
        <v>125</v>
      </c>
      <c r="AV222" s="13" t="s">
        <v>82</v>
      </c>
      <c r="AW222" s="13" t="s">
        <v>31</v>
      </c>
      <c r="AX222" s="13" t="s">
        <v>73</v>
      </c>
      <c r="AY222" s="247" t="s">
        <v>122</v>
      </c>
    </row>
    <row r="223" s="14" customFormat="1">
      <c r="A223" s="14"/>
      <c r="B223" s="248"/>
      <c r="C223" s="249"/>
      <c r="D223" s="232" t="s">
        <v>145</v>
      </c>
      <c r="E223" s="250" t="s">
        <v>1</v>
      </c>
      <c r="F223" s="251" t="s">
        <v>147</v>
      </c>
      <c r="G223" s="249"/>
      <c r="H223" s="252">
        <v>299.87200000000007</v>
      </c>
      <c r="I223" s="253"/>
      <c r="J223" s="249"/>
      <c r="K223" s="249"/>
      <c r="L223" s="254"/>
      <c r="M223" s="255"/>
      <c r="N223" s="256"/>
      <c r="O223" s="256"/>
      <c r="P223" s="256"/>
      <c r="Q223" s="256"/>
      <c r="R223" s="256"/>
      <c r="S223" s="256"/>
      <c r="T223" s="257"/>
      <c r="U223" s="14"/>
      <c r="V223" s="14"/>
      <c r="W223" s="14"/>
      <c r="X223" s="14"/>
      <c r="Y223" s="14"/>
      <c r="Z223" s="14"/>
      <c r="AA223" s="14"/>
      <c r="AB223" s="14"/>
      <c r="AC223" s="14"/>
      <c r="AD223" s="14"/>
      <c r="AE223" s="14"/>
      <c r="AT223" s="258" t="s">
        <v>145</v>
      </c>
      <c r="AU223" s="258" t="s">
        <v>125</v>
      </c>
      <c r="AV223" s="14" t="s">
        <v>121</v>
      </c>
      <c r="AW223" s="14" t="s">
        <v>31</v>
      </c>
      <c r="AX223" s="14" t="s">
        <v>80</v>
      </c>
      <c r="AY223" s="258" t="s">
        <v>122</v>
      </c>
    </row>
    <row r="224" s="2" customFormat="1" ht="66.75" customHeight="1">
      <c r="A224" s="37"/>
      <c r="B224" s="38"/>
      <c r="C224" s="218" t="s">
        <v>246</v>
      </c>
      <c r="D224" s="218" t="s">
        <v>126</v>
      </c>
      <c r="E224" s="219" t="s">
        <v>266</v>
      </c>
      <c r="F224" s="220" t="s">
        <v>267</v>
      </c>
      <c r="G224" s="221" t="s">
        <v>188</v>
      </c>
      <c r="H224" s="222">
        <v>71.120000000000005</v>
      </c>
      <c r="I224" s="223"/>
      <c r="J224" s="224">
        <f>ROUND(I224*H224,2)</f>
        <v>0</v>
      </c>
      <c r="K224" s="225"/>
      <c r="L224" s="43"/>
      <c r="M224" s="226" t="s">
        <v>1</v>
      </c>
      <c r="N224" s="227" t="s">
        <v>38</v>
      </c>
      <c r="O224" s="90"/>
      <c r="P224" s="228">
        <f>O224*H224</f>
        <v>0</v>
      </c>
      <c r="Q224" s="228">
        <v>0</v>
      </c>
      <c r="R224" s="228">
        <f>Q224*H224</f>
        <v>0</v>
      </c>
      <c r="S224" s="228">
        <v>0</v>
      </c>
      <c r="T224" s="229">
        <f>S224*H224</f>
        <v>0</v>
      </c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  <c r="AE224" s="37"/>
      <c r="AR224" s="230" t="s">
        <v>121</v>
      </c>
      <c r="AT224" s="230" t="s">
        <v>126</v>
      </c>
      <c r="AU224" s="230" t="s">
        <v>125</v>
      </c>
      <c r="AY224" s="16" t="s">
        <v>122</v>
      </c>
      <c r="BE224" s="231">
        <f>IF(N224="základní",J224,0)</f>
        <v>0</v>
      </c>
      <c r="BF224" s="231">
        <f>IF(N224="snížená",J224,0)</f>
        <v>0</v>
      </c>
      <c r="BG224" s="231">
        <f>IF(N224="zákl. přenesená",J224,0)</f>
        <v>0</v>
      </c>
      <c r="BH224" s="231">
        <f>IF(N224="sníž. přenesená",J224,0)</f>
        <v>0</v>
      </c>
      <c r="BI224" s="231">
        <f>IF(N224="nulová",J224,0)</f>
        <v>0</v>
      </c>
      <c r="BJ224" s="16" t="s">
        <v>80</v>
      </c>
      <c r="BK224" s="231">
        <f>ROUND(I224*H224,2)</f>
        <v>0</v>
      </c>
      <c r="BL224" s="16" t="s">
        <v>121</v>
      </c>
      <c r="BM224" s="230" t="s">
        <v>268</v>
      </c>
    </row>
    <row r="225" s="2" customFormat="1">
      <c r="A225" s="37"/>
      <c r="B225" s="38"/>
      <c r="C225" s="39"/>
      <c r="D225" s="232" t="s">
        <v>130</v>
      </c>
      <c r="E225" s="39"/>
      <c r="F225" s="233" t="s">
        <v>267</v>
      </c>
      <c r="G225" s="39"/>
      <c r="H225" s="39"/>
      <c r="I225" s="234"/>
      <c r="J225" s="39"/>
      <c r="K225" s="39"/>
      <c r="L225" s="43"/>
      <c r="M225" s="235"/>
      <c r="N225" s="236"/>
      <c r="O225" s="90"/>
      <c r="P225" s="90"/>
      <c r="Q225" s="90"/>
      <c r="R225" s="90"/>
      <c r="S225" s="90"/>
      <c r="T225" s="91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  <c r="AE225" s="37"/>
      <c r="AT225" s="16" t="s">
        <v>130</v>
      </c>
      <c r="AU225" s="16" t="s">
        <v>125</v>
      </c>
    </row>
    <row r="226" s="13" customFormat="1">
      <c r="A226" s="13"/>
      <c r="B226" s="237"/>
      <c r="C226" s="238"/>
      <c r="D226" s="232" t="s">
        <v>145</v>
      </c>
      <c r="E226" s="239" t="s">
        <v>1</v>
      </c>
      <c r="F226" s="240" t="s">
        <v>568</v>
      </c>
      <c r="G226" s="238"/>
      <c r="H226" s="241">
        <v>71.120000000000005</v>
      </c>
      <c r="I226" s="242"/>
      <c r="J226" s="238"/>
      <c r="K226" s="238"/>
      <c r="L226" s="243"/>
      <c r="M226" s="244"/>
      <c r="N226" s="245"/>
      <c r="O226" s="245"/>
      <c r="P226" s="245"/>
      <c r="Q226" s="245"/>
      <c r="R226" s="245"/>
      <c r="S226" s="245"/>
      <c r="T226" s="246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  <c r="AT226" s="247" t="s">
        <v>145</v>
      </c>
      <c r="AU226" s="247" t="s">
        <v>125</v>
      </c>
      <c r="AV226" s="13" t="s">
        <v>82</v>
      </c>
      <c r="AW226" s="13" t="s">
        <v>31</v>
      </c>
      <c r="AX226" s="13" t="s">
        <v>73</v>
      </c>
      <c r="AY226" s="247" t="s">
        <v>122</v>
      </c>
    </row>
    <row r="227" s="14" customFormat="1">
      <c r="A227" s="14"/>
      <c r="B227" s="248"/>
      <c r="C227" s="249"/>
      <c r="D227" s="232" t="s">
        <v>145</v>
      </c>
      <c r="E227" s="250" t="s">
        <v>1</v>
      </c>
      <c r="F227" s="251" t="s">
        <v>147</v>
      </c>
      <c r="G227" s="249"/>
      <c r="H227" s="252">
        <v>71.120000000000005</v>
      </c>
      <c r="I227" s="253"/>
      <c r="J227" s="249"/>
      <c r="K227" s="249"/>
      <c r="L227" s="254"/>
      <c r="M227" s="255"/>
      <c r="N227" s="256"/>
      <c r="O227" s="256"/>
      <c r="P227" s="256"/>
      <c r="Q227" s="256"/>
      <c r="R227" s="256"/>
      <c r="S227" s="256"/>
      <c r="T227" s="257"/>
      <c r="U227" s="14"/>
      <c r="V227" s="14"/>
      <c r="W227" s="14"/>
      <c r="X227" s="14"/>
      <c r="Y227" s="14"/>
      <c r="Z227" s="14"/>
      <c r="AA227" s="14"/>
      <c r="AB227" s="14"/>
      <c r="AC227" s="14"/>
      <c r="AD227" s="14"/>
      <c r="AE227" s="14"/>
      <c r="AT227" s="258" t="s">
        <v>145</v>
      </c>
      <c r="AU227" s="258" t="s">
        <v>125</v>
      </c>
      <c r="AV227" s="14" t="s">
        <v>121</v>
      </c>
      <c r="AW227" s="14" t="s">
        <v>31</v>
      </c>
      <c r="AX227" s="14" t="s">
        <v>80</v>
      </c>
      <c r="AY227" s="258" t="s">
        <v>122</v>
      </c>
    </row>
    <row r="228" s="2" customFormat="1" ht="16.5" customHeight="1">
      <c r="A228" s="37"/>
      <c r="B228" s="38"/>
      <c r="C228" s="259" t="s">
        <v>200</v>
      </c>
      <c r="D228" s="259" t="s">
        <v>162</v>
      </c>
      <c r="E228" s="260" t="s">
        <v>270</v>
      </c>
      <c r="F228" s="261" t="s">
        <v>271</v>
      </c>
      <c r="G228" s="262" t="s">
        <v>255</v>
      </c>
      <c r="H228" s="263">
        <v>142.24000000000001</v>
      </c>
      <c r="I228" s="264"/>
      <c r="J228" s="265">
        <f>ROUND(I228*H228,2)</f>
        <v>0</v>
      </c>
      <c r="K228" s="266"/>
      <c r="L228" s="267"/>
      <c r="M228" s="268" t="s">
        <v>1</v>
      </c>
      <c r="N228" s="269" t="s">
        <v>38</v>
      </c>
      <c r="O228" s="90"/>
      <c r="P228" s="228">
        <f>O228*H228</f>
        <v>0</v>
      </c>
      <c r="Q228" s="228">
        <v>0</v>
      </c>
      <c r="R228" s="228">
        <f>Q228*H228</f>
        <v>0</v>
      </c>
      <c r="S228" s="228">
        <v>0</v>
      </c>
      <c r="T228" s="229">
        <f>S228*H228</f>
        <v>0</v>
      </c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  <c r="AE228" s="37"/>
      <c r="AR228" s="230" t="s">
        <v>140</v>
      </c>
      <c r="AT228" s="230" t="s">
        <v>162</v>
      </c>
      <c r="AU228" s="230" t="s">
        <v>125</v>
      </c>
      <c r="AY228" s="16" t="s">
        <v>122</v>
      </c>
      <c r="BE228" s="231">
        <f>IF(N228="základní",J228,0)</f>
        <v>0</v>
      </c>
      <c r="BF228" s="231">
        <f>IF(N228="snížená",J228,0)</f>
        <v>0</v>
      </c>
      <c r="BG228" s="231">
        <f>IF(N228="zákl. přenesená",J228,0)</f>
        <v>0</v>
      </c>
      <c r="BH228" s="231">
        <f>IF(N228="sníž. přenesená",J228,0)</f>
        <v>0</v>
      </c>
      <c r="BI228" s="231">
        <f>IF(N228="nulová",J228,0)</f>
        <v>0</v>
      </c>
      <c r="BJ228" s="16" t="s">
        <v>80</v>
      </c>
      <c r="BK228" s="231">
        <f>ROUND(I228*H228,2)</f>
        <v>0</v>
      </c>
      <c r="BL228" s="16" t="s">
        <v>121</v>
      </c>
      <c r="BM228" s="230" t="s">
        <v>272</v>
      </c>
    </row>
    <row r="229" s="2" customFormat="1">
      <c r="A229" s="37"/>
      <c r="B229" s="38"/>
      <c r="C229" s="39"/>
      <c r="D229" s="232" t="s">
        <v>130</v>
      </c>
      <c r="E229" s="39"/>
      <c r="F229" s="233" t="s">
        <v>271</v>
      </c>
      <c r="G229" s="39"/>
      <c r="H229" s="39"/>
      <c r="I229" s="234"/>
      <c r="J229" s="39"/>
      <c r="K229" s="39"/>
      <c r="L229" s="43"/>
      <c r="M229" s="235"/>
      <c r="N229" s="236"/>
      <c r="O229" s="90"/>
      <c r="P229" s="90"/>
      <c r="Q229" s="90"/>
      <c r="R229" s="90"/>
      <c r="S229" s="90"/>
      <c r="T229" s="91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  <c r="AE229" s="37"/>
      <c r="AT229" s="16" t="s">
        <v>130</v>
      </c>
      <c r="AU229" s="16" t="s">
        <v>125</v>
      </c>
    </row>
    <row r="230" s="13" customFormat="1">
      <c r="A230" s="13"/>
      <c r="B230" s="237"/>
      <c r="C230" s="238"/>
      <c r="D230" s="232" t="s">
        <v>145</v>
      </c>
      <c r="E230" s="239" t="s">
        <v>1</v>
      </c>
      <c r="F230" s="240" t="s">
        <v>569</v>
      </c>
      <c r="G230" s="238"/>
      <c r="H230" s="241">
        <v>142.24000000000001</v>
      </c>
      <c r="I230" s="242"/>
      <c r="J230" s="238"/>
      <c r="K230" s="238"/>
      <c r="L230" s="243"/>
      <c r="M230" s="244"/>
      <c r="N230" s="245"/>
      <c r="O230" s="245"/>
      <c r="P230" s="245"/>
      <c r="Q230" s="245"/>
      <c r="R230" s="245"/>
      <c r="S230" s="245"/>
      <c r="T230" s="246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  <c r="AT230" s="247" t="s">
        <v>145</v>
      </c>
      <c r="AU230" s="247" t="s">
        <v>125</v>
      </c>
      <c r="AV230" s="13" t="s">
        <v>82</v>
      </c>
      <c r="AW230" s="13" t="s">
        <v>31</v>
      </c>
      <c r="AX230" s="13" t="s">
        <v>73</v>
      </c>
      <c r="AY230" s="247" t="s">
        <v>122</v>
      </c>
    </row>
    <row r="231" s="14" customFormat="1">
      <c r="A231" s="14"/>
      <c r="B231" s="248"/>
      <c r="C231" s="249"/>
      <c r="D231" s="232" t="s">
        <v>145</v>
      </c>
      <c r="E231" s="250" t="s">
        <v>1</v>
      </c>
      <c r="F231" s="251" t="s">
        <v>147</v>
      </c>
      <c r="G231" s="249"/>
      <c r="H231" s="252">
        <v>142.24000000000001</v>
      </c>
      <c r="I231" s="253"/>
      <c r="J231" s="249"/>
      <c r="K231" s="249"/>
      <c r="L231" s="254"/>
      <c r="M231" s="255"/>
      <c r="N231" s="256"/>
      <c r="O231" s="256"/>
      <c r="P231" s="256"/>
      <c r="Q231" s="256"/>
      <c r="R231" s="256"/>
      <c r="S231" s="256"/>
      <c r="T231" s="257"/>
      <c r="U231" s="14"/>
      <c r="V231" s="14"/>
      <c r="W231" s="14"/>
      <c r="X231" s="14"/>
      <c r="Y231" s="14"/>
      <c r="Z231" s="14"/>
      <c r="AA231" s="14"/>
      <c r="AB231" s="14"/>
      <c r="AC231" s="14"/>
      <c r="AD231" s="14"/>
      <c r="AE231" s="14"/>
      <c r="AT231" s="258" t="s">
        <v>145</v>
      </c>
      <c r="AU231" s="258" t="s">
        <v>125</v>
      </c>
      <c r="AV231" s="14" t="s">
        <v>121</v>
      </c>
      <c r="AW231" s="14" t="s">
        <v>31</v>
      </c>
      <c r="AX231" s="14" t="s">
        <v>80</v>
      </c>
      <c r="AY231" s="258" t="s">
        <v>122</v>
      </c>
    </row>
    <row r="232" s="12" customFormat="1" ht="20.88" customHeight="1">
      <c r="A232" s="12"/>
      <c r="B232" s="202"/>
      <c r="C232" s="203"/>
      <c r="D232" s="204" t="s">
        <v>72</v>
      </c>
      <c r="E232" s="216" t="s">
        <v>82</v>
      </c>
      <c r="F232" s="216" t="s">
        <v>288</v>
      </c>
      <c r="G232" s="203"/>
      <c r="H232" s="203"/>
      <c r="I232" s="206"/>
      <c r="J232" s="217">
        <f>BK232</f>
        <v>0</v>
      </c>
      <c r="K232" s="203"/>
      <c r="L232" s="208"/>
      <c r="M232" s="209"/>
      <c r="N232" s="210"/>
      <c r="O232" s="210"/>
      <c r="P232" s="211">
        <f>SUM(P233:P240)</f>
        <v>0</v>
      </c>
      <c r="Q232" s="210"/>
      <c r="R232" s="211">
        <f>SUM(R233:R240)</f>
        <v>0</v>
      </c>
      <c r="S232" s="210"/>
      <c r="T232" s="212">
        <f>SUM(T233:T240)</f>
        <v>0</v>
      </c>
      <c r="U232" s="12"/>
      <c r="V232" s="12"/>
      <c r="W232" s="12"/>
      <c r="X232" s="12"/>
      <c r="Y232" s="12"/>
      <c r="Z232" s="12"/>
      <c r="AA232" s="12"/>
      <c r="AB232" s="12"/>
      <c r="AC232" s="12"/>
      <c r="AD232" s="12"/>
      <c r="AE232" s="12"/>
      <c r="AR232" s="213" t="s">
        <v>80</v>
      </c>
      <c r="AT232" s="214" t="s">
        <v>72</v>
      </c>
      <c r="AU232" s="214" t="s">
        <v>82</v>
      </c>
      <c r="AY232" s="213" t="s">
        <v>122</v>
      </c>
      <c r="BK232" s="215">
        <f>SUM(BK233:BK240)</f>
        <v>0</v>
      </c>
    </row>
    <row r="233" s="2" customFormat="1" ht="76.35" customHeight="1">
      <c r="A233" s="37"/>
      <c r="B233" s="38"/>
      <c r="C233" s="218" t="s">
        <v>377</v>
      </c>
      <c r="D233" s="218" t="s">
        <v>126</v>
      </c>
      <c r="E233" s="219" t="s">
        <v>290</v>
      </c>
      <c r="F233" s="220" t="s">
        <v>291</v>
      </c>
      <c r="G233" s="221" t="s">
        <v>188</v>
      </c>
      <c r="H233" s="222">
        <v>0.096000000000000002</v>
      </c>
      <c r="I233" s="223"/>
      <c r="J233" s="224">
        <f>ROUND(I233*H233,2)</f>
        <v>0</v>
      </c>
      <c r="K233" s="225"/>
      <c r="L233" s="43"/>
      <c r="M233" s="226" t="s">
        <v>1</v>
      </c>
      <c r="N233" s="227" t="s">
        <v>38</v>
      </c>
      <c r="O233" s="90"/>
      <c r="P233" s="228">
        <f>O233*H233</f>
        <v>0</v>
      </c>
      <c r="Q233" s="228">
        <v>0</v>
      </c>
      <c r="R233" s="228">
        <f>Q233*H233</f>
        <v>0</v>
      </c>
      <c r="S233" s="228">
        <v>0</v>
      </c>
      <c r="T233" s="229">
        <f>S233*H233</f>
        <v>0</v>
      </c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  <c r="AE233" s="37"/>
      <c r="AR233" s="230" t="s">
        <v>121</v>
      </c>
      <c r="AT233" s="230" t="s">
        <v>126</v>
      </c>
      <c r="AU233" s="230" t="s">
        <v>125</v>
      </c>
      <c r="AY233" s="16" t="s">
        <v>122</v>
      </c>
      <c r="BE233" s="231">
        <f>IF(N233="základní",J233,0)</f>
        <v>0</v>
      </c>
      <c r="BF233" s="231">
        <f>IF(N233="snížená",J233,0)</f>
        <v>0</v>
      </c>
      <c r="BG233" s="231">
        <f>IF(N233="zákl. přenesená",J233,0)</f>
        <v>0</v>
      </c>
      <c r="BH233" s="231">
        <f>IF(N233="sníž. přenesená",J233,0)</f>
        <v>0</v>
      </c>
      <c r="BI233" s="231">
        <f>IF(N233="nulová",J233,0)</f>
        <v>0</v>
      </c>
      <c r="BJ233" s="16" t="s">
        <v>80</v>
      </c>
      <c r="BK233" s="231">
        <f>ROUND(I233*H233,2)</f>
        <v>0</v>
      </c>
      <c r="BL233" s="16" t="s">
        <v>121</v>
      </c>
      <c r="BM233" s="230" t="s">
        <v>276</v>
      </c>
    </row>
    <row r="234" s="2" customFormat="1">
      <c r="A234" s="37"/>
      <c r="B234" s="38"/>
      <c r="C234" s="39"/>
      <c r="D234" s="232" t="s">
        <v>130</v>
      </c>
      <c r="E234" s="39"/>
      <c r="F234" s="233" t="s">
        <v>293</v>
      </c>
      <c r="G234" s="39"/>
      <c r="H234" s="39"/>
      <c r="I234" s="234"/>
      <c r="J234" s="39"/>
      <c r="K234" s="39"/>
      <c r="L234" s="43"/>
      <c r="M234" s="235"/>
      <c r="N234" s="236"/>
      <c r="O234" s="90"/>
      <c r="P234" s="90"/>
      <c r="Q234" s="90"/>
      <c r="R234" s="90"/>
      <c r="S234" s="90"/>
      <c r="T234" s="91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  <c r="AE234" s="37"/>
      <c r="AT234" s="16" t="s">
        <v>130</v>
      </c>
      <c r="AU234" s="16" t="s">
        <v>125</v>
      </c>
    </row>
    <row r="235" s="13" customFormat="1">
      <c r="A235" s="13"/>
      <c r="B235" s="237"/>
      <c r="C235" s="238"/>
      <c r="D235" s="232" t="s">
        <v>145</v>
      </c>
      <c r="E235" s="239" t="s">
        <v>1</v>
      </c>
      <c r="F235" s="240" t="s">
        <v>570</v>
      </c>
      <c r="G235" s="238"/>
      <c r="H235" s="241">
        <v>0.096000000000000002</v>
      </c>
      <c r="I235" s="242"/>
      <c r="J235" s="238"/>
      <c r="K235" s="238"/>
      <c r="L235" s="243"/>
      <c r="M235" s="244"/>
      <c r="N235" s="245"/>
      <c r="O235" s="245"/>
      <c r="P235" s="245"/>
      <c r="Q235" s="245"/>
      <c r="R235" s="245"/>
      <c r="S235" s="245"/>
      <c r="T235" s="246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  <c r="AT235" s="247" t="s">
        <v>145</v>
      </c>
      <c r="AU235" s="247" t="s">
        <v>125</v>
      </c>
      <c r="AV235" s="13" t="s">
        <v>82</v>
      </c>
      <c r="AW235" s="13" t="s">
        <v>31</v>
      </c>
      <c r="AX235" s="13" t="s">
        <v>73</v>
      </c>
      <c r="AY235" s="247" t="s">
        <v>122</v>
      </c>
    </row>
    <row r="236" s="14" customFormat="1">
      <c r="A236" s="14"/>
      <c r="B236" s="248"/>
      <c r="C236" s="249"/>
      <c r="D236" s="232" t="s">
        <v>145</v>
      </c>
      <c r="E236" s="250" t="s">
        <v>1</v>
      </c>
      <c r="F236" s="251" t="s">
        <v>147</v>
      </c>
      <c r="G236" s="249"/>
      <c r="H236" s="252">
        <v>0.096000000000000002</v>
      </c>
      <c r="I236" s="253"/>
      <c r="J236" s="249"/>
      <c r="K236" s="249"/>
      <c r="L236" s="254"/>
      <c r="M236" s="255"/>
      <c r="N236" s="256"/>
      <c r="O236" s="256"/>
      <c r="P236" s="256"/>
      <c r="Q236" s="256"/>
      <c r="R236" s="256"/>
      <c r="S236" s="256"/>
      <c r="T236" s="257"/>
      <c r="U236" s="14"/>
      <c r="V236" s="14"/>
      <c r="W236" s="14"/>
      <c r="X236" s="14"/>
      <c r="Y236" s="14"/>
      <c r="Z236" s="14"/>
      <c r="AA236" s="14"/>
      <c r="AB236" s="14"/>
      <c r="AC236" s="14"/>
      <c r="AD236" s="14"/>
      <c r="AE236" s="14"/>
      <c r="AT236" s="258" t="s">
        <v>145</v>
      </c>
      <c r="AU236" s="258" t="s">
        <v>125</v>
      </c>
      <c r="AV236" s="14" t="s">
        <v>121</v>
      </c>
      <c r="AW236" s="14" t="s">
        <v>31</v>
      </c>
      <c r="AX236" s="14" t="s">
        <v>80</v>
      </c>
      <c r="AY236" s="258" t="s">
        <v>122</v>
      </c>
    </row>
    <row r="237" s="2" customFormat="1" ht="33" customHeight="1">
      <c r="A237" s="37"/>
      <c r="B237" s="38"/>
      <c r="C237" s="218" t="s">
        <v>373</v>
      </c>
      <c r="D237" s="218" t="s">
        <v>126</v>
      </c>
      <c r="E237" s="219" t="s">
        <v>300</v>
      </c>
      <c r="F237" s="220" t="s">
        <v>301</v>
      </c>
      <c r="G237" s="221" t="s">
        <v>165</v>
      </c>
      <c r="H237" s="222">
        <v>4</v>
      </c>
      <c r="I237" s="223"/>
      <c r="J237" s="224">
        <f>ROUND(I237*H237,2)</f>
        <v>0</v>
      </c>
      <c r="K237" s="225"/>
      <c r="L237" s="43"/>
      <c r="M237" s="226" t="s">
        <v>1</v>
      </c>
      <c r="N237" s="227" t="s">
        <v>38</v>
      </c>
      <c r="O237" s="90"/>
      <c r="P237" s="228">
        <f>O237*H237</f>
        <v>0</v>
      </c>
      <c r="Q237" s="228">
        <v>0</v>
      </c>
      <c r="R237" s="228">
        <f>Q237*H237</f>
        <v>0</v>
      </c>
      <c r="S237" s="228">
        <v>0</v>
      </c>
      <c r="T237" s="229">
        <f>S237*H237</f>
        <v>0</v>
      </c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  <c r="AE237" s="37"/>
      <c r="AR237" s="230" t="s">
        <v>121</v>
      </c>
      <c r="AT237" s="230" t="s">
        <v>126</v>
      </c>
      <c r="AU237" s="230" t="s">
        <v>125</v>
      </c>
      <c r="AY237" s="16" t="s">
        <v>122</v>
      </c>
      <c r="BE237" s="231">
        <f>IF(N237="základní",J237,0)</f>
        <v>0</v>
      </c>
      <c r="BF237" s="231">
        <f>IF(N237="snížená",J237,0)</f>
        <v>0</v>
      </c>
      <c r="BG237" s="231">
        <f>IF(N237="zákl. přenesená",J237,0)</f>
        <v>0</v>
      </c>
      <c r="BH237" s="231">
        <f>IF(N237="sníž. přenesená",J237,0)</f>
        <v>0</v>
      </c>
      <c r="BI237" s="231">
        <f>IF(N237="nulová",J237,0)</f>
        <v>0</v>
      </c>
      <c r="BJ237" s="16" t="s">
        <v>80</v>
      </c>
      <c r="BK237" s="231">
        <f>ROUND(I237*H237,2)</f>
        <v>0</v>
      </c>
      <c r="BL237" s="16" t="s">
        <v>121</v>
      </c>
      <c r="BM237" s="230" t="s">
        <v>280</v>
      </c>
    </row>
    <row r="238" s="2" customFormat="1">
      <c r="A238" s="37"/>
      <c r="B238" s="38"/>
      <c r="C238" s="39"/>
      <c r="D238" s="232" t="s">
        <v>130</v>
      </c>
      <c r="E238" s="39"/>
      <c r="F238" s="233" t="s">
        <v>301</v>
      </c>
      <c r="G238" s="39"/>
      <c r="H238" s="39"/>
      <c r="I238" s="234"/>
      <c r="J238" s="39"/>
      <c r="K238" s="39"/>
      <c r="L238" s="43"/>
      <c r="M238" s="235"/>
      <c r="N238" s="236"/>
      <c r="O238" s="90"/>
      <c r="P238" s="90"/>
      <c r="Q238" s="90"/>
      <c r="R238" s="90"/>
      <c r="S238" s="90"/>
      <c r="T238" s="91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  <c r="AE238" s="37"/>
      <c r="AT238" s="16" t="s">
        <v>130</v>
      </c>
      <c r="AU238" s="16" t="s">
        <v>125</v>
      </c>
    </row>
    <row r="239" s="2" customFormat="1" ht="16.5" customHeight="1">
      <c r="A239" s="37"/>
      <c r="B239" s="38"/>
      <c r="C239" s="259" t="s">
        <v>148</v>
      </c>
      <c r="D239" s="259" t="s">
        <v>162</v>
      </c>
      <c r="E239" s="260" t="s">
        <v>303</v>
      </c>
      <c r="F239" s="261" t="s">
        <v>304</v>
      </c>
      <c r="G239" s="262" t="s">
        <v>165</v>
      </c>
      <c r="H239" s="263">
        <v>4</v>
      </c>
      <c r="I239" s="264"/>
      <c r="J239" s="265">
        <f>ROUND(I239*H239,2)</f>
        <v>0</v>
      </c>
      <c r="K239" s="266"/>
      <c r="L239" s="267"/>
      <c r="M239" s="268" t="s">
        <v>1</v>
      </c>
      <c r="N239" s="269" t="s">
        <v>38</v>
      </c>
      <c r="O239" s="90"/>
      <c r="P239" s="228">
        <f>O239*H239</f>
        <v>0</v>
      </c>
      <c r="Q239" s="228">
        <v>0</v>
      </c>
      <c r="R239" s="228">
        <f>Q239*H239</f>
        <v>0</v>
      </c>
      <c r="S239" s="228">
        <v>0</v>
      </c>
      <c r="T239" s="229">
        <f>S239*H239</f>
        <v>0</v>
      </c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  <c r="AE239" s="37"/>
      <c r="AR239" s="230" t="s">
        <v>140</v>
      </c>
      <c r="AT239" s="230" t="s">
        <v>162</v>
      </c>
      <c r="AU239" s="230" t="s">
        <v>125</v>
      </c>
      <c r="AY239" s="16" t="s">
        <v>122</v>
      </c>
      <c r="BE239" s="231">
        <f>IF(N239="základní",J239,0)</f>
        <v>0</v>
      </c>
      <c r="BF239" s="231">
        <f>IF(N239="snížená",J239,0)</f>
        <v>0</v>
      </c>
      <c r="BG239" s="231">
        <f>IF(N239="zákl. přenesená",J239,0)</f>
        <v>0</v>
      </c>
      <c r="BH239" s="231">
        <f>IF(N239="sníž. přenesená",J239,0)</f>
        <v>0</v>
      </c>
      <c r="BI239" s="231">
        <f>IF(N239="nulová",J239,0)</f>
        <v>0</v>
      </c>
      <c r="BJ239" s="16" t="s">
        <v>80</v>
      </c>
      <c r="BK239" s="231">
        <f>ROUND(I239*H239,2)</f>
        <v>0</v>
      </c>
      <c r="BL239" s="16" t="s">
        <v>121</v>
      </c>
      <c r="BM239" s="230" t="s">
        <v>286</v>
      </c>
    </row>
    <row r="240" s="2" customFormat="1">
      <c r="A240" s="37"/>
      <c r="B240" s="38"/>
      <c r="C240" s="39"/>
      <c r="D240" s="232" t="s">
        <v>130</v>
      </c>
      <c r="E240" s="39"/>
      <c r="F240" s="233" t="s">
        <v>304</v>
      </c>
      <c r="G240" s="39"/>
      <c r="H240" s="39"/>
      <c r="I240" s="234"/>
      <c r="J240" s="39"/>
      <c r="K240" s="39"/>
      <c r="L240" s="43"/>
      <c r="M240" s="235"/>
      <c r="N240" s="236"/>
      <c r="O240" s="90"/>
      <c r="P240" s="90"/>
      <c r="Q240" s="90"/>
      <c r="R240" s="90"/>
      <c r="S240" s="90"/>
      <c r="T240" s="91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  <c r="AE240" s="37"/>
      <c r="AT240" s="16" t="s">
        <v>130</v>
      </c>
      <c r="AU240" s="16" t="s">
        <v>125</v>
      </c>
    </row>
    <row r="241" s="12" customFormat="1" ht="20.88" customHeight="1">
      <c r="A241" s="12"/>
      <c r="B241" s="202"/>
      <c r="C241" s="203"/>
      <c r="D241" s="204" t="s">
        <v>72</v>
      </c>
      <c r="E241" s="216" t="s">
        <v>121</v>
      </c>
      <c r="F241" s="216" t="s">
        <v>306</v>
      </c>
      <c r="G241" s="203"/>
      <c r="H241" s="203"/>
      <c r="I241" s="206"/>
      <c r="J241" s="217">
        <f>BK241</f>
        <v>0</v>
      </c>
      <c r="K241" s="203"/>
      <c r="L241" s="208"/>
      <c r="M241" s="209"/>
      <c r="N241" s="210"/>
      <c r="O241" s="210"/>
      <c r="P241" s="211">
        <f>SUM(P242:P245)</f>
        <v>0</v>
      </c>
      <c r="Q241" s="210"/>
      <c r="R241" s="211">
        <f>SUM(R242:R245)</f>
        <v>0</v>
      </c>
      <c r="S241" s="210"/>
      <c r="T241" s="212">
        <f>SUM(T242:T245)</f>
        <v>0</v>
      </c>
      <c r="U241" s="12"/>
      <c r="V241" s="12"/>
      <c r="W241" s="12"/>
      <c r="X241" s="12"/>
      <c r="Y241" s="12"/>
      <c r="Z241" s="12"/>
      <c r="AA241" s="12"/>
      <c r="AB241" s="12"/>
      <c r="AC241" s="12"/>
      <c r="AD241" s="12"/>
      <c r="AE241" s="12"/>
      <c r="AR241" s="213" t="s">
        <v>80</v>
      </c>
      <c r="AT241" s="214" t="s">
        <v>72</v>
      </c>
      <c r="AU241" s="214" t="s">
        <v>82</v>
      </c>
      <c r="AY241" s="213" t="s">
        <v>122</v>
      </c>
      <c r="BK241" s="215">
        <f>SUM(BK242:BK245)</f>
        <v>0</v>
      </c>
    </row>
    <row r="242" s="2" customFormat="1" ht="33" customHeight="1">
      <c r="A242" s="37"/>
      <c r="B242" s="38"/>
      <c r="C242" s="218" t="s">
        <v>210</v>
      </c>
      <c r="D242" s="218" t="s">
        <v>126</v>
      </c>
      <c r="E242" s="219" t="s">
        <v>307</v>
      </c>
      <c r="F242" s="220" t="s">
        <v>308</v>
      </c>
      <c r="G242" s="221" t="s">
        <v>188</v>
      </c>
      <c r="H242" s="222">
        <v>28.448</v>
      </c>
      <c r="I242" s="223"/>
      <c r="J242" s="224">
        <f>ROUND(I242*H242,2)</f>
        <v>0</v>
      </c>
      <c r="K242" s="225"/>
      <c r="L242" s="43"/>
      <c r="M242" s="226" t="s">
        <v>1</v>
      </c>
      <c r="N242" s="227" t="s">
        <v>38</v>
      </c>
      <c r="O242" s="90"/>
      <c r="P242" s="228">
        <f>O242*H242</f>
        <v>0</v>
      </c>
      <c r="Q242" s="228">
        <v>0</v>
      </c>
      <c r="R242" s="228">
        <f>Q242*H242</f>
        <v>0</v>
      </c>
      <c r="S242" s="228">
        <v>0</v>
      </c>
      <c r="T242" s="229">
        <f>S242*H242</f>
        <v>0</v>
      </c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  <c r="AE242" s="37"/>
      <c r="AR242" s="230" t="s">
        <v>121</v>
      </c>
      <c r="AT242" s="230" t="s">
        <v>126</v>
      </c>
      <c r="AU242" s="230" t="s">
        <v>125</v>
      </c>
      <c r="AY242" s="16" t="s">
        <v>122</v>
      </c>
      <c r="BE242" s="231">
        <f>IF(N242="základní",J242,0)</f>
        <v>0</v>
      </c>
      <c r="BF242" s="231">
        <f>IF(N242="snížená",J242,0)</f>
        <v>0</v>
      </c>
      <c r="BG242" s="231">
        <f>IF(N242="zákl. přenesená",J242,0)</f>
        <v>0</v>
      </c>
      <c r="BH242" s="231">
        <f>IF(N242="sníž. přenesená",J242,0)</f>
        <v>0</v>
      </c>
      <c r="BI242" s="231">
        <f>IF(N242="nulová",J242,0)</f>
        <v>0</v>
      </c>
      <c r="BJ242" s="16" t="s">
        <v>80</v>
      </c>
      <c r="BK242" s="231">
        <f>ROUND(I242*H242,2)</f>
        <v>0</v>
      </c>
      <c r="BL242" s="16" t="s">
        <v>121</v>
      </c>
      <c r="BM242" s="230" t="s">
        <v>292</v>
      </c>
    </row>
    <row r="243" s="2" customFormat="1">
      <c r="A243" s="37"/>
      <c r="B243" s="38"/>
      <c r="C243" s="39"/>
      <c r="D243" s="232" t="s">
        <v>130</v>
      </c>
      <c r="E243" s="39"/>
      <c r="F243" s="233" t="s">
        <v>308</v>
      </c>
      <c r="G243" s="39"/>
      <c r="H243" s="39"/>
      <c r="I243" s="234"/>
      <c r="J243" s="39"/>
      <c r="K243" s="39"/>
      <c r="L243" s="43"/>
      <c r="M243" s="235"/>
      <c r="N243" s="236"/>
      <c r="O243" s="90"/>
      <c r="P243" s="90"/>
      <c r="Q243" s="90"/>
      <c r="R243" s="90"/>
      <c r="S243" s="90"/>
      <c r="T243" s="91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  <c r="AE243" s="37"/>
      <c r="AT243" s="16" t="s">
        <v>130</v>
      </c>
      <c r="AU243" s="16" t="s">
        <v>125</v>
      </c>
    </row>
    <row r="244" s="13" customFormat="1">
      <c r="A244" s="13"/>
      <c r="B244" s="237"/>
      <c r="C244" s="238"/>
      <c r="D244" s="232" t="s">
        <v>145</v>
      </c>
      <c r="E244" s="239" t="s">
        <v>1</v>
      </c>
      <c r="F244" s="240" t="s">
        <v>571</v>
      </c>
      <c r="G244" s="238"/>
      <c r="H244" s="241">
        <v>28.448000000000004</v>
      </c>
      <c r="I244" s="242"/>
      <c r="J244" s="238"/>
      <c r="K244" s="238"/>
      <c r="L244" s="243"/>
      <c r="M244" s="244"/>
      <c r="N244" s="245"/>
      <c r="O244" s="245"/>
      <c r="P244" s="245"/>
      <c r="Q244" s="245"/>
      <c r="R244" s="245"/>
      <c r="S244" s="245"/>
      <c r="T244" s="246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  <c r="AT244" s="247" t="s">
        <v>145</v>
      </c>
      <c r="AU244" s="247" t="s">
        <v>125</v>
      </c>
      <c r="AV244" s="13" t="s">
        <v>82</v>
      </c>
      <c r="AW244" s="13" t="s">
        <v>31</v>
      </c>
      <c r="AX244" s="13" t="s">
        <v>73</v>
      </c>
      <c r="AY244" s="247" t="s">
        <v>122</v>
      </c>
    </row>
    <row r="245" s="14" customFormat="1">
      <c r="A245" s="14"/>
      <c r="B245" s="248"/>
      <c r="C245" s="249"/>
      <c r="D245" s="232" t="s">
        <v>145</v>
      </c>
      <c r="E245" s="250" t="s">
        <v>1</v>
      </c>
      <c r="F245" s="251" t="s">
        <v>147</v>
      </c>
      <c r="G245" s="249"/>
      <c r="H245" s="252">
        <v>28.448000000000004</v>
      </c>
      <c r="I245" s="253"/>
      <c r="J245" s="249"/>
      <c r="K245" s="249"/>
      <c r="L245" s="254"/>
      <c r="M245" s="255"/>
      <c r="N245" s="256"/>
      <c r="O245" s="256"/>
      <c r="P245" s="256"/>
      <c r="Q245" s="256"/>
      <c r="R245" s="256"/>
      <c r="S245" s="256"/>
      <c r="T245" s="257"/>
      <c r="U245" s="14"/>
      <c r="V245" s="14"/>
      <c r="W245" s="14"/>
      <c r="X245" s="14"/>
      <c r="Y245" s="14"/>
      <c r="Z245" s="14"/>
      <c r="AA245" s="14"/>
      <c r="AB245" s="14"/>
      <c r="AC245" s="14"/>
      <c r="AD245" s="14"/>
      <c r="AE245" s="14"/>
      <c r="AT245" s="258" t="s">
        <v>145</v>
      </c>
      <c r="AU245" s="258" t="s">
        <v>125</v>
      </c>
      <c r="AV245" s="14" t="s">
        <v>121</v>
      </c>
      <c r="AW245" s="14" t="s">
        <v>31</v>
      </c>
      <c r="AX245" s="14" t="s">
        <v>80</v>
      </c>
      <c r="AY245" s="258" t="s">
        <v>122</v>
      </c>
    </row>
    <row r="246" s="12" customFormat="1" ht="20.88" customHeight="1">
      <c r="A246" s="12"/>
      <c r="B246" s="202"/>
      <c r="C246" s="203"/>
      <c r="D246" s="204" t="s">
        <v>72</v>
      </c>
      <c r="E246" s="216" t="s">
        <v>133</v>
      </c>
      <c r="F246" s="216" t="s">
        <v>310</v>
      </c>
      <c r="G246" s="203"/>
      <c r="H246" s="203"/>
      <c r="I246" s="206"/>
      <c r="J246" s="217">
        <f>BK246</f>
        <v>0</v>
      </c>
      <c r="K246" s="203"/>
      <c r="L246" s="208"/>
      <c r="M246" s="209"/>
      <c r="N246" s="210"/>
      <c r="O246" s="210"/>
      <c r="P246" s="211">
        <f>SUM(P247:P266)</f>
        <v>0</v>
      </c>
      <c r="Q246" s="210"/>
      <c r="R246" s="211">
        <f>SUM(R247:R266)</f>
        <v>0</v>
      </c>
      <c r="S246" s="210"/>
      <c r="T246" s="212">
        <f>SUM(T247:T266)</f>
        <v>0</v>
      </c>
      <c r="U246" s="12"/>
      <c r="V246" s="12"/>
      <c r="W246" s="12"/>
      <c r="X246" s="12"/>
      <c r="Y246" s="12"/>
      <c r="Z246" s="12"/>
      <c r="AA246" s="12"/>
      <c r="AB246" s="12"/>
      <c r="AC246" s="12"/>
      <c r="AD246" s="12"/>
      <c r="AE246" s="12"/>
      <c r="AR246" s="213" t="s">
        <v>80</v>
      </c>
      <c r="AT246" s="214" t="s">
        <v>72</v>
      </c>
      <c r="AU246" s="214" t="s">
        <v>82</v>
      </c>
      <c r="AY246" s="213" t="s">
        <v>122</v>
      </c>
      <c r="BK246" s="215">
        <f>SUM(BK247:BK266)</f>
        <v>0</v>
      </c>
    </row>
    <row r="247" s="2" customFormat="1" ht="33" customHeight="1">
      <c r="A247" s="37"/>
      <c r="B247" s="38"/>
      <c r="C247" s="218" t="s">
        <v>572</v>
      </c>
      <c r="D247" s="218" t="s">
        <v>126</v>
      </c>
      <c r="E247" s="219" t="s">
        <v>312</v>
      </c>
      <c r="F247" s="220" t="s">
        <v>313</v>
      </c>
      <c r="G247" s="221" t="s">
        <v>155</v>
      </c>
      <c r="H247" s="222">
        <v>202.40000000000001</v>
      </c>
      <c r="I247" s="223"/>
      <c r="J247" s="224">
        <f>ROUND(I247*H247,2)</f>
        <v>0</v>
      </c>
      <c r="K247" s="225"/>
      <c r="L247" s="43"/>
      <c r="M247" s="226" t="s">
        <v>1</v>
      </c>
      <c r="N247" s="227" t="s">
        <v>38</v>
      </c>
      <c r="O247" s="90"/>
      <c r="P247" s="228">
        <f>O247*H247</f>
        <v>0</v>
      </c>
      <c r="Q247" s="228">
        <v>0</v>
      </c>
      <c r="R247" s="228">
        <f>Q247*H247</f>
        <v>0</v>
      </c>
      <c r="S247" s="228">
        <v>0</v>
      </c>
      <c r="T247" s="229">
        <f>S247*H247</f>
        <v>0</v>
      </c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  <c r="AE247" s="37"/>
      <c r="AR247" s="230" t="s">
        <v>121</v>
      </c>
      <c r="AT247" s="230" t="s">
        <v>126</v>
      </c>
      <c r="AU247" s="230" t="s">
        <v>125</v>
      </c>
      <c r="AY247" s="16" t="s">
        <v>122</v>
      </c>
      <c r="BE247" s="231">
        <f>IF(N247="základní",J247,0)</f>
        <v>0</v>
      </c>
      <c r="BF247" s="231">
        <f>IF(N247="snížená",J247,0)</f>
        <v>0</v>
      </c>
      <c r="BG247" s="231">
        <f>IF(N247="zákl. přenesená",J247,0)</f>
        <v>0</v>
      </c>
      <c r="BH247" s="231">
        <f>IF(N247="sníž. přenesená",J247,0)</f>
        <v>0</v>
      </c>
      <c r="BI247" s="231">
        <f>IF(N247="nulová",J247,0)</f>
        <v>0</v>
      </c>
      <c r="BJ247" s="16" t="s">
        <v>80</v>
      </c>
      <c r="BK247" s="231">
        <f>ROUND(I247*H247,2)</f>
        <v>0</v>
      </c>
      <c r="BL247" s="16" t="s">
        <v>121</v>
      </c>
      <c r="BM247" s="230" t="s">
        <v>298</v>
      </c>
    </row>
    <row r="248" s="2" customFormat="1">
      <c r="A248" s="37"/>
      <c r="B248" s="38"/>
      <c r="C248" s="39"/>
      <c r="D248" s="232" t="s">
        <v>130</v>
      </c>
      <c r="E248" s="39"/>
      <c r="F248" s="233" t="s">
        <v>313</v>
      </c>
      <c r="G248" s="39"/>
      <c r="H248" s="39"/>
      <c r="I248" s="234"/>
      <c r="J248" s="39"/>
      <c r="K248" s="39"/>
      <c r="L248" s="43"/>
      <c r="M248" s="235"/>
      <c r="N248" s="236"/>
      <c r="O248" s="90"/>
      <c r="P248" s="90"/>
      <c r="Q248" s="90"/>
      <c r="R248" s="90"/>
      <c r="S248" s="90"/>
      <c r="T248" s="91"/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  <c r="AE248" s="37"/>
      <c r="AT248" s="16" t="s">
        <v>130</v>
      </c>
      <c r="AU248" s="16" t="s">
        <v>125</v>
      </c>
    </row>
    <row r="249" s="13" customFormat="1">
      <c r="A249" s="13"/>
      <c r="B249" s="237"/>
      <c r="C249" s="238"/>
      <c r="D249" s="232" t="s">
        <v>145</v>
      </c>
      <c r="E249" s="239" t="s">
        <v>1</v>
      </c>
      <c r="F249" s="240" t="s">
        <v>573</v>
      </c>
      <c r="G249" s="238"/>
      <c r="H249" s="241">
        <v>202.40000000000001</v>
      </c>
      <c r="I249" s="242"/>
      <c r="J249" s="238"/>
      <c r="K249" s="238"/>
      <c r="L249" s="243"/>
      <c r="M249" s="244"/>
      <c r="N249" s="245"/>
      <c r="O249" s="245"/>
      <c r="P249" s="245"/>
      <c r="Q249" s="245"/>
      <c r="R249" s="245"/>
      <c r="S249" s="245"/>
      <c r="T249" s="246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  <c r="AE249" s="13"/>
      <c r="AT249" s="247" t="s">
        <v>145</v>
      </c>
      <c r="AU249" s="247" t="s">
        <v>125</v>
      </c>
      <c r="AV249" s="13" t="s">
        <v>82</v>
      </c>
      <c r="AW249" s="13" t="s">
        <v>31</v>
      </c>
      <c r="AX249" s="13" t="s">
        <v>73</v>
      </c>
      <c r="AY249" s="247" t="s">
        <v>122</v>
      </c>
    </row>
    <row r="250" s="14" customFormat="1">
      <c r="A250" s="14"/>
      <c r="B250" s="248"/>
      <c r="C250" s="249"/>
      <c r="D250" s="232" t="s">
        <v>145</v>
      </c>
      <c r="E250" s="250" t="s">
        <v>1</v>
      </c>
      <c r="F250" s="251" t="s">
        <v>147</v>
      </c>
      <c r="G250" s="249"/>
      <c r="H250" s="252">
        <v>202.40000000000001</v>
      </c>
      <c r="I250" s="253"/>
      <c r="J250" s="249"/>
      <c r="K250" s="249"/>
      <c r="L250" s="254"/>
      <c r="M250" s="255"/>
      <c r="N250" s="256"/>
      <c r="O250" s="256"/>
      <c r="P250" s="256"/>
      <c r="Q250" s="256"/>
      <c r="R250" s="256"/>
      <c r="S250" s="256"/>
      <c r="T250" s="257"/>
      <c r="U250" s="14"/>
      <c r="V250" s="14"/>
      <c r="W250" s="14"/>
      <c r="X250" s="14"/>
      <c r="Y250" s="14"/>
      <c r="Z250" s="14"/>
      <c r="AA250" s="14"/>
      <c r="AB250" s="14"/>
      <c r="AC250" s="14"/>
      <c r="AD250" s="14"/>
      <c r="AE250" s="14"/>
      <c r="AT250" s="258" t="s">
        <v>145</v>
      </c>
      <c r="AU250" s="258" t="s">
        <v>125</v>
      </c>
      <c r="AV250" s="14" t="s">
        <v>121</v>
      </c>
      <c r="AW250" s="14" t="s">
        <v>31</v>
      </c>
      <c r="AX250" s="14" t="s">
        <v>80</v>
      </c>
      <c r="AY250" s="258" t="s">
        <v>122</v>
      </c>
    </row>
    <row r="251" s="2" customFormat="1" ht="37.8" customHeight="1">
      <c r="A251" s="37"/>
      <c r="B251" s="38"/>
      <c r="C251" s="218" t="s">
        <v>215</v>
      </c>
      <c r="D251" s="218" t="s">
        <v>126</v>
      </c>
      <c r="E251" s="219" t="s">
        <v>317</v>
      </c>
      <c r="F251" s="220" t="s">
        <v>318</v>
      </c>
      <c r="G251" s="221" t="s">
        <v>155</v>
      </c>
      <c r="H251" s="222">
        <v>122.40000000000001</v>
      </c>
      <c r="I251" s="223"/>
      <c r="J251" s="224">
        <f>ROUND(I251*H251,2)</f>
        <v>0</v>
      </c>
      <c r="K251" s="225"/>
      <c r="L251" s="43"/>
      <c r="M251" s="226" t="s">
        <v>1</v>
      </c>
      <c r="N251" s="227" t="s">
        <v>38</v>
      </c>
      <c r="O251" s="90"/>
      <c r="P251" s="228">
        <f>O251*H251</f>
        <v>0</v>
      </c>
      <c r="Q251" s="228">
        <v>0</v>
      </c>
      <c r="R251" s="228">
        <f>Q251*H251</f>
        <v>0</v>
      </c>
      <c r="S251" s="228">
        <v>0</v>
      </c>
      <c r="T251" s="229">
        <f>S251*H251</f>
        <v>0</v>
      </c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  <c r="AE251" s="37"/>
      <c r="AR251" s="230" t="s">
        <v>121</v>
      </c>
      <c r="AT251" s="230" t="s">
        <v>126</v>
      </c>
      <c r="AU251" s="230" t="s">
        <v>125</v>
      </c>
      <c r="AY251" s="16" t="s">
        <v>122</v>
      </c>
      <c r="BE251" s="231">
        <f>IF(N251="základní",J251,0)</f>
        <v>0</v>
      </c>
      <c r="BF251" s="231">
        <f>IF(N251="snížená",J251,0)</f>
        <v>0</v>
      </c>
      <c r="BG251" s="231">
        <f>IF(N251="zákl. přenesená",J251,0)</f>
        <v>0</v>
      </c>
      <c r="BH251" s="231">
        <f>IF(N251="sníž. přenesená",J251,0)</f>
        <v>0</v>
      </c>
      <c r="BI251" s="231">
        <f>IF(N251="nulová",J251,0)</f>
        <v>0</v>
      </c>
      <c r="BJ251" s="16" t="s">
        <v>80</v>
      </c>
      <c r="BK251" s="231">
        <f>ROUND(I251*H251,2)</f>
        <v>0</v>
      </c>
      <c r="BL251" s="16" t="s">
        <v>121</v>
      </c>
      <c r="BM251" s="230" t="s">
        <v>196</v>
      </c>
    </row>
    <row r="252" s="2" customFormat="1">
      <c r="A252" s="37"/>
      <c r="B252" s="38"/>
      <c r="C252" s="39"/>
      <c r="D252" s="232" t="s">
        <v>130</v>
      </c>
      <c r="E252" s="39"/>
      <c r="F252" s="233" t="s">
        <v>318</v>
      </c>
      <c r="G252" s="39"/>
      <c r="H252" s="39"/>
      <c r="I252" s="234"/>
      <c r="J252" s="39"/>
      <c r="K252" s="39"/>
      <c r="L252" s="43"/>
      <c r="M252" s="235"/>
      <c r="N252" s="236"/>
      <c r="O252" s="90"/>
      <c r="P252" s="90"/>
      <c r="Q252" s="90"/>
      <c r="R252" s="90"/>
      <c r="S252" s="90"/>
      <c r="T252" s="91"/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  <c r="AE252" s="37"/>
      <c r="AT252" s="16" t="s">
        <v>130</v>
      </c>
      <c r="AU252" s="16" t="s">
        <v>125</v>
      </c>
    </row>
    <row r="253" s="13" customFormat="1">
      <c r="A253" s="13"/>
      <c r="B253" s="237"/>
      <c r="C253" s="238"/>
      <c r="D253" s="232" t="s">
        <v>145</v>
      </c>
      <c r="E253" s="239" t="s">
        <v>1</v>
      </c>
      <c r="F253" s="240" t="s">
        <v>554</v>
      </c>
      <c r="G253" s="238"/>
      <c r="H253" s="241">
        <v>122.40000000000001</v>
      </c>
      <c r="I253" s="242"/>
      <c r="J253" s="238"/>
      <c r="K253" s="238"/>
      <c r="L253" s="243"/>
      <c r="M253" s="244"/>
      <c r="N253" s="245"/>
      <c r="O253" s="245"/>
      <c r="P253" s="245"/>
      <c r="Q253" s="245"/>
      <c r="R253" s="245"/>
      <c r="S253" s="245"/>
      <c r="T253" s="246"/>
      <c r="U253" s="13"/>
      <c r="V253" s="13"/>
      <c r="W253" s="13"/>
      <c r="X253" s="13"/>
      <c r="Y253" s="13"/>
      <c r="Z253" s="13"/>
      <c r="AA253" s="13"/>
      <c r="AB253" s="13"/>
      <c r="AC253" s="13"/>
      <c r="AD253" s="13"/>
      <c r="AE253" s="13"/>
      <c r="AT253" s="247" t="s">
        <v>145</v>
      </c>
      <c r="AU253" s="247" t="s">
        <v>125</v>
      </c>
      <c r="AV253" s="13" t="s">
        <v>82</v>
      </c>
      <c r="AW253" s="13" t="s">
        <v>31</v>
      </c>
      <c r="AX253" s="13" t="s">
        <v>73</v>
      </c>
      <c r="AY253" s="247" t="s">
        <v>122</v>
      </c>
    </row>
    <row r="254" s="14" customFormat="1">
      <c r="A254" s="14"/>
      <c r="B254" s="248"/>
      <c r="C254" s="249"/>
      <c r="D254" s="232" t="s">
        <v>145</v>
      </c>
      <c r="E254" s="250" t="s">
        <v>1</v>
      </c>
      <c r="F254" s="251" t="s">
        <v>147</v>
      </c>
      <c r="G254" s="249"/>
      <c r="H254" s="252">
        <v>122.40000000000001</v>
      </c>
      <c r="I254" s="253"/>
      <c r="J254" s="249"/>
      <c r="K254" s="249"/>
      <c r="L254" s="254"/>
      <c r="M254" s="255"/>
      <c r="N254" s="256"/>
      <c r="O254" s="256"/>
      <c r="P254" s="256"/>
      <c r="Q254" s="256"/>
      <c r="R254" s="256"/>
      <c r="S254" s="256"/>
      <c r="T254" s="257"/>
      <c r="U254" s="14"/>
      <c r="V254" s="14"/>
      <c r="W254" s="14"/>
      <c r="X254" s="14"/>
      <c r="Y254" s="14"/>
      <c r="Z254" s="14"/>
      <c r="AA254" s="14"/>
      <c r="AB254" s="14"/>
      <c r="AC254" s="14"/>
      <c r="AD254" s="14"/>
      <c r="AE254" s="14"/>
      <c r="AT254" s="258" t="s">
        <v>145</v>
      </c>
      <c r="AU254" s="258" t="s">
        <v>125</v>
      </c>
      <c r="AV254" s="14" t="s">
        <v>121</v>
      </c>
      <c r="AW254" s="14" t="s">
        <v>31</v>
      </c>
      <c r="AX254" s="14" t="s">
        <v>80</v>
      </c>
      <c r="AY254" s="258" t="s">
        <v>122</v>
      </c>
    </row>
    <row r="255" s="2" customFormat="1" ht="24.15" customHeight="1">
      <c r="A255" s="37"/>
      <c r="B255" s="38"/>
      <c r="C255" s="218" t="s">
        <v>508</v>
      </c>
      <c r="D255" s="218" t="s">
        <v>126</v>
      </c>
      <c r="E255" s="219" t="s">
        <v>321</v>
      </c>
      <c r="F255" s="220" t="s">
        <v>322</v>
      </c>
      <c r="G255" s="221" t="s">
        <v>155</v>
      </c>
      <c r="H255" s="222">
        <v>122.40000000000001</v>
      </c>
      <c r="I255" s="223"/>
      <c r="J255" s="224">
        <f>ROUND(I255*H255,2)</f>
        <v>0</v>
      </c>
      <c r="K255" s="225"/>
      <c r="L255" s="43"/>
      <c r="M255" s="226" t="s">
        <v>1</v>
      </c>
      <c r="N255" s="227" t="s">
        <v>38</v>
      </c>
      <c r="O255" s="90"/>
      <c r="P255" s="228">
        <f>O255*H255</f>
        <v>0</v>
      </c>
      <c r="Q255" s="228">
        <v>0</v>
      </c>
      <c r="R255" s="228">
        <f>Q255*H255</f>
        <v>0</v>
      </c>
      <c r="S255" s="228">
        <v>0</v>
      </c>
      <c r="T255" s="229">
        <f>S255*H255</f>
        <v>0</v>
      </c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  <c r="AE255" s="37"/>
      <c r="AR255" s="230" t="s">
        <v>121</v>
      </c>
      <c r="AT255" s="230" t="s">
        <v>126</v>
      </c>
      <c r="AU255" s="230" t="s">
        <v>125</v>
      </c>
      <c r="AY255" s="16" t="s">
        <v>122</v>
      </c>
      <c r="BE255" s="231">
        <f>IF(N255="základní",J255,0)</f>
        <v>0</v>
      </c>
      <c r="BF255" s="231">
        <f>IF(N255="snížená",J255,0)</f>
        <v>0</v>
      </c>
      <c r="BG255" s="231">
        <f>IF(N255="zákl. přenesená",J255,0)</f>
        <v>0</v>
      </c>
      <c r="BH255" s="231">
        <f>IF(N255="sníž. přenesená",J255,0)</f>
        <v>0</v>
      </c>
      <c r="BI255" s="231">
        <f>IF(N255="nulová",J255,0)</f>
        <v>0</v>
      </c>
      <c r="BJ255" s="16" t="s">
        <v>80</v>
      </c>
      <c r="BK255" s="231">
        <f>ROUND(I255*H255,2)</f>
        <v>0</v>
      </c>
      <c r="BL255" s="16" t="s">
        <v>121</v>
      </c>
      <c r="BM255" s="230" t="s">
        <v>305</v>
      </c>
    </row>
    <row r="256" s="2" customFormat="1">
      <c r="A256" s="37"/>
      <c r="B256" s="38"/>
      <c r="C256" s="39"/>
      <c r="D256" s="232" t="s">
        <v>130</v>
      </c>
      <c r="E256" s="39"/>
      <c r="F256" s="233" t="s">
        <v>322</v>
      </c>
      <c r="G256" s="39"/>
      <c r="H256" s="39"/>
      <c r="I256" s="234"/>
      <c r="J256" s="39"/>
      <c r="K256" s="39"/>
      <c r="L256" s="43"/>
      <c r="M256" s="235"/>
      <c r="N256" s="236"/>
      <c r="O256" s="90"/>
      <c r="P256" s="90"/>
      <c r="Q256" s="90"/>
      <c r="R256" s="90"/>
      <c r="S256" s="90"/>
      <c r="T256" s="91"/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  <c r="AE256" s="37"/>
      <c r="AT256" s="16" t="s">
        <v>130</v>
      </c>
      <c r="AU256" s="16" t="s">
        <v>125</v>
      </c>
    </row>
    <row r="257" s="13" customFormat="1">
      <c r="A257" s="13"/>
      <c r="B257" s="237"/>
      <c r="C257" s="238"/>
      <c r="D257" s="232" t="s">
        <v>145</v>
      </c>
      <c r="E257" s="239" t="s">
        <v>1</v>
      </c>
      <c r="F257" s="240" t="s">
        <v>554</v>
      </c>
      <c r="G257" s="238"/>
      <c r="H257" s="241">
        <v>122.40000000000001</v>
      </c>
      <c r="I257" s="242"/>
      <c r="J257" s="238"/>
      <c r="K257" s="238"/>
      <c r="L257" s="243"/>
      <c r="M257" s="244"/>
      <c r="N257" s="245"/>
      <c r="O257" s="245"/>
      <c r="P257" s="245"/>
      <c r="Q257" s="245"/>
      <c r="R257" s="245"/>
      <c r="S257" s="245"/>
      <c r="T257" s="246"/>
      <c r="U257" s="13"/>
      <c r="V257" s="13"/>
      <c r="W257" s="13"/>
      <c r="X257" s="13"/>
      <c r="Y257" s="13"/>
      <c r="Z257" s="13"/>
      <c r="AA257" s="13"/>
      <c r="AB257" s="13"/>
      <c r="AC257" s="13"/>
      <c r="AD257" s="13"/>
      <c r="AE257" s="13"/>
      <c r="AT257" s="247" t="s">
        <v>145</v>
      </c>
      <c r="AU257" s="247" t="s">
        <v>125</v>
      </c>
      <c r="AV257" s="13" t="s">
        <v>82</v>
      </c>
      <c r="AW257" s="13" t="s">
        <v>31</v>
      </c>
      <c r="AX257" s="13" t="s">
        <v>73</v>
      </c>
      <c r="AY257" s="247" t="s">
        <v>122</v>
      </c>
    </row>
    <row r="258" s="14" customFormat="1">
      <c r="A258" s="14"/>
      <c r="B258" s="248"/>
      <c r="C258" s="249"/>
      <c r="D258" s="232" t="s">
        <v>145</v>
      </c>
      <c r="E258" s="250" t="s">
        <v>1</v>
      </c>
      <c r="F258" s="251" t="s">
        <v>147</v>
      </c>
      <c r="G258" s="249"/>
      <c r="H258" s="252">
        <v>122.40000000000001</v>
      </c>
      <c r="I258" s="253"/>
      <c r="J258" s="249"/>
      <c r="K258" s="249"/>
      <c r="L258" s="254"/>
      <c r="M258" s="255"/>
      <c r="N258" s="256"/>
      <c r="O258" s="256"/>
      <c r="P258" s="256"/>
      <c r="Q258" s="256"/>
      <c r="R258" s="256"/>
      <c r="S258" s="256"/>
      <c r="T258" s="257"/>
      <c r="U258" s="14"/>
      <c r="V258" s="14"/>
      <c r="W258" s="14"/>
      <c r="X258" s="14"/>
      <c r="Y258" s="14"/>
      <c r="Z258" s="14"/>
      <c r="AA258" s="14"/>
      <c r="AB258" s="14"/>
      <c r="AC258" s="14"/>
      <c r="AD258" s="14"/>
      <c r="AE258" s="14"/>
      <c r="AT258" s="258" t="s">
        <v>145</v>
      </c>
      <c r="AU258" s="258" t="s">
        <v>125</v>
      </c>
      <c r="AV258" s="14" t="s">
        <v>121</v>
      </c>
      <c r="AW258" s="14" t="s">
        <v>31</v>
      </c>
      <c r="AX258" s="14" t="s">
        <v>80</v>
      </c>
      <c r="AY258" s="258" t="s">
        <v>122</v>
      </c>
    </row>
    <row r="259" s="2" customFormat="1" ht="44.25" customHeight="1">
      <c r="A259" s="37"/>
      <c r="B259" s="38"/>
      <c r="C259" s="218" t="s">
        <v>219</v>
      </c>
      <c r="D259" s="218" t="s">
        <v>126</v>
      </c>
      <c r="E259" s="219" t="s">
        <v>325</v>
      </c>
      <c r="F259" s="220" t="s">
        <v>326</v>
      </c>
      <c r="G259" s="221" t="s">
        <v>155</v>
      </c>
      <c r="H259" s="222">
        <v>122.40000000000001</v>
      </c>
      <c r="I259" s="223"/>
      <c r="J259" s="224">
        <f>ROUND(I259*H259,2)</f>
        <v>0</v>
      </c>
      <c r="K259" s="225"/>
      <c r="L259" s="43"/>
      <c r="M259" s="226" t="s">
        <v>1</v>
      </c>
      <c r="N259" s="227" t="s">
        <v>38</v>
      </c>
      <c r="O259" s="90"/>
      <c r="P259" s="228">
        <f>O259*H259</f>
        <v>0</v>
      </c>
      <c r="Q259" s="228">
        <v>0</v>
      </c>
      <c r="R259" s="228">
        <f>Q259*H259</f>
        <v>0</v>
      </c>
      <c r="S259" s="228">
        <v>0</v>
      </c>
      <c r="T259" s="229">
        <f>S259*H259</f>
        <v>0</v>
      </c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  <c r="AE259" s="37"/>
      <c r="AR259" s="230" t="s">
        <v>121</v>
      </c>
      <c r="AT259" s="230" t="s">
        <v>126</v>
      </c>
      <c r="AU259" s="230" t="s">
        <v>125</v>
      </c>
      <c r="AY259" s="16" t="s">
        <v>122</v>
      </c>
      <c r="BE259" s="231">
        <f>IF(N259="základní",J259,0)</f>
        <v>0</v>
      </c>
      <c r="BF259" s="231">
        <f>IF(N259="snížená",J259,0)</f>
        <v>0</v>
      </c>
      <c r="BG259" s="231">
        <f>IF(N259="zákl. přenesená",J259,0)</f>
        <v>0</v>
      </c>
      <c r="BH259" s="231">
        <f>IF(N259="sníž. přenesená",J259,0)</f>
        <v>0</v>
      </c>
      <c r="BI259" s="231">
        <f>IF(N259="nulová",J259,0)</f>
        <v>0</v>
      </c>
      <c r="BJ259" s="16" t="s">
        <v>80</v>
      </c>
      <c r="BK259" s="231">
        <f>ROUND(I259*H259,2)</f>
        <v>0</v>
      </c>
      <c r="BL259" s="16" t="s">
        <v>121</v>
      </c>
      <c r="BM259" s="230" t="s">
        <v>309</v>
      </c>
    </row>
    <row r="260" s="2" customFormat="1">
      <c r="A260" s="37"/>
      <c r="B260" s="38"/>
      <c r="C260" s="39"/>
      <c r="D260" s="232" t="s">
        <v>130</v>
      </c>
      <c r="E260" s="39"/>
      <c r="F260" s="233" t="s">
        <v>326</v>
      </c>
      <c r="G260" s="39"/>
      <c r="H260" s="39"/>
      <c r="I260" s="234"/>
      <c r="J260" s="39"/>
      <c r="K260" s="39"/>
      <c r="L260" s="43"/>
      <c r="M260" s="235"/>
      <c r="N260" s="236"/>
      <c r="O260" s="90"/>
      <c r="P260" s="90"/>
      <c r="Q260" s="90"/>
      <c r="R260" s="90"/>
      <c r="S260" s="90"/>
      <c r="T260" s="91"/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  <c r="AE260" s="37"/>
      <c r="AT260" s="16" t="s">
        <v>130</v>
      </c>
      <c r="AU260" s="16" t="s">
        <v>125</v>
      </c>
    </row>
    <row r="261" s="13" customFormat="1">
      <c r="A261" s="13"/>
      <c r="B261" s="237"/>
      <c r="C261" s="238"/>
      <c r="D261" s="232" t="s">
        <v>145</v>
      </c>
      <c r="E261" s="239" t="s">
        <v>1</v>
      </c>
      <c r="F261" s="240" t="s">
        <v>554</v>
      </c>
      <c r="G261" s="238"/>
      <c r="H261" s="241">
        <v>122.40000000000001</v>
      </c>
      <c r="I261" s="242"/>
      <c r="J261" s="238"/>
      <c r="K261" s="238"/>
      <c r="L261" s="243"/>
      <c r="M261" s="244"/>
      <c r="N261" s="245"/>
      <c r="O261" s="245"/>
      <c r="P261" s="245"/>
      <c r="Q261" s="245"/>
      <c r="R261" s="245"/>
      <c r="S261" s="245"/>
      <c r="T261" s="246"/>
      <c r="U261" s="13"/>
      <c r="V261" s="13"/>
      <c r="W261" s="13"/>
      <c r="X261" s="13"/>
      <c r="Y261" s="13"/>
      <c r="Z261" s="13"/>
      <c r="AA261" s="13"/>
      <c r="AB261" s="13"/>
      <c r="AC261" s="13"/>
      <c r="AD261" s="13"/>
      <c r="AE261" s="13"/>
      <c r="AT261" s="247" t="s">
        <v>145</v>
      </c>
      <c r="AU261" s="247" t="s">
        <v>125</v>
      </c>
      <c r="AV261" s="13" t="s">
        <v>82</v>
      </c>
      <c r="AW261" s="13" t="s">
        <v>31</v>
      </c>
      <c r="AX261" s="13" t="s">
        <v>73</v>
      </c>
      <c r="AY261" s="247" t="s">
        <v>122</v>
      </c>
    </row>
    <row r="262" s="14" customFormat="1">
      <c r="A262" s="14"/>
      <c r="B262" s="248"/>
      <c r="C262" s="249"/>
      <c r="D262" s="232" t="s">
        <v>145</v>
      </c>
      <c r="E262" s="250" t="s">
        <v>1</v>
      </c>
      <c r="F262" s="251" t="s">
        <v>147</v>
      </c>
      <c r="G262" s="249"/>
      <c r="H262" s="252">
        <v>122.40000000000001</v>
      </c>
      <c r="I262" s="253"/>
      <c r="J262" s="249"/>
      <c r="K262" s="249"/>
      <c r="L262" s="254"/>
      <c r="M262" s="255"/>
      <c r="N262" s="256"/>
      <c r="O262" s="256"/>
      <c r="P262" s="256"/>
      <c r="Q262" s="256"/>
      <c r="R262" s="256"/>
      <c r="S262" s="256"/>
      <c r="T262" s="257"/>
      <c r="U262" s="14"/>
      <c r="V262" s="14"/>
      <c r="W262" s="14"/>
      <c r="X262" s="14"/>
      <c r="Y262" s="14"/>
      <c r="Z262" s="14"/>
      <c r="AA262" s="14"/>
      <c r="AB262" s="14"/>
      <c r="AC262" s="14"/>
      <c r="AD262" s="14"/>
      <c r="AE262" s="14"/>
      <c r="AT262" s="258" t="s">
        <v>145</v>
      </c>
      <c r="AU262" s="258" t="s">
        <v>125</v>
      </c>
      <c r="AV262" s="14" t="s">
        <v>121</v>
      </c>
      <c r="AW262" s="14" t="s">
        <v>31</v>
      </c>
      <c r="AX262" s="14" t="s">
        <v>80</v>
      </c>
      <c r="AY262" s="258" t="s">
        <v>122</v>
      </c>
    </row>
    <row r="263" s="2" customFormat="1" ht="24.15" customHeight="1">
      <c r="A263" s="37"/>
      <c r="B263" s="38"/>
      <c r="C263" s="218" t="s">
        <v>384</v>
      </c>
      <c r="D263" s="218" t="s">
        <v>126</v>
      </c>
      <c r="E263" s="219" t="s">
        <v>329</v>
      </c>
      <c r="F263" s="220" t="s">
        <v>330</v>
      </c>
      <c r="G263" s="221" t="s">
        <v>132</v>
      </c>
      <c r="H263" s="222">
        <v>308</v>
      </c>
      <c r="I263" s="223"/>
      <c r="J263" s="224">
        <f>ROUND(I263*H263,2)</f>
        <v>0</v>
      </c>
      <c r="K263" s="225"/>
      <c r="L263" s="43"/>
      <c r="M263" s="226" t="s">
        <v>1</v>
      </c>
      <c r="N263" s="227" t="s">
        <v>38</v>
      </c>
      <c r="O263" s="90"/>
      <c r="P263" s="228">
        <f>O263*H263</f>
        <v>0</v>
      </c>
      <c r="Q263" s="228">
        <v>0</v>
      </c>
      <c r="R263" s="228">
        <f>Q263*H263</f>
        <v>0</v>
      </c>
      <c r="S263" s="228">
        <v>0</v>
      </c>
      <c r="T263" s="229">
        <f>S263*H263</f>
        <v>0</v>
      </c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  <c r="AE263" s="37"/>
      <c r="AR263" s="230" t="s">
        <v>121</v>
      </c>
      <c r="AT263" s="230" t="s">
        <v>126</v>
      </c>
      <c r="AU263" s="230" t="s">
        <v>125</v>
      </c>
      <c r="AY263" s="16" t="s">
        <v>122</v>
      </c>
      <c r="BE263" s="231">
        <f>IF(N263="základní",J263,0)</f>
        <v>0</v>
      </c>
      <c r="BF263" s="231">
        <f>IF(N263="snížená",J263,0)</f>
        <v>0</v>
      </c>
      <c r="BG263" s="231">
        <f>IF(N263="zákl. přenesená",J263,0)</f>
        <v>0</v>
      </c>
      <c r="BH263" s="231">
        <f>IF(N263="sníž. přenesená",J263,0)</f>
        <v>0</v>
      </c>
      <c r="BI263" s="231">
        <f>IF(N263="nulová",J263,0)</f>
        <v>0</v>
      </c>
      <c r="BJ263" s="16" t="s">
        <v>80</v>
      </c>
      <c r="BK263" s="231">
        <f>ROUND(I263*H263,2)</f>
        <v>0</v>
      </c>
      <c r="BL263" s="16" t="s">
        <v>121</v>
      </c>
      <c r="BM263" s="230" t="s">
        <v>314</v>
      </c>
    </row>
    <row r="264" s="2" customFormat="1">
      <c r="A264" s="37"/>
      <c r="B264" s="38"/>
      <c r="C264" s="39"/>
      <c r="D264" s="232" t="s">
        <v>130</v>
      </c>
      <c r="E264" s="39"/>
      <c r="F264" s="233" t="s">
        <v>330</v>
      </c>
      <c r="G264" s="39"/>
      <c r="H264" s="39"/>
      <c r="I264" s="234"/>
      <c r="J264" s="39"/>
      <c r="K264" s="39"/>
      <c r="L264" s="43"/>
      <c r="M264" s="235"/>
      <c r="N264" s="236"/>
      <c r="O264" s="90"/>
      <c r="P264" s="90"/>
      <c r="Q264" s="90"/>
      <c r="R264" s="90"/>
      <c r="S264" s="90"/>
      <c r="T264" s="91"/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  <c r="AE264" s="37"/>
      <c r="AT264" s="16" t="s">
        <v>130</v>
      </c>
      <c r="AU264" s="16" t="s">
        <v>125</v>
      </c>
    </row>
    <row r="265" s="13" customFormat="1">
      <c r="A265" s="13"/>
      <c r="B265" s="237"/>
      <c r="C265" s="238"/>
      <c r="D265" s="232" t="s">
        <v>145</v>
      </c>
      <c r="E265" s="239" t="s">
        <v>1</v>
      </c>
      <c r="F265" s="240" t="s">
        <v>574</v>
      </c>
      <c r="G265" s="238"/>
      <c r="H265" s="241">
        <v>308</v>
      </c>
      <c r="I265" s="242"/>
      <c r="J265" s="238"/>
      <c r="K265" s="238"/>
      <c r="L265" s="243"/>
      <c r="M265" s="244"/>
      <c r="N265" s="245"/>
      <c r="O265" s="245"/>
      <c r="P265" s="245"/>
      <c r="Q265" s="245"/>
      <c r="R265" s="245"/>
      <c r="S265" s="245"/>
      <c r="T265" s="246"/>
      <c r="U265" s="13"/>
      <c r="V265" s="13"/>
      <c r="W265" s="13"/>
      <c r="X265" s="13"/>
      <c r="Y265" s="13"/>
      <c r="Z265" s="13"/>
      <c r="AA265" s="13"/>
      <c r="AB265" s="13"/>
      <c r="AC265" s="13"/>
      <c r="AD265" s="13"/>
      <c r="AE265" s="13"/>
      <c r="AT265" s="247" t="s">
        <v>145</v>
      </c>
      <c r="AU265" s="247" t="s">
        <v>125</v>
      </c>
      <c r="AV265" s="13" t="s">
        <v>82</v>
      </c>
      <c r="AW265" s="13" t="s">
        <v>31</v>
      </c>
      <c r="AX265" s="13" t="s">
        <v>73</v>
      </c>
      <c r="AY265" s="247" t="s">
        <v>122</v>
      </c>
    </row>
    <row r="266" s="14" customFormat="1">
      <c r="A266" s="14"/>
      <c r="B266" s="248"/>
      <c r="C266" s="249"/>
      <c r="D266" s="232" t="s">
        <v>145</v>
      </c>
      <c r="E266" s="250" t="s">
        <v>1</v>
      </c>
      <c r="F266" s="251" t="s">
        <v>147</v>
      </c>
      <c r="G266" s="249"/>
      <c r="H266" s="252">
        <v>308</v>
      </c>
      <c r="I266" s="253"/>
      <c r="J266" s="249"/>
      <c r="K266" s="249"/>
      <c r="L266" s="254"/>
      <c r="M266" s="255"/>
      <c r="N266" s="256"/>
      <c r="O266" s="256"/>
      <c r="P266" s="256"/>
      <c r="Q266" s="256"/>
      <c r="R266" s="256"/>
      <c r="S266" s="256"/>
      <c r="T266" s="257"/>
      <c r="U266" s="14"/>
      <c r="V266" s="14"/>
      <c r="W266" s="14"/>
      <c r="X266" s="14"/>
      <c r="Y266" s="14"/>
      <c r="Z266" s="14"/>
      <c r="AA266" s="14"/>
      <c r="AB266" s="14"/>
      <c r="AC266" s="14"/>
      <c r="AD266" s="14"/>
      <c r="AE266" s="14"/>
      <c r="AT266" s="258" t="s">
        <v>145</v>
      </c>
      <c r="AU266" s="258" t="s">
        <v>125</v>
      </c>
      <c r="AV266" s="14" t="s">
        <v>121</v>
      </c>
      <c r="AW266" s="14" t="s">
        <v>31</v>
      </c>
      <c r="AX266" s="14" t="s">
        <v>80</v>
      </c>
      <c r="AY266" s="258" t="s">
        <v>122</v>
      </c>
    </row>
    <row r="267" s="12" customFormat="1" ht="20.88" customHeight="1">
      <c r="A267" s="12"/>
      <c r="B267" s="202"/>
      <c r="C267" s="203"/>
      <c r="D267" s="204" t="s">
        <v>72</v>
      </c>
      <c r="E267" s="216" t="s">
        <v>140</v>
      </c>
      <c r="F267" s="216" t="s">
        <v>333</v>
      </c>
      <c r="G267" s="203"/>
      <c r="H267" s="203"/>
      <c r="I267" s="206"/>
      <c r="J267" s="217">
        <f>BK267</f>
        <v>0</v>
      </c>
      <c r="K267" s="203"/>
      <c r="L267" s="208"/>
      <c r="M267" s="209"/>
      <c r="N267" s="210"/>
      <c r="O267" s="210"/>
      <c r="P267" s="211">
        <f>SUM(P268:P329)</f>
        <v>0</v>
      </c>
      <c r="Q267" s="210"/>
      <c r="R267" s="211">
        <f>SUM(R268:R329)</f>
        <v>0</v>
      </c>
      <c r="S267" s="210"/>
      <c r="T267" s="212">
        <f>SUM(T268:T329)</f>
        <v>0</v>
      </c>
      <c r="U267" s="12"/>
      <c r="V267" s="12"/>
      <c r="W267" s="12"/>
      <c r="X267" s="12"/>
      <c r="Y267" s="12"/>
      <c r="Z267" s="12"/>
      <c r="AA267" s="12"/>
      <c r="AB267" s="12"/>
      <c r="AC267" s="12"/>
      <c r="AD267" s="12"/>
      <c r="AE267" s="12"/>
      <c r="AR267" s="213" t="s">
        <v>80</v>
      </c>
      <c r="AT267" s="214" t="s">
        <v>72</v>
      </c>
      <c r="AU267" s="214" t="s">
        <v>82</v>
      </c>
      <c r="AY267" s="213" t="s">
        <v>122</v>
      </c>
      <c r="BK267" s="215">
        <f>SUM(BK268:BK329)</f>
        <v>0</v>
      </c>
    </row>
    <row r="268" s="2" customFormat="1" ht="49.05" customHeight="1">
      <c r="A268" s="37"/>
      <c r="B268" s="38"/>
      <c r="C268" s="218" t="s">
        <v>224</v>
      </c>
      <c r="D268" s="218" t="s">
        <v>126</v>
      </c>
      <c r="E268" s="219" t="s">
        <v>335</v>
      </c>
      <c r="F268" s="220" t="s">
        <v>336</v>
      </c>
      <c r="G268" s="221" t="s">
        <v>165</v>
      </c>
      <c r="H268" s="222">
        <v>14</v>
      </c>
      <c r="I268" s="223"/>
      <c r="J268" s="224">
        <f>ROUND(I268*H268,2)</f>
        <v>0</v>
      </c>
      <c r="K268" s="225"/>
      <c r="L268" s="43"/>
      <c r="M268" s="226" t="s">
        <v>1</v>
      </c>
      <c r="N268" s="227" t="s">
        <v>38</v>
      </c>
      <c r="O268" s="90"/>
      <c r="P268" s="228">
        <f>O268*H268</f>
        <v>0</v>
      </c>
      <c r="Q268" s="228">
        <v>0</v>
      </c>
      <c r="R268" s="228">
        <f>Q268*H268</f>
        <v>0</v>
      </c>
      <c r="S268" s="228">
        <v>0</v>
      </c>
      <c r="T268" s="229">
        <f>S268*H268</f>
        <v>0</v>
      </c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  <c r="AE268" s="37"/>
      <c r="AR268" s="230" t="s">
        <v>121</v>
      </c>
      <c r="AT268" s="230" t="s">
        <v>126</v>
      </c>
      <c r="AU268" s="230" t="s">
        <v>125</v>
      </c>
      <c r="AY268" s="16" t="s">
        <v>122</v>
      </c>
      <c r="BE268" s="231">
        <f>IF(N268="základní",J268,0)</f>
        <v>0</v>
      </c>
      <c r="BF268" s="231">
        <f>IF(N268="snížená",J268,0)</f>
        <v>0</v>
      </c>
      <c r="BG268" s="231">
        <f>IF(N268="zákl. přenesená",J268,0)</f>
        <v>0</v>
      </c>
      <c r="BH268" s="231">
        <f>IF(N268="sníž. přenesená",J268,0)</f>
        <v>0</v>
      </c>
      <c r="BI268" s="231">
        <f>IF(N268="nulová",J268,0)</f>
        <v>0</v>
      </c>
      <c r="BJ268" s="16" t="s">
        <v>80</v>
      </c>
      <c r="BK268" s="231">
        <f>ROUND(I268*H268,2)</f>
        <v>0</v>
      </c>
      <c r="BL268" s="16" t="s">
        <v>121</v>
      </c>
      <c r="BM268" s="230" t="s">
        <v>319</v>
      </c>
    </row>
    <row r="269" s="2" customFormat="1">
      <c r="A269" s="37"/>
      <c r="B269" s="38"/>
      <c r="C269" s="39"/>
      <c r="D269" s="232" t="s">
        <v>130</v>
      </c>
      <c r="E269" s="39"/>
      <c r="F269" s="233" t="s">
        <v>336</v>
      </c>
      <c r="G269" s="39"/>
      <c r="H269" s="39"/>
      <c r="I269" s="234"/>
      <c r="J269" s="39"/>
      <c r="K269" s="39"/>
      <c r="L269" s="43"/>
      <c r="M269" s="235"/>
      <c r="N269" s="236"/>
      <c r="O269" s="90"/>
      <c r="P269" s="90"/>
      <c r="Q269" s="90"/>
      <c r="R269" s="90"/>
      <c r="S269" s="90"/>
      <c r="T269" s="91"/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  <c r="AE269" s="37"/>
      <c r="AT269" s="16" t="s">
        <v>130</v>
      </c>
      <c r="AU269" s="16" t="s">
        <v>125</v>
      </c>
    </row>
    <row r="270" s="2" customFormat="1" ht="24.15" customHeight="1">
      <c r="A270" s="37"/>
      <c r="B270" s="38"/>
      <c r="C270" s="259" t="s">
        <v>367</v>
      </c>
      <c r="D270" s="259" t="s">
        <v>162</v>
      </c>
      <c r="E270" s="260" t="s">
        <v>339</v>
      </c>
      <c r="F270" s="261" t="s">
        <v>340</v>
      </c>
      <c r="G270" s="262" t="s">
        <v>165</v>
      </c>
      <c r="H270" s="263">
        <v>2</v>
      </c>
      <c r="I270" s="264"/>
      <c r="J270" s="265">
        <f>ROUND(I270*H270,2)</f>
        <v>0</v>
      </c>
      <c r="K270" s="266"/>
      <c r="L270" s="267"/>
      <c r="M270" s="268" t="s">
        <v>1</v>
      </c>
      <c r="N270" s="269" t="s">
        <v>38</v>
      </c>
      <c r="O270" s="90"/>
      <c r="P270" s="228">
        <f>O270*H270</f>
        <v>0</v>
      </c>
      <c r="Q270" s="228">
        <v>0</v>
      </c>
      <c r="R270" s="228">
        <f>Q270*H270</f>
        <v>0</v>
      </c>
      <c r="S270" s="228">
        <v>0</v>
      </c>
      <c r="T270" s="229">
        <f>S270*H270</f>
        <v>0</v>
      </c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  <c r="AE270" s="37"/>
      <c r="AR270" s="230" t="s">
        <v>140</v>
      </c>
      <c r="AT270" s="230" t="s">
        <v>162</v>
      </c>
      <c r="AU270" s="230" t="s">
        <v>125</v>
      </c>
      <c r="AY270" s="16" t="s">
        <v>122</v>
      </c>
      <c r="BE270" s="231">
        <f>IF(N270="základní",J270,0)</f>
        <v>0</v>
      </c>
      <c r="BF270" s="231">
        <f>IF(N270="snížená",J270,0)</f>
        <v>0</v>
      </c>
      <c r="BG270" s="231">
        <f>IF(N270="zákl. přenesená",J270,0)</f>
        <v>0</v>
      </c>
      <c r="BH270" s="231">
        <f>IF(N270="sníž. přenesená",J270,0)</f>
        <v>0</v>
      </c>
      <c r="BI270" s="231">
        <f>IF(N270="nulová",J270,0)</f>
        <v>0</v>
      </c>
      <c r="BJ270" s="16" t="s">
        <v>80</v>
      </c>
      <c r="BK270" s="231">
        <f>ROUND(I270*H270,2)</f>
        <v>0</v>
      </c>
      <c r="BL270" s="16" t="s">
        <v>121</v>
      </c>
      <c r="BM270" s="230" t="s">
        <v>323</v>
      </c>
    </row>
    <row r="271" s="2" customFormat="1">
      <c r="A271" s="37"/>
      <c r="B271" s="38"/>
      <c r="C271" s="39"/>
      <c r="D271" s="232" t="s">
        <v>130</v>
      </c>
      <c r="E271" s="39"/>
      <c r="F271" s="233" t="s">
        <v>340</v>
      </c>
      <c r="G271" s="39"/>
      <c r="H271" s="39"/>
      <c r="I271" s="234"/>
      <c r="J271" s="39"/>
      <c r="K271" s="39"/>
      <c r="L271" s="43"/>
      <c r="M271" s="235"/>
      <c r="N271" s="236"/>
      <c r="O271" s="90"/>
      <c r="P271" s="90"/>
      <c r="Q271" s="90"/>
      <c r="R271" s="90"/>
      <c r="S271" s="90"/>
      <c r="T271" s="91"/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  <c r="AE271" s="37"/>
      <c r="AT271" s="16" t="s">
        <v>130</v>
      </c>
      <c r="AU271" s="16" t="s">
        <v>125</v>
      </c>
    </row>
    <row r="272" s="2" customFormat="1" ht="16.5" customHeight="1">
      <c r="A272" s="37"/>
      <c r="B272" s="38"/>
      <c r="C272" s="259" t="s">
        <v>437</v>
      </c>
      <c r="D272" s="259" t="s">
        <v>162</v>
      </c>
      <c r="E272" s="260" t="s">
        <v>346</v>
      </c>
      <c r="F272" s="261" t="s">
        <v>347</v>
      </c>
      <c r="G272" s="262" t="s">
        <v>348</v>
      </c>
      <c r="H272" s="263">
        <v>7</v>
      </c>
      <c r="I272" s="264"/>
      <c r="J272" s="265">
        <f>ROUND(I272*H272,2)</f>
        <v>0</v>
      </c>
      <c r="K272" s="266"/>
      <c r="L272" s="267"/>
      <c r="M272" s="268" t="s">
        <v>1</v>
      </c>
      <c r="N272" s="269" t="s">
        <v>38</v>
      </c>
      <c r="O272" s="90"/>
      <c r="P272" s="228">
        <f>O272*H272</f>
        <v>0</v>
      </c>
      <c r="Q272" s="228">
        <v>0</v>
      </c>
      <c r="R272" s="228">
        <f>Q272*H272</f>
        <v>0</v>
      </c>
      <c r="S272" s="228">
        <v>0</v>
      </c>
      <c r="T272" s="229">
        <f>S272*H272</f>
        <v>0</v>
      </c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  <c r="AE272" s="37"/>
      <c r="AR272" s="230" t="s">
        <v>140</v>
      </c>
      <c r="AT272" s="230" t="s">
        <v>162</v>
      </c>
      <c r="AU272" s="230" t="s">
        <v>125</v>
      </c>
      <c r="AY272" s="16" t="s">
        <v>122</v>
      </c>
      <c r="BE272" s="231">
        <f>IF(N272="základní",J272,0)</f>
        <v>0</v>
      </c>
      <c r="BF272" s="231">
        <f>IF(N272="snížená",J272,0)</f>
        <v>0</v>
      </c>
      <c r="BG272" s="231">
        <f>IF(N272="zákl. přenesená",J272,0)</f>
        <v>0</v>
      </c>
      <c r="BH272" s="231">
        <f>IF(N272="sníž. přenesená",J272,0)</f>
        <v>0</v>
      </c>
      <c r="BI272" s="231">
        <f>IF(N272="nulová",J272,0)</f>
        <v>0</v>
      </c>
      <c r="BJ272" s="16" t="s">
        <v>80</v>
      </c>
      <c r="BK272" s="231">
        <f>ROUND(I272*H272,2)</f>
        <v>0</v>
      </c>
      <c r="BL272" s="16" t="s">
        <v>121</v>
      </c>
      <c r="BM272" s="230" t="s">
        <v>327</v>
      </c>
    </row>
    <row r="273" s="2" customFormat="1">
      <c r="A273" s="37"/>
      <c r="B273" s="38"/>
      <c r="C273" s="39"/>
      <c r="D273" s="232" t="s">
        <v>130</v>
      </c>
      <c r="E273" s="39"/>
      <c r="F273" s="233" t="s">
        <v>347</v>
      </c>
      <c r="G273" s="39"/>
      <c r="H273" s="39"/>
      <c r="I273" s="234"/>
      <c r="J273" s="39"/>
      <c r="K273" s="39"/>
      <c r="L273" s="43"/>
      <c r="M273" s="235"/>
      <c r="N273" s="236"/>
      <c r="O273" s="90"/>
      <c r="P273" s="90"/>
      <c r="Q273" s="90"/>
      <c r="R273" s="90"/>
      <c r="S273" s="90"/>
      <c r="T273" s="91"/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  <c r="AE273" s="37"/>
      <c r="AT273" s="16" t="s">
        <v>130</v>
      </c>
      <c r="AU273" s="16" t="s">
        <v>125</v>
      </c>
    </row>
    <row r="274" s="13" customFormat="1">
      <c r="A274" s="13"/>
      <c r="B274" s="237"/>
      <c r="C274" s="238"/>
      <c r="D274" s="232" t="s">
        <v>145</v>
      </c>
      <c r="E274" s="239" t="s">
        <v>1</v>
      </c>
      <c r="F274" s="240" t="s">
        <v>212</v>
      </c>
      <c r="G274" s="238"/>
      <c r="H274" s="241">
        <v>7</v>
      </c>
      <c r="I274" s="242"/>
      <c r="J274" s="238"/>
      <c r="K274" s="238"/>
      <c r="L274" s="243"/>
      <c r="M274" s="244"/>
      <c r="N274" s="245"/>
      <c r="O274" s="245"/>
      <c r="P274" s="245"/>
      <c r="Q274" s="245"/>
      <c r="R274" s="245"/>
      <c r="S274" s="245"/>
      <c r="T274" s="246"/>
      <c r="U274" s="13"/>
      <c r="V274" s="13"/>
      <c r="W274" s="13"/>
      <c r="X274" s="13"/>
      <c r="Y274" s="13"/>
      <c r="Z274" s="13"/>
      <c r="AA274" s="13"/>
      <c r="AB274" s="13"/>
      <c r="AC274" s="13"/>
      <c r="AD274" s="13"/>
      <c r="AE274" s="13"/>
      <c r="AT274" s="247" t="s">
        <v>145</v>
      </c>
      <c r="AU274" s="247" t="s">
        <v>125</v>
      </c>
      <c r="AV274" s="13" t="s">
        <v>82</v>
      </c>
      <c r="AW274" s="13" t="s">
        <v>31</v>
      </c>
      <c r="AX274" s="13" t="s">
        <v>73</v>
      </c>
      <c r="AY274" s="247" t="s">
        <v>122</v>
      </c>
    </row>
    <row r="275" s="14" customFormat="1">
      <c r="A275" s="14"/>
      <c r="B275" s="248"/>
      <c r="C275" s="249"/>
      <c r="D275" s="232" t="s">
        <v>145</v>
      </c>
      <c r="E275" s="250" t="s">
        <v>1</v>
      </c>
      <c r="F275" s="251" t="s">
        <v>147</v>
      </c>
      <c r="G275" s="249"/>
      <c r="H275" s="252">
        <v>7</v>
      </c>
      <c r="I275" s="253"/>
      <c r="J275" s="249"/>
      <c r="K275" s="249"/>
      <c r="L275" s="254"/>
      <c r="M275" s="255"/>
      <c r="N275" s="256"/>
      <c r="O275" s="256"/>
      <c r="P275" s="256"/>
      <c r="Q275" s="256"/>
      <c r="R275" s="256"/>
      <c r="S275" s="256"/>
      <c r="T275" s="257"/>
      <c r="U275" s="14"/>
      <c r="V275" s="14"/>
      <c r="W275" s="14"/>
      <c r="X275" s="14"/>
      <c r="Y275" s="14"/>
      <c r="Z275" s="14"/>
      <c r="AA275" s="14"/>
      <c r="AB275" s="14"/>
      <c r="AC275" s="14"/>
      <c r="AD275" s="14"/>
      <c r="AE275" s="14"/>
      <c r="AT275" s="258" t="s">
        <v>145</v>
      </c>
      <c r="AU275" s="258" t="s">
        <v>125</v>
      </c>
      <c r="AV275" s="14" t="s">
        <v>121</v>
      </c>
      <c r="AW275" s="14" t="s">
        <v>31</v>
      </c>
      <c r="AX275" s="14" t="s">
        <v>80</v>
      </c>
      <c r="AY275" s="258" t="s">
        <v>122</v>
      </c>
    </row>
    <row r="276" s="2" customFormat="1" ht="24.15" customHeight="1">
      <c r="A276" s="37"/>
      <c r="B276" s="38"/>
      <c r="C276" s="259" t="s">
        <v>575</v>
      </c>
      <c r="D276" s="259" t="s">
        <v>162</v>
      </c>
      <c r="E276" s="260" t="s">
        <v>352</v>
      </c>
      <c r="F276" s="261" t="s">
        <v>353</v>
      </c>
      <c r="G276" s="262" t="s">
        <v>165</v>
      </c>
      <c r="H276" s="263">
        <v>2</v>
      </c>
      <c r="I276" s="264"/>
      <c r="J276" s="265">
        <f>ROUND(I276*H276,2)</f>
        <v>0</v>
      </c>
      <c r="K276" s="266"/>
      <c r="L276" s="267"/>
      <c r="M276" s="268" t="s">
        <v>1</v>
      </c>
      <c r="N276" s="269" t="s">
        <v>38</v>
      </c>
      <c r="O276" s="90"/>
      <c r="P276" s="228">
        <f>O276*H276</f>
        <v>0</v>
      </c>
      <c r="Q276" s="228">
        <v>0</v>
      </c>
      <c r="R276" s="228">
        <f>Q276*H276</f>
        <v>0</v>
      </c>
      <c r="S276" s="228">
        <v>0</v>
      </c>
      <c r="T276" s="229">
        <f>S276*H276</f>
        <v>0</v>
      </c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  <c r="AE276" s="37"/>
      <c r="AR276" s="230" t="s">
        <v>140</v>
      </c>
      <c r="AT276" s="230" t="s">
        <v>162</v>
      </c>
      <c r="AU276" s="230" t="s">
        <v>125</v>
      </c>
      <c r="AY276" s="16" t="s">
        <v>122</v>
      </c>
      <c r="BE276" s="231">
        <f>IF(N276="základní",J276,0)</f>
        <v>0</v>
      </c>
      <c r="BF276" s="231">
        <f>IF(N276="snížená",J276,0)</f>
        <v>0</v>
      </c>
      <c r="BG276" s="231">
        <f>IF(N276="zákl. přenesená",J276,0)</f>
        <v>0</v>
      </c>
      <c r="BH276" s="231">
        <f>IF(N276="sníž. přenesená",J276,0)</f>
        <v>0</v>
      </c>
      <c r="BI276" s="231">
        <f>IF(N276="nulová",J276,0)</f>
        <v>0</v>
      </c>
      <c r="BJ276" s="16" t="s">
        <v>80</v>
      </c>
      <c r="BK276" s="231">
        <f>ROUND(I276*H276,2)</f>
        <v>0</v>
      </c>
      <c r="BL276" s="16" t="s">
        <v>121</v>
      </c>
      <c r="BM276" s="230" t="s">
        <v>331</v>
      </c>
    </row>
    <row r="277" s="2" customFormat="1">
      <c r="A277" s="37"/>
      <c r="B277" s="38"/>
      <c r="C277" s="39"/>
      <c r="D277" s="232" t="s">
        <v>130</v>
      </c>
      <c r="E277" s="39"/>
      <c r="F277" s="233" t="s">
        <v>353</v>
      </c>
      <c r="G277" s="39"/>
      <c r="H277" s="39"/>
      <c r="I277" s="234"/>
      <c r="J277" s="39"/>
      <c r="K277" s="39"/>
      <c r="L277" s="43"/>
      <c r="M277" s="235"/>
      <c r="N277" s="236"/>
      <c r="O277" s="90"/>
      <c r="P277" s="90"/>
      <c r="Q277" s="90"/>
      <c r="R277" s="90"/>
      <c r="S277" s="90"/>
      <c r="T277" s="91"/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  <c r="AE277" s="37"/>
      <c r="AT277" s="16" t="s">
        <v>130</v>
      </c>
      <c r="AU277" s="16" t="s">
        <v>125</v>
      </c>
    </row>
    <row r="278" s="2" customFormat="1" ht="24.15" customHeight="1">
      <c r="A278" s="37"/>
      <c r="B278" s="38"/>
      <c r="C278" s="259" t="s">
        <v>191</v>
      </c>
      <c r="D278" s="259" t="s">
        <v>162</v>
      </c>
      <c r="E278" s="260" t="s">
        <v>368</v>
      </c>
      <c r="F278" s="261" t="s">
        <v>369</v>
      </c>
      <c r="G278" s="262" t="s">
        <v>165</v>
      </c>
      <c r="H278" s="263">
        <v>2</v>
      </c>
      <c r="I278" s="264"/>
      <c r="J278" s="265">
        <f>ROUND(I278*H278,2)</f>
        <v>0</v>
      </c>
      <c r="K278" s="266"/>
      <c r="L278" s="267"/>
      <c r="M278" s="268" t="s">
        <v>1</v>
      </c>
      <c r="N278" s="269" t="s">
        <v>38</v>
      </c>
      <c r="O278" s="90"/>
      <c r="P278" s="228">
        <f>O278*H278</f>
        <v>0</v>
      </c>
      <c r="Q278" s="228">
        <v>0</v>
      </c>
      <c r="R278" s="228">
        <f>Q278*H278</f>
        <v>0</v>
      </c>
      <c r="S278" s="228">
        <v>0</v>
      </c>
      <c r="T278" s="229">
        <f>S278*H278</f>
        <v>0</v>
      </c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  <c r="AE278" s="37"/>
      <c r="AR278" s="230" t="s">
        <v>140</v>
      </c>
      <c r="AT278" s="230" t="s">
        <v>162</v>
      </c>
      <c r="AU278" s="230" t="s">
        <v>125</v>
      </c>
      <c r="AY278" s="16" t="s">
        <v>122</v>
      </c>
      <c r="BE278" s="231">
        <f>IF(N278="základní",J278,0)</f>
        <v>0</v>
      </c>
      <c r="BF278" s="231">
        <f>IF(N278="snížená",J278,0)</f>
        <v>0</v>
      </c>
      <c r="BG278" s="231">
        <f>IF(N278="zákl. přenesená",J278,0)</f>
        <v>0</v>
      </c>
      <c r="BH278" s="231">
        <f>IF(N278="sníž. přenesená",J278,0)</f>
        <v>0</v>
      </c>
      <c r="BI278" s="231">
        <f>IF(N278="nulová",J278,0)</f>
        <v>0</v>
      </c>
      <c r="BJ278" s="16" t="s">
        <v>80</v>
      </c>
      <c r="BK278" s="231">
        <f>ROUND(I278*H278,2)</f>
        <v>0</v>
      </c>
      <c r="BL278" s="16" t="s">
        <v>121</v>
      </c>
      <c r="BM278" s="230" t="s">
        <v>337</v>
      </c>
    </row>
    <row r="279" s="2" customFormat="1">
      <c r="A279" s="37"/>
      <c r="B279" s="38"/>
      <c r="C279" s="39"/>
      <c r="D279" s="232" t="s">
        <v>130</v>
      </c>
      <c r="E279" s="39"/>
      <c r="F279" s="233" t="s">
        <v>369</v>
      </c>
      <c r="G279" s="39"/>
      <c r="H279" s="39"/>
      <c r="I279" s="234"/>
      <c r="J279" s="39"/>
      <c r="K279" s="39"/>
      <c r="L279" s="43"/>
      <c r="M279" s="235"/>
      <c r="N279" s="236"/>
      <c r="O279" s="90"/>
      <c r="P279" s="90"/>
      <c r="Q279" s="90"/>
      <c r="R279" s="90"/>
      <c r="S279" s="90"/>
      <c r="T279" s="91"/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  <c r="AE279" s="37"/>
      <c r="AT279" s="16" t="s">
        <v>130</v>
      </c>
      <c r="AU279" s="16" t="s">
        <v>125</v>
      </c>
    </row>
    <row r="280" s="2" customFormat="1" ht="24.15" customHeight="1">
      <c r="A280" s="37"/>
      <c r="B280" s="38"/>
      <c r="C280" s="259" t="s">
        <v>520</v>
      </c>
      <c r="D280" s="259" t="s">
        <v>162</v>
      </c>
      <c r="E280" s="260" t="s">
        <v>576</v>
      </c>
      <c r="F280" s="261" t="s">
        <v>577</v>
      </c>
      <c r="G280" s="262" t="s">
        <v>165</v>
      </c>
      <c r="H280" s="263">
        <v>1</v>
      </c>
      <c r="I280" s="264"/>
      <c r="J280" s="265">
        <f>ROUND(I280*H280,2)</f>
        <v>0</v>
      </c>
      <c r="K280" s="266"/>
      <c r="L280" s="267"/>
      <c r="M280" s="268" t="s">
        <v>1</v>
      </c>
      <c r="N280" s="269" t="s">
        <v>38</v>
      </c>
      <c r="O280" s="90"/>
      <c r="P280" s="228">
        <f>O280*H280</f>
        <v>0</v>
      </c>
      <c r="Q280" s="228">
        <v>0</v>
      </c>
      <c r="R280" s="228">
        <f>Q280*H280</f>
        <v>0</v>
      </c>
      <c r="S280" s="228">
        <v>0</v>
      </c>
      <c r="T280" s="229">
        <f>S280*H280</f>
        <v>0</v>
      </c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  <c r="AE280" s="37"/>
      <c r="AR280" s="230" t="s">
        <v>140</v>
      </c>
      <c r="AT280" s="230" t="s">
        <v>162</v>
      </c>
      <c r="AU280" s="230" t="s">
        <v>125</v>
      </c>
      <c r="AY280" s="16" t="s">
        <v>122</v>
      </c>
      <c r="BE280" s="231">
        <f>IF(N280="základní",J280,0)</f>
        <v>0</v>
      </c>
      <c r="BF280" s="231">
        <f>IF(N280="snížená",J280,0)</f>
        <v>0</v>
      </c>
      <c r="BG280" s="231">
        <f>IF(N280="zákl. přenesená",J280,0)</f>
        <v>0</v>
      </c>
      <c r="BH280" s="231">
        <f>IF(N280="sníž. přenesená",J280,0)</f>
        <v>0</v>
      </c>
      <c r="BI280" s="231">
        <f>IF(N280="nulová",J280,0)</f>
        <v>0</v>
      </c>
      <c r="BJ280" s="16" t="s">
        <v>80</v>
      </c>
      <c r="BK280" s="231">
        <f>ROUND(I280*H280,2)</f>
        <v>0</v>
      </c>
      <c r="BL280" s="16" t="s">
        <v>121</v>
      </c>
      <c r="BM280" s="230" t="s">
        <v>341</v>
      </c>
    </row>
    <row r="281" s="2" customFormat="1">
      <c r="A281" s="37"/>
      <c r="B281" s="38"/>
      <c r="C281" s="39"/>
      <c r="D281" s="232" t="s">
        <v>130</v>
      </c>
      <c r="E281" s="39"/>
      <c r="F281" s="233" t="s">
        <v>577</v>
      </c>
      <c r="G281" s="39"/>
      <c r="H281" s="39"/>
      <c r="I281" s="234"/>
      <c r="J281" s="39"/>
      <c r="K281" s="39"/>
      <c r="L281" s="43"/>
      <c r="M281" s="235"/>
      <c r="N281" s="236"/>
      <c r="O281" s="90"/>
      <c r="P281" s="90"/>
      <c r="Q281" s="90"/>
      <c r="R281" s="90"/>
      <c r="S281" s="90"/>
      <c r="T281" s="91"/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  <c r="AE281" s="37"/>
      <c r="AT281" s="16" t="s">
        <v>130</v>
      </c>
      <c r="AU281" s="16" t="s">
        <v>125</v>
      </c>
    </row>
    <row r="282" s="2" customFormat="1" ht="49.05" customHeight="1">
      <c r="A282" s="37"/>
      <c r="B282" s="38"/>
      <c r="C282" s="218" t="s">
        <v>249</v>
      </c>
      <c r="D282" s="218" t="s">
        <v>126</v>
      </c>
      <c r="E282" s="219" t="s">
        <v>380</v>
      </c>
      <c r="F282" s="220" t="s">
        <v>381</v>
      </c>
      <c r="G282" s="221" t="s">
        <v>165</v>
      </c>
      <c r="H282" s="222">
        <v>3</v>
      </c>
      <c r="I282" s="223"/>
      <c r="J282" s="224">
        <f>ROUND(I282*H282,2)</f>
        <v>0</v>
      </c>
      <c r="K282" s="225"/>
      <c r="L282" s="43"/>
      <c r="M282" s="226" t="s">
        <v>1</v>
      </c>
      <c r="N282" s="227" t="s">
        <v>38</v>
      </c>
      <c r="O282" s="90"/>
      <c r="P282" s="228">
        <f>O282*H282</f>
        <v>0</v>
      </c>
      <c r="Q282" s="228">
        <v>0</v>
      </c>
      <c r="R282" s="228">
        <f>Q282*H282</f>
        <v>0</v>
      </c>
      <c r="S282" s="228">
        <v>0</v>
      </c>
      <c r="T282" s="229">
        <f>S282*H282</f>
        <v>0</v>
      </c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  <c r="AE282" s="37"/>
      <c r="AR282" s="230" t="s">
        <v>121</v>
      </c>
      <c r="AT282" s="230" t="s">
        <v>126</v>
      </c>
      <c r="AU282" s="230" t="s">
        <v>125</v>
      </c>
      <c r="AY282" s="16" t="s">
        <v>122</v>
      </c>
      <c r="BE282" s="231">
        <f>IF(N282="základní",J282,0)</f>
        <v>0</v>
      </c>
      <c r="BF282" s="231">
        <f>IF(N282="snížená",J282,0)</f>
        <v>0</v>
      </c>
      <c r="BG282" s="231">
        <f>IF(N282="zákl. přenesená",J282,0)</f>
        <v>0</v>
      </c>
      <c r="BH282" s="231">
        <f>IF(N282="sníž. přenesená",J282,0)</f>
        <v>0</v>
      </c>
      <c r="BI282" s="231">
        <f>IF(N282="nulová",J282,0)</f>
        <v>0</v>
      </c>
      <c r="BJ282" s="16" t="s">
        <v>80</v>
      </c>
      <c r="BK282" s="231">
        <f>ROUND(I282*H282,2)</f>
        <v>0</v>
      </c>
      <c r="BL282" s="16" t="s">
        <v>121</v>
      </c>
      <c r="BM282" s="230" t="s">
        <v>334</v>
      </c>
    </row>
    <row r="283" s="2" customFormat="1">
      <c r="A283" s="37"/>
      <c r="B283" s="38"/>
      <c r="C283" s="39"/>
      <c r="D283" s="232" t="s">
        <v>130</v>
      </c>
      <c r="E283" s="39"/>
      <c r="F283" s="233" t="s">
        <v>381</v>
      </c>
      <c r="G283" s="39"/>
      <c r="H283" s="39"/>
      <c r="I283" s="234"/>
      <c r="J283" s="39"/>
      <c r="K283" s="39"/>
      <c r="L283" s="43"/>
      <c r="M283" s="235"/>
      <c r="N283" s="236"/>
      <c r="O283" s="90"/>
      <c r="P283" s="90"/>
      <c r="Q283" s="90"/>
      <c r="R283" s="90"/>
      <c r="S283" s="90"/>
      <c r="T283" s="91"/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  <c r="AE283" s="37"/>
      <c r="AT283" s="16" t="s">
        <v>130</v>
      </c>
      <c r="AU283" s="16" t="s">
        <v>125</v>
      </c>
    </row>
    <row r="284" s="2" customFormat="1" ht="24.15" customHeight="1">
      <c r="A284" s="37"/>
      <c r="B284" s="38"/>
      <c r="C284" s="259" t="s">
        <v>501</v>
      </c>
      <c r="D284" s="259" t="s">
        <v>162</v>
      </c>
      <c r="E284" s="260" t="s">
        <v>382</v>
      </c>
      <c r="F284" s="261" t="s">
        <v>383</v>
      </c>
      <c r="G284" s="262" t="s">
        <v>165</v>
      </c>
      <c r="H284" s="263">
        <v>1</v>
      </c>
      <c r="I284" s="264"/>
      <c r="J284" s="265">
        <f>ROUND(I284*H284,2)</f>
        <v>0</v>
      </c>
      <c r="K284" s="266"/>
      <c r="L284" s="267"/>
      <c r="M284" s="268" t="s">
        <v>1</v>
      </c>
      <c r="N284" s="269" t="s">
        <v>38</v>
      </c>
      <c r="O284" s="90"/>
      <c r="P284" s="228">
        <f>O284*H284</f>
        <v>0</v>
      </c>
      <c r="Q284" s="228">
        <v>0</v>
      </c>
      <c r="R284" s="228">
        <f>Q284*H284</f>
        <v>0</v>
      </c>
      <c r="S284" s="228">
        <v>0</v>
      </c>
      <c r="T284" s="229">
        <f>S284*H284</f>
        <v>0</v>
      </c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  <c r="AE284" s="37"/>
      <c r="AR284" s="230" t="s">
        <v>140</v>
      </c>
      <c r="AT284" s="230" t="s">
        <v>162</v>
      </c>
      <c r="AU284" s="230" t="s">
        <v>125</v>
      </c>
      <c r="AY284" s="16" t="s">
        <v>122</v>
      </c>
      <c r="BE284" s="231">
        <f>IF(N284="základní",J284,0)</f>
        <v>0</v>
      </c>
      <c r="BF284" s="231">
        <f>IF(N284="snížená",J284,0)</f>
        <v>0</v>
      </c>
      <c r="BG284" s="231">
        <f>IF(N284="zákl. přenesená",J284,0)</f>
        <v>0</v>
      </c>
      <c r="BH284" s="231">
        <f>IF(N284="sníž. přenesená",J284,0)</f>
        <v>0</v>
      </c>
      <c r="BI284" s="231">
        <f>IF(N284="nulová",J284,0)</f>
        <v>0</v>
      </c>
      <c r="BJ284" s="16" t="s">
        <v>80</v>
      </c>
      <c r="BK284" s="231">
        <f>ROUND(I284*H284,2)</f>
        <v>0</v>
      </c>
      <c r="BL284" s="16" t="s">
        <v>121</v>
      </c>
      <c r="BM284" s="230" t="s">
        <v>349</v>
      </c>
    </row>
    <row r="285" s="2" customFormat="1">
      <c r="A285" s="37"/>
      <c r="B285" s="38"/>
      <c r="C285" s="39"/>
      <c r="D285" s="232" t="s">
        <v>130</v>
      </c>
      <c r="E285" s="39"/>
      <c r="F285" s="233" t="s">
        <v>383</v>
      </c>
      <c r="G285" s="39"/>
      <c r="H285" s="39"/>
      <c r="I285" s="234"/>
      <c r="J285" s="39"/>
      <c r="K285" s="39"/>
      <c r="L285" s="43"/>
      <c r="M285" s="235"/>
      <c r="N285" s="236"/>
      <c r="O285" s="90"/>
      <c r="P285" s="90"/>
      <c r="Q285" s="90"/>
      <c r="R285" s="90"/>
      <c r="S285" s="90"/>
      <c r="T285" s="91"/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  <c r="AE285" s="37"/>
      <c r="AT285" s="16" t="s">
        <v>130</v>
      </c>
      <c r="AU285" s="16" t="s">
        <v>125</v>
      </c>
    </row>
    <row r="286" s="2" customFormat="1" ht="24.15" customHeight="1">
      <c r="A286" s="37"/>
      <c r="B286" s="38"/>
      <c r="C286" s="259" t="s">
        <v>175</v>
      </c>
      <c r="D286" s="259" t="s">
        <v>162</v>
      </c>
      <c r="E286" s="260" t="s">
        <v>385</v>
      </c>
      <c r="F286" s="261" t="s">
        <v>386</v>
      </c>
      <c r="G286" s="262" t="s">
        <v>165</v>
      </c>
      <c r="H286" s="263">
        <v>2</v>
      </c>
      <c r="I286" s="264"/>
      <c r="J286" s="265">
        <f>ROUND(I286*H286,2)</f>
        <v>0</v>
      </c>
      <c r="K286" s="266"/>
      <c r="L286" s="267"/>
      <c r="M286" s="268" t="s">
        <v>1</v>
      </c>
      <c r="N286" s="269" t="s">
        <v>38</v>
      </c>
      <c r="O286" s="90"/>
      <c r="P286" s="228">
        <f>O286*H286</f>
        <v>0</v>
      </c>
      <c r="Q286" s="228">
        <v>0</v>
      </c>
      <c r="R286" s="228">
        <f>Q286*H286</f>
        <v>0</v>
      </c>
      <c r="S286" s="228">
        <v>0</v>
      </c>
      <c r="T286" s="229">
        <f>S286*H286</f>
        <v>0</v>
      </c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  <c r="AE286" s="37"/>
      <c r="AR286" s="230" t="s">
        <v>140</v>
      </c>
      <c r="AT286" s="230" t="s">
        <v>162</v>
      </c>
      <c r="AU286" s="230" t="s">
        <v>125</v>
      </c>
      <c r="AY286" s="16" t="s">
        <v>122</v>
      </c>
      <c r="BE286" s="231">
        <f>IF(N286="základní",J286,0)</f>
        <v>0</v>
      </c>
      <c r="BF286" s="231">
        <f>IF(N286="snížená",J286,0)</f>
        <v>0</v>
      </c>
      <c r="BG286" s="231">
        <f>IF(N286="zákl. přenesená",J286,0)</f>
        <v>0</v>
      </c>
      <c r="BH286" s="231">
        <f>IF(N286="sníž. přenesená",J286,0)</f>
        <v>0</v>
      </c>
      <c r="BI286" s="231">
        <f>IF(N286="nulová",J286,0)</f>
        <v>0</v>
      </c>
      <c r="BJ286" s="16" t="s">
        <v>80</v>
      </c>
      <c r="BK286" s="231">
        <f>ROUND(I286*H286,2)</f>
        <v>0</v>
      </c>
      <c r="BL286" s="16" t="s">
        <v>121</v>
      </c>
      <c r="BM286" s="230" t="s">
        <v>354</v>
      </c>
    </row>
    <row r="287" s="2" customFormat="1">
      <c r="A287" s="37"/>
      <c r="B287" s="38"/>
      <c r="C287" s="39"/>
      <c r="D287" s="232" t="s">
        <v>130</v>
      </c>
      <c r="E287" s="39"/>
      <c r="F287" s="233" t="s">
        <v>386</v>
      </c>
      <c r="G287" s="39"/>
      <c r="H287" s="39"/>
      <c r="I287" s="234"/>
      <c r="J287" s="39"/>
      <c r="K287" s="39"/>
      <c r="L287" s="43"/>
      <c r="M287" s="235"/>
      <c r="N287" s="236"/>
      <c r="O287" s="90"/>
      <c r="P287" s="90"/>
      <c r="Q287" s="90"/>
      <c r="R287" s="90"/>
      <c r="S287" s="90"/>
      <c r="T287" s="91"/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  <c r="AE287" s="37"/>
      <c r="AT287" s="16" t="s">
        <v>130</v>
      </c>
      <c r="AU287" s="16" t="s">
        <v>125</v>
      </c>
    </row>
    <row r="288" s="2" customFormat="1" ht="37.8" customHeight="1">
      <c r="A288" s="37"/>
      <c r="B288" s="38"/>
      <c r="C288" s="218" t="s">
        <v>179</v>
      </c>
      <c r="D288" s="218" t="s">
        <v>126</v>
      </c>
      <c r="E288" s="219" t="s">
        <v>387</v>
      </c>
      <c r="F288" s="220" t="s">
        <v>388</v>
      </c>
      <c r="G288" s="221" t="s">
        <v>132</v>
      </c>
      <c r="H288" s="222">
        <v>355.60000000000002</v>
      </c>
      <c r="I288" s="223"/>
      <c r="J288" s="224">
        <f>ROUND(I288*H288,2)</f>
        <v>0</v>
      </c>
      <c r="K288" s="225"/>
      <c r="L288" s="43"/>
      <c r="M288" s="226" t="s">
        <v>1</v>
      </c>
      <c r="N288" s="227" t="s">
        <v>38</v>
      </c>
      <c r="O288" s="90"/>
      <c r="P288" s="228">
        <f>O288*H288</f>
        <v>0</v>
      </c>
      <c r="Q288" s="228">
        <v>0</v>
      </c>
      <c r="R288" s="228">
        <f>Q288*H288</f>
        <v>0</v>
      </c>
      <c r="S288" s="228">
        <v>0</v>
      </c>
      <c r="T288" s="229">
        <f>S288*H288</f>
        <v>0</v>
      </c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  <c r="AE288" s="37"/>
      <c r="AR288" s="230" t="s">
        <v>121</v>
      </c>
      <c r="AT288" s="230" t="s">
        <v>126</v>
      </c>
      <c r="AU288" s="230" t="s">
        <v>125</v>
      </c>
      <c r="AY288" s="16" t="s">
        <v>122</v>
      </c>
      <c r="BE288" s="231">
        <f>IF(N288="základní",J288,0)</f>
        <v>0</v>
      </c>
      <c r="BF288" s="231">
        <f>IF(N288="snížená",J288,0)</f>
        <v>0</v>
      </c>
      <c r="BG288" s="231">
        <f>IF(N288="zákl. přenesená",J288,0)</f>
        <v>0</v>
      </c>
      <c r="BH288" s="231">
        <f>IF(N288="sníž. přenesená",J288,0)</f>
        <v>0</v>
      </c>
      <c r="BI288" s="231">
        <f>IF(N288="nulová",J288,0)</f>
        <v>0</v>
      </c>
      <c r="BJ288" s="16" t="s">
        <v>80</v>
      </c>
      <c r="BK288" s="231">
        <f>ROUND(I288*H288,2)</f>
        <v>0</v>
      </c>
      <c r="BL288" s="16" t="s">
        <v>121</v>
      </c>
      <c r="BM288" s="230" t="s">
        <v>358</v>
      </c>
    </row>
    <row r="289" s="2" customFormat="1">
      <c r="A289" s="37"/>
      <c r="B289" s="38"/>
      <c r="C289" s="39"/>
      <c r="D289" s="232" t="s">
        <v>130</v>
      </c>
      <c r="E289" s="39"/>
      <c r="F289" s="233" t="s">
        <v>388</v>
      </c>
      <c r="G289" s="39"/>
      <c r="H289" s="39"/>
      <c r="I289" s="234"/>
      <c r="J289" s="39"/>
      <c r="K289" s="39"/>
      <c r="L289" s="43"/>
      <c r="M289" s="235"/>
      <c r="N289" s="236"/>
      <c r="O289" s="90"/>
      <c r="P289" s="90"/>
      <c r="Q289" s="90"/>
      <c r="R289" s="90"/>
      <c r="S289" s="90"/>
      <c r="T289" s="91"/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  <c r="AE289" s="37"/>
      <c r="AT289" s="16" t="s">
        <v>130</v>
      </c>
      <c r="AU289" s="16" t="s">
        <v>125</v>
      </c>
    </row>
    <row r="290" s="2" customFormat="1" ht="21.75" customHeight="1">
      <c r="A290" s="37"/>
      <c r="B290" s="38"/>
      <c r="C290" s="259" t="s">
        <v>259</v>
      </c>
      <c r="D290" s="259" t="s">
        <v>162</v>
      </c>
      <c r="E290" s="260" t="s">
        <v>390</v>
      </c>
      <c r="F290" s="261" t="s">
        <v>391</v>
      </c>
      <c r="G290" s="262" t="s">
        <v>132</v>
      </c>
      <c r="H290" s="263">
        <v>360.93400000000003</v>
      </c>
      <c r="I290" s="264"/>
      <c r="J290" s="265">
        <f>ROUND(I290*H290,2)</f>
        <v>0</v>
      </c>
      <c r="K290" s="266"/>
      <c r="L290" s="267"/>
      <c r="M290" s="268" t="s">
        <v>1</v>
      </c>
      <c r="N290" s="269" t="s">
        <v>38</v>
      </c>
      <c r="O290" s="90"/>
      <c r="P290" s="228">
        <f>O290*H290</f>
        <v>0</v>
      </c>
      <c r="Q290" s="228">
        <v>0</v>
      </c>
      <c r="R290" s="228">
        <f>Q290*H290</f>
        <v>0</v>
      </c>
      <c r="S290" s="228">
        <v>0</v>
      </c>
      <c r="T290" s="229">
        <f>S290*H290</f>
        <v>0</v>
      </c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  <c r="AE290" s="37"/>
      <c r="AR290" s="230" t="s">
        <v>140</v>
      </c>
      <c r="AT290" s="230" t="s">
        <v>162</v>
      </c>
      <c r="AU290" s="230" t="s">
        <v>125</v>
      </c>
      <c r="AY290" s="16" t="s">
        <v>122</v>
      </c>
      <c r="BE290" s="231">
        <f>IF(N290="základní",J290,0)</f>
        <v>0</v>
      </c>
      <c r="BF290" s="231">
        <f>IF(N290="snížená",J290,0)</f>
        <v>0</v>
      </c>
      <c r="BG290" s="231">
        <f>IF(N290="zákl. přenesená",J290,0)</f>
        <v>0</v>
      </c>
      <c r="BH290" s="231">
        <f>IF(N290="sníž. přenesená",J290,0)</f>
        <v>0</v>
      </c>
      <c r="BI290" s="231">
        <f>IF(N290="nulová",J290,0)</f>
        <v>0</v>
      </c>
      <c r="BJ290" s="16" t="s">
        <v>80</v>
      </c>
      <c r="BK290" s="231">
        <f>ROUND(I290*H290,2)</f>
        <v>0</v>
      </c>
      <c r="BL290" s="16" t="s">
        <v>121</v>
      </c>
      <c r="BM290" s="230" t="s">
        <v>362</v>
      </c>
    </row>
    <row r="291" s="2" customFormat="1">
      <c r="A291" s="37"/>
      <c r="B291" s="38"/>
      <c r="C291" s="39"/>
      <c r="D291" s="232" t="s">
        <v>130</v>
      </c>
      <c r="E291" s="39"/>
      <c r="F291" s="233" t="s">
        <v>391</v>
      </c>
      <c r="G291" s="39"/>
      <c r="H291" s="39"/>
      <c r="I291" s="234"/>
      <c r="J291" s="39"/>
      <c r="K291" s="39"/>
      <c r="L291" s="43"/>
      <c r="M291" s="235"/>
      <c r="N291" s="236"/>
      <c r="O291" s="90"/>
      <c r="P291" s="90"/>
      <c r="Q291" s="90"/>
      <c r="R291" s="90"/>
      <c r="S291" s="90"/>
      <c r="T291" s="91"/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  <c r="AE291" s="37"/>
      <c r="AT291" s="16" t="s">
        <v>130</v>
      </c>
      <c r="AU291" s="16" t="s">
        <v>125</v>
      </c>
    </row>
    <row r="292" s="13" customFormat="1">
      <c r="A292" s="13"/>
      <c r="B292" s="237"/>
      <c r="C292" s="238"/>
      <c r="D292" s="232" t="s">
        <v>145</v>
      </c>
      <c r="E292" s="239" t="s">
        <v>1</v>
      </c>
      <c r="F292" s="240" t="s">
        <v>578</v>
      </c>
      <c r="G292" s="238"/>
      <c r="H292" s="241">
        <v>360.93399999999997</v>
      </c>
      <c r="I292" s="242"/>
      <c r="J292" s="238"/>
      <c r="K292" s="238"/>
      <c r="L292" s="243"/>
      <c r="M292" s="244"/>
      <c r="N292" s="245"/>
      <c r="O292" s="245"/>
      <c r="P292" s="245"/>
      <c r="Q292" s="245"/>
      <c r="R292" s="245"/>
      <c r="S292" s="245"/>
      <c r="T292" s="246"/>
      <c r="U292" s="13"/>
      <c r="V292" s="13"/>
      <c r="W292" s="13"/>
      <c r="X292" s="13"/>
      <c r="Y292" s="13"/>
      <c r="Z292" s="13"/>
      <c r="AA292" s="13"/>
      <c r="AB292" s="13"/>
      <c r="AC292" s="13"/>
      <c r="AD292" s="13"/>
      <c r="AE292" s="13"/>
      <c r="AT292" s="247" t="s">
        <v>145</v>
      </c>
      <c r="AU292" s="247" t="s">
        <v>125</v>
      </c>
      <c r="AV292" s="13" t="s">
        <v>82</v>
      </c>
      <c r="AW292" s="13" t="s">
        <v>31</v>
      </c>
      <c r="AX292" s="13" t="s">
        <v>73</v>
      </c>
      <c r="AY292" s="247" t="s">
        <v>122</v>
      </c>
    </row>
    <row r="293" s="14" customFormat="1">
      <c r="A293" s="14"/>
      <c r="B293" s="248"/>
      <c r="C293" s="249"/>
      <c r="D293" s="232" t="s">
        <v>145</v>
      </c>
      <c r="E293" s="250" t="s">
        <v>1</v>
      </c>
      <c r="F293" s="251" t="s">
        <v>147</v>
      </c>
      <c r="G293" s="249"/>
      <c r="H293" s="252">
        <v>360.93399999999997</v>
      </c>
      <c r="I293" s="253"/>
      <c r="J293" s="249"/>
      <c r="K293" s="249"/>
      <c r="L293" s="254"/>
      <c r="M293" s="255"/>
      <c r="N293" s="256"/>
      <c r="O293" s="256"/>
      <c r="P293" s="256"/>
      <c r="Q293" s="256"/>
      <c r="R293" s="256"/>
      <c r="S293" s="256"/>
      <c r="T293" s="257"/>
      <c r="U293" s="14"/>
      <c r="V293" s="14"/>
      <c r="W293" s="14"/>
      <c r="X293" s="14"/>
      <c r="Y293" s="14"/>
      <c r="Z293" s="14"/>
      <c r="AA293" s="14"/>
      <c r="AB293" s="14"/>
      <c r="AC293" s="14"/>
      <c r="AD293" s="14"/>
      <c r="AE293" s="14"/>
      <c r="AT293" s="258" t="s">
        <v>145</v>
      </c>
      <c r="AU293" s="258" t="s">
        <v>125</v>
      </c>
      <c r="AV293" s="14" t="s">
        <v>121</v>
      </c>
      <c r="AW293" s="14" t="s">
        <v>31</v>
      </c>
      <c r="AX293" s="14" t="s">
        <v>80</v>
      </c>
      <c r="AY293" s="258" t="s">
        <v>122</v>
      </c>
    </row>
    <row r="294" s="2" customFormat="1" ht="44.25" customHeight="1">
      <c r="A294" s="37"/>
      <c r="B294" s="38"/>
      <c r="C294" s="218" t="s">
        <v>171</v>
      </c>
      <c r="D294" s="218" t="s">
        <v>126</v>
      </c>
      <c r="E294" s="219" t="s">
        <v>375</v>
      </c>
      <c r="F294" s="220" t="s">
        <v>376</v>
      </c>
      <c r="G294" s="221" t="s">
        <v>165</v>
      </c>
      <c r="H294" s="222">
        <v>5</v>
      </c>
      <c r="I294" s="223"/>
      <c r="J294" s="224">
        <f>ROUND(I294*H294,2)</f>
        <v>0</v>
      </c>
      <c r="K294" s="225"/>
      <c r="L294" s="43"/>
      <c r="M294" s="226" t="s">
        <v>1</v>
      </c>
      <c r="N294" s="227" t="s">
        <v>38</v>
      </c>
      <c r="O294" s="90"/>
      <c r="P294" s="228">
        <f>O294*H294</f>
        <v>0</v>
      </c>
      <c r="Q294" s="228">
        <v>0</v>
      </c>
      <c r="R294" s="228">
        <f>Q294*H294</f>
        <v>0</v>
      </c>
      <c r="S294" s="228">
        <v>0</v>
      </c>
      <c r="T294" s="229">
        <f>S294*H294</f>
        <v>0</v>
      </c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  <c r="AE294" s="37"/>
      <c r="AR294" s="230" t="s">
        <v>121</v>
      </c>
      <c r="AT294" s="230" t="s">
        <v>126</v>
      </c>
      <c r="AU294" s="230" t="s">
        <v>125</v>
      </c>
      <c r="AY294" s="16" t="s">
        <v>122</v>
      </c>
      <c r="BE294" s="231">
        <f>IF(N294="základní",J294,0)</f>
        <v>0</v>
      </c>
      <c r="BF294" s="231">
        <f>IF(N294="snížená",J294,0)</f>
        <v>0</v>
      </c>
      <c r="BG294" s="231">
        <f>IF(N294="zákl. přenesená",J294,0)</f>
        <v>0</v>
      </c>
      <c r="BH294" s="231">
        <f>IF(N294="sníž. přenesená",J294,0)</f>
        <v>0</v>
      </c>
      <c r="BI294" s="231">
        <f>IF(N294="nulová",J294,0)</f>
        <v>0</v>
      </c>
      <c r="BJ294" s="16" t="s">
        <v>80</v>
      </c>
      <c r="BK294" s="231">
        <f>ROUND(I294*H294,2)</f>
        <v>0</v>
      </c>
      <c r="BL294" s="16" t="s">
        <v>121</v>
      </c>
      <c r="BM294" s="230" t="s">
        <v>366</v>
      </c>
    </row>
    <row r="295" s="2" customFormat="1">
      <c r="A295" s="37"/>
      <c r="B295" s="38"/>
      <c r="C295" s="39"/>
      <c r="D295" s="232" t="s">
        <v>130</v>
      </c>
      <c r="E295" s="39"/>
      <c r="F295" s="233" t="s">
        <v>376</v>
      </c>
      <c r="G295" s="39"/>
      <c r="H295" s="39"/>
      <c r="I295" s="234"/>
      <c r="J295" s="39"/>
      <c r="K295" s="39"/>
      <c r="L295" s="43"/>
      <c r="M295" s="235"/>
      <c r="N295" s="236"/>
      <c r="O295" s="90"/>
      <c r="P295" s="90"/>
      <c r="Q295" s="90"/>
      <c r="R295" s="90"/>
      <c r="S295" s="90"/>
      <c r="T295" s="91"/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  <c r="AE295" s="37"/>
      <c r="AT295" s="16" t="s">
        <v>130</v>
      </c>
      <c r="AU295" s="16" t="s">
        <v>125</v>
      </c>
    </row>
    <row r="296" s="2" customFormat="1" ht="16.5" customHeight="1">
      <c r="A296" s="37"/>
      <c r="B296" s="38"/>
      <c r="C296" s="259" t="s">
        <v>161</v>
      </c>
      <c r="D296" s="259" t="s">
        <v>162</v>
      </c>
      <c r="E296" s="260" t="s">
        <v>149</v>
      </c>
      <c r="F296" s="261" t="s">
        <v>378</v>
      </c>
      <c r="G296" s="262" t="s">
        <v>1</v>
      </c>
      <c r="H296" s="263">
        <v>5</v>
      </c>
      <c r="I296" s="264"/>
      <c r="J296" s="265">
        <f>ROUND(I296*H296,2)</f>
        <v>0</v>
      </c>
      <c r="K296" s="266"/>
      <c r="L296" s="267"/>
      <c r="M296" s="268" t="s">
        <v>1</v>
      </c>
      <c r="N296" s="269" t="s">
        <v>38</v>
      </c>
      <c r="O296" s="90"/>
      <c r="P296" s="228">
        <f>O296*H296</f>
        <v>0</v>
      </c>
      <c r="Q296" s="228">
        <v>0</v>
      </c>
      <c r="R296" s="228">
        <f>Q296*H296</f>
        <v>0</v>
      </c>
      <c r="S296" s="228">
        <v>0</v>
      </c>
      <c r="T296" s="229">
        <f>S296*H296</f>
        <v>0</v>
      </c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  <c r="AE296" s="37"/>
      <c r="AR296" s="230" t="s">
        <v>140</v>
      </c>
      <c r="AT296" s="230" t="s">
        <v>162</v>
      </c>
      <c r="AU296" s="230" t="s">
        <v>125</v>
      </c>
      <c r="AY296" s="16" t="s">
        <v>122</v>
      </c>
      <c r="BE296" s="231">
        <f>IF(N296="základní",J296,0)</f>
        <v>0</v>
      </c>
      <c r="BF296" s="231">
        <f>IF(N296="snížená",J296,0)</f>
        <v>0</v>
      </c>
      <c r="BG296" s="231">
        <f>IF(N296="zákl. přenesená",J296,0)</f>
        <v>0</v>
      </c>
      <c r="BH296" s="231">
        <f>IF(N296="sníž. přenesená",J296,0)</f>
        <v>0</v>
      </c>
      <c r="BI296" s="231">
        <f>IF(N296="nulová",J296,0)</f>
        <v>0</v>
      </c>
      <c r="BJ296" s="16" t="s">
        <v>80</v>
      </c>
      <c r="BK296" s="231">
        <f>ROUND(I296*H296,2)</f>
        <v>0</v>
      </c>
      <c r="BL296" s="16" t="s">
        <v>121</v>
      </c>
      <c r="BM296" s="230" t="s">
        <v>191</v>
      </c>
    </row>
    <row r="297" s="2" customFormat="1">
      <c r="A297" s="37"/>
      <c r="B297" s="38"/>
      <c r="C297" s="39"/>
      <c r="D297" s="232" t="s">
        <v>130</v>
      </c>
      <c r="E297" s="39"/>
      <c r="F297" s="233" t="s">
        <v>378</v>
      </c>
      <c r="G297" s="39"/>
      <c r="H297" s="39"/>
      <c r="I297" s="234"/>
      <c r="J297" s="39"/>
      <c r="K297" s="39"/>
      <c r="L297" s="43"/>
      <c r="M297" s="235"/>
      <c r="N297" s="236"/>
      <c r="O297" s="90"/>
      <c r="P297" s="90"/>
      <c r="Q297" s="90"/>
      <c r="R297" s="90"/>
      <c r="S297" s="90"/>
      <c r="T297" s="91"/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  <c r="AE297" s="37"/>
      <c r="AT297" s="16" t="s">
        <v>130</v>
      </c>
      <c r="AU297" s="16" t="s">
        <v>125</v>
      </c>
    </row>
    <row r="298" s="2" customFormat="1" ht="44.25" customHeight="1">
      <c r="A298" s="37"/>
      <c r="B298" s="38"/>
      <c r="C298" s="218" t="s">
        <v>349</v>
      </c>
      <c r="D298" s="218" t="s">
        <v>126</v>
      </c>
      <c r="E298" s="219" t="s">
        <v>417</v>
      </c>
      <c r="F298" s="220" t="s">
        <v>418</v>
      </c>
      <c r="G298" s="221" t="s">
        <v>165</v>
      </c>
      <c r="H298" s="222">
        <v>2</v>
      </c>
      <c r="I298" s="223"/>
      <c r="J298" s="224">
        <f>ROUND(I298*H298,2)</f>
        <v>0</v>
      </c>
      <c r="K298" s="225"/>
      <c r="L298" s="43"/>
      <c r="M298" s="226" t="s">
        <v>1</v>
      </c>
      <c r="N298" s="227" t="s">
        <v>38</v>
      </c>
      <c r="O298" s="90"/>
      <c r="P298" s="228">
        <f>O298*H298</f>
        <v>0</v>
      </c>
      <c r="Q298" s="228">
        <v>0</v>
      </c>
      <c r="R298" s="228">
        <f>Q298*H298</f>
        <v>0</v>
      </c>
      <c r="S298" s="228">
        <v>0</v>
      </c>
      <c r="T298" s="229">
        <f>S298*H298</f>
        <v>0</v>
      </c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  <c r="AE298" s="37"/>
      <c r="AR298" s="230" t="s">
        <v>121</v>
      </c>
      <c r="AT298" s="230" t="s">
        <v>126</v>
      </c>
      <c r="AU298" s="230" t="s">
        <v>125</v>
      </c>
      <c r="AY298" s="16" t="s">
        <v>122</v>
      </c>
      <c r="BE298" s="231">
        <f>IF(N298="základní",J298,0)</f>
        <v>0</v>
      </c>
      <c r="BF298" s="231">
        <f>IF(N298="snížená",J298,0)</f>
        <v>0</v>
      </c>
      <c r="BG298" s="231">
        <f>IF(N298="zákl. přenesená",J298,0)</f>
        <v>0</v>
      </c>
      <c r="BH298" s="231">
        <f>IF(N298="sníž. přenesená",J298,0)</f>
        <v>0</v>
      </c>
      <c r="BI298" s="231">
        <f>IF(N298="nulová",J298,0)</f>
        <v>0</v>
      </c>
      <c r="BJ298" s="16" t="s">
        <v>80</v>
      </c>
      <c r="BK298" s="231">
        <f>ROUND(I298*H298,2)</f>
        <v>0</v>
      </c>
      <c r="BL298" s="16" t="s">
        <v>121</v>
      </c>
      <c r="BM298" s="230" t="s">
        <v>373</v>
      </c>
    </row>
    <row r="299" s="2" customFormat="1">
      <c r="A299" s="37"/>
      <c r="B299" s="38"/>
      <c r="C299" s="39"/>
      <c r="D299" s="232" t="s">
        <v>130</v>
      </c>
      <c r="E299" s="39"/>
      <c r="F299" s="233" t="s">
        <v>418</v>
      </c>
      <c r="G299" s="39"/>
      <c r="H299" s="39"/>
      <c r="I299" s="234"/>
      <c r="J299" s="39"/>
      <c r="K299" s="39"/>
      <c r="L299" s="43"/>
      <c r="M299" s="235"/>
      <c r="N299" s="236"/>
      <c r="O299" s="90"/>
      <c r="P299" s="90"/>
      <c r="Q299" s="90"/>
      <c r="R299" s="90"/>
      <c r="S299" s="90"/>
      <c r="T299" s="91"/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  <c r="AE299" s="37"/>
      <c r="AT299" s="16" t="s">
        <v>130</v>
      </c>
      <c r="AU299" s="16" t="s">
        <v>125</v>
      </c>
    </row>
    <row r="300" s="2" customFormat="1" ht="24.15" customHeight="1">
      <c r="A300" s="37"/>
      <c r="B300" s="38"/>
      <c r="C300" s="259" t="s">
        <v>354</v>
      </c>
      <c r="D300" s="259" t="s">
        <v>162</v>
      </c>
      <c r="E300" s="260" t="s">
        <v>424</v>
      </c>
      <c r="F300" s="261" t="s">
        <v>425</v>
      </c>
      <c r="G300" s="262" t="s">
        <v>165</v>
      </c>
      <c r="H300" s="263">
        <v>2</v>
      </c>
      <c r="I300" s="264"/>
      <c r="J300" s="265">
        <f>ROUND(I300*H300,2)</f>
        <v>0</v>
      </c>
      <c r="K300" s="266"/>
      <c r="L300" s="267"/>
      <c r="M300" s="268" t="s">
        <v>1</v>
      </c>
      <c r="N300" s="269" t="s">
        <v>38</v>
      </c>
      <c r="O300" s="90"/>
      <c r="P300" s="228">
        <f>O300*H300</f>
        <v>0</v>
      </c>
      <c r="Q300" s="228">
        <v>0</v>
      </c>
      <c r="R300" s="228">
        <f>Q300*H300</f>
        <v>0</v>
      </c>
      <c r="S300" s="228">
        <v>0</v>
      </c>
      <c r="T300" s="229">
        <f>S300*H300</f>
        <v>0</v>
      </c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  <c r="AE300" s="37"/>
      <c r="AR300" s="230" t="s">
        <v>140</v>
      </c>
      <c r="AT300" s="230" t="s">
        <v>162</v>
      </c>
      <c r="AU300" s="230" t="s">
        <v>125</v>
      </c>
      <c r="AY300" s="16" t="s">
        <v>122</v>
      </c>
      <c r="BE300" s="231">
        <f>IF(N300="základní",J300,0)</f>
        <v>0</v>
      </c>
      <c r="BF300" s="231">
        <f>IF(N300="snížená",J300,0)</f>
        <v>0</v>
      </c>
      <c r="BG300" s="231">
        <f>IF(N300="zákl. přenesená",J300,0)</f>
        <v>0</v>
      </c>
      <c r="BH300" s="231">
        <f>IF(N300="sníž. přenesená",J300,0)</f>
        <v>0</v>
      </c>
      <c r="BI300" s="231">
        <f>IF(N300="nulová",J300,0)</f>
        <v>0</v>
      </c>
      <c r="BJ300" s="16" t="s">
        <v>80</v>
      </c>
      <c r="BK300" s="231">
        <f>ROUND(I300*H300,2)</f>
        <v>0</v>
      </c>
      <c r="BL300" s="16" t="s">
        <v>121</v>
      </c>
      <c r="BM300" s="230" t="s">
        <v>377</v>
      </c>
    </row>
    <row r="301" s="2" customFormat="1">
      <c r="A301" s="37"/>
      <c r="B301" s="38"/>
      <c r="C301" s="39"/>
      <c r="D301" s="232" t="s">
        <v>130</v>
      </c>
      <c r="E301" s="39"/>
      <c r="F301" s="233" t="s">
        <v>425</v>
      </c>
      <c r="G301" s="39"/>
      <c r="H301" s="39"/>
      <c r="I301" s="234"/>
      <c r="J301" s="39"/>
      <c r="K301" s="39"/>
      <c r="L301" s="43"/>
      <c r="M301" s="235"/>
      <c r="N301" s="236"/>
      <c r="O301" s="90"/>
      <c r="P301" s="90"/>
      <c r="Q301" s="90"/>
      <c r="R301" s="90"/>
      <c r="S301" s="90"/>
      <c r="T301" s="91"/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  <c r="AE301" s="37"/>
      <c r="AT301" s="16" t="s">
        <v>130</v>
      </c>
      <c r="AU301" s="16" t="s">
        <v>125</v>
      </c>
    </row>
    <row r="302" s="2" customFormat="1" ht="44.25" customHeight="1">
      <c r="A302" s="37"/>
      <c r="B302" s="38"/>
      <c r="C302" s="218" t="s">
        <v>272</v>
      </c>
      <c r="D302" s="218" t="s">
        <v>126</v>
      </c>
      <c r="E302" s="219" t="s">
        <v>408</v>
      </c>
      <c r="F302" s="220" t="s">
        <v>409</v>
      </c>
      <c r="G302" s="221" t="s">
        <v>165</v>
      </c>
      <c r="H302" s="222">
        <v>2</v>
      </c>
      <c r="I302" s="223"/>
      <c r="J302" s="224">
        <f>ROUND(I302*H302,2)</f>
        <v>0</v>
      </c>
      <c r="K302" s="225"/>
      <c r="L302" s="43"/>
      <c r="M302" s="226" t="s">
        <v>1</v>
      </c>
      <c r="N302" s="227" t="s">
        <v>38</v>
      </c>
      <c r="O302" s="90"/>
      <c r="P302" s="228">
        <f>O302*H302</f>
        <v>0</v>
      </c>
      <c r="Q302" s="228">
        <v>0</v>
      </c>
      <c r="R302" s="228">
        <f>Q302*H302</f>
        <v>0</v>
      </c>
      <c r="S302" s="228">
        <v>0</v>
      </c>
      <c r="T302" s="229">
        <f>S302*H302</f>
        <v>0</v>
      </c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  <c r="AE302" s="37"/>
      <c r="AR302" s="230" t="s">
        <v>121</v>
      </c>
      <c r="AT302" s="230" t="s">
        <v>126</v>
      </c>
      <c r="AU302" s="230" t="s">
        <v>125</v>
      </c>
      <c r="AY302" s="16" t="s">
        <v>122</v>
      </c>
      <c r="BE302" s="231">
        <f>IF(N302="základní",J302,0)</f>
        <v>0</v>
      </c>
      <c r="BF302" s="231">
        <f>IF(N302="snížená",J302,0)</f>
        <v>0</v>
      </c>
      <c r="BG302" s="231">
        <f>IF(N302="zákl. přenesená",J302,0)</f>
        <v>0</v>
      </c>
      <c r="BH302" s="231">
        <f>IF(N302="sníž. přenesená",J302,0)</f>
        <v>0</v>
      </c>
      <c r="BI302" s="231">
        <f>IF(N302="nulová",J302,0)</f>
        <v>0</v>
      </c>
      <c r="BJ302" s="16" t="s">
        <v>80</v>
      </c>
      <c r="BK302" s="231">
        <f>ROUND(I302*H302,2)</f>
        <v>0</v>
      </c>
      <c r="BL302" s="16" t="s">
        <v>121</v>
      </c>
      <c r="BM302" s="230" t="s">
        <v>379</v>
      </c>
    </row>
    <row r="303" s="2" customFormat="1">
      <c r="A303" s="37"/>
      <c r="B303" s="38"/>
      <c r="C303" s="39"/>
      <c r="D303" s="232" t="s">
        <v>130</v>
      </c>
      <c r="E303" s="39"/>
      <c r="F303" s="233" t="s">
        <v>409</v>
      </c>
      <c r="G303" s="39"/>
      <c r="H303" s="39"/>
      <c r="I303" s="234"/>
      <c r="J303" s="39"/>
      <c r="K303" s="39"/>
      <c r="L303" s="43"/>
      <c r="M303" s="235"/>
      <c r="N303" s="236"/>
      <c r="O303" s="90"/>
      <c r="P303" s="90"/>
      <c r="Q303" s="90"/>
      <c r="R303" s="90"/>
      <c r="S303" s="90"/>
      <c r="T303" s="91"/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  <c r="AE303" s="37"/>
      <c r="AT303" s="16" t="s">
        <v>130</v>
      </c>
      <c r="AU303" s="16" t="s">
        <v>125</v>
      </c>
    </row>
    <row r="304" s="2" customFormat="1" ht="24.15" customHeight="1">
      <c r="A304" s="37"/>
      <c r="B304" s="38"/>
      <c r="C304" s="259" t="s">
        <v>579</v>
      </c>
      <c r="D304" s="259" t="s">
        <v>162</v>
      </c>
      <c r="E304" s="260" t="s">
        <v>410</v>
      </c>
      <c r="F304" s="261" t="s">
        <v>411</v>
      </c>
      <c r="G304" s="262" t="s">
        <v>165</v>
      </c>
      <c r="H304" s="263">
        <v>2</v>
      </c>
      <c r="I304" s="264"/>
      <c r="J304" s="265">
        <f>ROUND(I304*H304,2)</f>
        <v>0</v>
      </c>
      <c r="K304" s="266"/>
      <c r="L304" s="267"/>
      <c r="M304" s="268" t="s">
        <v>1</v>
      </c>
      <c r="N304" s="269" t="s">
        <v>38</v>
      </c>
      <c r="O304" s="90"/>
      <c r="P304" s="228">
        <f>O304*H304</f>
        <v>0</v>
      </c>
      <c r="Q304" s="228">
        <v>0</v>
      </c>
      <c r="R304" s="228">
        <f>Q304*H304</f>
        <v>0</v>
      </c>
      <c r="S304" s="228">
        <v>0</v>
      </c>
      <c r="T304" s="229">
        <f>S304*H304</f>
        <v>0</v>
      </c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  <c r="AE304" s="37"/>
      <c r="AR304" s="230" t="s">
        <v>140</v>
      </c>
      <c r="AT304" s="230" t="s">
        <v>162</v>
      </c>
      <c r="AU304" s="230" t="s">
        <v>125</v>
      </c>
      <c r="AY304" s="16" t="s">
        <v>122</v>
      </c>
      <c r="BE304" s="231">
        <f>IF(N304="základní",J304,0)</f>
        <v>0</v>
      </c>
      <c r="BF304" s="231">
        <f>IF(N304="snížená",J304,0)</f>
        <v>0</v>
      </c>
      <c r="BG304" s="231">
        <f>IF(N304="zákl. přenesená",J304,0)</f>
        <v>0</v>
      </c>
      <c r="BH304" s="231">
        <f>IF(N304="sníž. přenesená",J304,0)</f>
        <v>0</v>
      </c>
      <c r="BI304" s="231">
        <f>IF(N304="nulová",J304,0)</f>
        <v>0</v>
      </c>
      <c r="BJ304" s="16" t="s">
        <v>80</v>
      </c>
      <c r="BK304" s="231">
        <f>ROUND(I304*H304,2)</f>
        <v>0</v>
      </c>
      <c r="BL304" s="16" t="s">
        <v>121</v>
      </c>
      <c r="BM304" s="230" t="s">
        <v>141</v>
      </c>
    </row>
    <row r="305" s="2" customFormat="1">
      <c r="A305" s="37"/>
      <c r="B305" s="38"/>
      <c r="C305" s="39"/>
      <c r="D305" s="232" t="s">
        <v>130</v>
      </c>
      <c r="E305" s="39"/>
      <c r="F305" s="233" t="s">
        <v>411</v>
      </c>
      <c r="G305" s="39"/>
      <c r="H305" s="39"/>
      <c r="I305" s="234"/>
      <c r="J305" s="39"/>
      <c r="K305" s="39"/>
      <c r="L305" s="43"/>
      <c r="M305" s="235"/>
      <c r="N305" s="236"/>
      <c r="O305" s="90"/>
      <c r="P305" s="90"/>
      <c r="Q305" s="90"/>
      <c r="R305" s="90"/>
      <c r="S305" s="90"/>
      <c r="T305" s="91"/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  <c r="AE305" s="37"/>
      <c r="AT305" s="16" t="s">
        <v>130</v>
      </c>
      <c r="AU305" s="16" t="s">
        <v>125</v>
      </c>
    </row>
    <row r="306" s="2" customFormat="1" ht="24.15" customHeight="1">
      <c r="A306" s="37"/>
      <c r="B306" s="38"/>
      <c r="C306" s="259" t="s">
        <v>276</v>
      </c>
      <c r="D306" s="259" t="s">
        <v>162</v>
      </c>
      <c r="E306" s="260" t="s">
        <v>413</v>
      </c>
      <c r="F306" s="261" t="s">
        <v>414</v>
      </c>
      <c r="G306" s="262" t="s">
        <v>165</v>
      </c>
      <c r="H306" s="263">
        <v>2</v>
      </c>
      <c r="I306" s="264"/>
      <c r="J306" s="265">
        <f>ROUND(I306*H306,2)</f>
        <v>0</v>
      </c>
      <c r="K306" s="266"/>
      <c r="L306" s="267"/>
      <c r="M306" s="268" t="s">
        <v>1</v>
      </c>
      <c r="N306" s="269" t="s">
        <v>38</v>
      </c>
      <c r="O306" s="90"/>
      <c r="P306" s="228">
        <f>O306*H306</f>
        <v>0</v>
      </c>
      <c r="Q306" s="228">
        <v>0</v>
      </c>
      <c r="R306" s="228">
        <f>Q306*H306</f>
        <v>0</v>
      </c>
      <c r="S306" s="228">
        <v>0</v>
      </c>
      <c r="T306" s="229">
        <f>S306*H306</f>
        <v>0</v>
      </c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  <c r="AE306" s="37"/>
      <c r="AR306" s="230" t="s">
        <v>140</v>
      </c>
      <c r="AT306" s="230" t="s">
        <v>162</v>
      </c>
      <c r="AU306" s="230" t="s">
        <v>125</v>
      </c>
      <c r="AY306" s="16" t="s">
        <v>122</v>
      </c>
      <c r="BE306" s="231">
        <f>IF(N306="základní",J306,0)</f>
        <v>0</v>
      </c>
      <c r="BF306" s="231">
        <f>IF(N306="snížená",J306,0)</f>
        <v>0</v>
      </c>
      <c r="BG306" s="231">
        <f>IF(N306="zákl. přenesená",J306,0)</f>
        <v>0</v>
      </c>
      <c r="BH306" s="231">
        <f>IF(N306="sníž. přenesená",J306,0)</f>
        <v>0</v>
      </c>
      <c r="BI306" s="231">
        <f>IF(N306="nulová",J306,0)</f>
        <v>0</v>
      </c>
      <c r="BJ306" s="16" t="s">
        <v>80</v>
      </c>
      <c r="BK306" s="231">
        <f>ROUND(I306*H306,2)</f>
        <v>0</v>
      </c>
      <c r="BL306" s="16" t="s">
        <v>121</v>
      </c>
      <c r="BM306" s="230" t="s">
        <v>311</v>
      </c>
    </row>
    <row r="307" s="2" customFormat="1">
      <c r="A307" s="37"/>
      <c r="B307" s="38"/>
      <c r="C307" s="39"/>
      <c r="D307" s="232" t="s">
        <v>130</v>
      </c>
      <c r="E307" s="39"/>
      <c r="F307" s="233" t="s">
        <v>414</v>
      </c>
      <c r="G307" s="39"/>
      <c r="H307" s="39"/>
      <c r="I307" s="234"/>
      <c r="J307" s="39"/>
      <c r="K307" s="39"/>
      <c r="L307" s="43"/>
      <c r="M307" s="235"/>
      <c r="N307" s="236"/>
      <c r="O307" s="90"/>
      <c r="P307" s="90"/>
      <c r="Q307" s="90"/>
      <c r="R307" s="90"/>
      <c r="S307" s="90"/>
      <c r="T307" s="91"/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  <c r="AE307" s="37"/>
      <c r="AT307" s="16" t="s">
        <v>130</v>
      </c>
      <c r="AU307" s="16" t="s">
        <v>125</v>
      </c>
    </row>
    <row r="308" s="2" customFormat="1" ht="21.75" customHeight="1">
      <c r="A308" s="37"/>
      <c r="B308" s="38"/>
      <c r="C308" s="218" t="s">
        <v>286</v>
      </c>
      <c r="D308" s="218" t="s">
        <v>126</v>
      </c>
      <c r="E308" s="219" t="s">
        <v>427</v>
      </c>
      <c r="F308" s="220" t="s">
        <v>428</v>
      </c>
      <c r="G308" s="221" t="s">
        <v>132</v>
      </c>
      <c r="H308" s="222">
        <v>355.60000000000002</v>
      </c>
      <c r="I308" s="223"/>
      <c r="J308" s="224">
        <f>ROUND(I308*H308,2)</f>
        <v>0</v>
      </c>
      <c r="K308" s="225"/>
      <c r="L308" s="43"/>
      <c r="M308" s="226" t="s">
        <v>1</v>
      </c>
      <c r="N308" s="227" t="s">
        <v>38</v>
      </c>
      <c r="O308" s="90"/>
      <c r="P308" s="228">
        <f>O308*H308</f>
        <v>0</v>
      </c>
      <c r="Q308" s="228">
        <v>0</v>
      </c>
      <c r="R308" s="228">
        <f>Q308*H308</f>
        <v>0</v>
      </c>
      <c r="S308" s="228">
        <v>0</v>
      </c>
      <c r="T308" s="229">
        <f>S308*H308</f>
        <v>0</v>
      </c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  <c r="AE308" s="37"/>
      <c r="AR308" s="230" t="s">
        <v>121</v>
      </c>
      <c r="AT308" s="230" t="s">
        <v>126</v>
      </c>
      <c r="AU308" s="230" t="s">
        <v>125</v>
      </c>
      <c r="AY308" s="16" t="s">
        <v>122</v>
      </c>
      <c r="BE308" s="231">
        <f>IF(N308="základní",J308,0)</f>
        <v>0</v>
      </c>
      <c r="BF308" s="231">
        <f>IF(N308="snížená",J308,0)</f>
        <v>0</v>
      </c>
      <c r="BG308" s="231">
        <f>IF(N308="zákl. přenesená",J308,0)</f>
        <v>0</v>
      </c>
      <c r="BH308" s="231">
        <f>IF(N308="sníž. přenesená",J308,0)</f>
        <v>0</v>
      </c>
      <c r="BI308" s="231">
        <f>IF(N308="nulová",J308,0)</f>
        <v>0</v>
      </c>
      <c r="BJ308" s="16" t="s">
        <v>80</v>
      </c>
      <c r="BK308" s="231">
        <f>ROUND(I308*H308,2)</f>
        <v>0</v>
      </c>
      <c r="BL308" s="16" t="s">
        <v>121</v>
      </c>
      <c r="BM308" s="230" t="s">
        <v>316</v>
      </c>
    </row>
    <row r="309" s="2" customFormat="1">
      <c r="A309" s="37"/>
      <c r="B309" s="38"/>
      <c r="C309" s="39"/>
      <c r="D309" s="232" t="s">
        <v>130</v>
      </c>
      <c r="E309" s="39"/>
      <c r="F309" s="233" t="s">
        <v>428</v>
      </c>
      <c r="G309" s="39"/>
      <c r="H309" s="39"/>
      <c r="I309" s="234"/>
      <c r="J309" s="39"/>
      <c r="K309" s="39"/>
      <c r="L309" s="43"/>
      <c r="M309" s="235"/>
      <c r="N309" s="236"/>
      <c r="O309" s="90"/>
      <c r="P309" s="90"/>
      <c r="Q309" s="90"/>
      <c r="R309" s="90"/>
      <c r="S309" s="90"/>
      <c r="T309" s="91"/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  <c r="AE309" s="37"/>
      <c r="AT309" s="16" t="s">
        <v>130</v>
      </c>
      <c r="AU309" s="16" t="s">
        <v>125</v>
      </c>
    </row>
    <row r="310" s="2" customFormat="1" ht="16.5" customHeight="1">
      <c r="A310" s="37"/>
      <c r="B310" s="38"/>
      <c r="C310" s="218" t="s">
        <v>327</v>
      </c>
      <c r="D310" s="218" t="s">
        <v>126</v>
      </c>
      <c r="E310" s="219" t="s">
        <v>495</v>
      </c>
      <c r="F310" s="220" t="s">
        <v>496</v>
      </c>
      <c r="G310" s="221" t="s">
        <v>165</v>
      </c>
      <c r="H310" s="222">
        <v>2</v>
      </c>
      <c r="I310" s="223"/>
      <c r="J310" s="224">
        <f>ROUND(I310*H310,2)</f>
        <v>0</v>
      </c>
      <c r="K310" s="225"/>
      <c r="L310" s="43"/>
      <c r="M310" s="226" t="s">
        <v>1</v>
      </c>
      <c r="N310" s="227" t="s">
        <v>38</v>
      </c>
      <c r="O310" s="90"/>
      <c r="P310" s="228">
        <f>O310*H310</f>
        <v>0</v>
      </c>
      <c r="Q310" s="228">
        <v>0</v>
      </c>
      <c r="R310" s="228">
        <f>Q310*H310</f>
        <v>0</v>
      </c>
      <c r="S310" s="228">
        <v>0</v>
      </c>
      <c r="T310" s="229">
        <f>S310*H310</f>
        <v>0</v>
      </c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  <c r="AE310" s="37"/>
      <c r="AR310" s="230" t="s">
        <v>121</v>
      </c>
      <c r="AT310" s="230" t="s">
        <v>126</v>
      </c>
      <c r="AU310" s="230" t="s">
        <v>125</v>
      </c>
      <c r="AY310" s="16" t="s">
        <v>122</v>
      </c>
      <c r="BE310" s="231">
        <f>IF(N310="základní",J310,0)</f>
        <v>0</v>
      </c>
      <c r="BF310" s="231">
        <f>IF(N310="snížená",J310,0)</f>
        <v>0</v>
      </c>
      <c r="BG310" s="231">
        <f>IF(N310="zákl. přenesená",J310,0)</f>
        <v>0</v>
      </c>
      <c r="BH310" s="231">
        <f>IF(N310="sníž. přenesená",J310,0)</f>
        <v>0</v>
      </c>
      <c r="BI310" s="231">
        <f>IF(N310="nulová",J310,0)</f>
        <v>0</v>
      </c>
      <c r="BJ310" s="16" t="s">
        <v>80</v>
      </c>
      <c r="BK310" s="231">
        <f>ROUND(I310*H310,2)</f>
        <v>0</v>
      </c>
      <c r="BL310" s="16" t="s">
        <v>121</v>
      </c>
      <c r="BM310" s="230" t="s">
        <v>328</v>
      </c>
    </row>
    <row r="311" s="2" customFormat="1">
      <c r="A311" s="37"/>
      <c r="B311" s="38"/>
      <c r="C311" s="39"/>
      <c r="D311" s="232" t="s">
        <v>130</v>
      </c>
      <c r="E311" s="39"/>
      <c r="F311" s="233" t="s">
        <v>496</v>
      </c>
      <c r="G311" s="39"/>
      <c r="H311" s="39"/>
      <c r="I311" s="234"/>
      <c r="J311" s="39"/>
      <c r="K311" s="39"/>
      <c r="L311" s="43"/>
      <c r="M311" s="235"/>
      <c r="N311" s="236"/>
      <c r="O311" s="90"/>
      <c r="P311" s="90"/>
      <c r="Q311" s="90"/>
      <c r="R311" s="90"/>
      <c r="S311" s="90"/>
      <c r="T311" s="91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  <c r="AE311" s="37"/>
      <c r="AT311" s="16" t="s">
        <v>130</v>
      </c>
      <c r="AU311" s="16" t="s">
        <v>125</v>
      </c>
    </row>
    <row r="312" s="2" customFormat="1" ht="16.5" customHeight="1">
      <c r="A312" s="37"/>
      <c r="B312" s="38"/>
      <c r="C312" s="259" t="s">
        <v>580</v>
      </c>
      <c r="D312" s="259" t="s">
        <v>162</v>
      </c>
      <c r="E312" s="260" t="s">
        <v>498</v>
      </c>
      <c r="F312" s="261" t="s">
        <v>499</v>
      </c>
      <c r="G312" s="262" t="s">
        <v>165</v>
      </c>
      <c r="H312" s="263">
        <v>2</v>
      </c>
      <c r="I312" s="264"/>
      <c r="J312" s="265">
        <f>ROUND(I312*H312,2)</f>
        <v>0</v>
      </c>
      <c r="K312" s="266"/>
      <c r="L312" s="267"/>
      <c r="M312" s="268" t="s">
        <v>1</v>
      </c>
      <c r="N312" s="269" t="s">
        <v>38</v>
      </c>
      <c r="O312" s="90"/>
      <c r="P312" s="228">
        <f>O312*H312</f>
        <v>0</v>
      </c>
      <c r="Q312" s="228">
        <v>0</v>
      </c>
      <c r="R312" s="228">
        <f>Q312*H312</f>
        <v>0</v>
      </c>
      <c r="S312" s="228">
        <v>0</v>
      </c>
      <c r="T312" s="229">
        <f>S312*H312</f>
        <v>0</v>
      </c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  <c r="AE312" s="37"/>
      <c r="AR312" s="230" t="s">
        <v>140</v>
      </c>
      <c r="AT312" s="230" t="s">
        <v>162</v>
      </c>
      <c r="AU312" s="230" t="s">
        <v>125</v>
      </c>
      <c r="AY312" s="16" t="s">
        <v>122</v>
      </c>
      <c r="BE312" s="231">
        <f>IF(N312="základní",J312,0)</f>
        <v>0</v>
      </c>
      <c r="BF312" s="231">
        <f>IF(N312="snížená",J312,0)</f>
        <v>0</v>
      </c>
      <c r="BG312" s="231">
        <f>IF(N312="zákl. přenesená",J312,0)</f>
        <v>0</v>
      </c>
      <c r="BH312" s="231">
        <f>IF(N312="sníž. přenesená",J312,0)</f>
        <v>0</v>
      </c>
      <c r="BI312" s="231">
        <f>IF(N312="nulová",J312,0)</f>
        <v>0</v>
      </c>
      <c r="BJ312" s="16" t="s">
        <v>80</v>
      </c>
      <c r="BK312" s="231">
        <f>ROUND(I312*H312,2)</f>
        <v>0</v>
      </c>
      <c r="BL312" s="16" t="s">
        <v>121</v>
      </c>
      <c r="BM312" s="230" t="s">
        <v>299</v>
      </c>
    </row>
    <row r="313" s="2" customFormat="1">
      <c r="A313" s="37"/>
      <c r="B313" s="38"/>
      <c r="C313" s="39"/>
      <c r="D313" s="232" t="s">
        <v>130</v>
      </c>
      <c r="E313" s="39"/>
      <c r="F313" s="233" t="s">
        <v>499</v>
      </c>
      <c r="G313" s="39"/>
      <c r="H313" s="39"/>
      <c r="I313" s="234"/>
      <c r="J313" s="39"/>
      <c r="K313" s="39"/>
      <c r="L313" s="43"/>
      <c r="M313" s="235"/>
      <c r="N313" s="236"/>
      <c r="O313" s="90"/>
      <c r="P313" s="90"/>
      <c r="Q313" s="90"/>
      <c r="R313" s="90"/>
      <c r="S313" s="90"/>
      <c r="T313" s="91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  <c r="AE313" s="37"/>
      <c r="AT313" s="16" t="s">
        <v>130</v>
      </c>
      <c r="AU313" s="16" t="s">
        <v>125</v>
      </c>
    </row>
    <row r="314" s="2" customFormat="1" ht="24.15" customHeight="1">
      <c r="A314" s="37"/>
      <c r="B314" s="38"/>
      <c r="C314" s="259" t="s">
        <v>331</v>
      </c>
      <c r="D314" s="259" t="s">
        <v>162</v>
      </c>
      <c r="E314" s="260" t="s">
        <v>502</v>
      </c>
      <c r="F314" s="261" t="s">
        <v>503</v>
      </c>
      <c r="G314" s="262" t="s">
        <v>165</v>
      </c>
      <c r="H314" s="263">
        <v>2</v>
      </c>
      <c r="I314" s="264"/>
      <c r="J314" s="265">
        <f>ROUND(I314*H314,2)</f>
        <v>0</v>
      </c>
      <c r="K314" s="266"/>
      <c r="L314" s="267"/>
      <c r="M314" s="268" t="s">
        <v>1</v>
      </c>
      <c r="N314" s="269" t="s">
        <v>38</v>
      </c>
      <c r="O314" s="90"/>
      <c r="P314" s="228">
        <f>O314*H314</f>
        <v>0</v>
      </c>
      <c r="Q314" s="228">
        <v>0</v>
      </c>
      <c r="R314" s="228">
        <f>Q314*H314</f>
        <v>0</v>
      </c>
      <c r="S314" s="228">
        <v>0</v>
      </c>
      <c r="T314" s="229">
        <f>S314*H314</f>
        <v>0</v>
      </c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  <c r="AE314" s="37"/>
      <c r="AR314" s="230" t="s">
        <v>140</v>
      </c>
      <c r="AT314" s="230" t="s">
        <v>162</v>
      </c>
      <c r="AU314" s="230" t="s">
        <v>125</v>
      </c>
      <c r="AY314" s="16" t="s">
        <v>122</v>
      </c>
      <c r="BE314" s="231">
        <f>IF(N314="základní",J314,0)</f>
        <v>0</v>
      </c>
      <c r="BF314" s="231">
        <f>IF(N314="snížená",J314,0)</f>
        <v>0</v>
      </c>
      <c r="BG314" s="231">
        <f>IF(N314="zákl. přenesená",J314,0)</f>
        <v>0</v>
      </c>
      <c r="BH314" s="231">
        <f>IF(N314="sníž. přenesená",J314,0)</f>
        <v>0</v>
      </c>
      <c r="BI314" s="231">
        <f>IF(N314="nulová",J314,0)</f>
        <v>0</v>
      </c>
      <c r="BJ314" s="16" t="s">
        <v>80</v>
      </c>
      <c r="BK314" s="231">
        <f>ROUND(I314*H314,2)</f>
        <v>0</v>
      </c>
      <c r="BL314" s="16" t="s">
        <v>121</v>
      </c>
      <c r="BM314" s="230" t="s">
        <v>302</v>
      </c>
    </row>
    <row r="315" s="2" customFormat="1">
      <c r="A315" s="37"/>
      <c r="B315" s="38"/>
      <c r="C315" s="39"/>
      <c r="D315" s="232" t="s">
        <v>130</v>
      </c>
      <c r="E315" s="39"/>
      <c r="F315" s="233" t="s">
        <v>503</v>
      </c>
      <c r="G315" s="39"/>
      <c r="H315" s="39"/>
      <c r="I315" s="234"/>
      <c r="J315" s="39"/>
      <c r="K315" s="39"/>
      <c r="L315" s="43"/>
      <c r="M315" s="235"/>
      <c r="N315" s="236"/>
      <c r="O315" s="90"/>
      <c r="P315" s="90"/>
      <c r="Q315" s="90"/>
      <c r="R315" s="90"/>
      <c r="S315" s="90"/>
      <c r="T315" s="91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  <c r="AE315" s="37"/>
      <c r="AT315" s="16" t="s">
        <v>130</v>
      </c>
      <c r="AU315" s="16" t="s">
        <v>125</v>
      </c>
    </row>
    <row r="316" s="2" customFormat="1" ht="16.5" customHeight="1">
      <c r="A316" s="37"/>
      <c r="B316" s="38"/>
      <c r="C316" s="218" t="s">
        <v>202</v>
      </c>
      <c r="D316" s="218" t="s">
        <v>126</v>
      </c>
      <c r="E316" s="219" t="s">
        <v>452</v>
      </c>
      <c r="F316" s="220" t="s">
        <v>453</v>
      </c>
      <c r="G316" s="221" t="s">
        <v>165</v>
      </c>
      <c r="H316" s="222">
        <v>2</v>
      </c>
      <c r="I316" s="223"/>
      <c r="J316" s="224">
        <f>ROUND(I316*H316,2)</f>
        <v>0</v>
      </c>
      <c r="K316" s="225"/>
      <c r="L316" s="43"/>
      <c r="M316" s="226" t="s">
        <v>1</v>
      </c>
      <c r="N316" s="227" t="s">
        <v>38</v>
      </c>
      <c r="O316" s="90"/>
      <c r="P316" s="228">
        <f>O316*H316</f>
        <v>0</v>
      </c>
      <c r="Q316" s="228">
        <v>0</v>
      </c>
      <c r="R316" s="228">
        <f>Q316*H316</f>
        <v>0</v>
      </c>
      <c r="S316" s="228">
        <v>0</v>
      </c>
      <c r="T316" s="229">
        <f>S316*H316</f>
        <v>0</v>
      </c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  <c r="AE316" s="37"/>
      <c r="AR316" s="230" t="s">
        <v>121</v>
      </c>
      <c r="AT316" s="230" t="s">
        <v>126</v>
      </c>
      <c r="AU316" s="230" t="s">
        <v>125</v>
      </c>
      <c r="AY316" s="16" t="s">
        <v>122</v>
      </c>
      <c r="BE316" s="231">
        <f>IF(N316="základní",J316,0)</f>
        <v>0</v>
      </c>
      <c r="BF316" s="231">
        <f>IF(N316="snížená",J316,0)</f>
        <v>0</v>
      </c>
      <c r="BG316" s="231">
        <f>IF(N316="zákl. přenesená",J316,0)</f>
        <v>0</v>
      </c>
      <c r="BH316" s="231">
        <f>IF(N316="sníž. přenesená",J316,0)</f>
        <v>0</v>
      </c>
      <c r="BI316" s="231">
        <f>IF(N316="nulová",J316,0)</f>
        <v>0</v>
      </c>
      <c r="BJ316" s="16" t="s">
        <v>80</v>
      </c>
      <c r="BK316" s="231">
        <f>ROUND(I316*H316,2)</f>
        <v>0</v>
      </c>
      <c r="BL316" s="16" t="s">
        <v>121</v>
      </c>
      <c r="BM316" s="230" t="s">
        <v>351</v>
      </c>
    </row>
    <row r="317" s="2" customFormat="1">
      <c r="A317" s="37"/>
      <c r="B317" s="38"/>
      <c r="C317" s="39"/>
      <c r="D317" s="232" t="s">
        <v>130</v>
      </c>
      <c r="E317" s="39"/>
      <c r="F317" s="233" t="s">
        <v>453</v>
      </c>
      <c r="G317" s="39"/>
      <c r="H317" s="39"/>
      <c r="I317" s="234"/>
      <c r="J317" s="39"/>
      <c r="K317" s="39"/>
      <c r="L317" s="43"/>
      <c r="M317" s="235"/>
      <c r="N317" s="236"/>
      <c r="O317" s="90"/>
      <c r="P317" s="90"/>
      <c r="Q317" s="90"/>
      <c r="R317" s="90"/>
      <c r="S317" s="90"/>
      <c r="T317" s="91"/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  <c r="AE317" s="37"/>
      <c r="AT317" s="16" t="s">
        <v>130</v>
      </c>
      <c r="AU317" s="16" t="s">
        <v>125</v>
      </c>
    </row>
    <row r="318" s="2" customFormat="1" ht="16.5" customHeight="1">
      <c r="A318" s="37"/>
      <c r="B318" s="38"/>
      <c r="C318" s="259" t="s">
        <v>305</v>
      </c>
      <c r="D318" s="259" t="s">
        <v>162</v>
      </c>
      <c r="E318" s="260" t="s">
        <v>455</v>
      </c>
      <c r="F318" s="261" t="s">
        <v>456</v>
      </c>
      <c r="G318" s="262" t="s">
        <v>165</v>
      </c>
      <c r="H318" s="263">
        <v>2</v>
      </c>
      <c r="I318" s="264"/>
      <c r="J318" s="265">
        <f>ROUND(I318*H318,2)</f>
        <v>0</v>
      </c>
      <c r="K318" s="266"/>
      <c r="L318" s="267"/>
      <c r="M318" s="268" t="s">
        <v>1</v>
      </c>
      <c r="N318" s="269" t="s">
        <v>38</v>
      </c>
      <c r="O318" s="90"/>
      <c r="P318" s="228">
        <f>O318*H318</f>
        <v>0</v>
      </c>
      <c r="Q318" s="228">
        <v>0</v>
      </c>
      <c r="R318" s="228">
        <f>Q318*H318</f>
        <v>0</v>
      </c>
      <c r="S318" s="228">
        <v>0</v>
      </c>
      <c r="T318" s="229">
        <f>S318*H318</f>
        <v>0</v>
      </c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  <c r="AE318" s="37"/>
      <c r="AR318" s="230" t="s">
        <v>140</v>
      </c>
      <c r="AT318" s="230" t="s">
        <v>162</v>
      </c>
      <c r="AU318" s="230" t="s">
        <v>125</v>
      </c>
      <c r="AY318" s="16" t="s">
        <v>122</v>
      </c>
      <c r="BE318" s="231">
        <f>IF(N318="základní",J318,0)</f>
        <v>0</v>
      </c>
      <c r="BF318" s="231">
        <f>IF(N318="snížená",J318,0)</f>
        <v>0</v>
      </c>
      <c r="BG318" s="231">
        <f>IF(N318="zákl. přenesená",J318,0)</f>
        <v>0</v>
      </c>
      <c r="BH318" s="231">
        <f>IF(N318="sníž. přenesená",J318,0)</f>
        <v>0</v>
      </c>
      <c r="BI318" s="231">
        <f>IF(N318="nulová",J318,0)</f>
        <v>0</v>
      </c>
      <c r="BJ318" s="16" t="s">
        <v>80</v>
      </c>
      <c r="BK318" s="231">
        <f>ROUND(I318*H318,2)</f>
        <v>0</v>
      </c>
      <c r="BL318" s="16" t="s">
        <v>121</v>
      </c>
      <c r="BM318" s="230" t="s">
        <v>355</v>
      </c>
    </row>
    <row r="319" s="2" customFormat="1">
      <c r="A319" s="37"/>
      <c r="B319" s="38"/>
      <c r="C319" s="39"/>
      <c r="D319" s="232" t="s">
        <v>130</v>
      </c>
      <c r="E319" s="39"/>
      <c r="F319" s="233" t="s">
        <v>456</v>
      </c>
      <c r="G319" s="39"/>
      <c r="H319" s="39"/>
      <c r="I319" s="234"/>
      <c r="J319" s="39"/>
      <c r="K319" s="39"/>
      <c r="L319" s="43"/>
      <c r="M319" s="235"/>
      <c r="N319" s="236"/>
      <c r="O319" s="90"/>
      <c r="P319" s="90"/>
      <c r="Q319" s="90"/>
      <c r="R319" s="90"/>
      <c r="S319" s="90"/>
      <c r="T319" s="91"/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  <c r="AE319" s="37"/>
      <c r="AT319" s="16" t="s">
        <v>130</v>
      </c>
      <c r="AU319" s="16" t="s">
        <v>125</v>
      </c>
    </row>
    <row r="320" s="2" customFormat="1" ht="24.15" customHeight="1">
      <c r="A320" s="37"/>
      <c r="B320" s="38"/>
      <c r="C320" s="259" t="s">
        <v>543</v>
      </c>
      <c r="D320" s="259" t="s">
        <v>162</v>
      </c>
      <c r="E320" s="260" t="s">
        <v>458</v>
      </c>
      <c r="F320" s="261" t="s">
        <v>459</v>
      </c>
      <c r="G320" s="262" t="s">
        <v>165</v>
      </c>
      <c r="H320" s="263">
        <v>2</v>
      </c>
      <c r="I320" s="264"/>
      <c r="J320" s="265">
        <f>ROUND(I320*H320,2)</f>
        <v>0</v>
      </c>
      <c r="K320" s="266"/>
      <c r="L320" s="267"/>
      <c r="M320" s="268" t="s">
        <v>1</v>
      </c>
      <c r="N320" s="269" t="s">
        <v>38</v>
      </c>
      <c r="O320" s="90"/>
      <c r="P320" s="228">
        <f>O320*H320</f>
        <v>0</v>
      </c>
      <c r="Q320" s="228">
        <v>0</v>
      </c>
      <c r="R320" s="228">
        <f>Q320*H320</f>
        <v>0</v>
      </c>
      <c r="S320" s="228">
        <v>0</v>
      </c>
      <c r="T320" s="229">
        <f>S320*H320</f>
        <v>0</v>
      </c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  <c r="AE320" s="37"/>
      <c r="AR320" s="230" t="s">
        <v>140</v>
      </c>
      <c r="AT320" s="230" t="s">
        <v>162</v>
      </c>
      <c r="AU320" s="230" t="s">
        <v>125</v>
      </c>
      <c r="AY320" s="16" t="s">
        <v>122</v>
      </c>
      <c r="BE320" s="231">
        <f>IF(N320="základní",J320,0)</f>
        <v>0</v>
      </c>
      <c r="BF320" s="231">
        <f>IF(N320="snížená",J320,0)</f>
        <v>0</v>
      </c>
      <c r="BG320" s="231">
        <f>IF(N320="zákl. přenesená",J320,0)</f>
        <v>0</v>
      </c>
      <c r="BH320" s="231">
        <f>IF(N320="sníž. přenesená",J320,0)</f>
        <v>0</v>
      </c>
      <c r="BI320" s="231">
        <f>IF(N320="nulová",J320,0)</f>
        <v>0</v>
      </c>
      <c r="BJ320" s="16" t="s">
        <v>80</v>
      </c>
      <c r="BK320" s="231">
        <f>ROUND(I320*H320,2)</f>
        <v>0</v>
      </c>
      <c r="BL320" s="16" t="s">
        <v>121</v>
      </c>
      <c r="BM320" s="230" t="s">
        <v>401</v>
      </c>
    </row>
    <row r="321" s="2" customFormat="1">
      <c r="A321" s="37"/>
      <c r="B321" s="38"/>
      <c r="C321" s="39"/>
      <c r="D321" s="232" t="s">
        <v>130</v>
      </c>
      <c r="E321" s="39"/>
      <c r="F321" s="233" t="s">
        <v>459</v>
      </c>
      <c r="G321" s="39"/>
      <c r="H321" s="39"/>
      <c r="I321" s="234"/>
      <c r="J321" s="39"/>
      <c r="K321" s="39"/>
      <c r="L321" s="43"/>
      <c r="M321" s="235"/>
      <c r="N321" s="236"/>
      <c r="O321" s="90"/>
      <c r="P321" s="90"/>
      <c r="Q321" s="90"/>
      <c r="R321" s="90"/>
      <c r="S321" s="90"/>
      <c r="T321" s="91"/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  <c r="AE321" s="37"/>
      <c r="AT321" s="16" t="s">
        <v>130</v>
      </c>
      <c r="AU321" s="16" t="s">
        <v>125</v>
      </c>
    </row>
    <row r="322" s="2" customFormat="1" ht="16.5" customHeight="1">
      <c r="A322" s="37"/>
      <c r="B322" s="38"/>
      <c r="C322" s="218" t="s">
        <v>581</v>
      </c>
      <c r="D322" s="218" t="s">
        <v>126</v>
      </c>
      <c r="E322" s="219" t="s">
        <v>505</v>
      </c>
      <c r="F322" s="220" t="s">
        <v>506</v>
      </c>
      <c r="G322" s="221" t="s">
        <v>132</v>
      </c>
      <c r="H322" s="222">
        <v>364.60000000000002</v>
      </c>
      <c r="I322" s="223"/>
      <c r="J322" s="224">
        <f>ROUND(I322*H322,2)</f>
        <v>0</v>
      </c>
      <c r="K322" s="225"/>
      <c r="L322" s="43"/>
      <c r="M322" s="226" t="s">
        <v>1</v>
      </c>
      <c r="N322" s="227" t="s">
        <v>38</v>
      </c>
      <c r="O322" s="90"/>
      <c r="P322" s="228">
        <f>O322*H322</f>
        <v>0</v>
      </c>
      <c r="Q322" s="228">
        <v>0</v>
      </c>
      <c r="R322" s="228">
        <f>Q322*H322</f>
        <v>0</v>
      </c>
      <c r="S322" s="228">
        <v>0</v>
      </c>
      <c r="T322" s="229">
        <f>S322*H322</f>
        <v>0</v>
      </c>
      <c r="U322" s="37"/>
      <c r="V322" s="37"/>
      <c r="W322" s="37"/>
      <c r="X322" s="37"/>
      <c r="Y322" s="37"/>
      <c r="Z322" s="37"/>
      <c r="AA322" s="37"/>
      <c r="AB322" s="37"/>
      <c r="AC322" s="37"/>
      <c r="AD322" s="37"/>
      <c r="AE322" s="37"/>
      <c r="AR322" s="230" t="s">
        <v>121</v>
      </c>
      <c r="AT322" s="230" t="s">
        <v>126</v>
      </c>
      <c r="AU322" s="230" t="s">
        <v>125</v>
      </c>
      <c r="AY322" s="16" t="s">
        <v>122</v>
      </c>
      <c r="BE322" s="231">
        <f>IF(N322="základní",J322,0)</f>
        <v>0</v>
      </c>
      <c r="BF322" s="231">
        <f>IF(N322="snížená",J322,0)</f>
        <v>0</v>
      </c>
      <c r="BG322" s="231">
        <f>IF(N322="zákl. přenesená",J322,0)</f>
        <v>0</v>
      </c>
      <c r="BH322" s="231">
        <f>IF(N322="sníž. přenesená",J322,0)</f>
        <v>0</v>
      </c>
      <c r="BI322" s="231">
        <f>IF(N322="nulová",J322,0)</f>
        <v>0</v>
      </c>
      <c r="BJ322" s="16" t="s">
        <v>80</v>
      </c>
      <c r="BK322" s="231">
        <f>ROUND(I322*H322,2)</f>
        <v>0</v>
      </c>
      <c r="BL322" s="16" t="s">
        <v>121</v>
      </c>
      <c r="BM322" s="230" t="s">
        <v>363</v>
      </c>
    </row>
    <row r="323" s="2" customFormat="1">
      <c r="A323" s="37"/>
      <c r="B323" s="38"/>
      <c r="C323" s="39"/>
      <c r="D323" s="232" t="s">
        <v>130</v>
      </c>
      <c r="E323" s="39"/>
      <c r="F323" s="233" t="s">
        <v>506</v>
      </c>
      <c r="G323" s="39"/>
      <c r="H323" s="39"/>
      <c r="I323" s="234"/>
      <c r="J323" s="39"/>
      <c r="K323" s="39"/>
      <c r="L323" s="43"/>
      <c r="M323" s="235"/>
      <c r="N323" s="236"/>
      <c r="O323" s="90"/>
      <c r="P323" s="90"/>
      <c r="Q323" s="90"/>
      <c r="R323" s="90"/>
      <c r="S323" s="90"/>
      <c r="T323" s="91"/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  <c r="AE323" s="37"/>
      <c r="AT323" s="16" t="s">
        <v>130</v>
      </c>
      <c r="AU323" s="16" t="s">
        <v>125</v>
      </c>
    </row>
    <row r="324" s="13" customFormat="1">
      <c r="A324" s="13"/>
      <c r="B324" s="237"/>
      <c r="C324" s="238"/>
      <c r="D324" s="232" t="s">
        <v>145</v>
      </c>
      <c r="E324" s="239" t="s">
        <v>1</v>
      </c>
      <c r="F324" s="240" t="s">
        <v>582</v>
      </c>
      <c r="G324" s="238"/>
      <c r="H324" s="241">
        <v>364.60000000000002</v>
      </c>
      <c r="I324" s="242"/>
      <c r="J324" s="238"/>
      <c r="K324" s="238"/>
      <c r="L324" s="243"/>
      <c r="M324" s="244"/>
      <c r="N324" s="245"/>
      <c r="O324" s="245"/>
      <c r="P324" s="245"/>
      <c r="Q324" s="245"/>
      <c r="R324" s="245"/>
      <c r="S324" s="245"/>
      <c r="T324" s="246"/>
      <c r="U324" s="13"/>
      <c r="V324" s="13"/>
      <c r="W324" s="13"/>
      <c r="X324" s="13"/>
      <c r="Y324" s="13"/>
      <c r="Z324" s="13"/>
      <c r="AA324" s="13"/>
      <c r="AB324" s="13"/>
      <c r="AC324" s="13"/>
      <c r="AD324" s="13"/>
      <c r="AE324" s="13"/>
      <c r="AT324" s="247" t="s">
        <v>145</v>
      </c>
      <c r="AU324" s="247" t="s">
        <v>125</v>
      </c>
      <c r="AV324" s="13" t="s">
        <v>82</v>
      </c>
      <c r="AW324" s="13" t="s">
        <v>31</v>
      </c>
      <c r="AX324" s="13" t="s">
        <v>73</v>
      </c>
      <c r="AY324" s="247" t="s">
        <v>122</v>
      </c>
    </row>
    <row r="325" s="14" customFormat="1">
      <c r="A325" s="14"/>
      <c r="B325" s="248"/>
      <c r="C325" s="249"/>
      <c r="D325" s="232" t="s">
        <v>145</v>
      </c>
      <c r="E325" s="250" t="s">
        <v>1</v>
      </c>
      <c r="F325" s="251" t="s">
        <v>147</v>
      </c>
      <c r="G325" s="249"/>
      <c r="H325" s="252">
        <v>364.60000000000002</v>
      </c>
      <c r="I325" s="253"/>
      <c r="J325" s="249"/>
      <c r="K325" s="249"/>
      <c r="L325" s="254"/>
      <c r="M325" s="255"/>
      <c r="N325" s="256"/>
      <c r="O325" s="256"/>
      <c r="P325" s="256"/>
      <c r="Q325" s="256"/>
      <c r="R325" s="256"/>
      <c r="S325" s="256"/>
      <c r="T325" s="257"/>
      <c r="U325" s="14"/>
      <c r="V325" s="14"/>
      <c r="W325" s="14"/>
      <c r="X325" s="14"/>
      <c r="Y325" s="14"/>
      <c r="Z325" s="14"/>
      <c r="AA325" s="14"/>
      <c r="AB325" s="14"/>
      <c r="AC325" s="14"/>
      <c r="AD325" s="14"/>
      <c r="AE325" s="14"/>
      <c r="AT325" s="258" t="s">
        <v>145</v>
      </c>
      <c r="AU325" s="258" t="s">
        <v>125</v>
      </c>
      <c r="AV325" s="14" t="s">
        <v>121</v>
      </c>
      <c r="AW325" s="14" t="s">
        <v>31</v>
      </c>
      <c r="AX325" s="14" t="s">
        <v>80</v>
      </c>
      <c r="AY325" s="258" t="s">
        <v>122</v>
      </c>
    </row>
    <row r="326" s="2" customFormat="1" ht="21.75" customHeight="1">
      <c r="A326" s="37"/>
      <c r="B326" s="38"/>
      <c r="C326" s="218" t="s">
        <v>337</v>
      </c>
      <c r="D326" s="218" t="s">
        <v>126</v>
      </c>
      <c r="E326" s="219" t="s">
        <v>509</v>
      </c>
      <c r="F326" s="220" t="s">
        <v>510</v>
      </c>
      <c r="G326" s="221" t="s">
        <v>132</v>
      </c>
      <c r="H326" s="222">
        <v>355.60000000000002</v>
      </c>
      <c r="I326" s="223"/>
      <c r="J326" s="224">
        <f>ROUND(I326*H326,2)</f>
        <v>0</v>
      </c>
      <c r="K326" s="225"/>
      <c r="L326" s="43"/>
      <c r="M326" s="226" t="s">
        <v>1</v>
      </c>
      <c r="N326" s="227" t="s">
        <v>38</v>
      </c>
      <c r="O326" s="90"/>
      <c r="P326" s="228">
        <f>O326*H326</f>
        <v>0</v>
      </c>
      <c r="Q326" s="228">
        <v>0</v>
      </c>
      <c r="R326" s="228">
        <f>Q326*H326</f>
        <v>0</v>
      </c>
      <c r="S326" s="228">
        <v>0</v>
      </c>
      <c r="T326" s="229">
        <f>S326*H326</f>
        <v>0</v>
      </c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  <c r="AE326" s="37"/>
      <c r="AR326" s="230" t="s">
        <v>121</v>
      </c>
      <c r="AT326" s="230" t="s">
        <v>126</v>
      </c>
      <c r="AU326" s="230" t="s">
        <v>125</v>
      </c>
      <c r="AY326" s="16" t="s">
        <v>122</v>
      </c>
      <c r="BE326" s="231">
        <f>IF(N326="základní",J326,0)</f>
        <v>0</v>
      </c>
      <c r="BF326" s="231">
        <f>IF(N326="snížená",J326,0)</f>
        <v>0</v>
      </c>
      <c r="BG326" s="231">
        <f>IF(N326="zákl. přenesená",J326,0)</f>
        <v>0</v>
      </c>
      <c r="BH326" s="231">
        <f>IF(N326="sníž. přenesená",J326,0)</f>
        <v>0</v>
      </c>
      <c r="BI326" s="231">
        <f>IF(N326="nulová",J326,0)</f>
        <v>0</v>
      </c>
      <c r="BJ326" s="16" t="s">
        <v>80</v>
      </c>
      <c r="BK326" s="231">
        <f>ROUND(I326*H326,2)</f>
        <v>0</v>
      </c>
      <c r="BL326" s="16" t="s">
        <v>121</v>
      </c>
      <c r="BM326" s="230" t="s">
        <v>185</v>
      </c>
    </row>
    <row r="327" s="2" customFormat="1">
      <c r="A327" s="37"/>
      <c r="B327" s="38"/>
      <c r="C327" s="39"/>
      <c r="D327" s="232" t="s">
        <v>130</v>
      </c>
      <c r="E327" s="39"/>
      <c r="F327" s="233" t="s">
        <v>510</v>
      </c>
      <c r="G327" s="39"/>
      <c r="H327" s="39"/>
      <c r="I327" s="234"/>
      <c r="J327" s="39"/>
      <c r="K327" s="39"/>
      <c r="L327" s="43"/>
      <c r="M327" s="235"/>
      <c r="N327" s="236"/>
      <c r="O327" s="90"/>
      <c r="P327" s="90"/>
      <c r="Q327" s="90"/>
      <c r="R327" s="90"/>
      <c r="S327" s="90"/>
      <c r="T327" s="91"/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  <c r="AE327" s="37"/>
      <c r="AT327" s="16" t="s">
        <v>130</v>
      </c>
      <c r="AU327" s="16" t="s">
        <v>125</v>
      </c>
    </row>
    <row r="328" s="13" customFormat="1">
      <c r="A328" s="13"/>
      <c r="B328" s="237"/>
      <c r="C328" s="238"/>
      <c r="D328" s="232" t="s">
        <v>145</v>
      </c>
      <c r="E328" s="239" t="s">
        <v>1</v>
      </c>
      <c r="F328" s="240" t="s">
        <v>548</v>
      </c>
      <c r="G328" s="238"/>
      <c r="H328" s="241">
        <v>355.60000000000002</v>
      </c>
      <c r="I328" s="242"/>
      <c r="J328" s="238"/>
      <c r="K328" s="238"/>
      <c r="L328" s="243"/>
      <c r="M328" s="244"/>
      <c r="N328" s="245"/>
      <c r="O328" s="245"/>
      <c r="P328" s="245"/>
      <c r="Q328" s="245"/>
      <c r="R328" s="245"/>
      <c r="S328" s="245"/>
      <c r="T328" s="246"/>
      <c r="U328" s="13"/>
      <c r="V328" s="13"/>
      <c r="W328" s="13"/>
      <c r="X328" s="13"/>
      <c r="Y328" s="13"/>
      <c r="Z328" s="13"/>
      <c r="AA328" s="13"/>
      <c r="AB328" s="13"/>
      <c r="AC328" s="13"/>
      <c r="AD328" s="13"/>
      <c r="AE328" s="13"/>
      <c r="AT328" s="247" t="s">
        <v>145</v>
      </c>
      <c r="AU328" s="247" t="s">
        <v>125</v>
      </c>
      <c r="AV328" s="13" t="s">
        <v>82</v>
      </c>
      <c r="AW328" s="13" t="s">
        <v>31</v>
      </c>
      <c r="AX328" s="13" t="s">
        <v>73</v>
      </c>
      <c r="AY328" s="247" t="s">
        <v>122</v>
      </c>
    </row>
    <row r="329" s="14" customFormat="1">
      <c r="A329" s="14"/>
      <c r="B329" s="248"/>
      <c r="C329" s="249"/>
      <c r="D329" s="232" t="s">
        <v>145</v>
      </c>
      <c r="E329" s="250" t="s">
        <v>1</v>
      </c>
      <c r="F329" s="251" t="s">
        <v>147</v>
      </c>
      <c r="G329" s="249"/>
      <c r="H329" s="252">
        <v>355.60000000000002</v>
      </c>
      <c r="I329" s="253"/>
      <c r="J329" s="249"/>
      <c r="K329" s="249"/>
      <c r="L329" s="254"/>
      <c r="M329" s="255"/>
      <c r="N329" s="256"/>
      <c r="O329" s="256"/>
      <c r="P329" s="256"/>
      <c r="Q329" s="256"/>
      <c r="R329" s="256"/>
      <c r="S329" s="256"/>
      <c r="T329" s="257"/>
      <c r="U329" s="14"/>
      <c r="V329" s="14"/>
      <c r="W329" s="14"/>
      <c r="X329" s="14"/>
      <c r="Y329" s="14"/>
      <c r="Z329" s="14"/>
      <c r="AA329" s="14"/>
      <c r="AB329" s="14"/>
      <c r="AC329" s="14"/>
      <c r="AD329" s="14"/>
      <c r="AE329" s="14"/>
      <c r="AT329" s="258" t="s">
        <v>145</v>
      </c>
      <c r="AU329" s="258" t="s">
        <v>125</v>
      </c>
      <c r="AV329" s="14" t="s">
        <v>121</v>
      </c>
      <c r="AW329" s="14" t="s">
        <v>31</v>
      </c>
      <c r="AX329" s="14" t="s">
        <v>80</v>
      </c>
      <c r="AY329" s="258" t="s">
        <v>122</v>
      </c>
    </row>
    <row r="330" s="12" customFormat="1" ht="20.88" customHeight="1">
      <c r="A330" s="12"/>
      <c r="B330" s="202"/>
      <c r="C330" s="203"/>
      <c r="D330" s="204" t="s">
        <v>72</v>
      </c>
      <c r="E330" s="216" t="s">
        <v>282</v>
      </c>
      <c r="F330" s="216" t="s">
        <v>512</v>
      </c>
      <c r="G330" s="203"/>
      <c r="H330" s="203"/>
      <c r="I330" s="206"/>
      <c r="J330" s="217">
        <f>BK330</f>
        <v>0</v>
      </c>
      <c r="K330" s="203"/>
      <c r="L330" s="208"/>
      <c r="M330" s="209"/>
      <c r="N330" s="210"/>
      <c r="O330" s="210"/>
      <c r="P330" s="211">
        <f>SUM(P331:P334)</f>
        <v>0</v>
      </c>
      <c r="Q330" s="210"/>
      <c r="R330" s="211">
        <f>SUM(R331:R334)</f>
        <v>0</v>
      </c>
      <c r="S330" s="210"/>
      <c r="T330" s="212">
        <f>SUM(T331:T334)</f>
        <v>0</v>
      </c>
      <c r="U330" s="12"/>
      <c r="V330" s="12"/>
      <c r="W330" s="12"/>
      <c r="X330" s="12"/>
      <c r="Y330" s="12"/>
      <c r="Z330" s="12"/>
      <c r="AA330" s="12"/>
      <c r="AB330" s="12"/>
      <c r="AC330" s="12"/>
      <c r="AD330" s="12"/>
      <c r="AE330" s="12"/>
      <c r="AR330" s="213" t="s">
        <v>80</v>
      </c>
      <c r="AT330" s="214" t="s">
        <v>72</v>
      </c>
      <c r="AU330" s="214" t="s">
        <v>82</v>
      </c>
      <c r="AY330" s="213" t="s">
        <v>122</v>
      </c>
      <c r="BK330" s="215">
        <f>SUM(BK331:BK334)</f>
        <v>0</v>
      </c>
    </row>
    <row r="331" s="2" customFormat="1" ht="24.15" customHeight="1">
      <c r="A331" s="37"/>
      <c r="B331" s="38"/>
      <c r="C331" s="218" t="s">
        <v>494</v>
      </c>
      <c r="D331" s="218" t="s">
        <v>126</v>
      </c>
      <c r="E331" s="219" t="s">
        <v>514</v>
      </c>
      <c r="F331" s="220" t="s">
        <v>515</v>
      </c>
      <c r="G331" s="221" t="s">
        <v>132</v>
      </c>
      <c r="H331" s="222">
        <v>308</v>
      </c>
      <c r="I331" s="223"/>
      <c r="J331" s="224">
        <f>ROUND(I331*H331,2)</f>
        <v>0</v>
      </c>
      <c r="K331" s="225"/>
      <c r="L331" s="43"/>
      <c r="M331" s="226" t="s">
        <v>1</v>
      </c>
      <c r="N331" s="227" t="s">
        <v>38</v>
      </c>
      <c r="O331" s="90"/>
      <c r="P331" s="228">
        <f>O331*H331</f>
        <v>0</v>
      </c>
      <c r="Q331" s="228">
        <v>0</v>
      </c>
      <c r="R331" s="228">
        <f>Q331*H331</f>
        <v>0</v>
      </c>
      <c r="S331" s="228">
        <v>0</v>
      </c>
      <c r="T331" s="229">
        <f>S331*H331</f>
        <v>0</v>
      </c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  <c r="AE331" s="37"/>
      <c r="AR331" s="230" t="s">
        <v>121</v>
      </c>
      <c r="AT331" s="230" t="s">
        <v>126</v>
      </c>
      <c r="AU331" s="230" t="s">
        <v>125</v>
      </c>
      <c r="AY331" s="16" t="s">
        <v>122</v>
      </c>
      <c r="BE331" s="231">
        <f>IF(N331="základní",J331,0)</f>
        <v>0</v>
      </c>
      <c r="BF331" s="231">
        <f>IF(N331="snížená",J331,0)</f>
        <v>0</v>
      </c>
      <c r="BG331" s="231">
        <f>IF(N331="zákl. přenesená",J331,0)</f>
        <v>0</v>
      </c>
      <c r="BH331" s="231">
        <f>IF(N331="sníž. přenesená",J331,0)</f>
        <v>0</v>
      </c>
      <c r="BI331" s="231">
        <f>IF(N331="nulová",J331,0)</f>
        <v>0</v>
      </c>
      <c r="BJ331" s="16" t="s">
        <v>80</v>
      </c>
      <c r="BK331" s="231">
        <f>ROUND(I331*H331,2)</f>
        <v>0</v>
      </c>
      <c r="BL331" s="16" t="s">
        <v>121</v>
      </c>
      <c r="BM331" s="230" t="s">
        <v>412</v>
      </c>
    </row>
    <row r="332" s="2" customFormat="1">
      <c r="A332" s="37"/>
      <c r="B332" s="38"/>
      <c r="C332" s="39"/>
      <c r="D332" s="232" t="s">
        <v>130</v>
      </c>
      <c r="E332" s="39"/>
      <c r="F332" s="233" t="s">
        <v>515</v>
      </c>
      <c r="G332" s="39"/>
      <c r="H332" s="39"/>
      <c r="I332" s="234"/>
      <c r="J332" s="39"/>
      <c r="K332" s="39"/>
      <c r="L332" s="43"/>
      <c r="M332" s="235"/>
      <c r="N332" s="236"/>
      <c r="O332" s="90"/>
      <c r="P332" s="90"/>
      <c r="Q332" s="90"/>
      <c r="R332" s="90"/>
      <c r="S332" s="90"/>
      <c r="T332" s="91"/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  <c r="AE332" s="37"/>
      <c r="AT332" s="16" t="s">
        <v>130</v>
      </c>
      <c r="AU332" s="16" t="s">
        <v>125</v>
      </c>
    </row>
    <row r="333" s="13" customFormat="1">
      <c r="A333" s="13"/>
      <c r="B333" s="237"/>
      <c r="C333" s="238"/>
      <c r="D333" s="232" t="s">
        <v>145</v>
      </c>
      <c r="E333" s="239" t="s">
        <v>1</v>
      </c>
      <c r="F333" s="240" t="s">
        <v>574</v>
      </c>
      <c r="G333" s="238"/>
      <c r="H333" s="241">
        <v>308</v>
      </c>
      <c r="I333" s="242"/>
      <c r="J333" s="238"/>
      <c r="K333" s="238"/>
      <c r="L333" s="243"/>
      <c r="M333" s="244"/>
      <c r="N333" s="245"/>
      <c r="O333" s="245"/>
      <c r="P333" s="245"/>
      <c r="Q333" s="245"/>
      <c r="R333" s="245"/>
      <c r="S333" s="245"/>
      <c r="T333" s="246"/>
      <c r="U333" s="13"/>
      <c r="V333" s="13"/>
      <c r="W333" s="13"/>
      <c r="X333" s="13"/>
      <c r="Y333" s="13"/>
      <c r="Z333" s="13"/>
      <c r="AA333" s="13"/>
      <c r="AB333" s="13"/>
      <c r="AC333" s="13"/>
      <c r="AD333" s="13"/>
      <c r="AE333" s="13"/>
      <c r="AT333" s="247" t="s">
        <v>145</v>
      </c>
      <c r="AU333" s="247" t="s">
        <v>125</v>
      </c>
      <c r="AV333" s="13" t="s">
        <v>82</v>
      </c>
      <c r="AW333" s="13" t="s">
        <v>31</v>
      </c>
      <c r="AX333" s="13" t="s">
        <v>73</v>
      </c>
      <c r="AY333" s="247" t="s">
        <v>122</v>
      </c>
    </row>
    <row r="334" s="14" customFormat="1">
      <c r="A334" s="14"/>
      <c r="B334" s="248"/>
      <c r="C334" s="249"/>
      <c r="D334" s="232" t="s">
        <v>145</v>
      </c>
      <c r="E334" s="250" t="s">
        <v>1</v>
      </c>
      <c r="F334" s="251" t="s">
        <v>147</v>
      </c>
      <c r="G334" s="249"/>
      <c r="H334" s="252">
        <v>308</v>
      </c>
      <c r="I334" s="253"/>
      <c r="J334" s="249"/>
      <c r="K334" s="249"/>
      <c r="L334" s="254"/>
      <c r="M334" s="255"/>
      <c r="N334" s="256"/>
      <c r="O334" s="256"/>
      <c r="P334" s="256"/>
      <c r="Q334" s="256"/>
      <c r="R334" s="256"/>
      <c r="S334" s="256"/>
      <c r="T334" s="257"/>
      <c r="U334" s="14"/>
      <c r="V334" s="14"/>
      <c r="W334" s="14"/>
      <c r="X334" s="14"/>
      <c r="Y334" s="14"/>
      <c r="Z334" s="14"/>
      <c r="AA334" s="14"/>
      <c r="AB334" s="14"/>
      <c r="AC334" s="14"/>
      <c r="AD334" s="14"/>
      <c r="AE334" s="14"/>
      <c r="AT334" s="258" t="s">
        <v>145</v>
      </c>
      <c r="AU334" s="258" t="s">
        <v>125</v>
      </c>
      <c r="AV334" s="14" t="s">
        <v>121</v>
      </c>
      <c r="AW334" s="14" t="s">
        <v>31</v>
      </c>
      <c r="AX334" s="14" t="s">
        <v>80</v>
      </c>
      <c r="AY334" s="258" t="s">
        <v>122</v>
      </c>
    </row>
    <row r="335" s="12" customFormat="1" ht="20.88" customHeight="1">
      <c r="A335" s="12"/>
      <c r="B335" s="202"/>
      <c r="C335" s="203"/>
      <c r="D335" s="204" t="s">
        <v>72</v>
      </c>
      <c r="E335" s="216" t="s">
        <v>518</v>
      </c>
      <c r="F335" s="216" t="s">
        <v>519</v>
      </c>
      <c r="G335" s="203"/>
      <c r="H335" s="203"/>
      <c r="I335" s="206"/>
      <c r="J335" s="217">
        <f>BK335</f>
        <v>0</v>
      </c>
      <c r="K335" s="203"/>
      <c r="L335" s="208"/>
      <c r="M335" s="209"/>
      <c r="N335" s="210"/>
      <c r="O335" s="210"/>
      <c r="P335" s="211">
        <f>SUM(P336:P341)</f>
        <v>0</v>
      </c>
      <c r="Q335" s="210"/>
      <c r="R335" s="211">
        <f>SUM(R336:R341)</f>
        <v>0</v>
      </c>
      <c r="S335" s="210"/>
      <c r="T335" s="212">
        <f>SUM(T336:T341)</f>
        <v>0</v>
      </c>
      <c r="U335" s="12"/>
      <c r="V335" s="12"/>
      <c r="W335" s="12"/>
      <c r="X335" s="12"/>
      <c r="Y335" s="12"/>
      <c r="Z335" s="12"/>
      <c r="AA335" s="12"/>
      <c r="AB335" s="12"/>
      <c r="AC335" s="12"/>
      <c r="AD335" s="12"/>
      <c r="AE335" s="12"/>
      <c r="AR335" s="213" t="s">
        <v>80</v>
      </c>
      <c r="AT335" s="214" t="s">
        <v>72</v>
      </c>
      <c r="AU335" s="214" t="s">
        <v>82</v>
      </c>
      <c r="AY335" s="213" t="s">
        <v>122</v>
      </c>
      <c r="BK335" s="215">
        <f>SUM(BK336:BK341)</f>
        <v>0</v>
      </c>
    </row>
    <row r="336" s="2" customFormat="1" ht="37.8" customHeight="1">
      <c r="A336" s="37"/>
      <c r="B336" s="38"/>
      <c r="C336" s="218" t="s">
        <v>341</v>
      </c>
      <c r="D336" s="218" t="s">
        <v>126</v>
      </c>
      <c r="E336" s="219" t="s">
        <v>521</v>
      </c>
      <c r="F336" s="220" t="s">
        <v>522</v>
      </c>
      <c r="G336" s="221" t="s">
        <v>255</v>
      </c>
      <c r="H336" s="222">
        <v>149.59200000000001</v>
      </c>
      <c r="I336" s="223"/>
      <c r="J336" s="224">
        <f>ROUND(I336*H336,2)</f>
        <v>0</v>
      </c>
      <c r="K336" s="225"/>
      <c r="L336" s="43"/>
      <c r="M336" s="226" t="s">
        <v>1</v>
      </c>
      <c r="N336" s="227" t="s">
        <v>38</v>
      </c>
      <c r="O336" s="90"/>
      <c r="P336" s="228">
        <f>O336*H336</f>
        <v>0</v>
      </c>
      <c r="Q336" s="228">
        <v>0</v>
      </c>
      <c r="R336" s="228">
        <f>Q336*H336</f>
        <v>0</v>
      </c>
      <c r="S336" s="228">
        <v>0</v>
      </c>
      <c r="T336" s="229">
        <f>S336*H336</f>
        <v>0</v>
      </c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  <c r="AE336" s="37"/>
      <c r="AR336" s="230" t="s">
        <v>121</v>
      </c>
      <c r="AT336" s="230" t="s">
        <v>126</v>
      </c>
      <c r="AU336" s="230" t="s">
        <v>125</v>
      </c>
      <c r="AY336" s="16" t="s">
        <v>122</v>
      </c>
      <c r="BE336" s="231">
        <f>IF(N336="základní",J336,0)</f>
        <v>0</v>
      </c>
      <c r="BF336" s="231">
        <f>IF(N336="snížená",J336,0)</f>
        <v>0</v>
      </c>
      <c r="BG336" s="231">
        <f>IF(N336="zákl. přenesená",J336,0)</f>
        <v>0</v>
      </c>
      <c r="BH336" s="231">
        <f>IF(N336="sníž. přenesená",J336,0)</f>
        <v>0</v>
      </c>
      <c r="BI336" s="231">
        <f>IF(N336="nulová",J336,0)</f>
        <v>0</v>
      </c>
      <c r="BJ336" s="16" t="s">
        <v>80</v>
      </c>
      <c r="BK336" s="231">
        <f>ROUND(I336*H336,2)</f>
        <v>0</v>
      </c>
      <c r="BL336" s="16" t="s">
        <v>121</v>
      </c>
      <c r="BM336" s="230" t="s">
        <v>415</v>
      </c>
    </row>
    <row r="337" s="2" customFormat="1">
      <c r="A337" s="37"/>
      <c r="B337" s="38"/>
      <c r="C337" s="39"/>
      <c r="D337" s="232" t="s">
        <v>130</v>
      </c>
      <c r="E337" s="39"/>
      <c r="F337" s="233" t="s">
        <v>522</v>
      </c>
      <c r="G337" s="39"/>
      <c r="H337" s="39"/>
      <c r="I337" s="234"/>
      <c r="J337" s="39"/>
      <c r="K337" s="39"/>
      <c r="L337" s="43"/>
      <c r="M337" s="235"/>
      <c r="N337" s="236"/>
      <c r="O337" s="90"/>
      <c r="P337" s="90"/>
      <c r="Q337" s="90"/>
      <c r="R337" s="90"/>
      <c r="S337" s="90"/>
      <c r="T337" s="91"/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  <c r="AE337" s="37"/>
      <c r="AT337" s="16" t="s">
        <v>130</v>
      </c>
      <c r="AU337" s="16" t="s">
        <v>125</v>
      </c>
    </row>
    <row r="338" s="2" customFormat="1" ht="37.8" customHeight="1">
      <c r="A338" s="37"/>
      <c r="B338" s="38"/>
      <c r="C338" s="218" t="s">
        <v>207</v>
      </c>
      <c r="D338" s="218" t="s">
        <v>126</v>
      </c>
      <c r="E338" s="219" t="s">
        <v>524</v>
      </c>
      <c r="F338" s="220" t="s">
        <v>525</v>
      </c>
      <c r="G338" s="221" t="s">
        <v>255</v>
      </c>
      <c r="H338" s="222">
        <v>818.88599999999997</v>
      </c>
      <c r="I338" s="223"/>
      <c r="J338" s="224">
        <f>ROUND(I338*H338,2)</f>
        <v>0</v>
      </c>
      <c r="K338" s="225"/>
      <c r="L338" s="43"/>
      <c r="M338" s="226" t="s">
        <v>1</v>
      </c>
      <c r="N338" s="227" t="s">
        <v>38</v>
      </c>
      <c r="O338" s="90"/>
      <c r="P338" s="228">
        <f>O338*H338</f>
        <v>0</v>
      </c>
      <c r="Q338" s="228">
        <v>0</v>
      </c>
      <c r="R338" s="228">
        <f>Q338*H338</f>
        <v>0</v>
      </c>
      <c r="S338" s="228">
        <v>0</v>
      </c>
      <c r="T338" s="229">
        <f>S338*H338</f>
        <v>0</v>
      </c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  <c r="AE338" s="37"/>
      <c r="AR338" s="230" t="s">
        <v>121</v>
      </c>
      <c r="AT338" s="230" t="s">
        <v>126</v>
      </c>
      <c r="AU338" s="230" t="s">
        <v>125</v>
      </c>
      <c r="AY338" s="16" t="s">
        <v>122</v>
      </c>
      <c r="BE338" s="231">
        <f>IF(N338="základní",J338,0)</f>
        <v>0</v>
      </c>
      <c r="BF338" s="231">
        <f>IF(N338="snížená",J338,0)</f>
        <v>0</v>
      </c>
      <c r="BG338" s="231">
        <f>IF(N338="zákl. přenesená",J338,0)</f>
        <v>0</v>
      </c>
      <c r="BH338" s="231">
        <f>IF(N338="sníž. přenesená",J338,0)</f>
        <v>0</v>
      </c>
      <c r="BI338" s="231">
        <f>IF(N338="nulová",J338,0)</f>
        <v>0</v>
      </c>
      <c r="BJ338" s="16" t="s">
        <v>80</v>
      </c>
      <c r="BK338" s="231">
        <f>ROUND(I338*H338,2)</f>
        <v>0</v>
      </c>
      <c r="BL338" s="16" t="s">
        <v>121</v>
      </c>
      <c r="BM338" s="230" t="s">
        <v>419</v>
      </c>
    </row>
    <row r="339" s="2" customFormat="1">
      <c r="A339" s="37"/>
      <c r="B339" s="38"/>
      <c r="C339" s="39"/>
      <c r="D339" s="232" t="s">
        <v>130</v>
      </c>
      <c r="E339" s="39"/>
      <c r="F339" s="233" t="s">
        <v>525</v>
      </c>
      <c r="G339" s="39"/>
      <c r="H339" s="39"/>
      <c r="I339" s="234"/>
      <c r="J339" s="39"/>
      <c r="K339" s="39"/>
      <c r="L339" s="43"/>
      <c r="M339" s="235"/>
      <c r="N339" s="236"/>
      <c r="O339" s="90"/>
      <c r="P339" s="90"/>
      <c r="Q339" s="90"/>
      <c r="R339" s="90"/>
      <c r="S339" s="90"/>
      <c r="T339" s="91"/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  <c r="AE339" s="37"/>
      <c r="AT339" s="16" t="s">
        <v>130</v>
      </c>
      <c r="AU339" s="16" t="s">
        <v>125</v>
      </c>
    </row>
    <row r="340" s="13" customFormat="1">
      <c r="A340" s="13"/>
      <c r="B340" s="237"/>
      <c r="C340" s="238"/>
      <c r="D340" s="232" t="s">
        <v>145</v>
      </c>
      <c r="E340" s="239" t="s">
        <v>1</v>
      </c>
      <c r="F340" s="240" t="s">
        <v>583</v>
      </c>
      <c r="G340" s="238"/>
      <c r="H340" s="241">
        <v>818.88599999999997</v>
      </c>
      <c r="I340" s="242"/>
      <c r="J340" s="238"/>
      <c r="K340" s="238"/>
      <c r="L340" s="243"/>
      <c r="M340" s="244"/>
      <c r="N340" s="245"/>
      <c r="O340" s="245"/>
      <c r="P340" s="245"/>
      <c r="Q340" s="245"/>
      <c r="R340" s="245"/>
      <c r="S340" s="245"/>
      <c r="T340" s="246"/>
      <c r="U340" s="13"/>
      <c r="V340" s="13"/>
      <c r="W340" s="13"/>
      <c r="X340" s="13"/>
      <c r="Y340" s="13"/>
      <c r="Z340" s="13"/>
      <c r="AA340" s="13"/>
      <c r="AB340" s="13"/>
      <c r="AC340" s="13"/>
      <c r="AD340" s="13"/>
      <c r="AE340" s="13"/>
      <c r="AT340" s="247" t="s">
        <v>145</v>
      </c>
      <c r="AU340" s="247" t="s">
        <v>125</v>
      </c>
      <c r="AV340" s="13" t="s">
        <v>82</v>
      </c>
      <c r="AW340" s="13" t="s">
        <v>31</v>
      </c>
      <c r="AX340" s="13" t="s">
        <v>73</v>
      </c>
      <c r="AY340" s="247" t="s">
        <v>122</v>
      </c>
    </row>
    <row r="341" s="14" customFormat="1">
      <c r="A341" s="14"/>
      <c r="B341" s="248"/>
      <c r="C341" s="249"/>
      <c r="D341" s="232" t="s">
        <v>145</v>
      </c>
      <c r="E341" s="250" t="s">
        <v>1</v>
      </c>
      <c r="F341" s="251" t="s">
        <v>147</v>
      </c>
      <c r="G341" s="249"/>
      <c r="H341" s="252">
        <v>818.88599999999997</v>
      </c>
      <c r="I341" s="253"/>
      <c r="J341" s="249"/>
      <c r="K341" s="249"/>
      <c r="L341" s="254"/>
      <c r="M341" s="255"/>
      <c r="N341" s="256"/>
      <c r="O341" s="256"/>
      <c r="P341" s="256"/>
      <c r="Q341" s="256"/>
      <c r="R341" s="256"/>
      <c r="S341" s="256"/>
      <c r="T341" s="257"/>
      <c r="U341" s="14"/>
      <c r="V341" s="14"/>
      <c r="W341" s="14"/>
      <c r="X341" s="14"/>
      <c r="Y341" s="14"/>
      <c r="Z341" s="14"/>
      <c r="AA341" s="14"/>
      <c r="AB341" s="14"/>
      <c r="AC341" s="14"/>
      <c r="AD341" s="14"/>
      <c r="AE341" s="14"/>
      <c r="AT341" s="258" t="s">
        <v>145</v>
      </c>
      <c r="AU341" s="258" t="s">
        <v>125</v>
      </c>
      <c r="AV341" s="14" t="s">
        <v>121</v>
      </c>
      <c r="AW341" s="14" t="s">
        <v>31</v>
      </c>
      <c r="AX341" s="14" t="s">
        <v>80</v>
      </c>
      <c r="AY341" s="258" t="s">
        <v>122</v>
      </c>
    </row>
    <row r="342" s="12" customFormat="1" ht="20.88" customHeight="1">
      <c r="A342" s="12"/>
      <c r="B342" s="202"/>
      <c r="C342" s="203"/>
      <c r="D342" s="204" t="s">
        <v>72</v>
      </c>
      <c r="E342" s="216" t="s">
        <v>528</v>
      </c>
      <c r="F342" s="216" t="s">
        <v>529</v>
      </c>
      <c r="G342" s="203"/>
      <c r="H342" s="203"/>
      <c r="I342" s="206"/>
      <c r="J342" s="217">
        <f>BK342</f>
        <v>0</v>
      </c>
      <c r="K342" s="203"/>
      <c r="L342" s="208"/>
      <c r="M342" s="209"/>
      <c r="N342" s="210"/>
      <c r="O342" s="210"/>
      <c r="P342" s="211">
        <f>SUM(P343:P348)</f>
        <v>0</v>
      </c>
      <c r="Q342" s="210"/>
      <c r="R342" s="211">
        <f>SUM(R343:R348)</f>
        <v>0</v>
      </c>
      <c r="S342" s="210"/>
      <c r="T342" s="212">
        <f>SUM(T343:T348)</f>
        <v>0</v>
      </c>
      <c r="U342" s="12"/>
      <c r="V342" s="12"/>
      <c r="W342" s="12"/>
      <c r="X342" s="12"/>
      <c r="Y342" s="12"/>
      <c r="Z342" s="12"/>
      <c r="AA342" s="12"/>
      <c r="AB342" s="12"/>
      <c r="AC342" s="12"/>
      <c r="AD342" s="12"/>
      <c r="AE342" s="12"/>
      <c r="AR342" s="213" t="s">
        <v>80</v>
      </c>
      <c r="AT342" s="214" t="s">
        <v>72</v>
      </c>
      <c r="AU342" s="214" t="s">
        <v>82</v>
      </c>
      <c r="AY342" s="213" t="s">
        <v>122</v>
      </c>
      <c r="BK342" s="215">
        <f>SUM(BK343:BK348)</f>
        <v>0</v>
      </c>
    </row>
    <row r="343" s="2" customFormat="1" ht="44.25" customHeight="1">
      <c r="A343" s="37"/>
      <c r="B343" s="38"/>
      <c r="C343" s="218" t="s">
        <v>334</v>
      </c>
      <c r="D343" s="218" t="s">
        <v>126</v>
      </c>
      <c r="E343" s="219" t="s">
        <v>531</v>
      </c>
      <c r="F343" s="220" t="s">
        <v>532</v>
      </c>
      <c r="G343" s="221" t="s">
        <v>255</v>
      </c>
      <c r="H343" s="222">
        <v>152.44</v>
      </c>
      <c r="I343" s="223"/>
      <c r="J343" s="224">
        <f>ROUND(I343*H343,2)</f>
        <v>0</v>
      </c>
      <c r="K343" s="225"/>
      <c r="L343" s="43"/>
      <c r="M343" s="226" t="s">
        <v>1</v>
      </c>
      <c r="N343" s="227" t="s">
        <v>38</v>
      </c>
      <c r="O343" s="90"/>
      <c r="P343" s="228">
        <f>O343*H343</f>
        <v>0</v>
      </c>
      <c r="Q343" s="228">
        <v>0</v>
      </c>
      <c r="R343" s="228">
        <f>Q343*H343</f>
        <v>0</v>
      </c>
      <c r="S343" s="228">
        <v>0</v>
      </c>
      <c r="T343" s="229">
        <f>S343*H343</f>
        <v>0</v>
      </c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  <c r="AE343" s="37"/>
      <c r="AR343" s="230" t="s">
        <v>121</v>
      </c>
      <c r="AT343" s="230" t="s">
        <v>126</v>
      </c>
      <c r="AU343" s="230" t="s">
        <v>125</v>
      </c>
      <c r="AY343" s="16" t="s">
        <v>122</v>
      </c>
      <c r="BE343" s="231">
        <f>IF(N343="základní",J343,0)</f>
        <v>0</v>
      </c>
      <c r="BF343" s="231">
        <f>IF(N343="snížená",J343,0)</f>
        <v>0</v>
      </c>
      <c r="BG343" s="231">
        <f>IF(N343="zákl. přenesená",J343,0)</f>
        <v>0</v>
      </c>
      <c r="BH343" s="231">
        <f>IF(N343="sníž. přenesená",J343,0)</f>
        <v>0</v>
      </c>
      <c r="BI343" s="231">
        <f>IF(N343="nulová",J343,0)</f>
        <v>0</v>
      </c>
      <c r="BJ343" s="16" t="s">
        <v>80</v>
      </c>
      <c r="BK343" s="231">
        <f>ROUND(I343*H343,2)</f>
        <v>0</v>
      </c>
      <c r="BL343" s="16" t="s">
        <v>121</v>
      </c>
      <c r="BM343" s="230" t="s">
        <v>422</v>
      </c>
    </row>
    <row r="344" s="2" customFormat="1">
      <c r="A344" s="37"/>
      <c r="B344" s="38"/>
      <c r="C344" s="39"/>
      <c r="D344" s="232" t="s">
        <v>130</v>
      </c>
      <c r="E344" s="39"/>
      <c r="F344" s="233" t="s">
        <v>532</v>
      </c>
      <c r="G344" s="39"/>
      <c r="H344" s="39"/>
      <c r="I344" s="234"/>
      <c r="J344" s="39"/>
      <c r="K344" s="39"/>
      <c r="L344" s="43"/>
      <c r="M344" s="235"/>
      <c r="N344" s="236"/>
      <c r="O344" s="90"/>
      <c r="P344" s="90"/>
      <c r="Q344" s="90"/>
      <c r="R344" s="90"/>
      <c r="S344" s="90"/>
      <c r="T344" s="91"/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  <c r="AE344" s="37"/>
      <c r="AT344" s="16" t="s">
        <v>130</v>
      </c>
      <c r="AU344" s="16" t="s">
        <v>125</v>
      </c>
    </row>
    <row r="345" s="13" customFormat="1">
      <c r="A345" s="13"/>
      <c r="B345" s="237"/>
      <c r="C345" s="238"/>
      <c r="D345" s="232" t="s">
        <v>145</v>
      </c>
      <c r="E345" s="239" t="s">
        <v>1</v>
      </c>
      <c r="F345" s="240" t="s">
        <v>584</v>
      </c>
      <c r="G345" s="238"/>
      <c r="H345" s="241">
        <v>152.44</v>
      </c>
      <c r="I345" s="242"/>
      <c r="J345" s="238"/>
      <c r="K345" s="238"/>
      <c r="L345" s="243"/>
      <c r="M345" s="244"/>
      <c r="N345" s="245"/>
      <c r="O345" s="245"/>
      <c r="P345" s="245"/>
      <c r="Q345" s="245"/>
      <c r="R345" s="245"/>
      <c r="S345" s="245"/>
      <c r="T345" s="246"/>
      <c r="U345" s="13"/>
      <c r="V345" s="13"/>
      <c r="W345" s="13"/>
      <c r="X345" s="13"/>
      <c r="Y345" s="13"/>
      <c r="Z345" s="13"/>
      <c r="AA345" s="13"/>
      <c r="AB345" s="13"/>
      <c r="AC345" s="13"/>
      <c r="AD345" s="13"/>
      <c r="AE345" s="13"/>
      <c r="AT345" s="247" t="s">
        <v>145</v>
      </c>
      <c r="AU345" s="247" t="s">
        <v>125</v>
      </c>
      <c r="AV345" s="13" t="s">
        <v>82</v>
      </c>
      <c r="AW345" s="13" t="s">
        <v>31</v>
      </c>
      <c r="AX345" s="13" t="s">
        <v>73</v>
      </c>
      <c r="AY345" s="247" t="s">
        <v>122</v>
      </c>
    </row>
    <row r="346" s="14" customFormat="1">
      <c r="A346" s="14"/>
      <c r="B346" s="248"/>
      <c r="C346" s="249"/>
      <c r="D346" s="232" t="s">
        <v>145</v>
      </c>
      <c r="E346" s="250" t="s">
        <v>1</v>
      </c>
      <c r="F346" s="251" t="s">
        <v>147</v>
      </c>
      <c r="G346" s="249"/>
      <c r="H346" s="252">
        <v>152.44</v>
      </c>
      <c r="I346" s="253"/>
      <c r="J346" s="249"/>
      <c r="K346" s="249"/>
      <c r="L346" s="254"/>
      <c r="M346" s="255"/>
      <c r="N346" s="256"/>
      <c r="O346" s="256"/>
      <c r="P346" s="256"/>
      <c r="Q346" s="256"/>
      <c r="R346" s="256"/>
      <c r="S346" s="256"/>
      <c r="T346" s="257"/>
      <c r="U346" s="14"/>
      <c r="V346" s="14"/>
      <c r="W346" s="14"/>
      <c r="X346" s="14"/>
      <c r="Y346" s="14"/>
      <c r="Z346" s="14"/>
      <c r="AA346" s="14"/>
      <c r="AB346" s="14"/>
      <c r="AC346" s="14"/>
      <c r="AD346" s="14"/>
      <c r="AE346" s="14"/>
      <c r="AT346" s="258" t="s">
        <v>145</v>
      </c>
      <c r="AU346" s="258" t="s">
        <v>125</v>
      </c>
      <c r="AV346" s="14" t="s">
        <v>121</v>
      </c>
      <c r="AW346" s="14" t="s">
        <v>31</v>
      </c>
      <c r="AX346" s="14" t="s">
        <v>80</v>
      </c>
      <c r="AY346" s="258" t="s">
        <v>122</v>
      </c>
    </row>
    <row r="347" s="2" customFormat="1" ht="49.05" customHeight="1">
      <c r="A347" s="37"/>
      <c r="B347" s="38"/>
      <c r="C347" s="218" t="s">
        <v>342</v>
      </c>
      <c r="D347" s="218" t="s">
        <v>126</v>
      </c>
      <c r="E347" s="219" t="s">
        <v>534</v>
      </c>
      <c r="F347" s="220" t="s">
        <v>535</v>
      </c>
      <c r="G347" s="221" t="s">
        <v>255</v>
      </c>
      <c r="H347" s="222">
        <v>219.51300000000001</v>
      </c>
      <c r="I347" s="223"/>
      <c r="J347" s="224">
        <f>ROUND(I347*H347,2)</f>
        <v>0</v>
      </c>
      <c r="K347" s="225"/>
      <c r="L347" s="43"/>
      <c r="M347" s="226" t="s">
        <v>1</v>
      </c>
      <c r="N347" s="227" t="s">
        <v>38</v>
      </c>
      <c r="O347" s="90"/>
      <c r="P347" s="228">
        <f>O347*H347</f>
        <v>0</v>
      </c>
      <c r="Q347" s="228">
        <v>0</v>
      </c>
      <c r="R347" s="228">
        <f>Q347*H347</f>
        <v>0</v>
      </c>
      <c r="S347" s="228">
        <v>0</v>
      </c>
      <c r="T347" s="229">
        <f>S347*H347</f>
        <v>0</v>
      </c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  <c r="AE347" s="37"/>
      <c r="AR347" s="230" t="s">
        <v>121</v>
      </c>
      <c r="AT347" s="230" t="s">
        <v>126</v>
      </c>
      <c r="AU347" s="230" t="s">
        <v>125</v>
      </c>
      <c r="AY347" s="16" t="s">
        <v>122</v>
      </c>
      <c r="BE347" s="231">
        <f>IF(N347="základní",J347,0)</f>
        <v>0</v>
      </c>
      <c r="BF347" s="231">
        <f>IF(N347="snížená",J347,0)</f>
        <v>0</v>
      </c>
      <c r="BG347" s="231">
        <f>IF(N347="zákl. přenesená",J347,0)</f>
        <v>0</v>
      </c>
      <c r="BH347" s="231">
        <f>IF(N347="sníž. přenesená",J347,0)</f>
        <v>0</v>
      </c>
      <c r="BI347" s="231">
        <f>IF(N347="nulová",J347,0)</f>
        <v>0</v>
      </c>
      <c r="BJ347" s="16" t="s">
        <v>80</v>
      </c>
      <c r="BK347" s="231">
        <f>ROUND(I347*H347,2)</f>
        <v>0</v>
      </c>
      <c r="BL347" s="16" t="s">
        <v>121</v>
      </c>
      <c r="BM347" s="230" t="s">
        <v>426</v>
      </c>
    </row>
    <row r="348" s="2" customFormat="1">
      <c r="A348" s="37"/>
      <c r="B348" s="38"/>
      <c r="C348" s="39"/>
      <c r="D348" s="232" t="s">
        <v>130</v>
      </c>
      <c r="E348" s="39"/>
      <c r="F348" s="233" t="s">
        <v>535</v>
      </c>
      <c r="G348" s="39"/>
      <c r="H348" s="39"/>
      <c r="I348" s="234"/>
      <c r="J348" s="39"/>
      <c r="K348" s="39"/>
      <c r="L348" s="43"/>
      <c r="M348" s="270"/>
      <c r="N348" s="271"/>
      <c r="O348" s="272"/>
      <c r="P348" s="272"/>
      <c r="Q348" s="272"/>
      <c r="R348" s="272"/>
      <c r="S348" s="272"/>
      <c r="T348" s="273"/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  <c r="AE348" s="37"/>
      <c r="AT348" s="16" t="s">
        <v>130</v>
      </c>
      <c r="AU348" s="16" t="s">
        <v>125</v>
      </c>
    </row>
    <row r="349" s="2" customFormat="1" ht="6.96" customHeight="1">
      <c r="A349" s="37"/>
      <c r="B349" s="65"/>
      <c r="C349" s="66"/>
      <c r="D349" s="66"/>
      <c r="E349" s="66"/>
      <c r="F349" s="66"/>
      <c r="G349" s="66"/>
      <c r="H349" s="66"/>
      <c r="I349" s="66"/>
      <c r="J349" s="66"/>
      <c r="K349" s="66"/>
      <c r="L349" s="43"/>
      <c r="M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  <c r="AE349" s="37"/>
    </row>
  </sheetData>
  <sheetProtection sheet="1" autoFilter="0" formatColumns="0" formatRows="0" objects="1" scenarios="1" spinCount="100000" saltValue="dCbXIPzpUdGiVRM/6naj4GiqQGN4jNGUQM/QsxBMYiN6+w8r0uDm/a4WsVOPukcO3T/eMDPTNJ0aEmRE2hRDkA==" hashValue="B92tg8WDs8cMe5bijf9eegS6srNRMyNRwSm7QYFbeByvOj7rj0QMPFZEV0bHkTso8qRBVYaBtOAAyltXJcfVOg==" algorithmName="SHA-512" password="CC35"/>
  <autoFilter ref="C126:K348"/>
  <mergeCells count="9">
    <mergeCell ref="E7:H7"/>
    <mergeCell ref="E9:H9"/>
    <mergeCell ref="E18:H18"/>
    <mergeCell ref="E27:H27"/>
    <mergeCell ref="E85:H85"/>
    <mergeCell ref="E87:H87"/>
    <mergeCell ref="E117:H117"/>
    <mergeCell ref="E119:H119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Petera Tomáš</dc:creator>
  <cp:lastModifiedBy>Petera Tomáš</cp:lastModifiedBy>
  <dcterms:created xsi:type="dcterms:W3CDTF">2024-08-12T14:38:30Z</dcterms:created>
  <dcterms:modified xsi:type="dcterms:W3CDTF">2024-08-12T14:38:36Z</dcterms:modified>
</cp:coreProperties>
</file>