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INVERA\osmi\spas\Dokumenty\ŠPÁS\AKCE\2 0 2 3\20 REKo veřejných WC\PD komplet\04 PD final\07 rozpočet a VV\FINAL upravený během výzvy\"/>
    </mc:Choice>
  </mc:AlternateContent>
  <bookViews>
    <workbookView xWindow="0" yWindow="0" windowWidth="28800" windowHeight="12435" activeTab="1"/>
  </bookViews>
  <sheets>
    <sheet name="Rekapitulace stavby" sheetId="1" r:id="rId1"/>
    <sheet name="01 - Stavební část" sheetId="2" r:id="rId2"/>
    <sheet name="02 - Zdravotně technické ..." sheetId="3" r:id="rId3"/>
    <sheet name="03 - Elektroinstalace" sheetId="4" r:id="rId4"/>
    <sheet name="VRN - Vedlejší a ostatní ..." sheetId="5" r:id="rId5"/>
    <sheet name="Seznam figur" sheetId="6" r:id="rId6"/>
    <sheet name="Pokyny pro vyplnění" sheetId="7" r:id="rId7"/>
  </sheets>
  <definedNames>
    <definedName name="_xlnm._FilterDatabase" localSheetId="1" hidden="1">'01 - Stavební část'!$C$98:$K$836</definedName>
    <definedName name="_xlnm._FilterDatabase" localSheetId="2" hidden="1">'02 - Zdravotně technické ...'!$C$92:$K$247</definedName>
    <definedName name="_xlnm._FilterDatabase" localSheetId="3" hidden="1">'03 - Elektroinstalace'!$C$83:$K$120</definedName>
    <definedName name="_xlnm._FilterDatabase" localSheetId="4" hidden="1">'VRN - Vedlejší a ostatní ...'!$C$82:$K$97</definedName>
    <definedName name="_xlnm.Print_Titles" localSheetId="1">'01 - Stavební část'!$98:$98</definedName>
    <definedName name="_xlnm.Print_Titles" localSheetId="2">'02 - Zdravotně technické ...'!$92:$92</definedName>
    <definedName name="_xlnm.Print_Titles" localSheetId="3">'03 - Elektroinstalace'!$83:$83</definedName>
    <definedName name="_xlnm.Print_Titles" localSheetId="0">'Rekapitulace stavby'!$52:$52</definedName>
    <definedName name="_xlnm.Print_Titles" localSheetId="5">'Seznam figur'!$9:$9</definedName>
    <definedName name="_xlnm.Print_Titles" localSheetId="4">'VRN - Vedlejší a ostatní ...'!$82:$82</definedName>
    <definedName name="_xlnm.Print_Area" localSheetId="1">'01 - Stavební část'!$C$4:$J$39,'01 - Stavební část'!$C$45:$J$80,'01 - Stavební část'!$C$86:$K$836</definedName>
    <definedName name="_xlnm.Print_Area" localSheetId="2">'02 - Zdravotně technické ...'!$C$4:$J$39,'02 - Zdravotně technické ...'!$C$45:$J$74,'02 - Zdravotně technické ...'!$C$80:$K$247</definedName>
    <definedName name="_xlnm.Print_Area" localSheetId="3">'03 - Elektroinstalace'!$C$4:$J$39,'03 - Elektroinstalace'!$C$45:$J$65,'03 - Elektroinstalace'!$C$71:$K$120</definedName>
    <definedName name="_xlnm.Print_Area" localSheetId="6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stavby'!$C$42:$AQ$59</definedName>
    <definedName name="_xlnm.Print_Area" localSheetId="5">'Seznam figur'!$C$4:$G$389</definedName>
    <definedName name="_xlnm.Print_Area" localSheetId="4">'VRN - Vedlejší a ostatní ...'!$C$4:$J$39,'VRN - Vedlejší a ostatní ...'!$C$45:$J$64,'VRN - Vedlejší a ostatní ...'!$C$70:$K$97</definedName>
  </definedNames>
  <calcPr calcId="152511"/>
</workbook>
</file>

<file path=xl/calcChain.xml><?xml version="1.0" encoding="utf-8"?>
<calcChain xmlns="http://schemas.openxmlformats.org/spreadsheetml/2006/main">
  <c r="D7" i="6" l="1"/>
  <c r="J37" i="5"/>
  <c r="J36" i="5"/>
  <c r="AY58" i="1"/>
  <c r="J35" i="5"/>
  <c r="AX58" i="1" s="1"/>
  <c r="BI96" i="5"/>
  <c r="BH96" i="5"/>
  <c r="BG96" i="5"/>
  <c r="BF96" i="5"/>
  <c r="T96" i="5"/>
  <c r="T95" i="5"/>
  <c r="R96" i="5"/>
  <c r="R95" i="5" s="1"/>
  <c r="P96" i="5"/>
  <c r="P95" i="5"/>
  <c r="BI93" i="5"/>
  <c r="BH93" i="5"/>
  <c r="BG93" i="5"/>
  <c r="BF93" i="5"/>
  <c r="T93" i="5"/>
  <c r="R93" i="5"/>
  <c r="P93" i="5"/>
  <c r="BI91" i="5"/>
  <c r="F37" i="5" s="1"/>
  <c r="BH91" i="5"/>
  <c r="BG91" i="5"/>
  <c r="BF91" i="5"/>
  <c r="T91" i="5"/>
  <c r="R91" i="5"/>
  <c r="P91" i="5"/>
  <c r="BI89" i="5"/>
  <c r="BH89" i="5"/>
  <c r="F36" i="5" s="1"/>
  <c r="BG89" i="5"/>
  <c r="BF89" i="5"/>
  <c r="T89" i="5"/>
  <c r="R89" i="5"/>
  <c r="P89" i="5"/>
  <c r="BI86" i="5"/>
  <c r="BH86" i="5"/>
  <c r="BG86" i="5"/>
  <c r="BF86" i="5"/>
  <c r="T86" i="5"/>
  <c r="T85" i="5"/>
  <c r="R86" i="5"/>
  <c r="R85" i="5" s="1"/>
  <c r="P86" i="5"/>
  <c r="P85" i="5"/>
  <c r="F77" i="5"/>
  <c r="E75" i="5"/>
  <c r="F52" i="5"/>
  <c r="E50" i="5"/>
  <c r="J24" i="5"/>
  <c r="E24" i="5"/>
  <c r="J80" i="5" s="1"/>
  <c r="J23" i="5"/>
  <c r="J21" i="5"/>
  <c r="E21" i="5"/>
  <c r="J79" i="5" s="1"/>
  <c r="J20" i="5"/>
  <c r="J18" i="5"/>
  <c r="E18" i="5"/>
  <c r="F80" i="5" s="1"/>
  <c r="J17" i="5"/>
  <c r="J15" i="5"/>
  <c r="E15" i="5"/>
  <c r="F79" i="5" s="1"/>
  <c r="J14" i="5"/>
  <c r="J12" i="5"/>
  <c r="J52" i="5" s="1"/>
  <c r="E7" i="5"/>
  <c r="E73" i="5"/>
  <c r="J37" i="4"/>
  <c r="J36" i="4"/>
  <c r="AY57" i="1" s="1"/>
  <c r="J35" i="4"/>
  <c r="AX57" i="1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6" i="4"/>
  <c r="BH116" i="4"/>
  <c r="BG116" i="4"/>
  <c r="BF116" i="4"/>
  <c r="T116" i="4"/>
  <c r="R116" i="4"/>
  <c r="P116" i="4"/>
  <c r="BI115" i="4"/>
  <c r="BH115" i="4"/>
  <c r="BG115" i="4"/>
  <c r="BF115" i="4"/>
  <c r="T115" i="4"/>
  <c r="R115" i="4"/>
  <c r="P115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2" i="4"/>
  <c r="BH112" i="4"/>
  <c r="BG112" i="4"/>
  <c r="BF112" i="4"/>
  <c r="T112" i="4"/>
  <c r="R112" i="4"/>
  <c r="P112" i="4"/>
  <c r="BI111" i="4"/>
  <c r="BH111" i="4"/>
  <c r="BG111" i="4"/>
  <c r="BF111" i="4"/>
  <c r="T111" i="4"/>
  <c r="R111" i="4"/>
  <c r="P111" i="4"/>
  <c r="BI109" i="4"/>
  <c r="BH109" i="4"/>
  <c r="BG109" i="4"/>
  <c r="BF109" i="4"/>
  <c r="T109" i="4"/>
  <c r="R109" i="4"/>
  <c r="P109" i="4"/>
  <c r="BI107" i="4"/>
  <c r="BH107" i="4"/>
  <c r="BG107" i="4"/>
  <c r="BF107" i="4"/>
  <c r="T107" i="4"/>
  <c r="R107" i="4"/>
  <c r="P107" i="4"/>
  <c r="BI106" i="4"/>
  <c r="BH106" i="4"/>
  <c r="BG106" i="4"/>
  <c r="BF106" i="4"/>
  <c r="T106" i="4"/>
  <c r="R106" i="4"/>
  <c r="P106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2" i="4"/>
  <c r="BH102" i="4"/>
  <c r="BG102" i="4"/>
  <c r="BF102" i="4"/>
  <c r="T102" i="4"/>
  <c r="R102" i="4"/>
  <c r="P102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9" i="4"/>
  <c r="BH99" i="4"/>
  <c r="BG99" i="4"/>
  <c r="BF99" i="4"/>
  <c r="T99" i="4"/>
  <c r="R99" i="4"/>
  <c r="P99" i="4"/>
  <c r="BI98" i="4"/>
  <c r="BH98" i="4"/>
  <c r="BG98" i="4"/>
  <c r="BF98" i="4"/>
  <c r="T98" i="4"/>
  <c r="R98" i="4"/>
  <c r="P98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BI92" i="4"/>
  <c r="BH92" i="4"/>
  <c r="BG92" i="4"/>
  <c r="BF92" i="4"/>
  <c r="T92" i="4"/>
  <c r="R92" i="4"/>
  <c r="P92" i="4"/>
  <c r="BI91" i="4"/>
  <c r="BH91" i="4"/>
  <c r="BG91" i="4"/>
  <c r="BF91" i="4"/>
  <c r="T91" i="4"/>
  <c r="R91" i="4"/>
  <c r="P91" i="4"/>
  <c r="BI90" i="4"/>
  <c r="BH90" i="4"/>
  <c r="BG90" i="4"/>
  <c r="BF90" i="4"/>
  <c r="T90" i="4"/>
  <c r="R90" i="4"/>
  <c r="P90" i="4"/>
  <c r="BI89" i="4"/>
  <c r="BH89" i="4"/>
  <c r="BG89" i="4"/>
  <c r="BF89" i="4"/>
  <c r="T89" i="4"/>
  <c r="R89" i="4"/>
  <c r="P89" i="4"/>
  <c r="BI87" i="4"/>
  <c r="BH87" i="4"/>
  <c r="BG87" i="4"/>
  <c r="BF87" i="4"/>
  <c r="T87" i="4"/>
  <c r="T86" i="4" s="1"/>
  <c r="R87" i="4"/>
  <c r="R86" i="4" s="1"/>
  <c r="P87" i="4"/>
  <c r="P86" i="4" s="1"/>
  <c r="F78" i="4"/>
  <c r="E76" i="4"/>
  <c r="F52" i="4"/>
  <c r="E50" i="4"/>
  <c r="J24" i="4"/>
  <c r="E24" i="4"/>
  <c r="J81" i="4"/>
  <c r="J23" i="4"/>
  <c r="J21" i="4"/>
  <c r="E21" i="4"/>
  <c r="J80" i="4"/>
  <c r="J20" i="4"/>
  <c r="J18" i="4"/>
  <c r="E18" i="4"/>
  <c r="F55" i="4"/>
  <c r="J17" i="4"/>
  <c r="J15" i="4"/>
  <c r="E15" i="4"/>
  <c r="F80" i="4"/>
  <c r="J14" i="4"/>
  <c r="J12" i="4"/>
  <c r="J52" i="4" s="1"/>
  <c r="E7" i="4"/>
  <c r="E74" i="4" s="1"/>
  <c r="J37" i="3"/>
  <c r="J36" i="3"/>
  <c r="AY56" i="1"/>
  <c r="J35" i="3"/>
  <c r="AX56" i="1" s="1"/>
  <c r="BI247" i="3"/>
  <c r="BH247" i="3"/>
  <c r="BG247" i="3"/>
  <c r="BF247" i="3"/>
  <c r="T247" i="3"/>
  <c r="R247" i="3"/>
  <c r="P247" i="3"/>
  <c r="BI246" i="3"/>
  <c r="BH246" i="3"/>
  <c r="BG246" i="3"/>
  <c r="BF246" i="3"/>
  <c r="T246" i="3"/>
  <c r="R246" i="3"/>
  <c r="P246" i="3"/>
  <c r="BI245" i="3"/>
  <c r="BH245" i="3"/>
  <c r="BG245" i="3"/>
  <c r="BF245" i="3"/>
  <c r="T245" i="3"/>
  <c r="R245" i="3"/>
  <c r="P245" i="3"/>
  <c r="BI244" i="3"/>
  <c r="BH244" i="3"/>
  <c r="BG244" i="3"/>
  <c r="BF244" i="3"/>
  <c r="T244" i="3"/>
  <c r="R244" i="3"/>
  <c r="P244" i="3"/>
  <c r="BI243" i="3"/>
  <c r="BH243" i="3"/>
  <c r="BG243" i="3"/>
  <c r="BF243" i="3"/>
  <c r="T243" i="3"/>
  <c r="R243" i="3"/>
  <c r="P243" i="3"/>
  <c r="BI241" i="3"/>
  <c r="BH241" i="3"/>
  <c r="BG241" i="3"/>
  <c r="BF241" i="3"/>
  <c r="T241" i="3"/>
  <c r="T240" i="3" s="1"/>
  <c r="R241" i="3"/>
  <c r="R240" i="3" s="1"/>
  <c r="P241" i="3"/>
  <c r="P240" i="3" s="1"/>
  <c r="BI238" i="3"/>
  <c r="BH238" i="3"/>
  <c r="BG238" i="3"/>
  <c r="BF238" i="3"/>
  <c r="T238" i="3"/>
  <c r="R238" i="3"/>
  <c r="P238" i="3"/>
  <c r="BI236" i="3"/>
  <c r="BH236" i="3"/>
  <c r="BG236" i="3"/>
  <c r="BF236" i="3"/>
  <c r="T236" i="3"/>
  <c r="R236" i="3"/>
  <c r="P236" i="3"/>
  <c r="BI233" i="3"/>
  <c r="BH233" i="3"/>
  <c r="BG233" i="3"/>
  <c r="BF233" i="3"/>
  <c r="T233" i="3"/>
  <c r="R233" i="3"/>
  <c r="P233" i="3"/>
  <c r="BI232" i="3"/>
  <c r="BH232" i="3"/>
  <c r="BG232" i="3"/>
  <c r="BF232" i="3"/>
  <c r="T232" i="3"/>
  <c r="R232" i="3"/>
  <c r="P232" i="3"/>
  <c r="BI231" i="3"/>
  <c r="BH231" i="3"/>
  <c r="BG231" i="3"/>
  <c r="BF231" i="3"/>
  <c r="T231" i="3"/>
  <c r="R231" i="3"/>
  <c r="P231" i="3"/>
  <c r="BI230" i="3"/>
  <c r="BH230" i="3"/>
  <c r="BG230" i="3"/>
  <c r="BF230" i="3"/>
  <c r="T230" i="3"/>
  <c r="R230" i="3"/>
  <c r="P230" i="3"/>
  <c r="BI229" i="3"/>
  <c r="BH229" i="3"/>
  <c r="BG229" i="3"/>
  <c r="BF229" i="3"/>
  <c r="T229" i="3"/>
  <c r="R229" i="3"/>
  <c r="P229" i="3"/>
  <c r="BI228" i="3"/>
  <c r="BH228" i="3"/>
  <c r="BG228" i="3"/>
  <c r="BF228" i="3"/>
  <c r="T228" i="3"/>
  <c r="R228" i="3"/>
  <c r="P228" i="3"/>
  <c r="BI227" i="3"/>
  <c r="BH227" i="3"/>
  <c r="BG227" i="3"/>
  <c r="BF227" i="3"/>
  <c r="T227" i="3"/>
  <c r="R227" i="3"/>
  <c r="P227" i="3"/>
  <c r="BI225" i="3"/>
  <c r="BH225" i="3"/>
  <c r="BG225" i="3"/>
  <c r="BF225" i="3"/>
  <c r="T225" i="3"/>
  <c r="R225" i="3"/>
  <c r="P225" i="3"/>
  <c r="BI223" i="3"/>
  <c r="BH223" i="3"/>
  <c r="BG223" i="3"/>
  <c r="BF223" i="3"/>
  <c r="T223" i="3"/>
  <c r="R223" i="3"/>
  <c r="P223" i="3"/>
  <c r="BI221" i="3"/>
  <c r="BH221" i="3"/>
  <c r="BG221" i="3"/>
  <c r="BF221" i="3"/>
  <c r="T221" i="3"/>
  <c r="R221" i="3"/>
  <c r="P221" i="3"/>
  <c r="BI219" i="3"/>
  <c r="BH219" i="3"/>
  <c r="BG219" i="3"/>
  <c r="BF219" i="3"/>
  <c r="T219" i="3"/>
  <c r="R219" i="3"/>
  <c r="P219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4" i="3"/>
  <c r="BH214" i="3"/>
  <c r="BG214" i="3"/>
  <c r="BF214" i="3"/>
  <c r="T214" i="3"/>
  <c r="R214" i="3"/>
  <c r="P214" i="3"/>
  <c r="BI213" i="3"/>
  <c r="BH213" i="3"/>
  <c r="BG213" i="3"/>
  <c r="BF213" i="3"/>
  <c r="T213" i="3"/>
  <c r="R213" i="3"/>
  <c r="P213" i="3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205" i="3"/>
  <c r="BH205" i="3"/>
  <c r="BG205" i="3"/>
  <c r="BF205" i="3"/>
  <c r="T205" i="3"/>
  <c r="R205" i="3"/>
  <c r="P205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199" i="3"/>
  <c r="BH199" i="3"/>
  <c r="BG199" i="3"/>
  <c r="BF199" i="3"/>
  <c r="T199" i="3"/>
  <c r="R199" i="3"/>
  <c r="P199" i="3"/>
  <c r="BI197" i="3"/>
  <c r="BH197" i="3"/>
  <c r="BG197" i="3"/>
  <c r="BF197" i="3"/>
  <c r="T197" i="3"/>
  <c r="R197" i="3"/>
  <c r="P197" i="3"/>
  <c r="BI195" i="3"/>
  <c r="BH195" i="3"/>
  <c r="BG195" i="3"/>
  <c r="BF195" i="3"/>
  <c r="T195" i="3"/>
  <c r="R195" i="3"/>
  <c r="P195" i="3"/>
  <c r="BI193" i="3"/>
  <c r="BH193" i="3"/>
  <c r="BG193" i="3"/>
  <c r="BF193" i="3"/>
  <c r="T193" i="3"/>
  <c r="R193" i="3"/>
  <c r="P193" i="3"/>
  <c r="BI191" i="3"/>
  <c r="BH191" i="3"/>
  <c r="BG191" i="3"/>
  <c r="BF191" i="3"/>
  <c r="T191" i="3"/>
  <c r="R191" i="3"/>
  <c r="P191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8" i="3"/>
  <c r="BH158" i="3"/>
  <c r="BG158" i="3"/>
  <c r="BF158" i="3"/>
  <c r="T158" i="3"/>
  <c r="R158" i="3"/>
  <c r="P158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6" i="3"/>
  <c r="BH126" i="3"/>
  <c r="BG126" i="3"/>
  <c r="BF126" i="3"/>
  <c r="T126" i="3"/>
  <c r="R126" i="3"/>
  <c r="P126" i="3"/>
  <c r="BI124" i="3"/>
  <c r="BH124" i="3"/>
  <c r="BG124" i="3"/>
  <c r="BF124" i="3"/>
  <c r="T124" i="3"/>
  <c r="R124" i="3"/>
  <c r="P124" i="3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8" i="3"/>
  <c r="BH118" i="3"/>
  <c r="BG118" i="3"/>
  <c r="BF118" i="3"/>
  <c r="T118" i="3"/>
  <c r="T117" i="3"/>
  <c r="T116" i="3"/>
  <c r="R118" i="3"/>
  <c r="R117" i="3" s="1"/>
  <c r="R116" i="3" s="1"/>
  <c r="P118" i="3"/>
  <c r="P117" i="3"/>
  <c r="P116" i="3" s="1"/>
  <c r="BI114" i="3"/>
  <c r="BH114" i="3"/>
  <c r="BG114" i="3"/>
  <c r="BF114" i="3"/>
  <c r="T114" i="3"/>
  <c r="R114" i="3"/>
  <c r="P114" i="3"/>
  <c r="BI113" i="3"/>
  <c r="BH113" i="3"/>
  <c r="BG113" i="3"/>
  <c r="BF113" i="3"/>
  <c r="T113" i="3"/>
  <c r="R113" i="3"/>
  <c r="P113" i="3"/>
  <c r="BI112" i="3"/>
  <c r="BH112" i="3"/>
  <c r="BG112" i="3"/>
  <c r="BF112" i="3"/>
  <c r="T112" i="3"/>
  <c r="R112" i="3"/>
  <c r="P112" i="3"/>
  <c r="BI110" i="3"/>
  <c r="BH110" i="3"/>
  <c r="BG110" i="3"/>
  <c r="BF110" i="3"/>
  <c r="T110" i="3"/>
  <c r="R110" i="3"/>
  <c r="P110" i="3"/>
  <c r="BI108" i="3"/>
  <c r="BH108" i="3"/>
  <c r="BG108" i="3"/>
  <c r="BF108" i="3"/>
  <c r="T108" i="3"/>
  <c r="R108" i="3"/>
  <c r="P108" i="3"/>
  <c r="BI105" i="3"/>
  <c r="BH105" i="3"/>
  <c r="BG105" i="3"/>
  <c r="BF105" i="3"/>
  <c r="T105" i="3"/>
  <c r="T104" i="3"/>
  <c r="R105" i="3"/>
  <c r="R104" i="3"/>
  <c r="P105" i="3"/>
  <c r="P104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F87" i="3"/>
  <c r="E85" i="3"/>
  <c r="F52" i="3"/>
  <c r="E50" i="3"/>
  <c r="J24" i="3"/>
  <c r="E24" i="3"/>
  <c r="J55" i="3" s="1"/>
  <c r="J23" i="3"/>
  <c r="J21" i="3"/>
  <c r="E21" i="3"/>
  <c r="J54" i="3" s="1"/>
  <c r="J20" i="3"/>
  <c r="J18" i="3"/>
  <c r="E18" i="3"/>
  <c r="F90" i="3" s="1"/>
  <c r="J17" i="3"/>
  <c r="J15" i="3"/>
  <c r="E15" i="3"/>
  <c r="F89" i="3" s="1"/>
  <c r="J14" i="3"/>
  <c r="J12" i="3"/>
  <c r="J52" i="3"/>
  <c r="E7" i="3"/>
  <c r="E48" i="3"/>
  <c r="J37" i="2"/>
  <c r="J36" i="2"/>
  <c r="AY55" i="1" s="1"/>
  <c r="J35" i="2"/>
  <c r="AX55" i="1"/>
  <c r="BI830" i="2"/>
  <c r="BH830" i="2"/>
  <c r="BG830" i="2"/>
  <c r="BF830" i="2"/>
  <c r="T830" i="2"/>
  <c r="R830" i="2"/>
  <c r="P830" i="2"/>
  <c r="BI827" i="2"/>
  <c r="BH827" i="2"/>
  <c r="BG827" i="2"/>
  <c r="BF827" i="2"/>
  <c r="T827" i="2"/>
  <c r="R827" i="2"/>
  <c r="P827" i="2"/>
  <c r="BI824" i="2"/>
  <c r="BH824" i="2"/>
  <c r="BG824" i="2"/>
  <c r="BF824" i="2"/>
  <c r="T824" i="2"/>
  <c r="R824" i="2"/>
  <c r="P824" i="2"/>
  <c r="BI821" i="2"/>
  <c r="BH821" i="2"/>
  <c r="BG821" i="2"/>
  <c r="BF821" i="2"/>
  <c r="T821" i="2"/>
  <c r="R821" i="2"/>
  <c r="P821" i="2"/>
  <c r="BI812" i="2"/>
  <c r="BH812" i="2"/>
  <c r="BG812" i="2"/>
  <c r="BF812" i="2"/>
  <c r="T812" i="2"/>
  <c r="R812" i="2"/>
  <c r="P812" i="2"/>
  <c r="BI809" i="2"/>
  <c r="BH809" i="2"/>
  <c r="BG809" i="2"/>
  <c r="BF809" i="2"/>
  <c r="T809" i="2"/>
  <c r="R809" i="2"/>
  <c r="P809" i="2"/>
  <c r="BI800" i="2"/>
  <c r="BH800" i="2"/>
  <c r="BG800" i="2"/>
  <c r="BF800" i="2"/>
  <c r="T800" i="2"/>
  <c r="R800" i="2"/>
  <c r="P800" i="2"/>
  <c r="BI799" i="2"/>
  <c r="BH799" i="2"/>
  <c r="BG799" i="2"/>
  <c r="BF799" i="2"/>
  <c r="T799" i="2"/>
  <c r="R799" i="2"/>
  <c r="P799" i="2"/>
  <c r="BI797" i="2"/>
  <c r="BH797" i="2"/>
  <c r="BG797" i="2"/>
  <c r="BF797" i="2"/>
  <c r="T797" i="2"/>
  <c r="R797" i="2"/>
  <c r="P797" i="2"/>
  <c r="BI781" i="2"/>
  <c r="BH781" i="2"/>
  <c r="BG781" i="2"/>
  <c r="BF781" i="2"/>
  <c r="T781" i="2"/>
  <c r="R781" i="2"/>
  <c r="P781" i="2"/>
  <c r="BI778" i="2"/>
  <c r="BH778" i="2"/>
  <c r="BG778" i="2"/>
  <c r="BF778" i="2"/>
  <c r="T778" i="2"/>
  <c r="R778" i="2"/>
  <c r="P778" i="2"/>
  <c r="BI775" i="2"/>
  <c r="BH775" i="2"/>
  <c r="BG775" i="2"/>
  <c r="BF775" i="2"/>
  <c r="T775" i="2"/>
  <c r="R775" i="2"/>
  <c r="P775" i="2"/>
  <c r="BI773" i="2"/>
  <c r="BH773" i="2"/>
  <c r="BG773" i="2"/>
  <c r="BF773" i="2"/>
  <c r="T773" i="2"/>
  <c r="R773" i="2"/>
  <c r="P773" i="2"/>
  <c r="BI764" i="2"/>
  <c r="BH764" i="2"/>
  <c r="BG764" i="2"/>
  <c r="BF764" i="2"/>
  <c r="T764" i="2"/>
  <c r="R764" i="2"/>
  <c r="P764" i="2"/>
  <c r="BI760" i="2"/>
  <c r="BH760" i="2"/>
  <c r="BG760" i="2"/>
  <c r="BF760" i="2"/>
  <c r="T760" i="2"/>
  <c r="R760" i="2"/>
  <c r="P760" i="2"/>
  <c r="BI746" i="2"/>
  <c r="BH746" i="2"/>
  <c r="BG746" i="2"/>
  <c r="BF746" i="2"/>
  <c r="T746" i="2"/>
  <c r="R746" i="2"/>
  <c r="P746" i="2"/>
  <c r="BI734" i="2"/>
  <c r="BH734" i="2"/>
  <c r="BG734" i="2"/>
  <c r="BF734" i="2"/>
  <c r="T734" i="2"/>
  <c r="R734" i="2"/>
  <c r="P734" i="2"/>
  <c r="BI727" i="2"/>
  <c r="BH727" i="2"/>
  <c r="BG727" i="2"/>
  <c r="BF727" i="2"/>
  <c r="T727" i="2"/>
  <c r="R727" i="2"/>
  <c r="P727" i="2"/>
  <c r="BI724" i="2"/>
  <c r="BH724" i="2"/>
  <c r="BG724" i="2"/>
  <c r="BF724" i="2"/>
  <c r="T724" i="2"/>
  <c r="R724" i="2"/>
  <c r="P724" i="2"/>
  <c r="BI721" i="2"/>
  <c r="BH721" i="2"/>
  <c r="BG721" i="2"/>
  <c r="BF721" i="2"/>
  <c r="T721" i="2"/>
  <c r="R721" i="2"/>
  <c r="P721" i="2"/>
  <c r="BI718" i="2"/>
  <c r="BH718" i="2"/>
  <c r="BG718" i="2"/>
  <c r="BF718" i="2"/>
  <c r="T718" i="2"/>
  <c r="R718" i="2"/>
  <c r="P718" i="2"/>
  <c r="BI716" i="2"/>
  <c r="BH716" i="2"/>
  <c r="BG716" i="2"/>
  <c r="BF716" i="2"/>
  <c r="T716" i="2"/>
  <c r="R716" i="2"/>
  <c r="P716" i="2"/>
  <c r="BI714" i="2"/>
  <c r="BH714" i="2"/>
  <c r="BG714" i="2"/>
  <c r="BF714" i="2"/>
  <c r="T714" i="2"/>
  <c r="R714" i="2"/>
  <c r="P714" i="2"/>
  <c r="BI712" i="2"/>
  <c r="BH712" i="2"/>
  <c r="BG712" i="2"/>
  <c r="BF712" i="2"/>
  <c r="T712" i="2"/>
  <c r="R712" i="2"/>
  <c r="P712" i="2"/>
  <c r="BI710" i="2"/>
  <c r="BH710" i="2"/>
  <c r="BG710" i="2"/>
  <c r="BF710" i="2"/>
  <c r="T710" i="2"/>
  <c r="R710" i="2"/>
  <c r="P710" i="2"/>
  <c r="BI708" i="2"/>
  <c r="BH708" i="2"/>
  <c r="BG708" i="2"/>
  <c r="BF708" i="2"/>
  <c r="T708" i="2"/>
  <c r="R708" i="2"/>
  <c r="P708" i="2"/>
  <c r="BI706" i="2"/>
  <c r="BH706" i="2"/>
  <c r="BG706" i="2"/>
  <c r="BF706" i="2"/>
  <c r="T706" i="2"/>
  <c r="R706" i="2"/>
  <c r="P706" i="2"/>
  <c r="BI704" i="2"/>
  <c r="BH704" i="2"/>
  <c r="BG704" i="2"/>
  <c r="BF704" i="2"/>
  <c r="T704" i="2"/>
  <c r="R704" i="2"/>
  <c r="P704" i="2"/>
  <c r="BI703" i="2"/>
  <c r="BH703" i="2"/>
  <c r="BG703" i="2"/>
  <c r="BF703" i="2"/>
  <c r="T703" i="2"/>
  <c r="R703" i="2"/>
  <c r="P703" i="2"/>
  <c r="BI702" i="2"/>
  <c r="BH702" i="2"/>
  <c r="BG702" i="2"/>
  <c r="BF702" i="2"/>
  <c r="T702" i="2"/>
  <c r="R702" i="2"/>
  <c r="P702" i="2"/>
  <c r="BI700" i="2"/>
  <c r="BH700" i="2"/>
  <c r="BG700" i="2"/>
  <c r="BF700" i="2"/>
  <c r="T700" i="2"/>
  <c r="R700" i="2"/>
  <c r="P700" i="2"/>
  <c r="BI698" i="2"/>
  <c r="BH698" i="2"/>
  <c r="BG698" i="2"/>
  <c r="BF698" i="2"/>
  <c r="T698" i="2"/>
  <c r="R698" i="2"/>
  <c r="P698" i="2"/>
  <c r="BI696" i="2"/>
  <c r="BH696" i="2"/>
  <c r="BG696" i="2"/>
  <c r="BF696" i="2"/>
  <c r="T696" i="2"/>
  <c r="R696" i="2"/>
  <c r="P696" i="2"/>
  <c r="BI694" i="2"/>
  <c r="BH694" i="2"/>
  <c r="BG694" i="2"/>
  <c r="BF694" i="2"/>
  <c r="T694" i="2"/>
  <c r="R694" i="2"/>
  <c r="P694" i="2"/>
  <c r="BI693" i="2"/>
  <c r="BH693" i="2"/>
  <c r="BG693" i="2"/>
  <c r="BF693" i="2"/>
  <c r="T693" i="2"/>
  <c r="R693" i="2"/>
  <c r="P693" i="2"/>
  <c r="BI692" i="2"/>
  <c r="BH692" i="2"/>
  <c r="BG692" i="2"/>
  <c r="BF692" i="2"/>
  <c r="T692" i="2"/>
  <c r="R692" i="2"/>
  <c r="P692" i="2"/>
  <c r="BI691" i="2"/>
  <c r="BH691" i="2"/>
  <c r="BG691" i="2"/>
  <c r="BF691" i="2"/>
  <c r="T691" i="2"/>
  <c r="R691" i="2"/>
  <c r="P691" i="2"/>
  <c r="BI690" i="2"/>
  <c r="BH690" i="2"/>
  <c r="BG690" i="2"/>
  <c r="BF690" i="2"/>
  <c r="T690" i="2"/>
  <c r="R690" i="2"/>
  <c r="P690" i="2"/>
  <c r="BI689" i="2"/>
  <c r="BH689" i="2"/>
  <c r="BG689" i="2"/>
  <c r="BF689" i="2"/>
  <c r="T689" i="2"/>
  <c r="R689" i="2"/>
  <c r="P689" i="2"/>
  <c r="BI688" i="2"/>
  <c r="BH688" i="2"/>
  <c r="BG688" i="2"/>
  <c r="BF688" i="2"/>
  <c r="T688" i="2"/>
  <c r="R688" i="2"/>
  <c r="P688" i="2"/>
  <c r="BI684" i="2"/>
  <c r="BH684" i="2"/>
  <c r="BG684" i="2"/>
  <c r="BF684" i="2"/>
  <c r="T684" i="2"/>
  <c r="T683" i="2" s="1"/>
  <c r="R684" i="2"/>
  <c r="R683" i="2"/>
  <c r="P684" i="2"/>
  <c r="P683" i="2" s="1"/>
  <c r="BI681" i="2"/>
  <c r="BH681" i="2"/>
  <c r="BG681" i="2"/>
  <c r="BF681" i="2"/>
  <c r="T681" i="2"/>
  <c r="R681" i="2"/>
  <c r="P681" i="2"/>
  <c r="BI678" i="2"/>
  <c r="BH678" i="2"/>
  <c r="BG678" i="2"/>
  <c r="BF678" i="2"/>
  <c r="T678" i="2"/>
  <c r="R678" i="2"/>
  <c r="P678" i="2"/>
  <c r="BI671" i="2"/>
  <c r="BH671" i="2"/>
  <c r="BG671" i="2"/>
  <c r="BF671" i="2"/>
  <c r="T671" i="2"/>
  <c r="R671" i="2"/>
  <c r="P671" i="2"/>
  <c r="BI670" i="2"/>
  <c r="BH670" i="2"/>
  <c r="BG670" i="2"/>
  <c r="BF670" i="2"/>
  <c r="T670" i="2"/>
  <c r="R670" i="2"/>
  <c r="P670" i="2"/>
  <c r="BI668" i="2"/>
  <c r="BH668" i="2"/>
  <c r="BG668" i="2"/>
  <c r="BF668" i="2"/>
  <c r="T668" i="2"/>
  <c r="R668" i="2"/>
  <c r="P668" i="2"/>
  <c r="BI666" i="2"/>
  <c r="BH666" i="2"/>
  <c r="BG666" i="2"/>
  <c r="BF666" i="2"/>
  <c r="T666" i="2"/>
  <c r="R666" i="2"/>
  <c r="P666" i="2"/>
  <c r="BI663" i="2"/>
  <c r="BH663" i="2"/>
  <c r="BG663" i="2"/>
  <c r="BF663" i="2"/>
  <c r="T663" i="2"/>
  <c r="R663" i="2"/>
  <c r="P663" i="2"/>
  <c r="BI653" i="2"/>
  <c r="BH653" i="2"/>
  <c r="BG653" i="2"/>
  <c r="BF653" i="2"/>
  <c r="T653" i="2"/>
  <c r="R653" i="2"/>
  <c r="P653" i="2"/>
  <c r="BI650" i="2"/>
  <c r="BH650" i="2"/>
  <c r="BG650" i="2"/>
  <c r="BF650" i="2"/>
  <c r="T650" i="2"/>
  <c r="R650" i="2"/>
  <c r="P650" i="2"/>
  <c r="BI648" i="2"/>
  <c r="BH648" i="2"/>
  <c r="BG648" i="2"/>
  <c r="BF648" i="2"/>
  <c r="T648" i="2"/>
  <c r="R648" i="2"/>
  <c r="P648" i="2"/>
  <c r="BI645" i="2"/>
  <c r="BH645" i="2"/>
  <c r="BG645" i="2"/>
  <c r="BF645" i="2"/>
  <c r="T645" i="2"/>
  <c r="R645" i="2"/>
  <c r="P645" i="2"/>
  <c r="BI643" i="2"/>
  <c r="BH643" i="2"/>
  <c r="BG643" i="2"/>
  <c r="BF643" i="2"/>
  <c r="T643" i="2"/>
  <c r="R643" i="2"/>
  <c r="P643" i="2"/>
  <c r="BI641" i="2"/>
  <c r="BH641" i="2"/>
  <c r="BG641" i="2"/>
  <c r="BF641" i="2"/>
  <c r="T641" i="2"/>
  <c r="R641" i="2"/>
  <c r="P641" i="2"/>
  <c r="BI638" i="2"/>
  <c r="BH638" i="2"/>
  <c r="BG638" i="2"/>
  <c r="BF638" i="2"/>
  <c r="T638" i="2"/>
  <c r="R638" i="2"/>
  <c r="P638" i="2"/>
  <c r="BI636" i="2"/>
  <c r="BH636" i="2"/>
  <c r="BG636" i="2"/>
  <c r="BF636" i="2"/>
  <c r="T636" i="2"/>
  <c r="R636" i="2"/>
  <c r="P636" i="2"/>
  <c r="BI633" i="2"/>
  <c r="BH633" i="2"/>
  <c r="BG633" i="2"/>
  <c r="BF633" i="2"/>
  <c r="T633" i="2"/>
  <c r="R633" i="2"/>
  <c r="P633" i="2"/>
  <c r="BI626" i="2"/>
  <c r="BH626" i="2"/>
  <c r="BG626" i="2"/>
  <c r="BF626" i="2"/>
  <c r="T626" i="2"/>
  <c r="R626" i="2"/>
  <c r="P626" i="2"/>
  <c r="BI623" i="2"/>
  <c r="BH623" i="2"/>
  <c r="BG623" i="2"/>
  <c r="BF623" i="2"/>
  <c r="T623" i="2"/>
  <c r="R623" i="2"/>
  <c r="P623" i="2"/>
  <c r="BI622" i="2"/>
  <c r="BH622" i="2"/>
  <c r="BG622" i="2"/>
  <c r="BF622" i="2"/>
  <c r="T622" i="2"/>
  <c r="R622" i="2"/>
  <c r="P622" i="2"/>
  <c r="BI619" i="2"/>
  <c r="BH619" i="2"/>
  <c r="BG619" i="2"/>
  <c r="BF619" i="2"/>
  <c r="T619" i="2"/>
  <c r="R619" i="2"/>
  <c r="P619" i="2"/>
  <c r="BI617" i="2"/>
  <c r="BH617" i="2"/>
  <c r="BG617" i="2"/>
  <c r="BF617" i="2"/>
  <c r="T617" i="2"/>
  <c r="R617" i="2"/>
  <c r="P617" i="2"/>
  <c r="BI615" i="2"/>
  <c r="BH615" i="2"/>
  <c r="BG615" i="2"/>
  <c r="BF615" i="2"/>
  <c r="T615" i="2"/>
  <c r="R615" i="2"/>
  <c r="P615" i="2"/>
  <c r="BI613" i="2"/>
  <c r="BH613" i="2"/>
  <c r="BG613" i="2"/>
  <c r="BF613" i="2"/>
  <c r="T613" i="2"/>
  <c r="R613" i="2"/>
  <c r="P613" i="2"/>
  <c r="BI603" i="2"/>
  <c r="BH603" i="2"/>
  <c r="BG603" i="2"/>
  <c r="BF603" i="2"/>
  <c r="T603" i="2"/>
  <c r="R603" i="2"/>
  <c r="P603" i="2"/>
  <c r="BI601" i="2"/>
  <c r="BH601" i="2"/>
  <c r="BG601" i="2"/>
  <c r="BF601" i="2"/>
  <c r="T601" i="2"/>
  <c r="R601" i="2"/>
  <c r="P601" i="2"/>
  <c r="BI598" i="2"/>
  <c r="BH598" i="2"/>
  <c r="BG598" i="2"/>
  <c r="BF598" i="2"/>
  <c r="T598" i="2"/>
  <c r="R598" i="2"/>
  <c r="P598" i="2"/>
  <c r="BI594" i="2"/>
  <c r="BH594" i="2"/>
  <c r="BG594" i="2"/>
  <c r="BF594" i="2"/>
  <c r="T594" i="2"/>
  <c r="T593" i="2" s="1"/>
  <c r="R594" i="2"/>
  <c r="R593" i="2" s="1"/>
  <c r="P594" i="2"/>
  <c r="P593" i="2" s="1"/>
  <c r="BI589" i="2"/>
  <c r="BH589" i="2"/>
  <c r="BG589" i="2"/>
  <c r="BF589" i="2"/>
  <c r="T589" i="2"/>
  <c r="R589" i="2"/>
  <c r="P589" i="2"/>
  <c r="BI585" i="2"/>
  <c r="BH585" i="2"/>
  <c r="BG585" i="2"/>
  <c r="BF585" i="2"/>
  <c r="T585" i="2"/>
  <c r="R585" i="2"/>
  <c r="P585" i="2"/>
  <c r="BI582" i="2"/>
  <c r="BH582" i="2"/>
  <c r="BG582" i="2"/>
  <c r="BF582" i="2"/>
  <c r="T582" i="2"/>
  <c r="R582" i="2"/>
  <c r="P582" i="2"/>
  <c r="BI578" i="2"/>
  <c r="BH578" i="2"/>
  <c r="BG578" i="2"/>
  <c r="BF578" i="2"/>
  <c r="T578" i="2"/>
  <c r="R578" i="2"/>
  <c r="P578" i="2"/>
  <c r="BI574" i="2"/>
  <c r="BH574" i="2"/>
  <c r="BG574" i="2"/>
  <c r="BF574" i="2"/>
  <c r="T574" i="2"/>
  <c r="R574" i="2"/>
  <c r="P574" i="2"/>
  <c r="BI570" i="2"/>
  <c r="BH570" i="2"/>
  <c r="BG570" i="2"/>
  <c r="BF570" i="2"/>
  <c r="T570" i="2"/>
  <c r="R570" i="2"/>
  <c r="P570" i="2"/>
  <c r="BI566" i="2"/>
  <c r="BH566" i="2"/>
  <c r="BG566" i="2"/>
  <c r="BF566" i="2"/>
  <c r="T566" i="2"/>
  <c r="R566" i="2"/>
  <c r="P566" i="2"/>
  <c r="BI562" i="2"/>
  <c r="BH562" i="2"/>
  <c r="BG562" i="2"/>
  <c r="BF562" i="2"/>
  <c r="T562" i="2"/>
  <c r="R562" i="2"/>
  <c r="P562" i="2"/>
  <c r="BI558" i="2"/>
  <c r="BH558" i="2"/>
  <c r="BG558" i="2"/>
  <c r="BF558" i="2"/>
  <c r="T558" i="2"/>
  <c r="R558" i="2"/>
  <c r="P558" i="2"/>
  <c r="BI555" i="2"/>
  <c r="BH555" i="2"/>
  <c r="BG555" i="2"/>
  <c r="BF555" i="2"/>
  <c r="T555" i="2"/>
  <c r="R555" i="2"/>
  <c r="P555" i="2"/>
  <c r="BI551" i="2"/>
  <c r="BH551" i="2"/>
  <c r="BG551" i="2"/>
  <c r="BF551" i="2"/>
  <c r="T551" i="2"/>
  <c r="R551" i="2"/>
  <c r="P551" i="2"/>
  <c r="BI548" i="2"/>
  <c r="BH548" i="2"/>
  <c r="BG548" i="2"/>
  <c r="BF548" i="2"/>
  <c r="T548" i="2"/>
  <c r="R548" i="2"/>
  <c r="P548" i="2"/>
  <c r="BI545" i="2"/>
  <c r="BH545" i="2"/>
  <c r="BG545" i="2"/>
  <c r="BF545" i="2"/>
  <c r="T545" i="2"/>
  <c r="R545" i="2"/>
  <c r="P545" i="2"/>
  <c r="BI543" i="2"/>
  <c r="BH543" i="2"/>
  <c r="BG543" i="2"/>
  <c r="BF543" i="2"/>
  <c r="T543" i="2"/>
  <c r="R543" i="2"/>
  <c r="P543" i="2"/>
  <c r="BI540" i="2"/>
  <c r="BH540" i="2"/>
  <c r="BG540" i="2"/>
  <c r="BF540" i="2"/>
  <c r="T540" i="2"/>
  <c r="R540" i="2"/>
  <c r="P540" i="2"/>
  <c r="BI535" i="2"/>
  <c r="BH535" i="2"/>
  <c r="BG535" i="2"/>
  <c r="BF535" i="2"/>
  <c r="T535" i="2"/>
  <c r="R535" i="2"/>
  <c r="P535" i="2"/>
  <c r="BI532" i="2"/>
  <c r="BH532" i="2"/>
  <c r="BG532" i="2"/>
  <c r="BF532" i="2"/>
  <c r="T532" i="2"/>
  <c r="R532" i="2"/>
  <c r="P532" i="2"/>
  <c r="BI530" i="2"/>
  <c r="BH530" i="2"/>
  <c r="BG530" i="2"/>
  <c r="BF530" i="2"/>
  <c r="T530" i="2"/>
  <c r="R530" i="2"/>
  <c r="P530" i="2"/>
  <c r="BI518" i="2"/>
  <c r="BH518" i="2"/>
  <c r="BG518" i="2"/>
  <c r="BF518" i="2"/>
  <c r="T518" i="2"/>
  <c r="R518" i="2"/>
  <c r="P518" i="2"/>
  <c r="BI515" i="2"/>
  <c r="BH515" i="2"/>
  <c r="BG515" i="2"/>
  <c r="BF515" i="2"/>
  <c r="T515" i="2"/>
  <c r="R515" i="2"/>
  <c r="P515" i="2"/>
  <c r="BI512" i="2"/>
  <c r="BH512" i="2"/>
  <c r="BG512" i="2"/>
  <c r="BF512" i="2"/>
  <c r="T512" i="2"/>
  <c r="R512" i="2"/>
  <c r="P512" i="2"/>
  <c r="BI503" i="2"/>
  <c r="BH503" i="2"/>
  <c r="BG503" i="2"/>
  <c r="BF503" i="2"/>
  <c r="T503" i="2"/>
  <c r="R503" i="2"/>
  <c r="P503" i="2"/>
  <c r="BI499" i="2"/>
  <c r="BH499" i="2"/>
  <c r="BG499" i="2"/>
  <c r="BF499" i="2"/>
  <c r="T499" i="2"/>
  <c r="R499" i="2"/>
  <c r="P499" i="2"/>
  <c r="BI496" i="2"/>
  <c r="BH496" i="2"/>
  <c r="BG496" i="2"/>
  <c r="BF496" i="2"/>
  <c r="T496" i="2"/>
  <c r="R496" i="2"/>
  <c r="P496" i="2"/>
  <c r="BI492" i="2"/>
  <c r="BH492" i="2"/>
  <c r="BG492" i="2"/>
  <c r="BF492" i="2"/>
  <c r="T492" i="2"/>
  <c r="R492" i="2"/>
  <c r="P492" i="2"/>
  <c r="BI488" i="2"/>
  <c r="BH488" i="2"/>
  <c r="BG488" i="2"/>
  <c r="BF488" i="2"/>
  <c r="T488" i="2"/>
  <c r="R488" i="2"/>
  <c r="P488" i="2"/>
  <c r="BI484" i="2"/>
  <c r="BH484" i="2"/>
  <c r="BG484" i="2"/>
  <c r="BF484" i="2"/>
  <c r="T484" i="2"/>
  <c r="R484" i="2"/>
  <c r="P484" i="2"/>
  <c r="BI481" i="2"/>
  <c r="BH481" i="2"/>
  <c r="BG481" i="2"/>
  <c r="BF481" i="2"/>
  <c r="T481" i="2"/>
  <c r="R481" i="2"/>
  <c r="P481" i="2"/>
  <c r="BI478" i="2"/>
  <c r="BH478" i="2"/>
  <c r="BG478" i="2"/>
  <c r="BF478" i="2"/>
  <c r="T478" i="2"/>
  <c r="R478" i="2"/>
  <c r="P478" i="2"/>
  <c r="BI475" i="2"/>
  <c r="BH475" i="2"/>
  <c r="BG475" i="2"/>
  <c r="BF475" i="2"/>
  <c r="T475" i="2"/>
  <c r="R475" i="2"/>
  <c r="P475" i="2"/>
  <c r="BI471" i="2"/>
  <c r="BH471" i="2"/>
  <c r="BG471" i="2"/>
  <c r="BF471" i="2"/>
  <c r="T471" i="2"/>
  <c r="R471" i="2"/>
  <c r="P471" i="2"/>
  <c r="BI464" i="2"/>
  <c r="BH464" i="2"/>
  <c r="BG464" i="2"/>
  <c r="BF464" i="2"/>
  <c r="T464" i="2"/>
  <c r="R464" i="2"/>
  <c r="P464" i="2"/>
  <c r="BI461" i="2"/>
  <c r="BH461" i="2"/>
  <c r="BG461" i="2"/>
  <c r="BF461" i="2"/>
  <c r="T461" i="2"/>
  <c r="R461" i="2"/>
  <c r="P461" i="2"/>
  <c r="BI456" i="2"/>
  <c r="BH456" i="2"/>
  <c r="BG456" i="2"/>
  <c r="BF456" i="2"/>
  <c r="T456" i="2"/>
  <c r="R456" i="2"/>
  <c r="P456" i="2"/>
  <c r="BI454" i="2"/>
  <c r="BH454" i="2"/>
  <c r="BG454" i="2"/>
  <c r="BF454" i="2"/>
  <c r="T454" i="2"/>
  <c r="R454" i="2"/>
  <c r="P454" i="2"/>
  <c r="BI451" i="2"/>
  <c r="BH451" i="2"/>
  <c r="BG451" i="2"/>
  <c r="BF451" i="2"/>
  <c r="T451" i="2"/>
  <c r="R451" i="2"/>
  <c r="P451" i="2"/>
  <c r="BI443" i="2"/>
  <c r="BH443" i="2"/>
  <c r="BG443" i="2"/>
  <c r="BF443" i="2"/>
  <c r="T443" i="2"/>
  <c r="R443" i="2"/>
  <c r="P443" i="2"/>
  <c r="BI439" i="2"/>
  <c r="BH439" i="2"/>
  <c r="BG439" i="2"/>
  <c r="BF439" i="2"/>
  <c r="T439" i="2"/>
  <c r="R439" i="2"/>
  <c r="P439" i="2"/>
  <c r="BI435" i="2"/>
  <c r="BH435" i="2"/>
  <c r="BG435" i="2"/>
  <c r="BF435" i="2"/>
  <c r="T435" i="2"/>
  <c r="R435" i="2"/>
  <c r="P435" i="2"/>
  <c r="BI430" i="2"/>
  <c r="BH430" i="2"/>
  <c r="BG430" i="2"/>
  <c r="BF430" i="2"/>
  <c r="T430" i="2"/>
  <c r="R430" i="2"/>
  <c r="P430" i="2"/>
  <c r="BI421" i="2"/>
  <c r="BH421" i="2"/>
  <c r="BG421" i="2"/>
  <c r="BF421" i="2"/>
  <c r="T421" i="2"/>
  <c r="R421" i="2"/>
  <c r="P421" i="2"/>
  <c r="BI420" i="2"/>
  <c r="BH420" i="2"/>
  <c r="BG420" i="2"/>
  <c r="BF420" i="2"/>
  <c r="T420" i="2"/>
  <c r="R420" i="2"/>
  <c r="P420" i="2"/>
  <c r="BI419" i="2"/>
  <c r="BH419" i="2"/>
  <c r="BG419" i="2"/>
  <c r="BF419" i="2"/>
  <c r="T419" i="2"/>
  <c r="R419" i="2"/>
  <c r="P419" i="2"/>
  <c r="BI418" i="2"/>
  <c r="BH418" i="2"/>
  <c r="BG418" i="2"/>
  <c r="BF418" i="2"/>
  <c r="T418" i="2"/>
  <c r="R418" i="2"/>
  <c r="P418" i="2"/>
  <c r="BI416" i="2"/>
  <c r="BH416" i="2"/>
  <c r="BG416" i="2"/>
  <c r="BF416" i="2"/>
  <c r="T416" i="2"/>
  <c r="R416" i="2"/>
  <c r="P416" i="2"/>
  <c r="BI413" i="2"/>
  <c r="BH413" i="2"/>
  <c r="BG413" i="2"/>
  <c r="BF413" i="2"/>
  <c r="T413" i="2"/>
  <c r="R413" i="2"/>
  <c r="P413" i="2"/>
  <c r="BI409" i="2"/>
  <c r="BH409" i="2"/>
  <c r="BG409" i="2"/>
  <c r="BF409" i="2"/>
  <c r="T409" i="2"/>
  <c r="R409" i="2"/>
  <c r="P409" i="2"/>
  <c r="BI407" i="2"/>
  <c r="BH407" i="2"/>
  <c r="BG407" i="2"/>
  <c r="BF407" i="2"/>
  <c r="T407" i="2"/>
  <c r="R407" i="2"/>
  <c r="P407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397" i="2"/>
  <c r="BH397" i="2"/>
  <c r="BG397" i="2"/>
  <c r="BF397" i="2"/>
  <c r="T397" i="2"/>
  <c r="R397" i="2"/>
  <c r="P397" i="2"/>
  <c r="BI393" i="2"/>
  <c r="BH393" i="2"/>
  <c r="BG393" i="2"/>
  <c r="BF393" i="2"/>
  <c r="T393" i="2"/>
  <c r="R393" i="2"/>
  <c r="P393" i="2"/>
  <c r="BI390" i="2"/>
  <c r="BH390" i="2"/>
  <c r="BG390" i="2"/>
  <c r="BF390" i="2"/>
  <c r="T390" i="2"/>
  <c r="R390" i="2"/>
  <c r="P390" i="2"/>
  <c r="BI383" i="2"/>
  <c r="BH383" i="2"/>
  <c r="BG383" i="2"/>
  <c r="BF383" i="2"/>
  <c r="T383" i="2"/>
  <c r="R383" i="2"/>
  <c r="P383" i="2"/>
  <c r="BI379" i="2"/>
  <c r="BH379" i="2"/>
  <c r="BG379" i="2"/>
  <c r="BF379" i="2"/>
  <c r="T379" i="2"/>
  <c r="R379" i="2"/>
  <c r="P379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68" i="2"/>
  <c r="BH368" i="2"/>
  <c r="BG368" i="2"/>
  <c r="BF368" i="2"/>
  <c r="T368" i="2"/>
  <c r="R368" i="2"/>
  <c r="P368" i="2"/>
  <c r="BI366" i="2"/>
  <c r="BH366" i="2"/>
  <c r="BG366" i="2"/>
  <c r="BF366" i="2"/>
  <c r="T366" i="2"/>
  <c r="R366" i="2"/>
  <c r="P366" i="2"/>
  <c r="BI359" i="2"/>
  <c r="BH359" i="2"/>
  <c r="BG359" i="2"/>
  <c r="BF359" i="2"/>
  <c r="T359" i="2"/>
  <c r="R359" i="2"/>
  <c r="P359" i="2"/>
  <c r="BI357" i="2"/>
  <c r="BH357" i="2"/>
  <c r="BG357" i="2"/>
  <c r="BF357" i="2"/>
  <c r="T357" i="2"/>
  <c r="R357" i="2"/>
  <c r="P357" i="2"/>
  <c r="BI353" i="2"/>
  <c r="BH353" i="2"/>
  <c r="BG353" i="2"/>
  <c r="BF353" i="2"/>
  <c r="T353" i="2"/>
  <c r="R353" i="2"/>
  <c r="P353" i="2"/>
  <c r="BI315" i="2"/>
  <c r="BH315" i="2"/>
  <c r="BG315" i="2"/>
  <c r="BF315" i="2"/>
  <c r="T315" i="2"/>
  <c r="R315" i="2"/>
  <c r="P315" i="2"/>
  <c r="BI296" i="2"/>
  <c r="BH296" i="2"/>
  <c r="BG296" i="2"/>
  <c r="BF296" i="2"/>
  <c r="T296" i="2"/>
  <c r="R296" i="2"/>
  <c r="P296" i="2"/>
  <c r="BI284" i="2"/>
  <c r="BH284" i="2"/>
  <c r="BG284" i="2"/>
  <c r="BF284" i="2"/>
  <c r="T284" i="2"/>
  <c r="R284" i="2"/>
  <c r="P284" i="2"/>
  <c r="BI264" i="2"/>
  <c r="BH264" i="2"/>
  <c r="BG264" i="2"/>
  <c r="BF264" i="2"/>
  <c r="T264" i="2"/>
  <c r="R264" i="2"/>
  <c r="P264" i="2"/>
  <c r="BI258" i="2"/>
  <c r="BH258" i="2"/>
  <c r="BG258" i="2"/>
  <c r="BF258" i="2"/>
  <c r="T258" i="2"/>
  <c r="R258" i="2"/>
  <c r="P258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2" i="2"/>
  <c r="BH232" i="2"/>
  <c r="BG232" i="2"/>
  <c r="BF232" i="2"/>
  <c r="T232" i="2"/>
  <c r="R232" i="2"/>
  <c r="P232" i="2"/>
  <c r="BI218" i="2"/>
  <c r="BH218" i="2"/>
  <c r="BG218" i="2"/>
  <c r="BF218" i="2"/>
  <c r="T218" i="2"/>
  <c r="R218" i="2"/>
  <c r="P218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87" i="2"/>
  <c r="BH187" i="2"/>
  <c r="BG187" i="2"/>
  <c r="BF187" i="2"/>
  <c r="T187" i="2"/>
  <c r="R187" i="2"/>
  <c r="P187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1" i="2"/>
  <c r="BH151" i="2"/>
  <c r="BG151" i="2"/>
  <c r="BF151" i="2"/>
  <c r="T151" i="2"/>
  <c r="R151" i="2"/>
  <c r="P151" i="2"/>
  <c r="BI145" i="2"/>
  <c r="BH145" i="2"/>
  <c r="BG145" i="2"/>
  <c r="BF145" i="2"/>
  <c r="T145" i="2"/>
  <c r="R145" i="2"/>
  <c r="P145" i="2"/>
  <c r="BI134" i="2"/>
  <c r="BH134" i="2"/>
  <c r="BG134" i="2"/>
  <c r="BF134" i="2"/>
  <c r="T134" i="2"/>
  <c r="R134" i="2"/>
  <c r="P134" i="2"/>
  <c r="BI128" i="2"/>
  <c r="BH128" i="2"/>
  <c r="BG128" i="2"/>
  <c r="BF128" i="2"/>
  <c r="T128" i="2"/>
  <c r="R128" i="2"/>
  <c r="P128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0" i="2"/>
  <c r="BH110" i="2"/>
  <c r="BG110" i="2"/>
  <c r="BF110" i="2"/>
  <c r="T110" i="2"/>
  <c r="R110" i="2"/>
  <c r="P110" i="2"/>
  <c r="BI102" i="2"/>
  <c r="BH102" i="2"/>
  <c r="BG102" i="2"/>
  <c r="BF102" i="2"/>
  <c r="T102" i="2"/>
  <c r="R102" i="2"/>
  <c r="P102" i="2"/>
  <c r="J96" i="2"/>
  <c r="J95" i="2"/>
  <c r="F95" i="2"/>
  <c r="F93" i="2"/>
  <c r="E91" i="2"/>
  <c r="J55" i="2"/>
  <c r="J54" i="2"/>
  <c r="F54" i="2"/>
  <c r="F52" i="2"/>
  <c r="E50" i="2"/>
  <c r="J18" i="2"/>
  <c r="E18" i="2"/>
  <c r="F55" i="2"/>
  <c r="J17" i="2"/>
  <c r="J12" i="2"/>
  <c r="J52" i="2" s="1"/>
  <c r="E7" i="2"/>
  <c r="E89" i="2" s="1"/>
  <c r="L50" i="1"/>
  <c r="AM50" i="1"/>
  <c r="AM49" i="1"/>
  <c r="L49" i="1"/>
  <c r="AM47" i="1"/>
  <c r="L47" i="1"/>
  <c r="L45" i="1"/>
  <c r="L44" i="1"/>
  <c r="J359" i="2"/>
  <c r="BK232" i="2"/>
  <c r="BK160" i="2"/>
  <c r="J678" i="2"/>
  <c r="J645" i="2"/>
  <c r="J603" i="2"/>
  <c r="J551" i="2"/>
  <c r="J418" i="2"/>
  <c r="J390" i="2"/>
  <c r="BK208" i="2"/>
  <c r="J117" i="2"/>
  <c r="J821" i="2"/>
  <c r="BK781" i="2"/>
  <c r="J532" i="2"/>
  <c r="BK512" i="2"/>
  <c r="BK456" i="2"/>
  <c r="BK359" i="2"/>
  <c r="J171" i="2"/>
  <c r="J102" i="2"/>
  <c r="BK734" i="2"/>
  <c r="BK718" i="2"/>
  <c r="J694" i="2"/>
  <c r="J688" i="2"/>
  <c r="BK645" i="2"/>
  <c r="BK558" i="2"/>
  <c r="J478" i="2"/>
  <c r="BK443" i="2"/>
  <c r="BK371" i="2"/>
  <c r="BK247" i="2"/>
  <c r="J194" i="2"/>
  <c r="BK243" i="3"/>
  <c r="J213" i="3"/>
  <c r="BK191" i="3"/>
  <c r="BK149" i="3"/>
  <c r="BK112" i="3"/>
  <c r="J236" i="3"/>
  <c r="J217" i="3"/>
  <c r="BK166" i="3"/>
  <c r="BK124" i="3"/>
  <c r="BK245" i="3"/>
  <c r="BK223" i="3"/>
  <c r="J189" i="3"/>
  <c r="J162" i="3"/>
  <c r="BK136" i="3"/>
  <c r="BK230" i="3"/>
  <c r="BK215" i="3"/>
  <c r="BK207" i="3"/>
  <c r="BK178" i="3"/>
  <c r="J158" i="3"/>
  <c r="J142" i="3"/>
  <c r="J122" i="3"/>
  <c r="BK108" i="3"/>
  <c r="J115" i="4"/>
  <c r="BK103" i="4"/>
  <c r="J96" i="4"/>
  <c r="J106" i="4"/>
  <c r="BK105" i="4"/>
  <c r="J93" i="4"/>
  <c r="BK115" i="4"/>
  <c r="J103" i="4"/>
  <c r="J89" i="4"/>
  <c r="BK102" i="4"/>
  <c r="BK90" i="4"/>
  <c r="J96" i="5"/>
  <c r="BK91" i="5"/>
  <c r="BK809" i="2"/>
  <c r="BK373" i="2"/>
  <c r="BK264" i="2"/>
  <c r="J180" i="2"/>
  <c r="J643" i="2"/>
  <c r="BK622" i="2"/>
  <c r="BK598" i="2"/>
  <c r="BK574" i="2"/>
  <c r="BK540" i="2"/>
  <c r="J512" i="2"/>
  <c r="BK492" i="2"/>
  <c r="J430" i="2"/>
  <c r="J373" i="2"/>
  <c r="J235" i="2"/>
  <c r="J157" i="2"/>
  <c r="J562" i="2"/>
  <c r="BK503" i="2"/>
  <c r="BK439" i="2"/>
  <c r="J357" i="2"/>
  <c r="J200" i="2"/>
  <c r="BK117" i="2"/>
  <c r="BK797" i="2"/>
  <c r="BK764" i="2"/>
  <c r="J734" i="2"/>
  <c r="BK721" i="2"/>
  <c r="BK710" i="2"/>
  <c r="BK696" i="2"/>
  <c r="J692" i="2"/>
  <c r="J681" i="2"/>
  <c r="BK650" i="2"/>
  <c r="BK619" i="2"/>
  <c r="BK551" i="2"/>
  <c r="BK532" i="2"/>
  <c r="BK451" i="2"/>
  <c r="J397" i="2"/>
  <c r="BK258" i="2"/>
  <c r="BK200" i="2"/>
  <c r="BK102" i="2"/>
  <c r="BK219" i="3"/>
  <c r="BK183" i="3"/>
  <c r="BK156" i="3"/>
  <c r="BK114" i="3"/>
  <c r="BK100" i="3"/>
  <c r="J245" i="3"/>
  <c r="J214" i="3"/>
  <c r="BK185" i="3"/>
  <c r="J168" i="3"/>
  <c r="BK132" i="3"/>
  <c r="BK244" i="3"/>
  <c r="BK225" i="3"/>
  <c r="BK188" i="3"/>
  <c r="J156" i="3"/>
  <c r="BK140" i="3"/>
  <c r="BK238" i="3"/>
  <c r="J227" i="3"/>
  <c r="BK214" i="3"/>
  <c r="BK201" i="3"/>
  <c r="J173" i="3"/>
  <c r="BK152" i="3"/>
  <c r="J144" i="3"/>
  <c r="J110" i="3"/>
  <c r="BK117" i="4"/>
  <c r="BK106" i="4"/>
  <c r="J94" i="4"/>
  <c r="BK99" i="4"/>
  <c r="J92" i="4"/>
  <c r="BK112" i="4"/>
  <c r="BK104" i="4"/>
  <c r="J120" i="4"/>
  <c r="BK107" i="4"/>
  <c r="BK96" i="5"/>
  <c r="J451" i="2"/>
  <c r="BK407" i="2"/>
  <c r="J240" i="2"/>
  <c r="BK205" i="2"/>
  <c r="BK120" i="2"/>
  <c r="J827" i="2"/>
  <c r="J799" i="2"/>
  <c r="BK603" i="2"/>
  <c r="BK548" i="2"/>
  <c r="J492" i="2"/>
  <c r="J471" i="2"/>
  <c r="BK397" i="2"/>
  <c r="BK243" i="2"/>
  <c r="BK169" i="2"/>
  <c r="J800" i="2"/>
  <c r="BK773" i="2"/>
  <c r="BK727" i="2"/>
  <c r="J721" i="2"/>
  <c r="BK714" i="2"/>
  <c r="BK708" i="2"/>
  <c r="BK700" i="2"/>
  <c r="BK689" i="2"/>
  <c r="BK648" i="2"/>
  <c r="BK615" i="2"/>
  <c r="J548" i="2"/>
  <c r="J454" i="2"/>
  <c r="BK416" i="2"/>
  <c r="BK315" i="2"/>
  <c r="BK237" i="2"/>
  <c r="BK180" i="2"/>
  <c r="BK233" i="3"/>
  <c r="J176" i="3"/>
  <c r="J132" i="3"/>
  <c r="J102" i="3"/>
  <c r="BK189" i="3"/>
  <c r="BK158" i="3"/>
  <c r="J246" i="3"/>
  <c r="BK227" i="3"/>
  <c r="J186" i="3"/>
  <c r="J138" i="3"/>
  <c r="BK221" i="3"/>
  <c r="J185" i="3"/>
  <c r="J149" i="3"/>
  <c r="J96" i="3"/>
  <c r="BK101" i="4"/>
  <c r="J104" i="4"/>
  <c r="J107" i="4"/>
  <c r="J91" i="4"/>
  <c r="BK87" i="4"/>
  <c r="J809" i="2"/>
  <c r="J684" i="2"/>
  <c r="BK670" i="2"/>
  <c r="BK638" i="2"/>
  <c r="BK562" i="2"/>
  <c r="BK499" i="2"/>
  <c r="BK435" i="2"/>
  <c r="BK284" i="2"/>
  <c r="J176" i="2"/>
  <c r="BK827" i="2"/>
  <c r="BK812" i="2"/>
  <c r="BK626" i="2"/>
  <c r="J585" i="2"/>
  <c r="BK478" i="2"/>
  <c r="J404" i="2"/>
  <c r="BK210" i="2"/>
  <c r="BK167" i="2"/>
  <c r="BK799" i="2"/>
  <c r="J773" i="2"/>
  <c r="BK712" i="2"/>
  <c r="BK703" i="2"/>
  <c r="J696" i="2"/>
  <c r="J690" i="2"/>
  <c r="J653" i="2"/>
  <c r="J623" i="2"/>
  <c r="BK570" i="2"/>
  <c r="BK418" i="2"/>
  <c r="BK393" i="2"/>
  <c r="J169" i="2"/>
  <c r="BK209" i="3"/>
  <c r="BK128" i="3"/>
  <c r="J108" i="3"/>
  <c r="J201" i="3"/>
  <c r="BK186" i="3"/>
  <c r="BK420" i="2"/>
  <c r="BK187" i="2"/>
  <c r="BK666" i="2"/>
  <c r="BK623" i="2"/>
  <c r="J594" i="2"/>
  <c r="BK535" i="2"/>
  <c r="BK484" i="2"/>
  <c r="J409" i="2"/>
  <c r="BK171" i="2"/>
  <c r="BK824" i="2"/>
  <c r="BK800" i="2"/>
  <c r="BK594" i="2"/>
  <c r="BK555" i="2"/>
  <c r="J518" i="2"/>
  <c r="J393" i="2"/>
  <c r="BK197" i="2"/>
  <c r="J128" i="2"/>
  <c r="BK775" i="2"/>
  <c r="J760" i="2"/>
  <c r="BK724" i="2"/>
  <c r="J702" i="2"/>
  <c r="BK692" i="2"/>
  <c r="BK678" i="2"/>
  <c r="J638" i="2"/>
  <c r="BK578" i="2"/>
  <c r="J543" i="2"/>
  <c r="J461" i="2"/>
  <c r="BK406" i="2"/>
  <c r="BK296" i="2"/>
  <c r="J210" i="2"/>
  <c r="J110" i="2"/>
  <c r="J223" i="3"/>
  <c r="J215" i="3"/>
  <c r="BK162" i="3"/>
  <c r="J118" i="3"/>
  <c r="BK247" i="3"/>
  <c r="BK231" i="3"/>
  <c r="J207" i="3"/>
  <c r="J182" i="3"/>
  <c r="J152" i="3"/>
  <c r="BK134" i="3"/>
  <c r="BK98" i="3"/>
  <c r="J241" i="3"/>
  <c r="J211" i="3"/>
  <c r="BK174" i="3"/>
  <c r="BK142" i="3"/>
  <c r="BK241" i="3"/>
  <c r="J193" i="3"/>
  <c r="J170" i="3"/>
  <c r="J148" i="3"/>
  <c r="BK138" i="3"/>
  <c r="J112" i="3"/>
  <c r="J119" i="4"/>
  <c r="BK109" i="4"/>
  <c r="J100" i="4"/>
  <c r="J87" i="4"/>
  <c r="J117" i="4"/>
  <c r="BK98" i="4"/>
  <c r="J113" i="4"/>
  <c r="BK93" i="4"/>
  <c r="BK119" i="4"/>
  <c r="J98" i="4"/>
  <c r="J91" i="5"/>
  <c r="J93" i="5"/>
  <c r="BK89" i="5"/>
  <c r="BK421" i="2"/>
  <c r="J366" i="2"/>
  <c r="BK213" i="2"/>
  <c r="J151" i="2"/>
  <c r="J636" i="2"/>
  <c r="BK613" i="2"/>
  <c r="BK582" i="2"/>
  <c r="J558" i="2"/>
  <c r="BK518" i="2"/>
  <c r="J499" i="2"/>
  <c r="J475" i="2"/>
  <c r="J413" i="2"/>
  <c r="J258" i="2"/>
  <c r="BK194" i="2"/>
  <c r="J123" i="2"/>
  <c r="J582" i="2"/>
  <c r="BK543" i="2"/>
  <c r="BK475" i="2"/>
  <c r="J379" i="2"/>
  <c r="J237" i="2"/>
  <c r="BK134" i="2"/>
  <c r="BK830" i="2"/>
  <c r="J775" i="2"/>
  <c r="BK746" i="2"/>
  <c r="J718" i="2"/>
  <c r="J700" i="2"/>
  <c r="BK693" i="2"/>
  <c r="J689" i="2"/>
  <c r="J671" i="2"/>
  <c r="BK643" i="2"/>
  <c r="J601" i="2"/>
  <c r="BK545" i="2"/>
  <c r="BK471" i="2"/>
  <c r="J435" i="2"/>
  <c r="BK409" i="2"/>
  <c r="J368" i="2"/>
  <c r="J213" i="2"/>
  <c r="J167" i="2"/>
  <c r="BK195" i="3"/>
  <c r="J164" i="3"/>
  <c r="BK122" i="3"/>
  <c r="BK105" i="3"/>
  <c r="J233" i="3"/>
  <c r="BK205" i="3"/>
  <c r="J188" i="3"/>
  <c r="BK171" i="3"/>
  <c r="J136" i="3"/>
  <c r="J105" i="3"/>
  <c r="J199" i="3"/>
  <c r="BK176" i="3"/>
  <c r="BK144" i="3"/>
  <c r="J124" i="3"/>
  <c r="BK229" i="3"/>
  <c r="J219" i="3"/>
  <c r="J209" i="3"/>
  <c r="BK180" i="3"/>
  <c r="BK160" i="3"/>
  <c r="J146" i="3"/>
  <c r="J126" i="3"/>
  <c r="BK102" i="3"/>
  <c r="BK111" i="4"/>
  <c r="BK97" i="4"/>
  <c r="BK89" i="4"/>
  <c r="J111" i="4"/>
  <c r="J97" i="4"/>
  <c r="BK114" i="4"/>
  <c r="BK94" i="4"/>
  <c r="J116" i="4"/>
  <c r="J101" i="4"/>
  <c r="J89" i="5"/>
  <c r="J464" i="2"/>
  <c r="BK379" i="2"/>
  <c r="BK357" i="2"/>
  <c r="BK235" i="2"/>
  <c r="BK176" i="2"/>
  <c r="BK653" i="2"/>
  <c r="J626" i="2"/>
  <c r="BK601" i="2"/>
  <c r="BK589" i="2"/>
  <c r="BK566" i="2"/>
  <c r="J555" i="2"/>
  <c r="J530" i="2"/>
  <c r="BK496" i="2"/>
  <c r="BK419" i="2"/>
  <c r="J296" i="2"/>
  <c r="J174" i="2"/>
  <c r="BK821" i="2"/>
  <c r="J622" i="2"/>
  <c r="J570" i="2"/>
  <c r="J515" i="2"/>
  <c r="BK454" i="2"/>
  <c r="J371" i="2"/>
  <c r="J208" i="2"/>
  <c r="BK151" i="2"/>
  <c r="J778" i="2"/>
  <c r="BK760" i="2"/>
  <c r="J746" i="2"/>
  <c r="J724" i="2"/>
  <c r="BK716" i="2"/>
  <c r="BK706" i="2"/>
  <c r="BK702" i="2"/>
  <c r="J698" i="2"/>
  <c r="BK691" i="2"/>
  <c r="J670" i="2"/>
  <c r="J641" i="2"/>
  <c r="BK585" i="2"/>
  <c r="BK481" i="2"/>
  <c r="J439" i="2"/>
  <c r="BK404" i="2"/>
  <c r="J205" i="2"/>
  <c r="J244" i="3"/>
  <c r="BK217" i="3"/>
  <c r="BK120" i="3"/>
  <c r="J225" i="3"/>
  <c r="J183" i="3"/>
  <c r="J130" i="3"/>
  <c r="J243" i="3"/>
  <c r="J221" i="3"/>
  <c r="BK193" i="3"/>
  <c r="BK146" i="3"/>
  <c r="BK232" i="3"/>
  <c r="J205" i="3"/>
  <c r="BK154" i="3"/>
  <c r="BK118" i="3"/>
  <c r="J105" i="4"/>
  <c r="BK113" i="4"/>
  <c r="BK116" i="4"/>
  <c r="J114" i="4"/>
  <c r="J315" i="2"/>
  <c r="J134" i="2"/>
  <c r="J650" i="2"/>
  <c r="J617" i="2"/>
  <c r="J578" i="2"/>
  <c r="BK515" i="2"/>
  <c r="J496" i="2"/>
  <c r="BK366" i="2"/>
  <c r="J232" i="2"/>
  <c r="BK128" i="2"/>
  <c r="J824" i="2"/>
  <c r="J797" i="2"/>
  <c r="BK617" i="2"/>
  <c r="BK488" i="2"/>
  <c r="J443" i="2"/>
  <c r="J264" i="2"/>
  <c r="BK145" i="2"/>
  <c r="J781" i="2"/>
  <c r="J764" i="2"/>
  <c r="BK698" i="2"/>
  <c r="J691" i="2"/>
  <c r="BK668" i="2"/>
  <c r="J598" i="2"/>
  <c r="J535" i="2"/>
  <c r="BK430" i="2"/>
  <c r="BK413" i="2"/>
  <c r="BK353" i="2"/>
  <c r="BK240" i="2"/>
  <c r="BK168" i="3"/>
  <c r="J98" i="3"/>
  <c r="J197" i="3"/>
  <c r="J178" i="3"/>
  <c r="BK170" i="3"/>
  <c r="BK113" i="3"/>
  <c r="J195" i="3"/>
  <c r="BK182" i="3"/>
  <c r="BK148" i="3"/>
  <c r="J128" i="3"/>
  <c r="BK211" i="3"/>
  <c r="BK120" i="4"/>
  <c r="J109" i="4"/>
  <c r="J86" i="5"/>
  <c r="BK86" i="5"/>
  <c r="J218" i="2"/>
  <c r="AS54" i="1"/>
  <c r="J406" i="2"/>
  <c r="J215" i="2"/>
  <c r="J613" i="2"/>
  <c r="J484" i="2"/>
  <c r="J407" i="2"/>
  <c r="J247" i="2"/>
  <c r="J160" i="2"/>
  <c r="BK778" i="2"/>
  <c r="J727" i="2"/>
  <c r="BK704" i="2"/>
  <c r="BK690" i="2"/>
  <c r="J666" i="2"/>
  <c r="BK636" i="2"/>
  <c r="J574" i="2"/>
  <c r="J540" i="2"/>
  <c r="J456" i="2"/>
  <c r="J419" i="2"/>
  <c r="BK390" i="2"/>
  <c r="J243" i="2"/>
  <c r="BK174" i="2"/>
  <c r="BK236" i="3"/>
  <c r="J212" i="3"/>
  <c r="J174" i="3"/>
  <c r="BK130" i="3"/>
  <c r="J113" i="3"/>
  <c r="BK96" i="3"/>
  <c r="BK228" i="3"/>
  <c r="BK199" i="3"/>
  <c r="J180" i="3"/>
  <c r="J154" i="3"/>
  <c r="J114" i="3"/>
  <c r="J247" i="3"/>
  <c r="BK212" i="3"/>
  <c r="J191" i="3"/>
  <c r="J166" i="3"/>
  <c r="J134" i="3"/>
  <c r="J120" i="3"/>
  <c r="J102" i="4"/>
  <c r="J118" i="4"/>
  <c r="BK118" i="4"/>
  <c r="BK92" i="4"/>
  <c r="BK91" i="4"/>
  <c r="BK461" i="2"/>
  <c r="BK368" i="2"/>
  <c r="BK215" i="2"/>
  <c r="J197" i="2"/>
  <c r="BK157" i="2"/>
  <c r="BK110" i="2"/>
  <c r="BK688" i="2"/>
  <c r="BK681" i="2"/>
  <c r="BK671" i="2"/>
  <c r="J668" i="2"/>
  <c r="J663" i="2"/>
  <c r="J648" i="2"/>
  <c r="BK641" i="2"/>
  <c r="J619" i="2"/>
  <c r="J615" i="2"/>
  <c r="J545" i="2"/>
  <c r="J503" i="2"/>
  <c r="J488" i="2"/>
  <c r="J416" i="2"/>
  <c r="BK383" i="2"/>
  <c r="BK218" i="2"/>
  <c r="J145" i="2"/>
  <c r="J830" i="2"/>
  <c r="J812" i="2"/>
  <c r="J633" i="2"/>
  <c r="J589" i="2"/>
  <c r="BK530" i="2"/>
  <c r="J481" i="2"/>
  <c r="J420" i="2"/>
  <c r="J353" i="2"/>
  <c r="J187" i="2"/>
  <c r="J120" i="2"/>
  <c r="BK694" i="2"/>
  <c r="BK684" i="2"/>
  <c r="BK663" i="2"/>
  <c r="BK633" i="2"/>
  <c r="J566" i="2"/>
  <c r="BK464" i="2"/>
  <c r="J421" i="2"/>
  <c r="J383" i="2"/>
  <c r="J284" i="2"/>
  <c r="BK123" i="2"/>
  <c r="BK197" i="3"/>
  <c r="J160" i="3"/>
  <c r="BK110" i="3"/>
  <c r="BK246" i="3"/>
  <c r="J203" i="3"/>
  <c r="BK173" i="3"/>
  <c r="J100" i="3"/>
  <c r="J238" i="3"/>
  <c r="BK203" i="3"/>
  <c r="BK164" i="3"/>
  <c r="BK126" i="3"/>
  <c r="BK213" i="3"/>
  <c r="J171" i="3"/>
  <c r="J140" i="3"/>
  <c r="J112" i="4"/>
  <c r="J90" i="4"/>
  <c r="BK96" i="4"/>
  <c r="BK100" i="4"/>
  <c r="J99" i="4"/>
  <c r="BK93" i="5"/>
  <c r="P95" i="3" l="1"/>
  <c r="P127" i="2"/>
  <c r="R127" i="2"/>
  <c r="T127" i="2"/>
  <c r="R101" i="2"/>
  <c r="BK144" i="2"/>
  <c r="J144" i="2" s="1"/>
  <c r="J63" i="2" s="1"/>
  <c r="T144" i="2"/>
  <c r="P204" i="2"/>
  <c r="R204" i="2"/>
  <c r="T204" i="2"/>
  <c r="R217" i="2"/>
  <c r="R408" i="2"/>
  <c r="P547" i="2"/>
  <c r="BK720" i="2"/>
  <c r="J720" i="2" s="1"/>
  <c r="J77" i="2" s="1"/>
  <c r="BK777" i="2"/>
  <c r="J777" i="2"/>
  <c r="J78" i="2" s="1"/>
  <c r="P826" i="2"/>
  <c r="R95" i="3"/>
  <c r="BK111" i="3"/>
  <c r="J111" i="3" s="1"/>
  <c r="J64" i="3" s="1"/>
  <c r="T119" i="3"/>
  <c r="BK151" i="3"/>
  <c r="J151" i="3" s="1"/>
  <c r="J69" i="3" s="1"/>
  <c r="BK184" i="3"/>
  <c r="J184" i="3"/>
  <c r="J70" i="3" s="1"/>
  <c r="BK235" i="3"/>
  <c r="J235" i="3"/>
  <c r="J71" i="3"/>
  <c r="R242" i="3"/>
  <c r="BK88" i="4"/>
  <c r="J88" i="4"/>
  <c r="J62" i="4"/>
  <c r="P88" i="5"/>
  <c r="P84" i="5"/>
  <c r="P83" i="5"/>
  <c r="AU58" i="1"/>
  <c r="P101" i="2"/>
  <c r="P144" i="2"/>
  <c r="R144" i="2"/>
  <c r="BK204" i="2"/>
  <c r="J204" i="2" s="1"/>
  <c r="J64" i="2" s="1"/>
  <c r="P217" i="2"/>
  <c r="BK408" i="2"/>
  <c r="J408" i="2" s="1"/>
  <c r="J66" i="2" s="1"/>
  <c r="P408" i="2"/>
  <c r="BK547" i="2"/>
  <c r="J547" i="2" s="1"/>
  <c r="J67" i="2" s="1"/>
  <c r="T547" i="2"/>
  <c r="P597" i="2"/>
  <c r="R597" i="2"/>
  <c r="BK621" i="2"/>
  <c r="J621" i="2"/>
  <c r="J71" i="2"/>
  <c r="P621" i="2"/>
  <c r="R621" i="2"/>
  <c r="BK625" i="2"/>
  <c r="J625" i="2"/>
  <c r="J72" i="2" s="1"/>
  <c r="P625" i="2"/>
  <c r="T625" i="2"/>
  <c r="P640" i="2"/>
  <c r="T640" i="2"/>
  <c r="P647" i="2"/>
  <c r="R647" i="2"/>
  <c r="P687" i="2"/>
  <c r="T687" i="2"/>
  <c r="R720" i="2"/>
  <c r="P777" i="2"/>
  <c r="T777" i="2"/>
  <c r="R826" i="2"/>
  <c r="BK107" i="3"/>
  <c r="J107" i="3"/>
  <c r="J63" i="3"/>
  <c r="R107" i="3"/>
  <c r="R111" i="3"/>
  <c r="P119" i="3"/>
  <c r="T151" i="3"/>
  <c r="T184" i="3"/>
  <c r="R235" i="3"/>
  <c r="BK242" i="3"/>
  <c r="J242" i="3" s="1"/>
  <c r="J73" i="3" s="1"/>
  <c r="R88" i="4"/>
  <c r="P95" i="4"/>
  <c r="BK110" i="4"/>
  <c r="J110" i="4" s="1"/>
  <c r="J64" i="4" s="1"/>
  <c r="R110" i="4"/>
  <c r="BK101" i="2"/>
  <c r="J101" i="2" s="1"/>
  <c r="J61" i="2" s="1"/>
  <c r="T101" i="2"/>
  <c r="BK217" i="2"/>
  <c r="J217" i="2" s="1"/>
  <c r="J65" i="2" s="1"/>
  <c r="T217" i="2"/>
  <c r="T408" i="2"/>
  <c r="R547" i="2"/>
  <c r="BK597" i="2"/>
  <c r="J597" i="2"/>
  <c r="J70" i="2"/>
  <c r="T597" i="2"/>
  <c r="T621" i="2"/>
  <c r="R625" i="2"/>
  <c r="BK640" i="2"/>
  <c r="J640" i="2" s="1"/>
  <c r="J73" i="2" s="1"/>
  <c r="R640" i="2"/>
  <c r="BK647" i="2"/>
  <c r="J647" i="2" s="1"/>
  <c r="J74" i="2" s="1"/>
  <c r="T647" i="2"/>
  <c r="BK687" i="2"/>
  <c r="J687" i="2" s="1"/>
  <c r="J76" i="2" s="1"/>
  <c r="R687" i="2"/>
  <c r="P720" i="2"/>
  <c r="T720" i="2"/>
  <c r="R777" i="2"/>
  <c r="BK826" i="2"/>
  <c r="J826" i="2"/>
  <c r="J79" i="2" s="1"/>
  <c r="T826" i="2"/>
  <c r="BK95" i="3"/>
  <c r="J95" i="3"/>
  <c r="J61" i="3" s="1"/>
  <c r="T107" i="3"/>
  <c r="T111" i="3"/>
  <c r="T94" i="3" s="1"/>
  <c r="R119" i="3"/>
  <c r="P151" i="3"/>
  <c r="P184" i="3"/>
  <c r="P235" i="3"/>
  <c r="P242" i="3"/>
  <c r="P88" i="4"/>
  <c r="BK95" i="4"/>
  <c r="J95" i="4"/>
  <c r="J63" i="4"/>
  <c r="T95" i="4"/>
  <c r="T110" i="4"/>
  <c r="BK88" i="5"/>
  <c r="J88" i="5"/>
  <c r="J62" i="5" s="1"/>
  <c r="T88" i="5"/>
  <c r="T84" i="5"/>
  <c r="T83" i="5"/>
  <c r="T95" i="3"/>
  <c r="P107" i="3"/>
  <c r="P111" i="3"/>
  <c r="BK119" i="3"/>
  <c r="J119" i="3"/>
  <c r="J68" i="3"/>
  <c r="R151" i="3"/>
  <c r="R184" i="3"/>
  <c r="T235" i="3"/>
  <c r="T242" i="3"/>
  <c r="T88" i="4"/>
  <c r="T85" i="4" s="1"/>
  <c r="T84" i="4" s="1"/>
  <c r="R95" i="4"/>
  <c r="P110" i="4"/>
  <c r="R88" i="5"/>
  <c r="R84" i="5"/>
  <c r="R83" i="5"/>
  <c r="BK127" i="2"/>
  <c r="J127" i="2" s="1"/>
  <c r="J62" i="2" s="1"/>
  <c r="BK104" i="3"/>
  <c r="J104" i="3"/>
  <c r="J62" i="3" s="1"/>
  <c r="BK240" i="3"/>
  <c r="J240" i="3"/>
  <c r="J72" i="3"/>
  <c r="BK683" i="2"/>
  <c r="J683" i="2"/>
  <c r="J75" i="2"/>
  <c r="BK95" i="5"/>
  <c r="J95" i="5" s="1"/>
  <c r="J63" i="5" s="1"/>
  <c r="BK593" i="2"/>
  <c r="J593" i="2"/>
  <c r="J68" i="2" s="1"/>
  <c r="BK117" i="3"/>
  <c r="J117" i="3"/>
  <c r="J67" i="3"/>
  <c r="BK86" i="4"/>
  <c r="J86" i="4"/>
  <c r="J61" i="4"/>
  <c r="BK85" i="5"/>
  <c r="BK84" i="5" s="1"/>
  <c r="BK83" i="5" s="1"/>
  <c r="J83" i="5" s="1"/>
  <c r="J30" i="5" s="1"/>
  <c r="J54" i="5"/>
  <c r="J55" i="5"/>
  <c r="J77" i="5"/>
  <c r="BE89" i="5"/>
  <c r="BE93" i="5"/>
  <c r="BC58" i="1"/>
  <c r="E48" i="5"/>
  <c r="F54" i="5"/>
  <c r="F55" i="5"/>
  <c r="BE86" i="5"/>
  <c r="BE91" i="5"/>
  <c r="BE96" i="5"/>
  <c r="BD58" i="1"/>
  <c r="F54" i="4"/>
  <c r="J55" i="4"/>
  <c r="J78" i="4"/>
  <c r="F81" i="4"/>
  <c r="BE94" i="4"/>
  <c r="BE96" i="4"/>
  <c r="BE104" i="4"/>
  <c r="BE106" i="4"/>
  <c r="BE112" i="4"/>
  <c r="BE118" i="4"/>
  <c r="E48" i="4"/>
  <c r="BE89" i="4"/>
  <c r="BE97" i="4"/>
  <c r="BE99" i="4"/>
  <c r="BE100" i="4"/>
  <c r="BE101" i="4"/>
  <c r="BE105" i="4"/>
  <c r="BE115" i="4"/>
  <c r="BE119" i="4"/>
  <c r="BE87" i="4"/>
  <c r="BE90" i="4"/>
  <c r="BE102" i="4"/>
  <c r="BE103" i="4"/>
  <c r="BE109" i="4"/>
  <c r="BE117" i="4"/>
  <c r="J54" i="4"/>
  <c r="BE91" i="4"/>
  <c r="BE92" i="4"/>
  <c r="BE93" i="4"/>
  <c r="BE98" i="4"/>
  <c r="BE107" i="4"/>
  <c r="BE111" i="4"/>
  <c r="BE113" i="4"/>
  <c r="BE114" i="4"/>
  <c r="BE116" i="4"/>
  <c r="BE120" i="4"/>
  <c r="F55" i="3"/>
  <c r="J89" i="3"/>
  <c r="J90" i="3"/>
  <c r="BE105" i="3"/>
  <c r="BE110" i="3"/>
  <c r="BE122" i="3"/>
  <c r="BE128" i="3"/>
  <c r="BE132" i="3"/>
  <c r="BE160" i="3"/>
  <c r="BE164" i="3"/>
  <c r="BE168" i="3"/>
  <c r="BE173" i="3"/>
  <c r="BE174" i="3"/>
  <c r="BE176" i="3"/>
  <c r="BE180" i="3"/>
  <c r="BE182" i="3"/>
  <c r="BE185" i="3"/>
  <c r="BE197" i="3"/>
  <c r="BE130" i="3"/>
  <c r="BE138" i="3"/>
  <c r="BE149" i="3"/>
  <c r="BE166" i="3"/>
  <c r="BE170" i="3"/>
  <c r="BE178" i="3"/>
  <c r="BE183" i="3"/>
  <c r="BE195" i="3"/>
  <c r="BE199" i="3"/>
  <c r="BE213" i="3"/>
  <c r="BE214" i="3"/>
  <c r="BE217" i="3"/>
  <c r="BE221" i="3"/>
  <c r="BE232" i="3"/>
  <c r="BE233" i="3"/>
  <c r="BE244" i="3"/>
  <c r="BE247" i="3"/>
  <c r="F54" i="3"/>
  <c r="E83" i="3"/>
  <c r="J87" i="3"/>
  <c r="BE113" i="3"/>
  <c r="BE114" i="3"/>
  <c r="BE120" i="3"/>
  <c r="BE126" i="3"/>
  <c r="BE142" i="3"/>
  <c r="BE146" i="3"/>
  <c r="BE148" i="3"/>
  <c r="BE154" i="3"/>
  <c r="BE156" i="3"/>
  <c r="BE158" i="3"/>
  <c r="BE162" i="3"/>
  <c r="BE191" i="3"/>
  <c r="BE193" i="3"/>
  <c r="BE207" i="3"/>
  <c r="BE209" i="3"/>
  <c r="BE211" i="3"/>
  <c r="BE212" i="3"/>
  <c r="BE215" i="3"/>
  <c r="BE219" i="3"/>
  <c r="BE223" i="3"/>
  <c r="BE229" i="3"/>
  <c r="BE231" i="3"/>
  <c r="BE236" i="3"/>
  <c r="BE238" i="3"/>
  <c r="BE241" i="3"/>
  <c r="BE243" i="3"/>
  <c r="BE245" i="3"/>
  <c r="BE246" i="3"/>
  <c r="BE96" i="3"/>
  <c r="BE98" i="3"/>
  <c r="BE100" i="3"/>
  <c r="BE102" i="3"/>
  <c r="BE108" i="3"/>
  <c r="BE112" i="3"/>
  <c r="BE118" i="3"/>
  <c r="BE124" i="3"/>
  <c r="BE134" i="3"/>
  <c r="BE136" i="3"/>
  <c r="BE140" i="3"/>
  <c r="BE144" i="3"/>
  <c r="BE152" i="3"/>
  <c r="BE171" i="3"/>
  <c r="BE186" i="3"/>
  <c r="BE188" i="3"/>
  <c r="BE189" i="3"/>
  <c r="BE201" i="3"/>
  <c r="BE203" i="3"/>
  <c r="BE205" i="3"/>
  <c r="BE225" i="3"/>
  <c r="BE227" i="3"/>
  <c r="BE228" i="3"/>
  <c r="BE230" i="3"/>
  <c r="J93" i="2"/>
  <c r="F96" i="2"/>
  <c r="BE110" i="2"/>
  <c r="BE117" i="2"/>
  <c r="BE120" i="2"/>
  <c r="BE128" i="2"/>
  <c r="BE151" i="2"/>
  <c r="BE157" i="2"/>
  <c r="BE208" i="2"/>
  <c r="BE359" i="2"/>
  <c r="BE407" i="2"/>
  <c r="BE419" i="2"/>
  <c r="BE475" i="2"/>
  <c r="BE478" i="2"/>
  <c r="BE530" i="2"/>
  <c r="BE545" i="2"/>
  <c r="BE558" i="2"/>
  <c r="BE574" i="2"/>
  <c r="BE582" i="2"/>
  <c r="BE598" i="2"/>
  <c r="BE617" i="2"/>
  <c r="BE626" i="2"/>
  <c r="BE638" i="2"/>
  <c r="BE641" i="2"/>
  <c r="BE648" i="2"/>
  <c r="BE653" i="2"/>
  <c r="BE666" i="2"/>
  <c r="BE671" i="2"/>
  <c r="BE681" i="2"/>
  <c r="BE684" i="2"/>
  <c r="BE688" i="2"/>
  <c r="BE689" i="2"/>
  <c r="BE690" i="2"/>
  <c r="BE691" i="2"/>
  <c r="BE692" i="2"/>
  <c r="BE693" i="2"/>
  <c r="BE694" i="2"/>
  <c r="BE696" i="2"/>
  <c r="BE698" i="2"/>
  <c r="BE700" i="2"/>
  <c r="BE702" i="2"/>
  <c r="BE703" i="2"/>
  <c r="BE704" i="2"/>
  <c r="BE706" i="2"/>
  <c r="BE708" i="2"/>
  <c r="BE710" i="2"/>
  <c r="BE712" i="2"/>
  <c r="BE714" i="2"/>
  <c r="BE716" i="2"/>
  <c r="BE718" i="2"/>
  <c r="BE721" i="2"/>
  <c r="BE724" i="2"/>
  <c r="BE727" i="2"/>
  <c r="BE734" i="2"/>
  <c r="BE746" i="2"/>
  <c r="BE760" i="2"/>
  <c r="BE764" i="2"/>
  <c r="BE773" i="2"/>
  <c r="BE775" i="2"/>
  <c r="BE778" i="2"/>
  <c r="BE799" i="2"/>
  <c r="BE123" i="2"/>
  <c r="BE174" i="2"/>
  <c r="BE200" i="2"/>
  <c r="BE213" i="2"/>
  <c r="BE232" i="2"/>
  <c r="BE247" i="2"/>
  <c r="BE264" i="2"/>
  <c r="BE296" i="2"/>
  <c r="BE366" i="2"/>
  <c r="BE371" i="2"/>
  <c r="BE383" i="2"/>
  <c r="BE404" i="2"/>
  <c r="BE409" i="2"/>
  <c r="BE413" i="2"/>
  <c r="BE416" i="2"/>
  <c r="BE421" i="2"/>
  <c r="BE430" i="2"/>
  <c r="BE435" i="2"/>
  <c r="BE461" i="2"/>
  <c r="BE464" i="2"/>
  <c r="BE499" i="2"/>
  <c r="BE515" i="2"/>
  <c r="BE518" i="2"/>
  <c r="BE540" i="2"/>
  <c r="BE551" i="2"/>
  <c r="BE562" i="2"/>
  <c r="BE566" i="2"/>
  <c r="BE578" i="2"/>
  <c r="BE589" i="2"/>
  <c r="BE615" i="2"/>
  <c r="BE619" i="2"/>
  <c r="BE622" i="2"/>
  <c r="BE623" i="2"/>
  <c r="BE781" i="2"/>
  <c r="BE797" i="2"/>
  <c r="BE800" i="2"/>
  <c r="BE812" i="2"/>
  <c r="BE821" i="2"/>
  <c r="BE824" i="2"/>
  <c r="BE827" i="2"/>
  <c r="E48" i="2"/>
  <c r="BE102" i="2"/>
  <c r="BE160" i="2"/>
  <c r="BE176" i="2"/>
  <c r="BE180" i="2"/>
  <c r="BE194" i="2"/>
  <c r="BE197" i="2"/>
  <c r="BE210" i="2"/>
  <c r="BE258" i="2"/>
  <c r="BE315" i="2"/>
  <c r="BE357" i="2"/>
  <c r="BE368" i="2"/>
  <c r="BE373" i="2"/>
  <c r="BE393" i="2"/>
  <c r="BE420" i="2"/>
  <c r="BE451" i="2"/>
  <c r="BE454" i="2"/>
  <c r="BE456" i="2"/>
  <c r="BE471" i="2"/>
  <c r="BE481" i="2"/>
  <c r="BE484" i="2"/>
  <c r="BE488" i="2"/>
  <c r="BE492" i="2"/>
  <c r="BE496" i="2"/>
  <c r="BE503" i="2"/>
  <c r="BE512" i="2"/>
  <c r="BE532" i="2"/>
  <c r="BE535" i="2"/>
  <c r="BE543" i="2"/>
  <c r="BE548" i="2"/>
  <c r="BE555" i="2"/>
  <c r="BE570" i="2"/>
  <c r="BE585" i="2"/>
  <c r="BE594" i="2"/>
  <c r="BE601" i="2"/>
  <c r="BE603" i="2"/>
  <c r="BE613" i="2"/>
  <c r="BE633" i="2"/>
  <c r="BE636" i="2"/>
  <c r="BE643" i="2"/>
  <c r="BE645" i="2"/>
  <c r="BE650" i="2"/>
  <c r="BE663" i="2"/>
  <c r="BE668" i="2"/>
  <c r="BE670" i="2"/>
  <c r="BE678" i="2"/>
  <c r="BE134" i="2"/>
  <c r="BE145" i="2"/>
  <c r="BE167" i="2"/>
  <c r="BE169" i="2"/>
  <c r="BE171" i="2"/>
  <c r="BE187" i="2"/>
  <c r="BE205" i="2"/>
  <c r="BE215" i="2"/>
  <c r="BE218" i="2"/>
  <c r="BE235" i="2"/>
  <c r="BE237" i="2"/>
  <c r="BE240" i="2"/>
  <c r="BE243" i="2"/>
  <c r="BE284" i="2"/>
  <c r="BE353" i="2"/>
  <c r="BE379" i="2"/>
  <c r="BE390" i="2"/>
  <c r="BE397" i="2"/>
  <c r="BE406" i="2"/>
  <c r="BE418" i="2"/>
  <c r="BE439" i="2"/>
  <c r="BE443" i="2"/>
  <c r="BE809" i="2"/>
  <c r="BE830" i="2"/>
  <c r="F34" i="3"/>
  <c r="BA56" i="1" s="1"/>
  <c r="F35" i="2"/>
  <c r="BB55" i="1" s="1"/>
  <c r="F37" i="2"/>
  <c r="BD55" i="1" s="1"/>
  <c r="J34" i="2"/>
  <c r="AW55" i="1" s="1"/>
  <c r="F34" i="4"/>
  <c r="BA57" i="1"/>
  <c r="J34" i="3"/>
  <c r="AW56" i="1" s="1"/>
  <c r="F35" i="4"/>
  <c r="BB57" i="1"/>
  <c r="F37" i="3"/>
  <c r="BD56" i="1" s="1"/>
  <c r="F36" i="3"/>
  <c r="BC56" i="1" s="1"/>
  <c r="J34" i="4"/>
  <c r="AW57" i="1" s="1"/>
  <c r="J34" i="5"/>
  <c r="AW58" i="1"/>
  <c r="F34" i="5"/>
  <c r="BA58" i="1" s="1"/>
  <c r="F35" i="5"/>
  <c r="BB58" i="1"/>
  <c r="F34" i="2"/>
  <c r="BA55" i="1" s="1"/>
  <c r="F35" i="3"/>
  <c r="BB56" i="1" s="1"/>
  <c r="F36" i="2"/>
  <c r="BC55" i="1" s="1"/>
  <c r="F37" i="4"/>
  <c r="BD57" i="1"/>
  <c r="F36" i="4"/>
  <c r="BC57" i="1" s="1"/>
  <c r="P100" i="2" l="1"/>
  <c r="R85" i="4"/>
  <c r="R84" i="4"/>
  <c r="T115" i="3"/>
  <c r="T93" i="3" s="1"/>
  <c r="R115" i="3"/>
  <c r="P115" i="3"/>
  <c r="P94" i="3"/>
  <c r="P93" i="3"/>
  <c r="AU56" i="1" s="1"/>
  <c r="P85" i="4"/>
  <c r="P84" i="4"/>
  <c r="AU57" i="1"/>
  <c r="T100" i="2"/>
  <c r="P596" i="2"/>
  <c r="P99" i="2" s="1"/>
  <c r="AU55" i="1" s="1"/>
  <c r="R94" i="3"/>
  <c r="R93" i="3" s="1"/>
  <c r="R100" i="2"/>
  <c r="T596" i="2"/>
  <c r="R596" i="2"/>
  <c r="AG58" i="1"/>
  <c r="J84" i="5"/>
  <c r="J60" i="5" s="1"/>
  <c r="BK100" i="2"/>
  <c r="J100" i="2" s="1"/>
  <c r="J60" i="2" s="1"/>
  <c r="BK94" i="3"/>
  <c r="J94" i="3"/>
  <c r="J60" i="3" s="1"/>
  <c r="BK596" i="2"/>
  <c r="J596" i="2" s="1"/>
  <c r="J69" i="2" s="1"/>
  <c r="BK116" i="3"/>
  <c r="J116" i="3"/>
  <c r="J66" i="3" s="1"/>
  <c r="BK85" i="4"/>
  <c r="J85" i="4" s="1"/>
  <c r="J60" i="4" s="1"/>
  <c r="J59" i="5"/>
  <c r="J85" i="5"/>
  <c r="J61" i="5" s="1"/>
  <c r="F33" i="4"/>
  <c r="AZ57" i="1"/>
  <c r="F33" i="5"/>
  <c r="AZ58" i="1"/>
  <c r="J33" i="5"/>
  <c r="AV58" i="1"/>
  <c r="AT58" i="1" s="1"/>
  <c r="AN58" i="1" s="1"/>
  <c r="BB54" i="1"/>
  <c r="W31" i="1" s="1"/>
  <c r="J33" i="3"/>
  <c r="AV56" i="1"/>
  <c r="AT56" i="1" s="1"/>
  <c r="J33" i="4"/>
  <c r="AV57" i="1"/>
  <c r="AT57" i="1"/>
  <c r="BD54" i="1"/>
  <c r="W33" i="1" s="1"/>
  <c r="J33" i="2"/>
  <c r="AV55" i="1" s="1"/>
  <c r="AT55" i="1" s="1"/>
  <c r="F33" i="2"/>
  <c r="AZ55" i="1" s="1"/>
  <c r="F33" i="3"/>
  <c r="AZ56" i="1" s="1"/>
  <c r="BA54" i="1"/>
  <c r="W30" i="1"/>
  <c r="BC54" i="1"/>
  <c r="AY54" i="1" s="1"/>
  <c r="AU54" i="1" l="1"/>
  <c r="R99" i="2"/>
  <c r="T99" i="2"/>
  <c r="BK99" i="2"/>
  <c r="J99" i="2" s="1"/>
  <c r="J59" i="2" s="1"/>
  <c r="BK115" i="3"/>
  <c r="J115" i="3"/>
  <c r="J65" i="3" s="1"/>
  <c r="BK84" i="4"/>
  <c r="J84" i="4"/>
  <c r="J59" i="4"/>
  <c r="J39" i="5"/>
  <c r="AX54" i="1"/>
  <c r="AW54" i="1"/>
  <c r="AK30" i="1" s="1"/>
  <c r="W32" i="1"/>
  <c r="AZ54" i="1"/>
  <c r="AV54" i="1"/>
  <c r="AK29" i="1" s="1"/>
  <c r="BK93" i="3" l="1"/>
  <c r="J93" i="3" s="1"/>
  <c r="J30" i="4"/>
  <c r="AG57" i="1"/>
  <c r="J30" i="2"/>
  <c r="AG55" i="1" s="1"/>
  <c r="W29" i="1"/>
  <c r="AT54" i="1"/>
  <c r="J30" i="3" l="1"/>
  <c r="AG56" i="1" s="1"/>
  <c r="AN56" i="1" s="1"/>
  <c r="J59" i="3"/>
  <c r="J39" i="3"/>
  <c r="J39" i="4"/>
  <c r="J39" i="2"/>
  <c r="AN55" i="1"/>
  <c r="AN57" i="1"/>
  <c r="AG54" i="1" l="1"/>
  <c r="AK26" i="1" s="1"/>
  <c r="AK35" i="1" s="1"/>
  <c r="AN54" i="1"/>
</calcChain>
</file>

<file path=xl/sharedStrings.xml><?xml version="1.0" encoding="utf-8"?>
<sst xmlns="http://schemas.openxmlformats.org/spreadsheetml/2006/main" count="11459" uniqueCount="1884">
  <si>
    <t>Export Komplet</t>
  </si>
  <si>
    <t>VZ</t>
  </si>
  <si>
    <t>2.0</t>
  </si>
  <si>
    <t>ZAMOK</t>
  </si>
  <si>
    <t>False</t>
  </si>
  <si>
    <t>{80fc0e65-70c8-4d0a-a86b-01b0abe4c046}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</si>
  <si>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</si>
  <si>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</si>
  <si>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</si>
  <si>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</si>
  <si>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</si>
  <si>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</si>
  <si>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</si>
  <si>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</si>
  <si>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23-07_WC_Chlumec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</si>
  <si>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</si>
  <si>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</si>
  <si>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Stavební úpravy objektu veřejné vybavenosti na p.č.st.176/3, k.ú. Chlumec nad Cidlinou</t>
  </si>
  <si>
    <t>KSO:</t>
  </si>
  <si>
    <t>801 21 13</t>
  </si>
  <si>
    <t>CC-CZ:</t>
  </si>
  <si>
    <t>12741</t>
  </si>
  <si>
    <t>Místo:</t>
  </si>
  <si>
    <t>ul.Jungmanova, Chlumec nad Cidlinou</t>
  </si>
  <si>
    <t>Datum:</t>
  </si>
  <si>
    <t>28. 7. 2023</t>
  </si>
  <si>
    <t>Zadavatel:</t>
  </si>
  <si>
    <t>IČ:</t>
  </si>
  <si>
    <t>00268861</t>
  </si>
  <si>
    <t>Město Chlumec nad Cidlinou, Klicperovo náměstí 64</t>
  </si>
  <si>
    <t>DIČ:</t>
  </si>
  <si>
    <t>CZ00268861</t>
  </si>
  <si>
    <t>Uchazeč:</t>
  </si>
  <si>
    <t>Vyplň údaj</t>
  </si>
  <si>
    <t>Projektant:</t>
  </si>
  <si>
    <t>74648209</t>
  </si>
  <si>
    <t>Ing. David Školník, Lovčice 76, 503 61 Lovčice</t>
  </si>
  <si>
    <t>CZ7601153175</t>
  </si>
  <si>
    <t>True</t>
  </si>
  <si>
    <t>Zpracovatel:</t>
  </si>
  <si>
    <t>67231136</t>
  </si>
  <si>
    <t>Tomáš Vašek, Sněhurčina 710, 460 15 Liberec 15</t>
  </si>
  <si>
    <t/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</si>
  <si>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</si>
  <si>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</si>
  <si>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</si>
  <si>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</si>
  <si>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</si>
  <si>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</si>
  <si>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</si>
  <si>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</si>
  <si>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</si>
  <si>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</si>
  <si>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</si>
  <si>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</si>
  <si>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</si>
  <si>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</si>
  <si>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</si>
  <si>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</si>
  <si>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</si>
  <si>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</si>
  <si>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</si>
  <si>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</si>
  <si>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</si>
  <si>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</si>
  <si>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</si>
  <si>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</si>
  <si>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</si>
  <si>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</si>
  <si>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</si>
  <si>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</si>
  <si>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</si>
  <si>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</si>
  <si>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</si>
  <si>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</si>
  <si>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</si>
  <si>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</si>
  <si>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</si>
  <si>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</si>
  <si>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</si>
  <si>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</si>
  <si>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</si>
  <si>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</si>
  <si>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</si>
  <si>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</si>
  <si>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</si>
  <si>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</si>
  <si>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</si>
  <si>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{c5ec86c5-33e3-4393-928f-3a4c4852f456}</t>
  </si>
  <si>
    <t>2</t>
  </si>
  <si>
    <t>02</t>
  </si>
  <si>
    <t>Zdravotně technické instalace</t>
  </si>
  <si>
    <t>{28c5e799-e135-4856-a098-89dabbe65169}</t>
  </si>
  <si>
    <t>03</t>
  </si>
  <si>
    <t>Elektroinstalace</t>
  </si>
  <si>
    <t>{a9b6f653-38bc-4aec-8c44-994c73e8eeb0}</t>
  </si>
  <si>
    <t>VRN</t>
  </si>
  <si>
    <t>Vedlejší a ostatní rozpočtové náklady</t>
  </si>
  <si>
    <t>VON</t>
  </si>
  <si>
    <t>{6f37b202-5326-49b8-ae7d-8612ec1819f4}</t>
  </si>
  <si>
    <t>APU</t>
  </si>
  <si>
    <t>začišťovací lišty kolem dveří</t>
  </si>
  <si>
    <t>m</t>
  </si>
  <si>
    <t>9,7</t>
  </si>
  <si>
    <t>BD</t>
  </si>
  <si>
    <t>Betonová dlažba</t>
  </si>
  <si>
    <t>m2</t>
  </si>
  <si>
    <t>25</t>
  </si>
  <si>
    <t>KRYCÍ LIST SOUPISU PRACÍ</t>
  </si>
  <si>
    <t>bIZ</t>
  </si>
  <si>
    <t>Vybourání tepelné izolace podlah a hydroizolace</t>
  </si>
  <si>
    <t>2,602</t>
  </si>
  <si>
    <t>bKO</t>
  </si>
  <si>
    <t>Odsekání keramických obkladů stěn</t>
  </si>
  <si>
    <t>34,882</t>
  </si>
  <si>
    <t>bKSo</t>
  </si>
  <si>
    <t>Odsekání keramického soklu</t>
  </si>
  <si>
    <t>17,165</t>
  </si>
  <si>
    <t>Hi</t>
  </si>
  <si>
    <t>Doplnění hyroizolace po nových základech</t>
  </si>
  <si>
    <t>Objekt:</t>
  </si>
  <si>
    <t>KO</t>
  </si>
  <si>
    <t>Keramický obklad</t>
  </si>
  <si>
    <t>38,205</t>
  </si>
  <si>
    <t>01 - Stavební část</t>
  </si>
  <si>
    <t>KSo</t>
  </si>
  <si>
    <t>Keramický sokl</t>
  </si>
  <si>
    <t>33,682</t>
  </si>
  <si>
    <t>KZS</t>
  </si>
  <si>
    <t>KZS kolem dveří</t>
  </si>
  <si>
    <t>2,979</t>
  </si>
  <si>
    <t>Ma</t>
  </si>
  <si>
    <t>Malba</t>
  </si>
  <si>
    <t>161,537</t>
  </si>
  <si>
    <t>OmD</t>
  </si>
  <si>
    <t>Omítka stropů</t>
  </si>
  <si>
    <t>44,825</t>
  </si>
  <si>
    <t>OmO</t>
  </si>
  <si>
    <t>Omítka nových ostění a nadpraží</t>
  </si>
  <si>
    <t>4,706</t>
  </si>
  <si>
    <t>OmOH</t>
  </si>
  <si>
    <t>Omítka ostění hladká (pod keramické obklady)</t>
  </si>
  <si>
    <t>3,24</t>
  </si>
  <si>
    <t>OmW</t>
  </si>
  <si>
    <t>Oprava vnitřních omítek stěn</t>
  </si>
  <si>
    <t>67,087</t>
  </si>
  <si>
    <t>OmWc</t>
  </si>
  <si>
    <t>Omítka vnitřních - celková plocha</t>
  </si>
  <si>
    <t>154,917</t>
  </si>
  <si>
    <t>OmWo</t>
  </si>
  <si>
    <t>Omítka po odsekaných obkladech</t>
  </si>
  <si>
    <t>30,262</t>
  </si>
  <si>
    <t>OmWy</t>
  </si>
  <si>
    <t>Omítka vnitřních stěn - pórobetonových tvárnic</t>
  </si>
  <si>
    <t>49,622</t>
  </si>
  <si>
    <t>RM</t>
  </si>
  <si>
    <t>Řezání mazaniny pro nové základy</t>
  </si>
  <si>
    <t>13,01</t>
  </si>
  <si>
    <t>S1</t>
  </si>
  <si>
    <t>Suiť 17 01 01</t>
  </si>
  <si>
    <t>t</t>
  </si>
  <si>
    <t>0,778</t>
  </si>
  <si>
    <t>S2</t>
  </si>
  <si>
    <t>Suť 17 01 01</t>
  </si>
  <si>
    <t>6,496</t>
  </si>
  <si>
    <t>S3</t>
  </si>
  <si>
    <t>Suť 17 01 02</t>
  </si>
  <si>
    <t>11,895</t>
  </si>
  <si>
    <t>KDl</t>
  </si>
  <si>
    <t>Keramická dlažba</t>
  </si>
  <si>
    <t>45,845</t>
  </si>
  <si>
    <t>S4</t>
  </si>
  <si>
    <t>Suť 17 01 03</t>
  </si>
  <si>
    <t>0,277</t>
  </si>
  <si>
    <t>S5</t>
  </si>
  <si>
    <t>Suť 17 01 07</t>
  </si>
  <si>
    <t>0,056</t>
  </si>
  <si>
    <t>S6</t>
  </si>
  <si>
    <t>Suť 17 06 04</t>
  </si>
  <si>
    <t>0,026</t>
  </si>
  <si>
    <t>S7</t>
  </si>
  <si>
    <t>Suť 17 08 02</t>
  </si>
  <si>
    <t>0,375</t>
  </si>
  <si>
    <t>S8</t>
  </si>
  <si>
    <t>Suť 17 09 04</t>
  </si>
  <si>
    <t>6,125</t>
  </si>
  <si>
    <t>SdkPo</t>
  </si>
  <si>
    <t>sádrokartonový podhled</t>
  </si>
  <si>
    <t>8,643</t>
  </si>
  <si>
    <t>Sut</t>
  </si>
  <si>
    <t>celková hmotnost suti</t>
  </si>
  <si>
    <t>26,028</t>
  </si>
  <si>
    <t>VUP</t>
  </si>
  <si>
    <t>Výkop v uzavřeném prostoru</t>
  </si>
  <si>
    <t>m3</t>
  </si>
  <si>
    <t>1,041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</si>
  <si>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</si>
  <si>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</si>
  <si>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</si>
  <si>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</si>
  <si>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</si>
  <si>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</si>
  <si>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</si>
  <si>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</si>
  <si>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</si>
  <si>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</si>
  <si>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</si>
  <si>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</si>
  <si>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</si>
  <si>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</si>
  <si>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</si>
  <si>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</si>
  <si>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</si>
  <si>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725 - Zdravotechnika - zařizovací předměty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</si>
  <si>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</si>
  <si>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</si>
  <si>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</si>
  <si>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</si>
  <si>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</si>
  <si>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</si>
  <si>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</si>
  <si>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</si>
  <si>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</si>
  <si>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</si>
  <si>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</si>
  <si>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</si>
  <si>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</si>
  <si>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</si>
  <si>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</si>
  <si>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</si>
  <si>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</si>
  <si>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</si>
  <si>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</si>
  <si>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</si>
  <si>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</si>
  <si>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</si>
  <si>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</si>
  <si>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</si>
  <si>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</si>
  <si>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</si>
  <si>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CS ÚRS 2023 02</t>
  </si>
  <si>
    <t>4</t>
  </si>
  <si>
    <t>-875764770</t>
  </si>
  <si>
    <t>Online PSC</t>
  </si>
  <si>
    <t>https://podminky.urs.cz/item/CS_URS_2023_02/113106121</t>
  </si>
  <si>
    <t>VV</t>
  </si>
  <si>
    <t>1,50*0,861/2+4,15*(3,00+1,50)/2</t>
  </si>
  <si>
    <t>3,00*1,50</t>
  </si>
  <si>
    <t>1,80*(3,00+1,50)/2+1,50*0,889/2</t>
  </si>
  <si>
    <t>11,60*0,50</t>
  </si>
  <si>
    <t>Mezisoučet</t>
  </si>
  <si>
    <t>3</t>
  </si>
  <si>
    <t>Součet</t>
  </si>
  <si>
    <t>139751101</t>
  </si>
  <si>
    <t>Vykopávka v uzavřených prostorech ručně v hornině třídy těžitelnosti I skupiny 1 až 3</t>
  </si>
  <si>
    <t>867032616</t>
  </si>
  <si>
    <t>https://podminky.urs.cz/item/CS_URS_2023_02/139751101</t>
  </si>
  <si>
    <t>"SH: -0,600; HH: -0,200</t>
  </si>
  <si>
    <t>(1,10+2,03)*0,40*0,40</t>
  </si>
  <si>
    <t>3,375*0,40*0,40</t>
  </si>
  <si>
    <t>162251101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</si>
  <si>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</si>
  <si>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-1726371458</t>
  </si>
  <si>
    <t>https://podminky.urs.cz/item/CS_URS_2023_02/162251101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</si>
  <si>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</si>
  <si>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</si>
  <si>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-410249201</t>
  </si>
  <si>
    <t>https://podminky.urs.cz/item/CS_URS_2023_02/162751117</t>
  </si>
  <si>
    <t>5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</si>
  <si>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</si>
  <si>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</si>
  <si>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246094670</t>
  </si>
  <si>
    <t>https://podminky.urs.cz/item/CS_URS_2023_02/162751119</t>
  </si>
  <si>
    <t>1,041*20 'Přepočtené koeficientem množství</t>
  </si>
  <si>
    <t>Zakládání</t>
  </si>
  <si>
    <t>6</t>
  </si>
  <si>
    <t>271572211</t>
  </si>
  <si>
    <t>Podsyp pod základové konstrukce se zhutněním a urovnáním povrchu ze štěrkopísku netříděného</t>
  </si>
  <si>
    <t>-515338323</t>
  </si>
  <si>
    <t>https://podminky.urs.cz/item/CS_URS_2023_02/271572211</t>
  </si>
  <si>
    <t>"SH: -0,600; HH: -0,500</t>
  </si>
  <si>
    <t>(1,10+2,03)*0,40*0,10</t>
  </si>
  <si>
    <t>3,375*0,40*0,10</t>
  </si>
  <si>
    <t>7</t>
  </si>
  <si>
    <t>274313711</t>
  </si>
  <si>
    <t>Základy z betonu prostého pasy betonu kamenem neprokládaného tř. C 20/25</t>
  </si>
  <si>
    <t>-1786519862</t>
  </si>
  <si>
    <t>https://podminky.urs.cz/item/CS_URS_2023_02/274313711</t>
  </si>
  <si>
    <t>"SH: -0,500; HH: -0,125</t>
  </si>
  <si>
    <t>(1,10+2,03)*0,40*0,375</t>
  </si>
  <si>
    <t>3,375*0,40*0,375</t>
  </si>
  <si>
    <t>"přípočet na betonování do výkopu - 3,5%</t>
  </si>
  <si>
    <t>0,976*0,035</t>
  </si>
  <si>
    <t>Svislé a kompletní konstrukce</t>
  </si>
  <si>
    <t>8</t>
  </si>
  <si>
    <t>310239211</t>
  </si>
  <si>
    <t>Zazdívka otvorů ve zdivu nadzákladovém cihlami pálenými plochy přes 1 m2 do 4 m2 na maltu vápenocementovou</t>
  </si>
  <si>
    <t>1775140212</t>
  </si>
  <si>
    <t>https://podminky.urs.cz/item/CS_URS_2023_02/310239211</t>
  </si>
  <si>
    <t>"po vybouraných dveřích v nosné zdi</t>
  </si>
  <si>
    <t>0,90*2,10*0,46</t>
  </si>
  <si>
    <t>-0,225*2,10*0,157</t>
  </si>
  <si>
    <t>9</t>
  </si>
  <si>
    <t>310278842</t>
  </si>
  <si>
    <t>Zazdívka otvorů ve zdivu nadzákladovém nepálenými tvárnicemi plochy přes 0,25 m2 do 1 m2 , ve zdi tl. do 300 mm</t>
  </si>
  <si>
    <t>-541217456</t>
  </si>
  <si>
    <t>https://podminky.urs.cz/item/CS_URS_2023_02/310278842</t>
  </si>
  <si>
    <t>"nadezdívka nad překlady v obvodovém zdivu</t>
  </si>
  <si>
    <t>1,155*0,30*0,46</t>
  </si>
  <si>
    <t>1,19*0,30*0,46</t>
  </si>
  <si>
    <t>10</t>
  </si>
  <si>
    <t>311272031</t>
  </si>
  <si>
    <t>Zdivo z pórobetonových tvárnic na tenké maltové lože, tl. zdiva 200 mm pevnost tvárnic přes P2 do P4, objemová hmotnost přes 450 do 600 kg/m3 hladkých</t>
  </si>
  <si>
    <t>249883577</t>
  </si>
  <si>
    <t>https://podminky.urs.cz/item/CS_URS_2023_02/311272031</t>
  </si>
  <si>
    <t>3,56*3,00-0,70*1,97</t>
  </si>
  <si>
    <t>11</t>
  </si>
  <si>
    <t>317121251</t>
  </si>
  <si>
    <t>Montáž překladů ze železobetonových prefabrikátů dodatečně do připravených rýh, světlosti otvoru přes 1050 do 1800 mm</t>
  </si>
  <si>
    <t>kus</t>
  </si>
  <si>
    <t>686967994</t>
  </si>
  <si>
    <t>https://podminky.urs.cz/item/CS_URS_2023_02/317121251</t>
  </si>
  <si>
    <t>"otvor ve vnitřním zdivu</t>
  </si>
  <si>
    <t>"otvory v obvodovém zdivu</t>
  </si>
  <si>
    <t>2*2</t>
  </si>
  <si>
    <t>12</t>
  </si>
  <si>
    <t>M</t>
  </si>
  <si>
    <t>59321071</t>
  </si>
  <si>
    <t>překlad železobetonový RZP vylehčený 1490x140x140mm</t>
  </si>
  <si>
    <t>-2107614629</t>
  </si>
  <si>
    <t>13</t>
  </si>
  <si>
    <t>59321107</t>
  </si>
  <si>
    <t>překlad železobetonový RZP vylehčený 1490x140x215mm</t>
  </si>
  <si>
    <t>1769076711</t>
  </si>
  <si>
    <t>14</t>
  </si>
  <si>
    <t>317321511</t>
  </si>
  <si>
    <t>Překlady z betonu železového (bez výztuže) tř. C 20/25</t>
  </si>
  <si>
    <t>2034584846</t>
  </si>
  <si>
    <t>https://podminky.urs.cz/item/CS_URS_2023_02/317321511</t>
  </si>
  <si>
    <t>1,20*0,10*0,174</t>
  </si>
  <si>
    <t>317352111</t>
  </si>
  <si>
    <t>Ztracené bednění překladů z pórobetonových U-profilů osazených do maltového lože, bez podpěrné konstrukce objemová hmotnost do 500 kg/m3 ve zdech tloušťky 200 mm</t>
  </si>
  <si>
    <t>1116012469</t>
  </si>
  <si>
    <t>https://podminky.urs.cz/item/CS_URS_2023_02/317352111</t>
  </si>
  <si>
    <t>16</t>
  </si>
  <si>
    <t>317361821</t>
  </si>
  <si>
    <t>Výztuž překladů, říms, žlabů, žlabových říms, klenbových pásů z betonářské oceli 10 505 (R) nebo BSt 500</t>
  </si>
  <si>
    <t>-516430022</t>
  </si>
  <si>
    <t>https://podminky.urs.cz/item/CS_URS_2023_02/317361821</t>
  </si>
  <si>
    <t>"2x R8</t>
  </si>
  <si>
    <t>1,20*2*0,3946*0,001*1,10</t>
  </si>
  <si>
    <t>17</t>
  </si>
  <si>
    <t>319201321</t>
  </si>
  <si>
    <t>Vyrovnání nerovného povrchu vnitřního i vnějšího zdiva bez odsekání vadných cihel, maltou (s dodáním hmot) tl. do 30 mm</t>
  </si>
  <si>
    <t>-318835645</t>
  </si>
  <si>
    <t>https://podminky.urs.cz/item/CS_URS_2023_02/319201321</t>
  </si>
  <si>
    <t>"začištění zdiva po vybouraných příčkách</t>
  </si>
  <si>
    <t>3,00*0,20*9</t>
  </si>
  <si>
    <t>"začištění po vybouraném soklu</t>
  </si>
  <si>
    <t>bKSo*0,07</t>
  </si>
  <si>
    <t>18</t>
  </si>
  <si>
    <t>319202321</t>
  </si>
  <si>
    <t>Vyrovnání nerovného povrchu vnitřního i vnějšího zdiva přizděním, tl. přes 30 do 80 mm</t>
  </si>
  <si>
    <t>303580945</t>
  </si>
  <si>
    <t>https://podminky.urs.cz/item/CS_URS_2023_02/319202321</t>
  </si>
  <si>
    <t>2,10*0,15*2</t>
  </si>
  <si>
    <t>"vstupní dveře</t>
  </si>
  <si>
    <t>2,12*0,30*2</t>
  </si>
  <si>
    <t>19</t>
  </si>
  <si>
    <t>342272225</t>
  </si>
  <si>
    <t>Příčky z pórobetonových tvárnic hladkých na tenké maltové lože objemová hmotnost do 500 kg/m3, tloušťka příčky 100 mm</t>
  </si>
  <si>
    <t>75233750</t>
  </si>
  <si>
    <t>https://podminky.urs.cz/item/CS_URS_2023_02/342272225</t>
  </si>
  <si>
    <t>1,80*3,00</t>
  </si>
  <si>
    <t>20</t>
  </si>
  <si>
    <t>342272245</t>
  </si>
  <si>
    <t>Příčky z pórobetonových tvárnic hladkých na tenké maltové lože objemová hmotnost do 500 kg/m3, tloušťka příčky 150 mm</t>
  </si>
  <si>
    <t>-1261649879</t>
  </si>
  <si>
    <t>https://podminky.urs.cz/item/CS_URS_2023_02/342272245</t>
  </si>
  <si>
    <t>(1,95+1,27)*3,00</t>
  </si>
  <si>
    <t>349231811</t>
  </si>
  <si>
    <t>Přizdívka z cihel ostění s ozubem ve vybouraných otvorech, s vysekáním kapes pro zavázaní přes 80 do 150 mm</t>
  </si>
  <si>
    <t>484519897</t>
  </si>
  <si>
    <t>https://podminky.urs.cz/item/CS_URS_2023_02/349231811</t>
  </si>
  <si>
    <t>Komunikace pozemní</t>
  </si>
  <si>
    <t>22</t>
  </si>
  <si>
    <t>564831111</t>
  </si>
  <si>
    <t>Podklad ze štěrkodrti ŠD s rozprostřením a zhutněním plochy přes 100 m2, po zhutnění tl. 100 mm</t>
  </si>
  <si>
    <t>8595270</t>
  </si>
  <si>
    <t>https://podminky.urs.cz/item/CS_URS_2023_02/564831111</t>
  </si>
  <si>
    <t>23</t>
  </si>
  <si>
    <t>564831111.1</t>
  </si>
  <si>
    <t>Příplatek na vyspádování podkladu</t>
  </si>
  <si>
    <t>-1887325581</t>
  </si>
  <si>
    <t>24</t>
  </si>
  <si>
    <t>596811120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</si>
  <si>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</si>
  <si>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-1104548894</t>
  </si>
  <si>
    <t>https://podminky.urs.cz/item/CS_URS_2023_02/596811120</t>
  </si>
  <si>
    <t>59245018</t>
  </si>
  <si>
    <t>dlažba tvar obdélník betonová 200x100x60mm přírodní</t>
  </si>
  <si>
    <t>-1217696302</t>
  </si>
  <si>
    <t>BD*0,15*1,03</t>
  </si>
  <si>
    <t>26</t>
  </si>
  <si>
    <t>596211110.1</t>
  </si>
  <si>
    <t>Příplatek na navázání na stávající dlažbu</t>
  </si>
  <si>
    <t>-1321796615</t>
  </si>
  <si>
    <t>Úpravy povrchů, podlahy a osazování výplní</t>
  </si>
  <si>
    <t>27</t>
  </si>
  <si>
    <t>611325423</t>
  </si>
  <si>
    <t>Oprava vápenocementové omítky vnitřních ploch štukové dvouvrstvé, tloušťky do 20 mm a tloušťky štuku do 3 mm stropů, v rozsahu opravované plochy přes 30 do 50%</t>
  </si>
  <si>
    <t>-1869446272</t>
  </si>
  <si>
    <t>https://podminky.urs.cz/item/CS_URS_2023_02/611325423</t>
  </si>
  <si>
    <t>"01 - invalidní + ženy</t>
  </si>
  <si>
    <t>1,80*1,80</t>
  </si>
  <si>
    <t>"02 - WC muži</t>
  </si>
  <si>
    <t>1,80*1,35-0,325*0,08</t>
  </si>
  <si>
    <t>"03 - úklid + sklad</t>
  </si>
  <si>
    <t>1,80*1,666</t>
  </si>
  <si>
    <t>"04 - knihovna - spisovna 1</t>
  </si>
  <si>
    <t>6,228*3,89-(1,95*1,50+0,30*0,08+0,555*0,08)</t>
  </si>
  <si>
    <t>"05 - knihovna - spisovna 2</t>
  </si>
  <si>
    <t>4,225*3,538</t>
  </si>
  <si>
    <t>28</t>
  </si>
  <si>
    <t>612121112</t>
  </si>
  <si>
    <t>Zatření spár vnitřních povrchů stěrkovou hmotou, ploch z pórobetonových tvárnic stěn</t>
  </si>
  <si>
    <t>240114266</t>
  </si>
  <si>
    <t>https://podminky.urs.cz/item/CS_URS_2023_02/612121112</t>
  </si>
  <si>
    <t>29</t>
  </si>
  <si>
    <t>612121112.1</t>
  </si>
  <si>
    <t>Přebroušení omítek a zdiva z pórobetonových tvárnic</t>
  </si>
  <si>
    <t>946773726</t>
  </si>
  <si>
    <t>OmWy*3</t>
  </si>
  <si>
    <t>30</t>
  </si>
  <si>
    <t>612131101</t>
  </si>
  <si>
    <t>Podkladní a spojovací vrstva vnitřních omítaných ploch cementový postřik nanášený ručně celoplošně stěn</t>
  </si>
  <si>
    <t>1720791977</t>
  </si>
  <si>
    <t>https://podminky.urs.cz/item/CS_URS_2023_02/612131101</t>
  </si>
  <si>
    <t>31</t>
  </si>
  <si>
    <t>612131121</t>
  </si>
  <si>
    <t>Podkladní a spojovací vrstva vnitřních omítaných ploch penetrace disperzní nanášená ručně stěn</t>
  </si>
  <si>
    <t>-32799487</t>
  </si>
  <si>
    <t>https://podminky.urs.cz/item/CS_URS_2023_02/612131121</t>
  </si>
  <si>
    <t>OmWo+OmWy</t>
  </si>
  <si>
    <t>32</t>
  </si>
  <si>
    <t>612142001</t>
  </si>
  <si>
    <t>Potažení vnitřních ploch pletivem v ploše nebo pruzích, na plném podkladu sklovláknitým vtlačením do tmelu stěn</t>
  </si>
  <si>
    <t>887873471</t>
  </si>
  <si>
    <t>https://podminky.urs.cz/item/CS_URS_2023_02/612142001</t>
  </si>
  <si>
    <t>"nové pórobetonové příčky</t>
  </si>
  <si>
    <t>33</t>
  </si>
  <si>
    <t>612311131</t>
  </si>
  <si>
    <t>Potažení vnitřních ploch vápenným štukem tloušťky do 3 mm svislých konstrukcí stěn</t>
  </si>
  <si>
    <t>259539968</t>
  </si>
  <si>
    <t>https://podminky.urs.cz/item/CS_URS_2023_02/612311131</t>
  </si>
  <si>
    <t>"odpočet keramických obkladů na pórobetonu</t>
  </si>
  <si>
    <t>-(1,80*2*2,00-0,90*1,25)</t>
  </si>
  <si>
    <t>-((1,80+1,35)*2,00-0,90*1,25)</t>
  </si>
  <si>
    <t>-((1,80+1,666)*2,00-0,70*1,97)</t>
  </si>
  <si>
    <t>34</t>
  </si>
  <si>
    <t>612321121</t>
  </si>
  <si>
    <t>Omítka vápenocementová vnitřních ploch nanášená ručně jednovrstvá, tloušťky do 10 mm hladká svislých konstrukcí stěn</t>
  </si>
  <si>
    <t>-5650473</t>
  </si>
  <si>
    <t>https://podminky.urs.cz/item/CS_URS_2023_02/612321121</t>
  </si>
  <si>
    <t>"po odsekaných obkladech</t>
  </si>
  <si>
    <t>bKO-1,10*2,10*2</t>
  </si>
  <si>
    <t>35</t>
  </si>
  <si>
    <t>612323111</t>
  </si>
  <si>
    <t>Omítka vápenocementová vnitřních ploch hladkých nanášená ručně jednovrstvá hladká, na neomítnutý bezesparý podklad, tloušťky do 5 mm stěn</t>
  </si>
  <si>
    <t>-524442440</t>
  </si>
  <si>
    <t>https://podminky.urs.cz/item/CS_URS_2023_02/612323111</t>
  </si>
  <si>
    <t>1,80*2*2,98</t>
  </si>
  <si>
    <t>-0,90*1,25</t>
  </si>
  <si>
    <t>0,90*2,00</t>
  </si>
  <si>
    <t>(1,80+1,35)*2,98</t>
  </si>
  <si>
    <t>(1,80+1,666)*2,98</t>
  </si>
  <si>
    <t>-0,70*1,97</t>
  </si>
  <si>
    <t>(1,95+1,42)*2,98</t>
  </si>
  <si>
    <t>3,538*2,98</t>
  </si>
  <si>
    <t>36</t>
  </si>
  <si>
    <t>612325301</t>
  </si>
  <si>
    <t>Vápenocementová omítka ostění nebo nadpraží hladká</t>
  </si>
  <si>
    <t>1550628927</t>
  </si>
  <si>
    <t>https://podminky.urs.cz/item/CS_URS_2023_02/612325301</t>
  </si>
  <si>
    <t>"pod keramické obklady nových ostění</t>
  </si>
  <si>
    <t>"nová nadpraží a ostění</t>
  </si>
  <si>
    <t>1,20*2,00</t>
  </si>
  <si>
    <t>-0,90*2,00+2,00*2*0,23</t>
  </si>
  <si>
    <t>-0,80*2,00+2,00*2*0,23</t>
  </si>
  <si>
    <t>37</t>
  </si>
  <si>
    <t>612325302</t>
  </si>
  <si>
    <t>Vápenocementová omítka ostění nebo nadpraží štuková</t>
  </si>
  <si>
    <t>-766991714</t>
  </si>
  <si>
    <t>https://podminky.urs.cz/item/CS_URS_2023_02/612325302</t>
  </si>
  <si>
    <t>1,20*2,15</t>
  </si>
  <si>
    <t>-0,90*2,00+(1,05+2,075*2)*0,23</t>
  </si>
  <si>
    <t>-0,80*2,00+(0,95+2,075*2)*0,23</t>
  </si>
  <si>
    <t>1,30*2,20</t>
  </si>
  <si>
    <t>-0,90*1,97+(1,10+2,10*2)*0,31</t>
  </si>
  <si>
    <t>-0,90*1,97</t>
  </si>
  <si>
    <t>"odpočet hladké omítky ostění pod keramické obklady</t>
  </si>
  <si>
    <t>-OmOH</t>
  </si>
  <si>
    <t>38</t>
  </si>
  <si>
    <t>612325423</t>
  </si>
  <si>
    <t>Oprava vápenocementové omítky vnitřních ploch štukové dvouvrstvé, tloušťky do 20 mm a tloušťky štuku do 3 mm stěn, v rozsahu opravované plochy přes 30 do 50%</t>
  </si>
  <si>
    <t>-1945491193</t>
  </si>
  <si>
    <t>https://podminky.urs.cz/item/CS_URS_2023_02/612325423</t>
  </si>
  <si>
    <t>"celková plocha místností</t>
  </si>
  <si>
    <t>"------------------------------</t>
  </si>
  <si>
    <t>1,80*4*2,85</t>
  </si>
  <si>
    <t>(1,80+1,35)*2*2,85</t>
  </si>
  <si>
    <t>(1,80+1,666)*2*2,85</t>
  </si>
  <si>
    <t>-0,80*2,00+(0,95+2,07*2)*0,255</t>
  </si>
  <si>
    <t>(6,228+3,89+0,08)*2*2,98</t>
  </si>
  <si>
    <t>-0,80*2,00+(0,95+2,05*2)*0,22</t>
  </si>
  <si>
    <t>-0,60*1,47+(0,60+1,47*2)*0,23</t>
  </si>
  <si>
    <t>-1,16*1,475+(1,16+1,475*2)*0,23</t>
  </si>
  <si>
    <t>-0,585*1,49+(0,585+1,49*2)*0,23</t>
  </si>
  <si>
    <t>(-0,59*0,885+(0,59+0,885*2)*0,23)*3</t>
  </si>
  <si>
    <t>-0,605*0,885+(0,605+0,885*2)*0,23</t>
  </si>
  <si>
    <t>(4,225+3,538)*2*2,98</t>
  </si>
  <si>
    <t>-1,19*1,52+(1,19+1,52*2)*0,23</t>
  </si>
  <si>
    <t>-0,59*0,885+(0,59+0,885*2)*0,23</t>
  </si>
  <si>
    <t>"odpočet omítky po vybouraných obkladech a omítky na pórobetonovém zdivu</t>
  </si>
  <si>
    <t>-(OmWo+OmWy)</t>
  </si>
  <si>
    <t>"odpočet omítky nových ostění a nadpraží</t>
  </si>
  <si>
    <t>-(OmO+OmOH)</t>
  </si>
  <si>
    <t>39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</si>
  <si>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</si>
  <si>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</si>
  <si>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-119531425</t>
  </si>
  <si>
    <t>https://podminky.urs.cz/item/CS_URS_2023_02/622143004</t>
  </si>
  <si>
    <t>0,80+2,00*2+0,90+2,00*2</t>
  </si>
  <si>
    <t>40</t>
  </si>
  <si>
    <t>59051476</t>
  </si>
  <si>
    <t>profil začišťovací PVC 9mm s výztužnou tkaninou pro ostění ETICS</t>
  </si>
  <si>
    <t>1116377527</t>
  </si>
  <si>
    <t>APU*1,10</t>
  </si>
  <si>
    <t>41</t>
  </si>
  <si>
    <t>622211011</t>
  </si>
  <si>
    <t>Montáž kontaktního zateplení lepením a mechanickým kotvením z polystyrenových desek na vnější stěny, na podklad betonový nebo z lehčeného betonu, z tvárnic keramických nebo vápenopískových, tloušťky desek přes 40 do 80 mm</t>
  </si>
  <si>
    <t>1336421385</t>
  </si>
  <si>
    <t>https://podminky.urs.cz/item/CS_URS_2023_02/622211011</t>
  </si>
  <si>
    <t>"kolem nových dveří</t>
  </si>
  <si>
    <t>1,155*2,72-0,80*2,00</t>
  </si>
  <si>
    <t>1,19*2,72-0,90*2,00</t>
  </si>
  <si>
    <t>42</t>
  </si>
  <si>
    <t>28375933</t>
  </si>
  <si>
    <t>deska EPS 70 fasádní λ=0,039 tl 50mm</t>
  </si>
  <si>
    <t>736689296</t>
  </si>
  <si>
    <t>KZS*1,05</t>
  </si>
  <si>
    <t>43</t>
  </si>
  <si>
    <t>622531032</t>
  </si>
  <si>
    <t>Omítka tenkovrstvá silikonová vnějších ploch probarvená bez penetrace zatíraná (škrábaná), zrnitost 3,0 mm stěn</t>
  </si>
  <si>
    <t>-551204668</t>
  </si>
  <si>
    <t>https://podminky.urs.cz/item/CS_URS_2023_02/622531032</t>
  </si>
  <si>
    <t>44</t>
  </si>
  <si>
    <t>622531040.1</t>
  </si>
  <si>
    <t>Příplatek k ceně kontaktního zateplovacího systému za malou plochu</t>
  </si>
  <si>
    <t>-2031341476</t>
  </si>
  <si>
    <t>45</t>
  </si>
  <si>
    <t>622645000.1</t>
  </si>
  <si>
    <t>Doplnění a oprava vnějšího soklu z kameninového obkladu kabřinec, včetně náhrady poškozených prvků demontovanými na jiném místě (výměra v celé ploše obkladu)</t>
  </si>
  <si>
    <t>-969326574</t>
  </si>
  <si>
    <t>(7,35+8,99)*2*0,20</t>
  </si>
  <si>
    <t>-(0,95*2+1,155+1,19)*0,07</t>
  </si>
  <si>
    <t>0,23*2*4*0,07</t>
  </si>
  <si>
    <t>-7,25*0,14+(1,10+0,95)*0,06</t>
  </si>
  <si>
    <t>46</t>
  </si>
  <si>
    <t>623321141.1</t>
  </si>
  <si>
    <t>Omítka vnějšího ostění a nadpraží nových otvorů, včetně podkladní vrstvy, penetrace a sjednocujícího fasádního nátěru (omítka dle stávající)</t>
  </si>
  <si>
    <t>-499242109</t>
  </si>
  <si>
    <t>(1,19+2,72*2)*0,21</t>
  </si>
  <si>
    <t>(1,155+2,72*2)*0,21</t>
  </si>
  <si>
    <t>47</t>
  </si>
  <si>
    <t>631312141</t>
  </si>
  <si>
    <t>Doplnění dosavadních mazanin prostým betonem s dodáním hmot, bez potěru, plochy jednotlivě rýh v dosavadních mazaninách</t>
  </si>
  <si>
    <t>-1563105423</t>
  </si>
  <si>
    <t>https://podminky.urs.cz/item/CS_URS_2023_02/631312141</t>
  </si>
  <si>
    <t>"Doplnění podlahy po nových základech</t>
  </si>
  <si>
    <t>Hi*0,065</t>
  </si>
  <si>
    <t>"zabetonování žlábku u bývalých pisoárů, doplnění po odsekaním schůdku</t>
  </si>
  <si>
    <t>2,75*(0,30*0,08+0,30*0,05)</t>
  </si>
  <si>
    <t>48</t>
  </si>
  <si>
    <t>631319171</t>
  </si>
  <si>
    <t>Příplatek k cenám mazanin za stržení povrchu spodní vrstvy mazaniny latí před vložením výztuže nebo pletiva pro tl. obou vrstev mazaniny přes 50 do 80 mm</t>
  </si>
  <si>
    <t>-532993543</t>
  </si>
  <si>
    <t>https://podminky.urs.cz/item/CS_URS_2023_02/631319171</t>
  </si>
  <si>
    <t>49</t>
  </si>
  <si>
    <t>631362021</t>
  </si>
  <si>
    <t>Výztuž mazanin ze svařovaných sítí z drátů typu KARI</t>
  </si>
  <si>
    <t>849616057</t>
  </si>
  <si>
    <t>https://podminky.urs.cz/item/CS_URS_2023_02/631362021</t>
  </si>
  <si>
    <t>"100/6x100/6 mm</t>
  </si>
  <si>
    <t>Hi*4,44*0,001*1,17</t>
  </si>
  <si>
    <t>50</t>
  </si>
  <si>
    <t>632451023</t>
  </si>
  <si>
    <t>Potěr cementový vyrovnávací z malty (MC-15) v pásu o průměrné (střední) tl. přes 30 do 40 mm</t>
  </si>
  <si>
    <t>689066103</t>
  </si>
  <si>
    <t>https://podminky.urs.cz/item/CS_URS_2023_02/632451023</t>
  </si>
  <si>
    <t>"úprava pod nové parapetní desky</t>
  </si>
  <si>
    <t>(0,60+1,16+0,585)*0,23</t>
  </si>
  <si>
    <t>(0,59*4+0,605)*0,23</t>
  </si>
  <si>
    <t>1,19*0,105</t>
  </si>
  <si>
    <t>51</t>
  </si>
  <si>
    <t>642942611</t>
  </si>
  <si>
    <t>Osazování zárubní nebo rámů kovových dveřních lisovaných nebo z úhelníků bez dveřních křídel na montážní pěnu, plochy otvoru do 2,5 m2</t>
  </si>
  <si>
    <t>1954115603</t>
  </si>
  <si>
    <t>https://podminky.urs.cz/item/CS_URS_2023_02/642942611</t>
  </si>
  <si>
    <t>52</t>
  </si>
  <si>
    <t>55331438.1</t>
  </si>
  <si>
    <t>zárubeň jednokřídlá ocelová 900x1970 mm tl.stěny 150 mm, včetně povrchové úpravy</t>
  </si>
  <si>
    <t>1364156974</t>
  </si>
  <si>
    <t>53</t>
  </si>
  <si>
    <t>55331441.1</t>
  </si>
  <si>
    <t>zárubeň jednokřídlá ocelová 700x1970 mm tl.stěny 200 mm, včetně povrchové úpravy</t>
  </si>
  <si>
    <t>972744797</t>
  </si>
  <si>
    <t>Ostatní konstrukce a práce, bourání</t>
  </si>
  <si>
    <t>54</t>
  </si>
  <si>
    <t>949101111</t>
  </si>
  <si>
    <t>Lešení pomocné pracovní pro objekty pozemních staveb pro zatížení do 150 kg/m2, o výšce lešeňové podlahy do 1,9 m</t>
  </si>
  <si>
    <t>1815137644</t>
  </si>
  <si>
    <t>https://podminky.urs.cz/item/CS_URS_2023_02/949101111</t>
  </si>
  <si>
    <t>"pro sádrokartonové podhledy</t>
  </si>
  <si>
    <t>55</t>
  </si>
  <si>
    <t>952901111</t>
  </si>
  <si>
    <t>Vyčištění budov nebo objektů před předáním do užívání budov bytové nebo občanské výstavby, světlé výšky podlaží do 4 m</t>
  </si>
  <si>
    <t>1508565069</t>
  </si>
  <si>
    <t>https://podminky.urs.cz/item/CS_URS_2023_02/952901111</t>
  </si>
  <si>
    <t>7,345*9,004</t>
  </si>
  <si>
    <t>56</t>
  </si>
  <si>
    <t>953943211</t>
  </si>
  <si>
    <t>Osazování drobných kovových předmětů kotvených do stěny hasicího přístroje</t>
  </si>
  <si>
    <t>856411961</t>
  </si>
  <si>
    <t>https://podminky.urs.cz/item/CS_URS_2023_02/953943211</t>
  </si>
  <si>
    <t>57</t>
  </si>
  <si>
    <t>44932114</t>
  </si>
  <si>
    <t>přístroj hasicí ruční práškový PG 6 LE</t>
  </si>
  <si>
    <t>1367431111</t>
  </si>
  <si>
    <t>58</t>
  </si>
  <si>
    <t>953949010.1</t>
  </si>
  <si>
    <t>Označení objektu tabulkami a štítky (WC - muži, WC - invalidé+ženy, Spisovna, Úklid, značení únikové cesty apod.)</t>
  </si>
  <si>
    <t>kpl</t>
  </si>
  <si>
    <t>1700711704</t>
  </si>
  <si>
    <t>59</t>
  </si>
  <si>
    <t>961010010.1</t>
  </si>
  <si>
    <t>Demontáž vnitřního vybavení</t>
  </si>
  <si>
    <t>hod</t>
  </si>
  <si>
    <t>-795474820</t>
  </si>
  <si>
    <t>60</t>
  </si>
  <si>
    <t>962031132</t>
  </si>
  <si>
    <t>Bourání příček z cihel, tvárnic nebo příčkovek z cihel pálených, plných nebo dutých na maltu vápennou nebo vápenocementovou, tl. do 100 mm</t>
  </si>
  <si>
    <t>327863571</t>
  </si>
  <si>
    <t>https://podminky.urs.cz/item/CS_URS_2023_02/962031132</t>
  </si>
  <si>
    <t>(3,89*2+3,38-0,10)*3,03</t>
  </si>
  <si>
    <t>-0,80*1,97*3</t>
  </si>
  <si>
    <t>3,57*2*3,03</t>
  </si>
  <si>
    <t>-0,80*1,97</t>
  </si>
  <si>
    <t>-1,15*2,00</t>
  </si>
  <si>
    <t>61</t>
  </si>
  <si>
    <t>965042131</t>
  </si>
  <si>
    <t>Bourání mazanin betonových nebo z litého asfaltu tl. do 100 mm, plochy do 4 m2</t>
  </si>
  <si>
    <t>884743013</t>
  </si>
  <si>
    <t>https://podminky.urs.cz/item/CS_URS_2023_02/965042131</t>
  </si>
  <si>
    <t>P</t>
  </si>
  <si>
    <t>Poznámka k položce:_x000D_
včetně odbourání keramické dlažby</t>
  </si>
  <si>
    <t>"pro nové základy - podkladní beton</t>
  </si>
  <si>
    <t>bIZ*0,10</t>
  </si>
  <si>
    <t>62</t>
  </si>
  <si>
    <t>965043331</t>
  </si>
  <si>
    <t>Bourání mazanin betonových s potěrem nebo teracem tl. do 100 mm, plochy do 4 m2</t>
  </si>
  <si>
    <t>92460074</t>
  </si>
  <si>
    <t>https://podminky.urs.cz/item/CS_URS_2023_02/965043331</t>
  </si>
  <si>
    <t>"pro nové základy</t>
  </si>
  <si>
    <t>bIZ*0,07</t>
  </si>
  <si>
    <t>63</t>
  </si>
  <si>
    <t>965049111</t>
  </si>
  <si>
    <t>Bourání mazanin Příplatek k cenám za bourání mazanin betonových se svařovanou sítí, tl. do 100 mm</t>
  </si>
  <si>
    <t>166323747</t>
  </si>
  <si>
    <t>https://podminky.urs.cz/item/CS_URS_2023_02/965049111</t>
  </si>
  <si>
    <t>64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</si>
  <si>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</si>
  <si>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</si>
  <si>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2123855234</t>
  </si>
  <si>
    <t>https://podminky.urs.cz/item/CS_URS_2023_02/967031132</t>
  </si>
  <si>
    <t>"v obvodovém zdivu pro nové dveře</t>
  </si>
  <si>
    <t>(1,19+2,72*2)*0,565</t>
  </si>
  <si>
    <t>(1,155+2,72*2)*0,565</t>
  </si>
  <si>
    <t>"vnitřní zdivo</t>
  </si>
  <si>
    <t>(1,10+2,10*2)*0,46</t>
  </si>
  <si>
    <t>65</t>
  </si>
  <si>
    <t>967031732</t>
  </si>
  <si>
    <t>Přisekání (špicování) plošné nebo rovných ostění zdiva z cihel pálených plošné, na maltu vápennou nebo vápenocementovou, tl. na maltu vápennou nebo vápenocementovou, tl. do 100 mm</t>
  </si>
  <si>
    <t>1772747399</t>
  </si>
  <si>
    <t>https://podminky.urs.cz/item/CS_URS_2023_02/967031732</t>
  </si>
  <si>
    <t>0,90*2,10-0,80*1,97</t>
  </si>
  <si>
    <t>66</t>
  </si>
  <si>
    <t>967042712.1</t>
  </si>
  <si>
    <t>Odsekání schůdku v. do 100 mm u stávajících pisoárů (včetně keramické dlažby)</t>
  </si>
  <si>
    <t>-1051101227</t>
  </si>
  <si>
    <t>2,75*0,30</t>
  </si>
  <si>
    <t>67</t>
  </si>
  <si>
    <t>968072455</t>
  </si>
  <si>
    <t>Vybourání kovových rámů oken s křídly, dveřních zárubní, vrat, stěn, ostění nebo obkladů dveřních zárubní, plochy do 2 m2</t>
  </si>
  <si>
    <t>646982398</t>
  </si>
  <si>
    <t>https://podminky.urs.cz/item/CS_URS_2023_02/968072455</t>
  </si>
  <si>
    <t>0,80*1,97*5</t>
  </si>
  <si>
    <t>0,70*1,97</t>
  </si>
  <si>
    <t>68</t>
  </si>
  <si>
    <t>968082016</t>
  </si>
  <si>
    <t>Vybourání plastových rámů oken s křídly, dveřních zárubní, vrat rámu oken s křídly, plochy přes 1 do 2 m2</t>
  </si>
  <si>
    <t>1175223291</t>
  </si>
  <si>
    <t>https://podminky.urs.cz/item/CS_URS_2023_02/968082016</t>
  </si>
  <si>
    <t>1,19*1,485*2</t>
  </si>
  <si>
    <t>69</t>
  </si>
  <si>
    <t>971033651</t>
  </si>
  <si>
    <t>Vybourání otvorů ve zdivu základovém nebo nadzákladovém z cihel, tvárnic, příčkovek z cihel pálených na maltu vápennou nebo vápenocementovou plochy do 4 m2, tl. do 600 mm</t>
  </si>
  <si>
    <t>-790511077</t>
  </si>
  <si>
    <t>https://podminky.urs.cz/item/CS_URS_2023_02/971033651</t>
  </si>
  <si>
    <t>(1,19+1,155)*0,565*1,235</t>
  </si>
  <si>
    <t>1,10*0,46*2,10</t>
  </si>
  <si>
    <t>70</t>
  </si>
  <si>
    <t>973031324</t>
  </si>
  <si>
    <t>Vysekání výklenků nebo kapes ve zdivu z cihel na maltu vápennou nebo vápenocementovou kapes, plochy do 0,10 m2, hl. do 150 mm</t>
  </si>
  <si>
    <t>-255950209</t>
  </si>
  <si>
    <t>https://podminky.urs.cz/item/CS_URS_2023_02/973031324</t>
  </si>
  <si>
    <t>"pro osazení překladů v obvodovém zdivu</t>
  </si>
  <si>
    <t>71</t>
  </si>
  <si>
    <t>973031812</t>
  </si>
  <si>
    <t>Vysekání výklenků nebo kapes ve zdivu z cihel na maltu vápennou nebo vápenocementovou kapes pro zavázání nových příček, tl. do 100 mm</t>
  </si>
  <si>
    <t>1420791672</t>
  </si>
  <si>
    <t>https://podminky.urs.cz/item/CS_URS_2023_02/973031812</t>
  </si>
  <si>
    <t>3,00</t>
  </si>
  <si>
    <t>72</t>
  </si>
  <si>
    <t>973031813</t>
  </si>
  <si>
    <t>Vysekání výklenků nebo kapes ve zdivu z cihel na maltu vápennou nebo vápenocementovou kapes pro zavázání nových příček, tl. do 150 mm</t>
  </si>
  <si>
    <t>617396986</t>
  </si>
  <si>
    <t>https://podminky.urs.cz/item/CS_URS_2023_02/973031813</t>
  </si>
  <si>
    <t>3,00*2</t>
  </si>
  <si>
    <t>73</t>
  </si>
  <si>
    <t>973031824</t>
  </si>
  <si>
    <t>Vysekání výklenků nebo kapes ve zdivu z cihel na maltu vápennou nebo vápenocementovou kapes pro zavázání nových zdí, tl. do 300 mm</t>
  </si>
  <si>
    <t>535776274</t>
  </si>
  <si>
    <t>https://podminky.urs.cz/item/CS_URS_2023_02/973031824</t>
  </si>
  <si>
    <t>74</t>
  </si>
  <si>
    <t>974031666</t>
  </si>
  <si>
    <t>Vysekání rýh ve zdivu cihelném na maltu vápennou nebo vápenocementovou pro vtahování nosníků do zdí, před vybouráním otvoru do hl. 150 mm, při v. nosníku do 250 mm</t>
  </si>
  <si>
    <t>1754561556</t>
  </si>
  <si>
    <t>https://podminky.urs.cz/item/CS_URS_2023_02/974031666</t>
  </si>
  <si>
    <t>1,49*3</t>
  </si>
  <si>
    <t>75</t>
  </si>
  <si>
    <t>977151123</t>
  </si>
  <si>
    <t>Jádrové vrty diamantovými korunkami do stavebních materiálů (železobetonu, betonu, cihel, obkladů, dlažeb, kamene) průměru přes 130 do 150 mm</t>
  </si>
  <si>
    <t>1091565690</t>
  </si>
  <si>
    <t>https://podminky.urs.cz/item/CS_URS_2023_02/977151123</t>
  </si>
  <si>
    <t>"pro odvětrání</t>
  </si>
  <si>
    <t>0,56</t>
  </si>
  <si>
    <t>76</t>
  </si>
  <si>
    <t>977151219</t>
  </si>
  <si>
    <t>Jádrové vrty diamantovými korunkami do stavebních materiálů (železobetonu, betonu, cihel, obkladů, dlažeb, kamene) dovrchní (směrem vzhůru), průměru přes 100 do 110 mm</t>
  </si>
  <si>
    <t>-160100318</t>
  </si>
  <si>
    <t>https://podminky.urs.cz/item/CS_URS_2023_02/977151219</t>
  </si>
  <si>
    <t>"prostup stropem pro odvětrání kanalizace DN 100</t>
  </si>
  <si>
    <t>0,20</t>
  </si>
  <si>
    <t>77</t>
  </si>
  <si>
    <t>977151219.1</t>
  </si>
  <si>
    <t>Dokončení vrtu pro odvětrání kanalizace střešním plášťem</t>
  </si>
  <si>
    <t>-131266387</t>
  </si>
  <si>
    <t>"prostup střešním pláštěm pro odvětrání kanalizace DN 100</t>
  </si>
  <si>
    <t>0,40</t>
  </si>
  <si>
    <t>78</t>
  </si>
  <si>
    <t>977311112</t>
  </si>
  <si>
    <t>Řezání stávajících betonových mazanin bez vyztužení hloubky přes 50 do 100 mm</t>
  </si>
  <si>
    <t>1772940937</t>
  </si>
  <si>
    <t>https://podminky.urs.cz/item/CS_URS_2023_02/977311112</t>
  </si>
  <si>
    <t>"podkladní mazanina</t>
  </si>
  <si>
    <t>79</t>
  </si>
  <si>
    <t>977312113</t>
  </si>
  <si>
    <t>Řezání stávajících betonových mazanin s vyztužením hloubky přes 100 do 150 mm</t>
  </si>
  <si>
    <t>1590366220</t>
  </si>
  <si>
    <t>https://podminky.urs.cz/item/CS_URS_2023_02/977312113</t>
  </si>
  <si>
    <t>Poznámka k položce:_x000D_
- včetně proříznutí keramické dlažby</t>
  </si>
  <si>
    <t>"od ±0,000</t>
  </si>
  <si>
    <t>3,375*2</t>
  </si>
  <si>
    <t>(1,10+2,03)*2</t>
  </si>
  <si>
    <t>80</t>
  </si>
  <si>
    <t>978011161</t>
  </si>
  <si>
    <t>Otlučení vápenných nebo vápenocementových omítek vnitřních ploch stropů, v rozsahu přes 30 do 50 %</t>
  </si>
  <si>
    <t>1044492702</t>
  </si>
  <si>
    <t>https://podminky.urs.cz/item/CS_URS_2023_02/978011161</t>
  </si>
  <si>
    <t>81</t>
  </si>
  <si>
    <t>978013161</t>
  </si>
  <si>
    <t>Otlučení vápenných nebo vápenocementových omítek vnitřních ploch stěn s vyškrabáním spar, s očištěním zdiva, v rozsahu přes 30 do 50 %</t>
  </si>
  <si>
    <t>-1277288022</t>
  </si>
  <si>
    <t>https://podminky.urs.cz/item/CS_URS_2023_02/978013161</t>
  </si>
  <si>
    <t>82</t>
  </si>
  <si>
    <t>978059541</t>
  </si>
  <si>
    <t>Odsekání obkladů stěn včetně otlučení podkladní omítky až na zdivo z obkládaček vnitřních, z jakýchkoliv materiálů, plochy přes 1 m2</t>
  </si>
  <si>
    <t>400838298</t>
  </si>
  <si>
    <t>https://podminky.urs.cz/item/CS_URS_2023_02/978059541</t>
  </si>
  <si>
    <t>1,50*1,50</t>
  </si>
  <si>
    <t>(2,75*2+3,55)*1,80</t>
  </si>
  <si>
    <t>-1,19*0,58+0,58*2*0,23</t>
  </si>
  <si>
    <t>(2,70*2+3,875+0,08)*1,80</t>
  </si>
  <si>
    <t>-0,585*0,59+0,59*2*0,23</t>
  </si>
  <si>
    <t>"parapety</t>
  </si>
  <si>
    <t>(1,19+0,59*4+0,605+0,585+1,16+0,60)*0,23</t>
  </si>
  <si>
    <t>83</t>
  </si>
  <si>
    <t>978059611.1</t>
  </si>
  <si>
    <t>Šetrné odstranění vnějších kabřincových obkladů pro další použití, včetně očištění kameninového obkladu</t>
  </si>
  <si>
    <t>462851089</t>
  </si>
  <si>
    <t>7,25*0,14+(1,10+0,95)*0,06</t>
  </si>
  <si>
    <t>84</t>
  </si>
  <si>
    <t>979054451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</si>
  <si>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</si>
  <si>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-1914235768</t>
  </si>
  <si>
    <t>https://podminky.urs.cz/item/CS_URS_2023_02/979054451</t>
  </si>
  <si>
    <t>85</t>
  </si>
  <si>
    <t>985331213</t>
  </si>
  <si>
    <t>Dodatečné vlepování betonářské výztuže včetně vyvrtání a vyčištění otvoru chemickou maltou průměr výztuže 12 mm</t>
  </si>
  <si>
    <t>-1751545893</t>
  </si>
  <si>
    <t>https://podminky.urs.cz/item/CS_URS_2023_02/985331213</t>
  </si>
  <si>
    <t>"provázání stávajícího a nového základového pasu</t>
  </si>
  <si>
    <t>"4x R12</t>
  </si>
  <si>
    <t>0,20*4*4</t>
  </si>
  <si>
    <t>86</t>
  </si>
  <si>
    <t>13021013</t>
  </si>
  <si>
    <t>tyč ocelová kruhová žebírková DIN 488 jakost B500B (10 505) výztuž do betonu D 12mm</t>
  </si>
  <si>
    <t>1039197387</t>
  </si>
  <si>
    <t>0,40*4*4*0,8878*0,001*1,08</t>
  </si>
  <si>
    <t>87</t>
  </si>
  <si>
    <t>985331911</t>
  </si>
  <si>
    <t>Dodatečné vlepování betonářské výztuže Příplatek k cenám za práci ve stísněném prostoru</t>
  </si>
  <si>
    <t>-263563197</t>
  </si>
  <si>
    <t>https://podminky.urs.cz/item/CS_URS_2023_02/985331911</t>
  </si>
  <si>
    <t>88</t>
  </si>
  <si>
    <t>985331912</t>
  </si>
  <si>
    <t>Dodatečné vlepování betonářské výztuže Příplatek k cenám za délku do 1 m jednotlivě</t>
  </si>
  <si>
    <t>-2051280509</t>
  </si>
  <si>
    <t>https://podminky.urs.cz/item/CS_URS_2023_02/985331912</t>
  </si>
  <si>
    <t>997</t>
  </si>
  <si>
    <t>Přesun sutě</t>
  </si>
  <si>
    <t>89</t>
  </si>
  <si>
    <t>997013111</t>
  </si>
  <si>
    <t>Vnitrostaveništní doprava suti a vybouraných hmot vodorovně do 50 m svisle s použitím mechanizace pro budovy a haly výšky do 6 m</t>
  </si>
  <si>
    <t>686130697</t>
  </si>
  <si>
    <t>https://podminky.urs.cz/item/CS_URS_2023_02/997013111</t>
  </si>
  <si>
    <t>90</t>
  </si>
  <si>
    <t>997013501</t>
  </si>
  <si>
    <t>Odvoz suti a vybouraných hmot na skládku nebo meziskládku se složením, na vzdálenost do 1 km</t>
  </si>
  <si>
    <t>835180841</t>
  </si>
  <si>
    <t>https://podminky.urs.cz/item/CS_URS_2023_02/997013501</t>
  </si>
  <si>
    <t>S1+S2+S3+S4+S5+S6+S7+S8</t>
  </si>
  <si>
    <t>91</t>
  </si>
  <si>
    <t>997013509</t>
  </si>
  <si>
    <t>Odvoz suti a vybouraných hmot na skládku nebo meziskládku se složením, na vzdálenost Příplatek k ceně za každý další i započatý 1 km přes 1 km</t>
  </si>
  <si>
    <t>1881004674</t>
  </si>
  <si>
    <t>https://podminky.urs.cz/item/CS_URS_2023_02/997013509</t>
  </si>
  <si>
    <t>Sut*29</t>
  </si>
  <si>
    <t>92</t>
  </si>
  <si>
    <t>997013601</t>
  </si>
  <si>
    <t>Poplatek za uložení stavebního odpadu na skládce (skládkovné) z prostého betonu zatříděného do Katalogu odpadů pod kódem 17 01 01</t>
  </si>
  <si>
    <t>-2095723420</t>
  </si>
  <si>
    <t>https://podminky.urs.cz/item/CS_URS_2023_02/997013601</t>
  </si>
  <si>
    <t>0,572+0,206</t>
  </si>
  <si>
    <t>93</t>
  </si>
  <si>
    <t>997013602</t>
  </si>
  <si>
    <t>Poplatek za uložení stavebního odpadu na skládce (skládkovné) z armovaného betonu zatříděného do Katalogu odpadů pod kódem 17 01 01</t>
  </si>
  <si>
    <t>-1791243079</t>
  </si>
  <si>
    <t>https://podminky.urs.cz/item/CS_URS_2023_02/997013602</t>
  </si>
  <si>
    <t>5,916+0,572+0,008</t>
  </si>
  <si>
    <t>94</t>
  </si>
  <si>
    <t>997013603</t>
  </si>
  <si>
    <t>Poplatek za uložení stavebního odpadu na skládce (skládkovné) cihelného zatříděného do Katalogu odpadů pod kódem 17 01 02</t>
  </si>
  <si>
    <t>304604563</t>
  </si>
  <si>
    <t>https://podminky.urs.cz/item/CS_URS_2023_02/997013603</t>
  </si>
  <si>
    <t>5,916+0,545+0,057+4,858+0,06+0,021+0,054*2+0,291+0,039</t>
  </si>
  <si>
    <t>95</t>
  </si>
  <si>
    <t>997013607</t>
  </si>
  <si>
    <t>Poplatek za uložení stavebního odpadu na skládce (skládkovné) z tašek a keramických výrobků zatříděného do Katalogu odpadů pod kódem 17 01 03</t>
  </si>
  <si>
    <t>1924024164</t>
  </si>
  <si>
    <t>https://podminky.urs.cz/item/CS_URS_2023_02/997013607</t>
  </si>
  <si>
    <t>96</t>
  </si>
  <si>
    <t>997013609</t>
  </si>
  <si>
    <t>Poplatek za uložení stavebního odpadu na skládce (skládkovné) ze směsí nebo oddělených frakcí betonu, cihel a keramických výrobků zatříděného do Katalogu odpadů pod kódem 17 01 07</t>
  </si>
  <si>
    <t>-21017207</t>
  </si>
  <si>
    <t>https://podminky.urs.cz/item/CS_URS_2023_02/997013609</t>
  </si>
  <si>
    <t>97</t>
  </si>
  <si>
    <t>997013631</t>
  </si>
  <si>
    <t>Poplatek za uložení stavebního odpadu na skládce (skládkovné) směsného stavebního a demoličního zatříděného do Katalogu odpadů pod kódem 17 09 04</t>
  </si>
  <si>
    <t>511949712</t>
  </si>
  <si>
    <t>https://podminky.urs.cz/item/CS_URS_2023_02/997013631</t>
  </si>
  <si>
    <t>0,704+0,209+0,008+0,015+0,897+1,342+2,474+0,101+0,749*0,5</t>
  </si>
  <si>
    <t>98</t>
  </si>
  <si>
    <t>997013655</t>
  </si>
  <si>
    <t>Poplatek za uložení stavebního odpadu na skládce (skládkovné) zeminy a kamení zatříděného do Katalogu odpadů pod kódem 17 05 04</t>
  </si>
  <si>
    <t>402246928</t>
  </si>
  <si>
    <t>https://podminky.urs.cz/item/CS_URS_2023_02/997013655</t>
  </si>
  <si>
    <t>VUP*1,700</t>
  </si>
  <si>
    <t>99</t>
  </si>
  <si>
    <t>997013812</t>
  </si>
  <si>
    <t>Poplatek za uložení stavebního odpadu na skládce (skládkovné) z materiálů na bázi sádry zatříděného do Katalogu odpadů pod kódem 17 08 02</t>
  </si>
  <si>
    <t>-56262514</t>
  </si>
  <si>
    <t>https://podminky.urs.cz/item/CS_URS_2023_02/997013812</t>
  </si>
  <si>
    <t>0,749*0,5</t>
  </si>
  <si>
    <t>100</t>
  </si>
  <si>
    <t>997013814</t>
  </si>
  <si>
    <t>Poplatek za uložení stavebního odpadu na skládce (skládkovné) z izolačních materiálů zatříděného do Katalogu odpadů pod kódem 17 06 04</t>
  </si>
  <si>
    <t>-8106121</t>
  </si>
  <si>
    <t>https://podminky.urs.cz/item/CS_URS_2023_02/997013814</t>
  </si>
  <si>
    <t>998</t>
  </si>
  <si>
    <t>Přesun hmot</t>
  </si>
  <si>
    <t>101</t>
  </si>
  <si>
    <t>998011001</t>
  </si>
  <si>
    <t>Přesun hmot pro budovy občanské výstavby, bydlení, výrobu a služby s nosnou svislou konstrukcí zděnou z cihel, tvárnic nebo kamene vodorovná dopravní vzdálenost do 100 m pro budovy výšky do 6 m</t>
  </si>
  <si>
    <t>1922256910</t>
  </si>
  <si>
    <t>https://podminky.urs.cz/item/CS_URS_2023_02/998011001</t>
  </si>
  <si>
    <t>PSV</t>
  </si>
  <si>
    <t>Práce a dodávky PSV</t>
  </si>
  <si>
    <t>711</t>
  </si>
  <si>
    <t>Izolace proti vodě, vlhkosti a plynům</t>
  </si>
  <si>
    <t>102</t>
  </si>
  <si>
    <t>711111001</t>
  </si>
  <si>
    <t>Provedení izolace proti zemní vlhkosti natěradly a tmely za studena na ploše vodorovné V nátěrem penetračním</t>
  </si>
  <si>
    <t>-1876854170</t>
  </si>
  <si>
    <t>https://podminky.urs.cz/item/CS_URS_2023_02/711111001</t>
  </si>
  <si>
    <t>103</t>
  </si>
  <si>
    <t>11163153</t>
  </si>
  <si>
    <t>emulze asfaltová penetrační</t>
  </si>
  <si>
    <t>litr</t>
  </si>
  <si>
    <t>-1393723688</t>
  </si>
  <si>
    <t>Hi*0,35</t>
  </si>
  <si>
    <t>104</t>
  </si>
  <si>
    <t>711141559</t>
  </si>
  <si>
    <t>Provedení izolace proti zemní vlhkosti pásy přitavením NAIP na ploše vodorovné V</t>
  </si>
  <si>
    <t>-659670176</t>
  </si>
  <si>
    <t>https://podminky.urs.cz/item/CS_URS_2023_02/711141559</t>
  </si>
  <si>
    <t>"doplnění podlahy po provedení nových základů</t>
  </si>
  <si>
    <t>(1,10+2,03)*0,40</t>
  </si>
  <si>
    <t>3,375*0,40</t>
  </si>
  <si>
    <t>"2. vrstva</t>
  </si>
  <si>
    <t>105</t>
  </si>
  <si>
    <t>62832000</t>
  </si>
  <si>
    <t>pás asfaltový natavitelný oxidovaný s vložkou ze skleněné rohože typu V60 s jemnozrnným minerálním posypem tl 3,0mm</t>
  </si>
  <si>
    <t>-989299673</t>
  </si>
  <si>
    <t>Hi*1,15</t>
  </si>
  <si>
    <t>106</t>
  </si>
  <si>
    <t>62853003</t>
  </si>
  <si>
    <t>pás asfaltový natavitelný modifikovaný SBS s vložkou ze skleněné tkaniny a spalitelnou PE fólií nebo jemnozrnným minerálním posypem na horním povrchu tl 3,5mm</t>
  </si>
  <si>
    <t>-2077754869</t>
  </si>
  <si>
    <t>107</t>
  </si>
  <si>
    <t>711141560.1</t>
  </si>
  <si>
    <t>Příplatek na napojení nové hydroizolace na stávající</t>
  </si>
  <si>
    <t>645791241</t>
  </si>
  <si>
    <t>108</t>
  </si>
  <si>
    <t>998711101</t>
  </si>
  <si>
    <t>Přesun hmot pro izolace proti vodě, vlhkosti a plynům stanovený z hmotnosti přesunovaného materiálu vodorovná dopravní vzdálenost do 50 m v objektech výšky do 6 m</t>
  </si>
  <si>
    <t>33718123</t>
  </si>
  <si>
    <t>https://podminky.urs.cz/item/CS_URS_2023_02/998711101</t>
  </si>
  <si>
    <t>712</t>
  </si>
  <si>
    <t>Povlakové krytiny</t>
  </si>
  <si>
    <t>109</t>
  </si>
  <si>
    <t>712341715.1</t>
  </si>
  <si>
    <t>Systémové zaizolování prostupu odvětrání kanalizace DN 100 střešním pláštěm</t>
  </si>
  <si>
    <t>-1333180681</t>
  </si>
  <si>
    <t>110</t>
  </si>
  <si>
    <t>998712101</t>
  </si>
  <si>
    <t>Přesun hmot pro povlakové krytiny stanovený z hmotnosti přesunovaného materiálu vodorovná dopravní vzdálenost do 50 m v objektech výšky do 6 m</t>
  </si>
  <si>
    <t>-1230828591</t>
  </si>
  <si>
    <t>https://podminky.urs.cz/item/CS_URS_2023_02/998712101</t>
  </si>
  <si>
    <t>713</t>
  </si>
  <si>
    <t>Izolace tepelné</t>
  </si>
  <si>
    <t>111</t>
  </si>
  <si>
    <t>713120812.1</t>
  </si>
  <si>
    <t>Odstranění tepelné izolace podlah z kombinovaných desek Lignopor, včetně odstranění 2 vrstev hydroizolace</t>
  </si>
  <si>
    <t>1638970670</t>
  </si>
  <si>
    <t>Poznámka k položce:_x000D_
včetně odříznutí izolace od ponechaných konstrukcí</t>
  </si>
  <si>
    <t>112</t>
  </si>
  <si>
    <t>713121111</t>
  </si>
  <si>
    <t>Montáž tepelné izolace podlah rohožemi, pásy, deskami, dílci, bloky (izolační materiál ve specifikaci) kladenými volně jednovrstvá</t>
  </si>
  <si>
    <t>-1374641158</t>
  </si>
  <si>
    <t>https://podminky.urs.cz/item/CS_URS_2023_02/713121111</t>
  </si>
  <si>
    <t>113</t>
  </si>
  <si>
    <t>28376416</t>
  </si>
  <si>
    <t>deska XPS hrana polodrážková a hladký povrch 300kPA λ=0,035 tl 40mm</t>
  </si>
  <si>
    <t>-1983575138</t>
  </si>
  <si>
    <t>Hi*1,05</t>
  </si>
  <si>
    <t>114</t>
  </si>
  <si>
    <t>998713101</t>
  </si>
  <si>
    <t>Přesun hmot pro izolace tepelné stanovený z hmotnosti přesunovaného materiálu vodorovná dopravní vzdálenost do 50 m v objektech výšky do 6 m</t>
  </si>
  <si>
    <t>-427408158</t>
  </si>
  <si>
    <t>https://podminky.urs.cz/item/CS_URS_2023_02/998713101</t>
  </si>
  <si>
    <t>725</t>
  </si>
  <si>
    <t>Zdravotechnika - zařizovací předměty</t>
  </si>
  <si>
    <t>115</t>
  </si>
  <si>
    <t>725110811</t>
  </si>
  <si>
    <t>Demontáž klozetů splachovacích s nádrží nebo tlakovým splachovačem</t>
  </si>
  <si>
    <t>soubor</t>
  </si>
  <si>
    <t>-756457143</t>
  </si>
  <si>
    <t>https://podminky.urs.cz/item/CS_URS_2023_02/725110811</t>
  </si>
  <si>
    <t>116</t>
  </si>
  <si>
    <t>725122817</t>
  </si>
  <si>
    <t>Demontáž pisoárů bez nádrže s rohovým ventilem s 1 záchodkem</t>
  </si>
  <si>
    <t>1817232502</t>
  </si>
  <si>
    <t>https://podminky.urs.cz/item/CS_URS_2023_02/725122817</t>
  </si>
  <si>
    <t>117</t>
  </si>
  <si>
    <t>725210821</t>
  </si>
  <si>
    <t>Demontáž umyvadel bez výtokových armatur umyvadel</t>
  </si>
  <si>
    <t>-1926493529</t>
  </si>
  <si>
    <t>https://podminky.urs.cz/item/CS_URS_2023_02/725210821</t>
  </si>
  <si>
    <t>763</t>
  </si>
  <si>
    <t>Konstrukce suché výstavby</t>
  </si>
  <si>
    <t>118</t>
  </si>
  <si>
    <t>763113341.1</t>
  </si>
  <si>
    <t>Instalační předstěna tl. 200 mm ze sádrokartonových desek odolných vlhkosti s nosnou konstrukcí ze zdvojených ocelových systémových profilů</t>
  </si>
  <si>
    <t>-1777791133</t>
  </si>
  <si>
    <t>0,90*1,25*2</t>
  </si>
  <si>
    <t>119</t>
  </si>
  <si>
    <t>763121714</t>
  </si>
  <si>
    <t>Stěna předsazená ze sádrokartonových desek ostatní konstrukce a práce na předsazených stěnách ze sádrokartonových desek základní penetrační nátěr</t>
  </si>
  <si>
    <t>-855942118</t>
  </si>
  <si>
    <t>https://podminky.urs.cz/item/CS_URS_2023_02/763121714</t>
  </si>
  <si>
    <t>(1,25*0,90+(1,25+0,90)*0,20)*2</t>
  </si>
  <si>
    <t>120</t>
  </si>
  <si>
    <t>763131411</t>
  </si>
  <si>
    <t>Podhled ze sádrokartonových desek dvouvrstvá zavěšená spodní konstrukce z ocelových profilů CD, UD jednoduše opláštěná deskou standardní A, tl. 12,5 mm, bez izolace</t>
  </si>
  <si>
    <t>1070880644</t>
  </si>
  <si>
    <t>https://podminky.urs.cz/item/CS_URS_2023_02/763131411</t>
  </si>
  <si>
    <t>121</t>
  </si>
  <si>
    <t>763131714</t>
  </si>
  <si>
    <t>Podhled ze sádrokartonových desek ostatní práce a konstrukce na podhledech ze sádrokartonových desek základní penetrační nátěr</t>
  </si>
  <si>
    <t>1197992859</t>
  </si>
  <si>
    <t>https://podminky.urs.cz/item/CS_URS_2023_02/763131714</t>
  </si>
  <si>
    <t>122</t>
  </si>
  <si>
    <t>763164521.1</t>
  </si>
  <si>
    <t>Lemování instalační předstěny impregnovanou sádrokartonovou deskou š.200 mm</t>
  </si>
  <si>
    <t>-1479359122</t>
  </si>
  <si>
    <t>(0,90+1,25)*2</t>
  </si>
  <si>
    <t>123</t>
  </si>
  <si>
    <t>763173113</t>
  </si>
  <si>
    <t>Montáž nosičů zařizovacích předmětů pro konstrukce ze sádrokartonových desek úchytu pro WC</t>
  </si>
  <si>
    <t>2088413160</t>
  </si>
  <si>
    <t>https://podminky.urs.cz/item/CS_URS_2023_02/763173113</t>
  </si>
  <si>
    <t>124</t>
  </si>
  <si>
    <t>59030731</t>
  </si>
  <si>
    <t>konstrukce pro uchycení WC osová rozteč CW profilů 450-625mm</t>
  </si>
  <si>
    <t>-867034976</t>
  </si>
  <si>
    <t>125</t>
  </si>
  <si>
    <t>763411811</t>
  </si>
  <si>
    <t>Demontáž sanitárních příček vhodných do mokrého nebo suchého prostředí z desek</t>
  </si>
  <si>
    <t>-35754128</t>
  </si>
  <si>
    <t>https://podminky.urs.cz/item/CS_URS_2023_02/763411811</t>
  </si>
  <si>
    <t>(1,10*3+3,88)*2,10</t>
  </si>
  <si>
    <t>-0,625*2,05*4</t>
  </si>
  <si>
    <t>(1,10*2+2,75)*2,10</t>
  </si>
  <si>
    <t>-0,625*2,05*3</t>
  </si>
  <si>
    <t>126</t>
  </si>
  <si>
    <t>763411821</t>
  </si>
  <si>
    <t>Demontáž sanitárních příček vhodných do mokrého nebo suchého prostředí dveří</t>
  </si>
  <si>
    <t>-1120050996</t>
  </si>
  <si>
    <t>https://podminky.urs.cz/item/CS_URS_2023_02/763411821</t>
  </si>
  <si>
    <t>3+4</t>
  </si>
  <si>
    <t>127</t>
  </si>
  <si>
    <t>998763301</t>
  </si>
  <si>
    <t>Přesun hmot pro konstrukce montované z desek sádrokartonových, sádrovláknitých, cementovláknitých nebo cementových stanovený z hmotnosti přesunovaného materiálu vodorovná dopravní vzdálenost do 50 m v objektech výšky do 6 m</t>
  </si>
  <si>
    <t>-451001514</t>
  </si>
  <si>
    <t>https://podminky.urs.cz/item/CS_URS_2023_02/998763301</t>
  </si>
  <si>
    <t>764</t>
  </si>
  <si>
    <t>Konstrukce klempířské</t>
  </si>
  <si>
    <t>128</t>
  </si>
  <si>
    <t>764002851</t>
  </si>
  <si>
    <t>Demontáž klempířských konstrukcí oplechování parapetů do suti</t>
  </si>
  <si>
    <t>-1984443913</t>
  </si>
  <si>
    <t>https://podminky.urs.cz/item/CS_URS_2023_02/764002851</t>
  </si>
  <si>
    <t>1,19*2</t>
  </si>
  <si>
    <t>766</t>
  </si>
  <si>
    <t>Konstrukce truhlářské</t>
  </si>
  <si>
    <t>129</t>
  </si>
  <si>
    <t>766650100.1</t>
  </si>
  <si>
    <t>Montáž a dodávka - vstupní dveře plastové 800x2000 mm, včetně rámu, otevírání mincovním automatem - D01</t>
  </si>
  <si>
    <t>-746782808</t>
  </si>
  <si>
    <t>130</t>
  </si>
  <si>
    <t>766650200.1</t>
  </si>
  <si>
    <t>Montáž a dodávka - vstupní dveře plastové 900x2000 mm, včetně rámu a oboustraných madel, otevírání mincovním automatem - D02</t>
  </si>
  <si>
    <t>-144576854</t>
  </si>
  <si>
    <t>131</t>
  </si>
  <si>
    <t>766650300.1</t>
  </si>
  <si>
    <t>Úprava stávajích vstupních dveří</t>
  </si>
  <si>
    <t>-343423665</t>
  </si>
  <si>
    <t>132</t>
  </si>
  <si>
    <t>766660100.1</t>
  </si>
  <si>
    <t>Montáž a dodávka - vnitřní dveře 700x1970 mm, včetně kování a zámku - D03</t>
  </si>
  <si>
    <t>-579333301</t>
  </si>
  <si>
    <t>133</t>
  </si>
  <si>
    <t>766660200.1</t>
  </si>
  <si>
    <t>Montáž a dodávka - vnitřní dveře 900x1970 mm, včetně kování a zámku - D04</t>
  </si>
  <si>
    <t>1849344756</t>
  </si>
  <si>
    <t>134</t>
  </si>
  <si>
    <t>753855277</t>
  </si>
  <si>
    <t>135</t>
  </si>
  <si>
    <t>766694111</t>
  </si>
  <si>
    <t>Montáž ostatních truhlářských konstrukcí parapetních desek dřevěných nebo plastových šířky do 300 mm, délky do 1000 mm</t>
  </si>
  <si>
    <t>CS ÚRS 2021 01</t>
  </si>
  <si>
    <t>-413530928</t>
  </si>
  <si>
    <t>https://podminky.urs.cz/item/CS_URS_2021_01/766694111</t>
  </si>
  <si>
    <t>136</t>
  </si>
  <si>
    <t>766694112</t>
  </si>
  <si>
    <t>Montáž ostatních truhlářských konstrukcí parapetních desek dřevěných nebo plastových šířky do 300 mm, délky přes 1000 do 1600 mm</t>
  </si>
  <si>
    <t>273055629</t>
  </si>
  <si>
    <t>https://podminky.urs.cz/item/CS_URS_2021_01/766694112</t>
  </si>
  <si>
    <t>137</t>
  </si>
  <si>
    <t>61144401.1</t>
  </si>
  <si>
    <t>parapet plastový vnitřní komůrkový tl. 20 mm š.260 mm</t>
  </si>
  <si>
    <t>-730573435</t>
  </si>
  <si>
    <t>(0,60+1,16+0,585+0,59*4+0,605)*1,05</t>
  </si>
  <si>
    <t>138</t>
  </si>
  <si>
    <t>61144400.1</t>
  </si>
  <si>
    <t>parapet plastový vnitřní komůrkový tl. 20 mm š. 135 mm</t>
  </si>
  <si>
    <t>2038486673</t>
  </si>
  <si>
    <t>1,19*1,05</t>
  </si>
  <si>
    <t>139</t>
  </si>
  <si>
    <t>61144019</t>
  </si>
  <si>
    <t>koncovka k parapetu plastovému vnitřnímu 1 pár</t>
  </si>
  <si>
    <t>sada</t>
  </si>
  <si>
    <t>346128770</t>
  </si>
  <si>
    <t>140</t>
  </si>
  <si>
    <t>1418726664</t>
  </si>
  <si>
    <t>141</t>
  </si>
  <si>
    <t>1586883471</t>
  </si>
  <si>
    <t>142</t>
  </si>
  <si>
    <t>1714673723</t>
  </si>
  <si>
    <t>143</t>
  </si>
  <si>
    <t>-1605359818</t>
  </si>
  <si>
    <t>144</t>
  </si>
  <si>
    <t>462814724</t>
  </si>
  <si>
    <t>145</t>
  </si>
  <si>
    <t>1262406934</t>
  </si>
  <si>
    <t>146</t>
  </si>
  <si>
    <t>-1421384251</t>
  </si>
  <si>
    <t>147</t>
  </si>
  <si>
    <t>406837886</t>
  </si>
  <si>
    <t>148</t>
  </si>
  <si>
    <t>998766101</t>
  </si>
  <si>
    <t>Přesun hmot pro konstrukce truhlářské stanovený z hmotnosti přesunovaného materiálu vodorovná dopravní vzdálenost do 50 m v objektech výšky do 6 m</t>
  </si>
  <si>
    <t>-2097804564</t>
  </si>
  <si>
    <t>https://podminky.urs.cz/item/CS_URS_2023_02/998766101</t>
  </si>
  <si>
    <t>771</t>
  </si>
  <si>
    <t>Podlahy z dlaždic</t>
  </si>
  <si>
    <t>149</t>
  </si>
  <si>
    <t>771121011</t>
  </si>
  <si>
    <t>Příprava podkladu před provedením dlažby nátěr penetrační na podlahu</t>
  </si>
  <si>
    <t>1136480568</t>
  </si>
  <si>
    <t>https://podminky.urs.cz/item/CS_URS_2023_02/771121011</t>
  </si>
  <si>
    <t>150</t>
  </si>
  <si>
    <t>771151022</t>
  </si>
  <si>
    <t>Příprava podkladu před provedením dlažby samonivelační stěrka min.pevnosti 30 MPa, tloušťky přes 3 do 5 mm</t>
  </si>
  <si>
    <t>611172194</t>
  </si>
  <si>
    <t>https://podminky.urs.cz/item/CS_URS_2023_02/771151022</t>
  </si>
  <si>
    <t>151</t>
  </si>
  <si>
    <t>771473810</t>
  </si>
  <si>
    <t>Demontáž soklíků z dlaždic keramických lepených rovných</t>
  </si>
  <si>
    <t>-737421496</t>
  </si>
  <si>
    <t>https://podminky.urs.cz/item/CS_URS_2023_02/771473810</t>
  </si>
  <si>
    <t>(6,227+3,566)*2-0,95+0,255*2-0,90</t>
  </si>
  <si>
    <t>(6,227+3,89)*2-0,95+0,22*2-0,90</t>
  </si>
  <si>
    <t>-(1,50+2,75*2+3,55+2,70*2+3,875+0,08)</t>
  </si>
  <si>
    <t>152</t>
  </si>
  <si>
    <t>771474112</t>
  </si>
  <si>
    <t>Montáž soklů z dlaždic keramických lepených cementovým flexibilním lepidlem rovných, výšky přes 65 do 90 mm</t>
  </si>
  <si>
    <t>1246990992</t>
  </si>
  <si>
    <t>https://podminky.urs.cz/item/CS_URS_2023_02/771474112</t>
  </si>
  <si>
    <t>(6,228+3,89+0,08)*2</t>
  </si>
  <si>
    <t>-0,80+0,22*2</t>
  </si>
  <si>
    <t>-0,90+0,31*2</t>
  </si>
  <si>
    <t>(4,225+3,538)*2</t>
  </si>
  <si>
    <t>-(0,90+0,70)</t>
  </si>
  <si>
    <t>153</t>
  </si>
  <si>
    <t>771574676</t>
  </si>
  <si>
    <t>Montáž podlah z dlaždic keramických lepených cementovým standardním lepidlem pro vysoké mechanické zatížení, tloušťky přes 10 mm přes 9 do 12 ks/m2</t>
  </si>
  <si>
    <t>817333188</t>
  </si>
  <si>
    <t>https://podminky.urs.cz/item/CS_URS_2023_02/771574676</t>
  </si>
  <si>
    <t>1,80*1,80+1,05*0,23</t>
  </si>
  <si>
    <t>1,80*1,35-0,325*0,08+0,95*0,23</t>
  </si>
  <si>
    <t>1,80*1,666+0,95*0,23</t>
  </si>
  <si>
    <t>6,228*3,89-(1,95*1,50+0,30*0,08+0,555*0,08)+1,10*0,31</t>
  </si>
  <si>
    <t>154</t>
  </si>
  <si>
    <t>59761128</t>
  </si>
  <si>
    <t>dlažba keramická slinutá nemrazuvzdorná do interiéru R9/A povrch hladký/matný tl do 10mm přes 9 do 12ks/m2</t>
  </si>
  <si>
    <t>-909635869</t>
  </si>
  <si>
    <t>KDl*1,10</t>
  </si>
  <si>
    <t>KSo*0,07*1,10</t>
  </si>
  <si>
    <t>155</t>
  </si>
  <si>
    <t>771577131</t>
  </si>
  <si>
    <t>Montáž podlah z dlaždic keramických lepených cementovým standardním lepidlem Příplatek k cenám za plochu do 5 m2 jednotlivě</t>
  </si>
  <si>
    <t>544812507</t>
  </si>
  <si>
    <t>https://podminky.urs.cz/item/CS_URS_2023_02/771577131</t>
  </si>
  <si>
    <t>156</t>
  </si>
  <si>
    <t>771591117.1</t>
  </si>
  <si>
    <t>Ukončení soklu lištou, včetně dodávky materiálu</t>
  </si>
  <si>
    <t>-1423228334</t>
  </si>
  <si>
    <t>157</t>
  </si>
  <si>
    <t>998771101</t>
  </si>
  <si>
    <t>Přesun hmot pro podlahy z dlaždic stanovený z hmotnosti přesunovaného materiálu vodorovná dopravní vzdálenost do 50 m v objektech výšky do 6 m</t>
  </si>
  <si>
    <t>-1429382517</t>
  </si>
  <si>
    <t>https://podminky.urs.cz/item/CS_URS_2023_02/998771101</t>
  </si>
  <si>
    <t>781</t>
  </si>
  <si>
    <t>Dokončovací práce - obklady</t>
  </si>
  <si>
    <t>158</t>
  </si>
  <si>
    <t>781121011</t>
  </si>
  <si>
    <t>Příprava podkladu před provedením obkladu nátěr penetrační na stěnu</t>
  </si>
  <si>
    <t>257362490</t>
  </si>
  <si>
    <t>https://podminky.urs.cz/item/CS_URS_2023_02/781121011</t>
  </si>
  <si>
    <t>159</t>
  </si>
  <si>
    <t>781474154</t>
  </si>
  <si>
    <t>Montáž obkladů vnitřních stěn z dlaždic keramických lepených flexibilním lepidlem velkoformátových hladkých přes 4 do 6 ks/m2</t>
  </si>
  <si>
    <t>-785183834</t>
  </si>
  <si>
    <t>https://podminky.urs.cz/item/CS_URS_2023_02/781474154</t>
  </si>
  <si>
    <t>1,80*4*2,00</t>
  </si>
  <si>
    <t>(0,90+1,25)*0,20</t>
  </si>
  <si>
    <t>(1,80+1,35)*2*2,00</t>
  </si>
  <si>
    <t>(1,80+1,666)*2*2,00</t>
  </si>
  <si>
    <t>-0,80*2,00+2,00*2*0,255</t>
  </si>
  <si>
    <t>160</t>
  </si>
  <si>
    <t>59761001</t>
  </si>
  <si>
    <t>obklad velkoformátový keramický hladký přes 4 do 6ks/m2</t>
  </si>
  <si>
    <t>1801180549</t>
  </si>
  <si>
    <t>KO*1,10</t>
  </si>
  <si>
    <t>161</t>
  </si>
  <si>
    <t>781491021.1</t>
  </si>
  <si>
    <t>Montáž a dodávka - zrcadlo 60x80 cm v rámu, včetně kotvicích prvků</t>
  </si>
  <si>
    <t>-1207958479</t>
  </si>
  <si>
    <t>162</t>
  </si>
  <si>
    <t>781492211</t>
  </si>
  <si>
    <t>Obklad - dokončující práce montáž profilu lepeného flexibilním cementovým lepidlem rohového</t>
  </si>
  <si>
    <t>1969927847</t>
  </si>
  <si>
    <t>https://podminky.urs.cz/item/CS_URS_2023_02/781492211</t>
  </si>
  <si>
    <t>2,00*2+1,25+0,90</t>
  </si>
  <si>
    <t>2,00*3+1,25+0,90</t>
  </si>
  <si>
    <t>2,00*2</t>
  </si>
  <si>
    <t>163</t>
  </si>
  <si>
    <t>28342005.1</t>
  </si>
  <si>
    <t>lišta rohová z PVC</t>
  </si>
  <si>
    <t>1998757624</t>
  </si>
  <si>
    <t>18,30*1,10</t>
  </si>
  <si>
    <t>20,13*1,05 'Přepočtené koeficientem množství</t>
  </si>
  <si>
    <t>164</t>
  </si>
  <si>
    <t>781492251</t>
  </si>
  <si>
    <t>Obklad - dokončující práce montáž profilu lepeného flexibilním cementovým lepidlem ukončovacího</t>
  </si>
  <si>
    <t>547089665</t>
  </si>
  <si>
    <t>https://podminky.urs.cz/item/CS_URS_2023_02/781492251</t>
  </si>
  <si>
    <t>1,80*4-0,90+0,23*2</t>
  </si>
  <si>
    <t>(1,80+1,35)*2-0,80+0,23*2</t>
  </si>
  <si>
    <t>(1,80+1,666)*2-0,80+0,255*2</t>
  </si>
  <si>
    <t>165</t>
  </si>
  <si>
    <t>28342005</t>
  </si>
  <si>
    <t>lišta ukončovací z PVC 12,5mm</t>
  </si>
  <si>
    <t>2126715136</t>
  </si>
  <si>
    <t>19,362*1,10</t>
  </si>
  <si>
    <t>21,298*1,05 'Přepočtené koeficientem množství</t>
  </si>
  <si>
    <t>166</t>
  </si>
  <si>
    <t>998781101</t>
  </si>
  <si>
    <t>Přesun hmot pro obklady keramické stanovený z hmotnosti přesunovaného materiálu vodorovná dopravní vzdálenost do 50 m v objektech výšky do 6 m</t>
  </si>
  <si>
    <t>2005167068</t>
  </si>
  <si>
    <t>https://podminky.urs.cz/item/CS_URS_2023_02/998781101</t>
  </si>
  <si>
    <t>784</t>
  </si>
  <si>
    <t>Dokončovací práce - malby a tapety</t>
  </si>
  <si>
    <t>167</t>
  </si>
  <si>
    <t>784181121</t>
  </si>
  <si>
    <t>Penetrace podkladu jednonásobná hloubková akrylátová bezbarvá v místnostech výšky do 3,80 m</t>
  </si>
  <si>
    <t>165637307</t>
  </si>
  <si>
    <t>https://podminky.urs.cz/item/CS_URS_2023_02/784181121</t>
  </si>
  <si>
    <t>168</t>
  </si>
  <si>
    <t>784211101</t>
  </si>
  <si>
    <t>Malby z malířských směsí oděruvzdorných za mokra dvojnásobné, bílé za mokra oděruvzdorné výborně v místnostech výšky do 3,80 m</t>
  </si>
  <si>
    <t>-1231842711</t>
  </si>
  <si>
    <t>https://podminky.urs.cz/item/CS_URS_2023_02/784211101</t>
  </si>
  <si>
    <t>"dle omítek</t>
  </si>
  <si>
    <t>OmWc+OmD</t>
  </si>
  <si>
    <t>"odpočet keramických obkladů</t>
  </si>
  <si>
    <t>-KO</t>
  </si>
  <si>
    <t>02 - Zdravotně technické instalace</t>
  </si>
  <si>
    <t xml:space="preserve">    4 - Vodorovné konstrukce</t>
  </si>
  <si>
    <t xml:space="preserve">    783 - Dokončovací práce - nátěry</t>
  </si>
  <si>
    <t xml:space="preserve">      94 - Lešení a stavební výtahy</t>
  </si>
  <si>
    <t xml:space="preserve">    721 - Zdravotechnika - vnitřní kanalizace</t>
  </si>
  <si>
    <t xml:space="preserve">    722 - Zdravotechnika - vnitřní vodovod</t>
  </si>
  <si>
    <t xml:space="preserve">    726 - Zdravotechnika - předstěnové instalace</t>
  </si>
  <si>
    <t xml:space="preserve">    767 - Konstrukce zámečnické</t>
  </si>
  <si>
    <t>OST - Ostatní</t>
  </si>
  <si>
    <t>132312331</t>
  </si>
  <si>
    <t>Hloubení nezapažených rýh šířky přes 800 do 2 000 mm ručně s urovnáním dna do předepsaného profilu a spádu v hornině třídy těžitelnosti II skupiny 4 soudržných</t>
  </si>
  <si>
    <t>1852205057</t>
  </si>
  <si>
    <t>https://podminky.urs.cz/item/CS_URS_2023_02/132312331</t>
  </si>
  <si>
    <t>162751136</t>
  </si>
  <si>
    <t>Vodorovné přemístění výkopku nebo sypaniny po suchu na obvyklém dopravním prostředku, bez naložení výkopku, avšak se složením bez rozhrnutí z horniny třídy těžitelnosti II skupiny 4 a 5 na vzdálenost přes 8 000 do 9 000 m</t>
  </si>
  <si>
    <t>774717367</t>
  </si>
  <si>
    <t>https://podminky.urs.cz/item/CS_URS_2023_02/162751136</t>
  </si>
  <si>
    <t>167151102</t>
  </si>
  <si>
    <t>Nakládání, skládání a překládání neulehlého výkopku nebo sypaniny strojně nakládání, množství do 100 m3, z horniny třídy těžitelnosti II, skupiny 4 a 5</t>
  </si>
  <si>
    <t>934275425</t>
  </si>
  <si>
    <t>https://podminky.urs.cz/item/CS_URS_2023_02/167151102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</si>
  <si>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</si>
  <si>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</si>
  <si>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2112589327</t>
  </si>
  <si>
    <t>https://podminky.urs.cz/item/CS_URS_2023_02/175111101</t>
  </si>
  <si>
    <t>Vodorovné konstrukce</t>
  </si>
  <si>
    <t>451573111</t>
  </si>
  <si>
    <t>Lože pod potrubí, stoky a drobné objekty v otevřeném výkopu z písku a štěrkopísku do 63 mm</t>
  </si>
  <si>
    <t>https://podminky.urs.cz/item/CS_URS_2023_02/451573111</t>
  </si>
  <si>
    <t>631311121</t>
  </si>
  <si>
    <t>Doplnění dosavadních mazanin prostým betonem s dodáním hmot, bez potěru, plochy jednotlivě do 1 m2 a tl. do 80 mm</t>
  </si>
  <si>
    <t>https://podminky.urs.cz/item/CS_URS_2023_02/631311121</t>
  </si>
  <si>
    <t>631312141.1</t>
  </si>
  <si>
    <t>hydroizolace + napojení na stávající hydroizolaci</t>
  </si>
  <si>
    <t>9389232</t>
  </si>
  <si>
    <t>Vybourání betonu s kari sítí</t>
  </si>
  <si>
    <t>9389232.1</t>
  </si>
  <si>
    <t>Vysekání drážky ve zdivu cihelném do 0,09m2 vč. záhozu</t>
  </si>
  <si>
    <t>9389232.11</t>
  </si>
  <si>
    <t>Vybourání otvoru ve stávajících základech a zdech</t>
  </si>
  <si>
    <t>783</t>
  </si>
  <si>
    <t>Dokončovací práce - nátěry</t>
  </si>
  <si>
    <t>Lešení a stavební výtahy</t>
  </si>
  <si>
    <t>94.1</t>
  </si>
  <si>
    <t>Lešení lehké pomocné , výška podlahy do 1,9m</t>
  </si>
  <si>
    <t>721</t>
  </si>
  <si>
    <t>Zdravotechnika - vnitřní kanalizace</t>
  </si>
  <si>
    <t>721173401</t>
  </si>
  <si>
    <t>Potrubí z trub PVC SN4 svodné (ležaté) DN 110</t>
  </si>
  <si>
    <t>https://podminky.urs.cz/item/CS_URS_2023_02/721173401</t>
  </si>
  <si>
    <t>721173402</t>
  </si>
  <si>
    <t>Potrubí z trub PVC SN4 svodné (ležaté) DN 125</t>
  </si>
  <si>
    <t>https://podminky.urs.cz/item/CS_URS_2023_02/721173402</t>
  </si>
  <si>
    <t>721173403</t>
  </si>
  <si>
    <t>Potrubí z trub PVC SN4 svodné (ležaté) DN 160</t>
  </si>
  <si>
    <t>https://podminky.urs.cz/item/CS_URS_2023_02/721173403</t>
  </si>
  <si>
    <t>721174024</t>
  </si>
  <si>
    <t>Potrubí z trub polypropylenových odpadní (svislé) DN 75</t>
  </si>
  <si>
    <t>https://podminky.urs.cz/item/CS_URS_2023_02/721174024</t>
  </si>
  <si>
    <t>721174025</t>
  </si>
  <si>
    <t>Potrubí z trub polypropylenových odpadní (svislé) DN 110</t>
  </si>
  <si>
    <t>https://podminky.urs.cz/item/CS_URS_2023_02/721174025</t>
  </si>
  <si>
    <t>721174042</t>
  </si>
  <si>
    <t>Potrubí z trub polypropylenových připojovací DN 40</t>
  </si>
  <si>
    <t>https://podminky.urs.cz/item/CS_URS_2023_02/721174042</t>
  </si>
  <si>
    <t>721174043</t>
  </si>
  <si>
    <t>Potrubí z trub polypropylenových připojovací DN 50</t>
  </si>
  <si>
    <t>https://podminky.urs.cz/item/CS_URS_2023_02/721174043</t>
  </si>
  <si>
    <t>721174045</t>
  </si>
  <si>
    <t>Potrubí z trub polypropylenových připojovací DN 110</t>
  </si>
  <si>
    <t>https://podminky.urs.cz/item/CS_URS_2023_02/721174045</t>
  </si>
  <si>
    <t>721194104</t>
  </si>
  <si>
    <t>Vyměření přípojek na potrubí vyvedení a upevnění odpadních výpustek DN 40</t>
  </si>
  <si>
    <t>https://podminky.urs.cz/item/CS_URS_2023_02/721194104</t>
  </si>
  <si>
    <t>721194109</t>
  </si>
  <si>
    <t>Vyměření přípojek na potrubí vyvedení a upevnění odpadních výpustek DN 110</t>
  </si>
  <si>
    <t>https://podminky.urs.cz/item/CS_URS_2023_02/721194109</t>
  </si>
  <si>
    <t>721226511</t>
  </si>
  <si>
    <t>Zápachové uzávěrky podomítkové (Pe) s krycí deskou pro pračku a myčku DN 40</t>
  </si>
  <si>
    <t>https://podminky.urs.cz/item/CS_URS_2023_02/721226511</t>
  </si>
  <si>
    <t>721273153</t>
  </si>
  <si>
    <t>Ventilační hlavice z polypropylenu (PP) DN 110</t>
  </si>
  <si>
    <t>https://podminky.urs.cz/item/CS_URS_2023_02/721273153</t>
  </si>
  <si>
    <t>721290111</t>
  </si>
  <si>
    <t>Zkouška těsnosti kanalizace v objektech vodou do DN 125</t>
  </si>
  <si>
    <t>https://podminky.urs.cz/item/CS_URS_2023_02/721290111</t>
  </si>
  <si>
    <t>721290112</t>
  </si>
  <si>
    <t>Zkouška těsnosti kanalizace v objektech vodou DN 150 nebo DN 200</t>
  </si>
  <si>
    <t>https://podminky.urs.cz/item/CS_URS_2023_02/721290112</t>
  </si>
  <si>
    <t>721290112.2</t>
  </si>
  <si>
    <t>napojení na stávající ležatou kanalizace PVC DN 150</t>
  </si>
  <si>
    <t>998721101</t>
  </si>
  <si>
    <t>Přesun hmot pro vnitřní kanalizace stanovený z hmotnosti přesunovaného materiálu vodorovná dopravní vzdálenost do 50 m v objektech výšky do 6 m</t>
  </si>
  <si>
    <t>https://podminky.urs.cz/item/CS_URS_2023_02/998721101</t>
  </si>
  <si>
    <t>722</t>
  </si>
  <si>
    <t>Zdravotechnika - vnitřní vodovod</t>
  </si>
  <si>
    <t>722174002</t>
  </si>
  <si>
    <t>Potrubí z plastových trubek z polypropylenu PPR svařovaných polyfúzně PN 16 (SDR 7,4) D 20 x 2,8</t>
  </si>
  <si>
    <t>https://podminky.urs.cz/item/CS_URS_2023_02/722174002</t>
  </si>
  <si>
    <t>722174003</t>
  </si>
  <si>
    <t>Potrubí z plastových trubek z polypropylenu PPR svařovaných polyfúzně PN 16 (SDR 7,4) D 25 x 3,5</t>
  </si>
  <si>
    <t>https://podminky.urs.cz/item/CS_URS_2023_02/722174003</t>
  </si>
  <si>
    <t>722181223</t>
  </si>
  <si>
    <t>Ochrana potrubí termoizolačními trubicemi z pěnového polyetylenu PE přilepenými v příčných a podélných spojích, tloušťky izolace přes 6 do 9 mm, vnitřního průměru izolace DN přes 45 do 63 mm</t>
  </si>
  <si>
    <t>https://podminky.urs.cz/item/CS_URS_2023_02/722181223</t>
  </si>
  <si>
    <t>722181242</t>
  </si>
  <si>
    <t>Ochrana potrubí termoizolačními trubicemi z pěnového polyetylenu PE přilepenými v příčných a podélných spojích, tloušťky izolace přes 13 do 20 mm, vnitřního průměru izolace DN přes 22 do 45 mm</t>
  </si>
  <si>
    <t>https://podminky.urs.cz/item/CS_URS_2023_02/722181242</t>
  </si>
  <si>
    <t>722182011</t>
  </si>
  <si>
    <t>Podpůrný žlab pro potrubí průměru D 20</t>
  </si>
  <si>
    <t>https://podminky.urs.cz/item/CS_URS_2023_02/722182011</t>
  </si>
  <si>
    <t>722182012</t>
  </si>
  <si>
    <t>Podpůrný žlab pro potrubí průměru D 25</t>
  </si>
  <si>
    <t>https://podminky.urs.cz/item/CS_URS_2023_02/722182012</t>
  </si>
  <si>
    <t>722190401</t>
  </si>
  <si>
    <t>Zřízení přípojek na potrubí vyvedení a upevnění výpustek do DN 25</t>
  </si>
  <si>
    <t>https://podminky.urs.cz/item/CS_URS_2023_02/722190401</t>
  </si>
  <si>
    <t>722220111</t>
  </si>
  <si>
    <t>Armatury s jedním závitem nástěnky pro výtokový ventil G 1/2"</t>
  </si>
  <si>
    <t>https://podminky.urs.cz/item/CS_URS_2023_02/722220111</t>
  </si>
  <si>
    <t>722220121</t>
  </si>
  <si>
    <t>Armatury s jedním závitem nástěnky pro baterii G 1/2"</t>
  </si>
  <si>
    <t>pár</t>
  </si>
  <si>
    <t>https://podminky.urs.cz/item/CS_URS_2023_02/722220121</t>
  </si>
  <si>
    <t>722224111</t>
  </si>
  <si>
    <t>Kohout závitový plnicí nebo vypouštěcí PN 6 DN 15 s jedním závitem</t>
  </si>
  <si>
    <t>722229101</t>
  </si>
  <si>
    <t>Armatury s jedním závitem montáž vodovodních armatur s jedním závitem ostatních typů G 1/2"</t>
  </si>
  <si>
    <t>https://podminky.urs.cz/item/CS_URS_2023_02/722229101</t>
  </si>
  <si>
    <t>722231021</t>
  </si>
  <si>
    <t>Ventil přímý G 1/2 s odvodněním a dvěma závity</t>
  </si>
  <si>
    <t>722231072</t>
  </si>
  <si>
    <t>Armatury se dvěma závity ventily zpětné mosazné PN 10 do 110°C G 1/2"</t>
  </si>
  <si>
    <t>https://podminky.urs.cz/item/CS_URS_2023_02/722231072</t>
  </si>
  <si>
    <t>722239101</t>
  </si>
  <si>
    <t>Armatury se dvěma závity montáž vodovodních armatur se dvěma závity ostatních typů G 1/2"</t>
  </si>
  <si>
    <t>https://podminky.urs.cz/item/CS_URS_2023_02/722239101</t>
  </si>
  <si>
    <t>722290226</t>
  </si>
  <si>
    <t>Zkoušky, proplach a desinfekce vodovodního potrubí zkoušky těsnosti vodovodního potrubí závitového do DN 50</t>
  </si>
  <si>
    <t>https://podminky.urs.cz/item/CS_URS_2023_02/722290226</t>
  </si>
  <si>
    <t>722290234</t>
  </si>
  <si>
    <t>Zkoušky, proplach a desinfekce vodovodního potrubí proplach a desinfekce vodovodního potrubí do DN 80</t>
  </si>
  <si>
    <t>https://podminky.urs.cz/item/CS_URS_2023_02/722290234</t>
  </si>
  <si>
    <t>72229271.5</t>
  </si>
  <si>
    <t>dvířka pro uzávěry 30 x 30cm vč. montáže</t>
  </si>
  <si>
    <t>72229271.6</t>
  </si>
  <si>
    <t>úprava stávající vodovodní přípojky vč. přesunutí vodoměrné sestavy</t>
  </si>
  <si>
    <t>725111131</t>
  </si>
  <si>
    <t>Splachovač nádržkový plastový vysokopoložený</t>
  </si>
  <si>
    <t>725112022</t>
  </si>
  <si>
    <t>Zařízení záchodů klozety keramické závěsné na nosné stěny s hlubokým splachováním odpad vodorovný</t>
  </si>
  <si>
    <t>https://podminky.urs.cz/item/CS_URS_2023_02/725112022</t>
  </si>
  <si>
    <t>725112022.1</t>
  </si>
  <si>
    <t>Klozet keramický invalidní závěsný na nosné stěny s hlubokým splachováním odpad vodorovný vč. sedátka a ovládacího tlačítka</t>
  </si>
  <si>
    <t>725119101</t>
  </si>
  <si>
    <t>Zařízení záchodů montáž splachovačů ostatních typů nádržkových plastových vysokopoložených</t>
  </si>
  <si>
    <t>https://podminky.urs.cz/item/CS_URS_2023_02/725119101</t>
  </si>
  <si>
    <t>725119125</t>
  </si>
  <si>
    <t>Zařízení záchodů montáž klozetových mís závěsných na nosné stěny</t>
  </si>
  <si>
    <t>https://podminky.urs.cz/item/CS_URS_2023_02/725119125</t>
  </si>
  <si>
    <t>725211622</t>
  </si>
  <si>
    <t>Umyvadla keramická bílá bez výtokových armatur připevněná na stěnu šrouby se sloupem, šířka umyvadla 550 mm</t>
  </si>
  <si>
    <t>https://podminky.urs.cz/item/CS_URS_2023_02/725211622</t>
  </si>
  <si>
    <t>725219102</t>
  </si>
  <si>
    <t>Umyvadla montáž umyvadel ostatních typů na šrouby</t>
  </si>
  <si>
    <t>https://podminky.urs.cz/item/CS_URS_2023_02/725219102</t>
  </si>
  <si>
    <t>725331111</t>
  </si>
  <si>
    <t>Výlevky bez výtokových armatur a splachovací nádrže keramické se sklopnou plastovou mřížkou 425 mm</t>
  </si>
  <si>
    <t>https://podminky.urs.cz/item/CS_URS_2023_02/725331111</t>
  </si>
  <si>
    <t>725339111</t>
  </si>
  <si>
    <t>Výlevky montáž výlevky</t>
  </si>
  <si>
    <t>https://podminky.urs.cz/item/CS_URS_2023_02/725339111</t>
  </si>
  <si>
    <t>725532101</t>
  </si>
  <si>
    <t>Elektrické ohřívače zásobníkové beztlakové přepadové akumulační s pojistným ventilem závěsné svislé objem nádrže (příkon) 10 l (2,0 kW)</t>
  </si>
  <si>
    <t>https://podminky.urs.cz/item/CS_URS_2023_02/725532101</t>
  </si>
  <si>
    <t>725532111</t>
  </si>
  <si>
    <t>Elektrické ohřívače zásobníkové beztlakové přepadové akumulační s pojistným ventilem závěsné svislé objem nádrže (příkon) 30 l (2,0 kW) rychloohřev 220 V</t>
  </si>
  <si>
    <t>https://podminky.urs.cz/item/CS_URS_2023_02/725532111</t>
  </si>
  <si>
    <t>725535211</t>
  </si>
  <si>
    <t>Elektrické ohřívače zásobníkové pojistné armatury pojistný ventil G 1/2"</t>
  </si>
  <si>
    <t>https://podminky.urs.cz/item/CS_URS_2023_02/725535211</t>
  </si>
  <si>
    <t>725539201</t>
  </si>
  <si>
    <t>Elektrické ohřívače zásobníkové montáž tlakových ohřívačů závěsných (svislých nebo vodorovných) do 15 l</t>
  </si>
  <si>
    <t>https://podminky.urs.cz/item/CS_URS_2023_02/725539201</t>
  </si>
  <si>
    <t>725539202</t>
  </si>
  <si>
    <t>Elektrické ohřívače zásobníkové montáž tlakových ohřívačů závěsných (svislých nebo vodorovných) přes 15 do 50 l</t>
  </si>
  <si>
    <t>https://podminky.urs.cz/item/CS_URS_2023_02/725539202</t>
  </si>
  <si>
    <t>725813111</t>
  </si>
  <si>
    <t>Ventil rohový bez připojovací trubičky G 1/2</t>
  </si>
  <si>
    <t>725819401.1</t>
  </si>
  <si>
    <t>Montáž ventilů rohových G 1/2 s připojovací trubičkou</t>
  </si>
  <si>
    <t>725819401.1.1</t>
  </si>
  <si>
    <t>nerezová flexi hadička ke stojánkovým bateriím</t>
  </si>
  <si>
    <t>725819401.1.2</t>
  </si>
  <si>
    <t>expanzní nádoba 8l vč. průtočné armatury</t>
  </si>
  <si>
    <t>725821312</t>
  </si>
  <si>
    <t>Baterie dřezové nástěnné pákové s otáčivým kulatým ústím a délkou ramínka 300 mm</t>
  </si>
  <si>
    <t>https://podminky.urs.cz/item/CS_URS_2023_02/725821312</t>
  </si>
  <si>
    <t>725822631</t>
  </si>
  <si>
    <t>Baterie umyvadlové stojánkové klasické bez výpusti s otáčivým ústím 150 mm</t>
  </si>
  <si>
    <t>https://podminky.urs.cz/item/CS_URS_2023_02/725822631</t>
  </si>
  <si>
    <t>725829121</t>
  </si>
  <si>
    <t>Baterie umyvadlové montáž ostatních typů nástěnných pákových nebo klasických</t>
  </si>
  <si>
    <t>https://podminky.urs.cz/item/CS_URS_2023_02/725829121</t>
  </si>
  <si>
    <t>725829131</t>
  </si>
  <si>
    <t>Baterie umyvadlové montáž ostatních typů stojánkových G 1/2"</t>
  </si>
  <si>
    <t>https://podminky.urs.cz/item/CS_URS_2023_02/725829131</t>
  </si>
  <si>
    <t>725861102</t>
  </si>
  <si>
    <t>Zápachové uzávěrky zařizovacích předmětů pro umyvadla DN 40</t>
  </si>
  <si>
    <t>https://podminky.urs.cz/item/CS_URS_2023_02/725861102</t>
  </si>
  <si>
    <t>725869101</t>
  </si>
  <si>
    <t>Zápachové uzávěrky zařizovacích předmětů montáž zápachových uzávěrek umyvadlových do DN 40</t>
  </si>
  <si>
    <t>https://podminky.urs.cz/item/CS_URS_2023_02/725869101</t>
  </si>
  <si>
    <t>7259821</t>
  </si>
  <si>
    <t>Dopojovací manžeta k WC</t>
  </si>
  <si>
    <t>soub</t>
  </si>
  <si>
    <t>998725102</t>
  </si>
  <si>
    <t>Přesun hmot pro zařizovací předměty stanovený z hmotnosti přesunovaného materiálu vodorovná dopravní vzdálenost do 50 m v objektech výšky přes 6 do 12 m</t>
  </si>
  <si>
    <t>https://podminky.urs.cz/item/CS_URS_2023_02/998725102</t>
  </si>
  <si>
    <t>726</t>
  </si>
  <si>
    <t>Zdravotechnika - předstěnové instalace</t>
  </si>
  <si>
    <t>726111204</t>
  </si>
  <si>
    <t>Předstěnové instalační systémy pro zazdění do masivních zděných konstrukcí montáž ostatních typů klozetů</t>
  </si>
  <si>
    <t>https://podminky.urs.cz/item/CS_URS_2023_02/726111204</t>
  </si>
  <si>
    <t>726131041</t>
  </si>
  <si>
    <t>Předstěnové instalační systémy do lehkých stěn s kovovou konstrukcí pro závěsné klozety ovládání zepředu, stavební výšky 1120 mm</t>
  </si>
  <si>
    <t>https://podminky.urs.cz/item/CS_URS_2023_02/726131041</t>
  </si>
  <si>
    <t>767</t>
  </si>
  <si>
    <t>Konstrukce zámečnické</t>
  </si>
  <si>
    <t>76711</t>
  </si>
  <si>
    <t>kg</t>
  </si>
  <si>
    <t>OST</t>
  </si>
  <si>
    <t>Ostatní</t>
  </si>
  <si>
    <t>1112</t>
  </si>
  <si>
    <t>Stavební přípomoce</t>
  </si>
  <si>
    <t>262144</t>
  </si>
  <si>
    <t>1112.12.1</t>
  </si>
  <si>
    <t>likvidace vybouraného materiálu na skládku</t>
  </si>
  <si>
    <t>11121.3</t>
  </si>
  <si>
    <t>rozbor vody</t>
  </si>
  <si>
    <t>11121.4</t>
  </si>
  <si>
    <t>doprava</t>
  </si>
  <si>
    <t>170</t>
  </si>
  <si>
    <t>111221.1</t>
  </si>
  <si>
    <t>demontáž stávajících rozvodů kanalizace a vody</t>
  </si>
  <si>
    <t>172</t>
  </si>
  <si>
    <t>03 - Elektroinstalace</t>
  </si>
  <si>
    <t>741 - Elektroinstalace</t>
  </si>
  <si>
    <t xml:space="preserve">    741.01 - Rozvaděče</t>
  </si>
  <si>
    <t xml:space="preserve">    741.02 - Kabely</t>
  </si>
  <si>
    <t xml:space="preserve">    741.03 - Instalační materiál</t>
  </si>
  <si>
    <t xml:space="preserve">    741.04 - Ostatní</t>
  </si>
  <si>
    <t>741</t>
  </si>
  <si>
    <t>741.01</t>
  </si>
  <si>
    <t>Rozvaděče</t>
  </si>
  <si>
    <t>R74101001</t>
  </si>
  <si>
    <t>Rozvaděč R1, oceloplechová nástěnná rozvodnice, HOP, vč. výzbroje, jistících a ovládací prvků, dle výkresové části</t>
  </si>
  <si>
    <t>ks</t>
  </si>
  <si>
    <t>741.02</t>
  </si>
  <si>
    <t>Kabely</t>
  </si>
  <si>
    <t>R74101002</t>
  </si>
  <si>
    <t>CYKY-J 5x6</t>
  </si>
  <si>
    <t>R74101003</t>
  </si>
  <si>
    <t>CYKY-J 3x2,5</t>
  </si>
  <si>
    <t>R74101004</t>
  </si>
  <si>
    <t>CYKY-J 3x1,5</t>
  </si>
  <si>
    <t>R74101005</t>
  </si>
  <si>
    <t>CYKY-O 3x1,5</t>
  </si>
  <si>
    <t>R74101005.1</t>
  </si>
  <si>
    <t>J-Y(ST)Y 2x2x0,8</t>
  </si>
  <si>
    <t>-388060588</t>
  </si>
  <si>
    <t>R74101006</t>
  </si>
  <si>
    <t>Vodič H07V-U - 6 zelenožlutý</t>
  </si>
  <si>
    <t>741.03</t>
  </si>
  <si>
    <t>Instalační materiál</t>
  </si>
  <si>
    <t>R74101007</t>
  </si>
  <si>
    <t>Svítidlo"A" Přisazené LED svítidlo, opálový PMMA kryt, 34W, IP 44</t>
  </si>
  <si>
    <t>R74101008</t>
  </si>
  <si>
    <t>Svítidlo"B" LED prachotěsné svítidlo, opálový PC kryt, IK08, 32W</t>
  </si>
  <si>
    <t>R74101009</t>
  </si>
  <si>
    <t>Instalační krabice KU 68/2 do zdi přístrojová</t>
  </si>
  <si>
    <t>R74101010</t>
  </si>
  <si>
    <t>Ventilátor 100mm, 230V, 50Hz, 25W</t>
  </si>
  <si>
    <t>R74101011</t>
  </si>
  <si>
    <t>Nástěnný elektrický konvektor (přímotop), Q-500W, 2,8A šířka 340, výška 440mm, hloubka 104mm, vč. termostatu</t>
  </si>
  <si>
    <t>R74101012</t>
  </si>
  <si>
    <t>Nástěnný elektrický konvektor (přímotop), Q-1500W, 6,5A šířka 580, výška 440mm, hloubka 104mm, vč. termostatu</t>
  </si>
  <si>
    <t>R74101013</t>
  </si>
  <si>
    <t>Nástěnný elektrický konvektor (přímotop), Q-2000W, 8,7A šířka 740, výška 440mm, hloubka 104mm, vč. termostatu</t>
  </si>
  <si>
    <t>R74101014</t>
  </si>
  <si>
    <t>Zásuvka jednonásobná jednofázová s ochranným kolíkem v provedení pod omítku, 16A/230V, plastové provedení, krytí IP 20</t>
  </si>
  <si>
    <t>R74101015</t>
  </si>
  <si>
    <t>Spínač křížový 10A/230V, zapojení 6, komplet, IP20</t>
  </si>
  <si>
    <t>R74101016</t>
  </si>
  <si>
    <t>Pohybové infra čidlo 360° v provedení na omítku, 10A/230V, plastové provedení, krytí IP20</t>
  </si>
  <si>
    <t>R74101017</t>
  </si>
  <si>
    <t>Časové relé, spínač SMR-T</t>
  </si>
  <si>
    <t>R74101018.1</t>
  </si>
  <si>
    <t>Sada pro nouzovou signalizaci</t>
  </si>
  <si>
    <t>1163425631</t>
  </si>
  <si>
    <t>Poznámka k položce:_x000D_
transformátor 1 ks_x000D_
kontrolní modul 1 ks_x000D_
resetovací tlačítko 1 ks_x000D_
signalizační tlačítko se šňůrou 1 ks_x000D_
zakončovací rezistor1 kOhm 1 ks</t>
  </si>
  <si>
    <t>R74101018</t>
  </si>
  <si>
    <t>Chránička korugovaná pr. 60mm</t>
  </si>
  <si>
    <t>741.04</t>
  </si>
  <si>
    <t>R74101019</t>
  </si>
  <si>
    <t>Dokumentace skutečného provedení</t>
  </si>
  <si>
    <t>R74101020</t>
  </si>
  <si>
    <t>Dodavatelská projektová dokumentace</t>
  </si>
  <si>
    <t>R74101021</t>
  </si>
  <si>
    <t>Doprava a přesun materiálu</t>
  </si>
  <si>
    <t>R74101022</t>
  </si>
  <si>
    <t>Vysekání rýh ve zdivu cihelném - hloubka 30mm šíře 30mm</t>
  </si>
  <si>
    <t>R74101023</t>
  </si>
  <si>
    <t>Hrubá výplň rýh ve stěnách maltou jakékoli šířky rýhy</t>
  </si>
  <si>
    <t>R74101024</t>
  </si>
  <si>
    <t>Vrtání prostupů zdivem do průměru 50</t>
  </si>
  <si>
    <t>R74101025</t>
  </si>
  <si>
    <t>Revize a měření</t>
  </si>
  <si>
    <t>R74101026</t>
  </si>
  <si>
    <t>Likvidace odpadu</t>
  </si>
  <si>
    <t>R74101027</t>
  </si>
  <si>
    <t>Podružný materiál</t>
  </si>
  <si>
    <t>R74101028</t>
  </si>
  <si>
    <t>Demontáž stávající elektroinstalace</t>
  </si>
  <si>
    <t>VRN - Vedlejší a ostatní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</si>
  <si>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</si>
  <si>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</si>
  <si>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</si>
  <si>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</si>
  <si>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</si>
  <si>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</si>
  <si>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</si>
  <si>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</si>
  <si>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</si>
  <si>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1024</t>
  </si>
  <si>
    <t>-779547226</t>
  </si>
  <si>
    <t>https://podminky.urs.cz/item/CS_URS_2021_01/013254000</t>
  </si>
  <si>
    <t>VRN3</t>
  </si>
  <si>
    <t>Zařízení staveniště</t>
  </si>
  <si>
    <t>030001000</t>
  </si>
  <si>
    <t>-1081728272</t>
  </si>
  <si>
    <t>https://podminky.urs.cz/item/CS_URS_2021_01/030001000</t>
  </si>
  <si>
    <t>034103000</t>
  </si>
  <si>
    <t>Oplocení staveniště</t>
  </si>
  <si>
    <t>251630665</t>
  </si>
  <si>
    <t>https://podminky.urs.cz/item/CS_URS_2021_01/034103000</t>
  </si>
  <si>
    <t>039103000</t>
  </si>
  <si>
    <t>Rozebrání, bourání a odvoz zařízení staveniště</t>
  </si>
  <si>
    <t>656829684</t>
  </si>
  <si>
    <t>https://podminky.urs.cz/item/CS_URS_2021_01/039103000</t>
  </si>
  <si>
    <t>VRN4</t>
  </si>
  <si>
    <t>Inženýrská činnost</t>
  </si>
  <si>
    <t>045002000</t>
  </si>
  <si>
    <t>Kompletační a koordinační činnost</t>
  </si>
  <si>
    <t>-1633240965</t>
  </si>
  <si>
    <t>https://podminky.urs.cz/item/CS_URS_2021_01/045002000</t>
  </si>
  <si>
    <t>SEZNAM FIGUR</t>
  </si>
  <si>
    <t>Výměra</t>
  </si>
  <si>
    <t xml:space="preserve"> 01</t>
  </si>
  <si>
    <t>Použití figury:</t>
  </si>
  <si>
    <t>Montáž omítkových samolepících začišťovacích profilů pro spojení s okenním rámem</t>
  </si>
  <si>
    <t>Rozebrání dlažeb z betonových nebo kamenných dlaždic komunikací pro pěší ručně</t>
  </si>
  <si>
    <t>Podklad ze štěrkodrtě ŠD plochy přes 100 m2 tl 100 mm</t>
  </si>
  <si>
    <t>Kladení betonové dlažby komunikací pro pěší do lože z kameniva velikosti do 0,09 m2 pl do 50 m2</t>
  </si>
  <si>
    <t>Očištění vybouraných zámkových dlaždic s původním spárováním z kameniva těženého</t>
  </si>
  <si>
    <t>Bourání podkladů pod dlažby nebo mazanin betonových nebo z litého asfaltu tl do 100 mm pl do 4 m2</t>
  </si>
  <si>
    <t>Bourání podkladů pod dlažby betonových s potěrem nebo teracem tl do 100 mm pl do 4 m2</t>
  </si>
  <si>
    <t>Příplatek k bourání betonových mazanin za bourání mazanin se svařovanou sítí tl do 100 mm</t>
  </si>
  <si>
    <t>Odsekání a odebrání obkladů stěn z vnitřních obkládaček plochy přes 1 m2</t>
  </si>
  <si>
    <t>Vápenocementová omítka hladká jednovrstvá vnitřních stěn nanášená ručně</t>
  </si>
  <si>
    <t>Vyrovnání nerovného povrchu zdiva tl do 30 mm maltou</t>
  </si>
  <si>
    <t>Provedení izolace proti zemní vlhkosti pásy přitavením vodorovné NAIP</t>
  </si>
  <si>
    <t>Doplnění rýh v dosavadních mazaninách betonem prostým</t>
  </si>
  <si>
    <t>Příplatek k mazanině tl přes 50 do 80 mm za stržení povrchu spodní vrstvy před vložením výztuže</t>
  </si>
  <si>
    <t>Výztuž mazanin svařovanými sítěmi Kari</t>
  </si>
  <si>
    <t>Provedení izolace proti zemní vlhkosti vodorovné za studena nátěrem penetračním</t>
  </si>
  <si>
    <t>Montáž izolace tepelné podlah volně kladenými rohožemi, pásy, dílci, deskami 1 vrstva</t>
  </si>
  <si>
    <t>KD</t>
  </si>
  <si>
    <t>Montáž podlah keramických pro mechanické zatížení lepených cementovým standardním lepidlem přes 9 do 12 ks/m2</t>
  </si>
  <si>
    <t>Nátěr penetrační na podlahu</t>
  </si>
  <si>
    <t>Samonivelační stěrka podlah pevnosti 30 MPa tl přes 3 do 5 mm</t>
  </si>
  <si>
    <t>Montáž obkladů vnitřních keramických velkoformátových hladkých přes 4 do 6 ks/m2 lepených flexibilním lepidlem</t>
  </si>
  <si>
    <t>Nátěr penetrační na stěnu</t>
  </si>
  <si>
    <t>Dvojnásobné bílé malby ze směsí za mokra výborně oděruvzdorných v místnostech v do 3,80 m</t>
  </si>
  <si>
    <t>Montáž soklů z dlaždic keramických rovných lepených cementovým flexibilním lepidlem v přes 65 do 90 mm</t>
  </si>
  <si>
    <t>Montáž kontaktního zateplení vnějších stěn lepením a mechanickým kotvením polystyrénových desek do betonu a zdiva tl přes 40 do 80 mm</t>
  </si>
  <si>
    <t>Tenkovrstvá silikonová zrnitá omítka zrnitost 3,0 mm vnějších stěn</t>
  </si>
  <si>
    <t>Hloubková jednonásobná bezbarvá penetrace podkladu v místnostech v do 3,80 m</t>
  </si>
  <si>
    <t>Oprava vnitřní vápenocementové štukové omítky stropů v rozsahu plochy přes 30 do 50 %</t>
  </si>
  <si>
    <t>Otlučení (osekání) vnitřní vápenné nebo vápenocementové omítky stropů v rozsahu přes 30 do 50 %</t>
  </si>
  <si>
    <t>Vápenocementová štuková omítka ostění nebo nadpraží</t>
  </si>
  <si>
    <t>Oprava vnitřní vápenocementové štukové omítky stěn v rozsahu plochy přes 30 do 50 %</t>
  </si>
  <si>
    <t>Vápenocementová hladká omítka ostění nebo nadpraží</t>
  </si>
  <si>
    <t>Otlučení (osekání) vnitřní vápenné nebo vápenocementové omítky stěn v rozsahu přes 30 do 50 %</t>
  </si>
  <si>
    <t>Cementový postřik vnitřních stěn nanášený celoplošně ručně</t>
  </si>
  <si>
    <t>Penetrační disperzní nátěr vnitřních stěn nanášený ručně</t>
  </si>
  <si>
    <t>Potažení vnitřních stěn vápenným štukem tloušťky do 3 mm</t>
  </si>
  <si>
    <t>Vápenocementová omítka hladkých vnitřních stěn tloušťky do 5 mm nanášená ručně</t>
  </si>
  <si>
    <t>Zatření spár stěrkovou hmotou vnitřních stěn z pórobetonových tvárnic</t>
  </si>
  <si>
    <t>Potažení vnitřních stěn sklovláknitým pletivem vtlačeným do tenkovrstvé hmoty</t>
  </si>
  <si>
    <t>Řezání stávajících betonových mazanin vyztužených hl do 150 mm</t>
  </si>
  <si>
    <t>Řezání stávajících betonových mazanin nevyztužených hl do 100 mm</t>
  </si>
  <si>
    <t>Poplatek za uložení na skládce (skládkovné) stavebního odpadu betonového kód odpadu 17 01 01</t>
  </si>
  <si>
    <t>Odvoz suti a vybouraných hmot na skládku nebo meziskládku do 1 km se složením</t>
  </si>
  <si>
    <t>Poplatek za uložení na skládce (skládkovné) stavebního odpadu železobetonového kód odpadu 17 01 01</t>
  </si>
  <si>
    <t>Poplatek za uložení na skládce (skládkovné) stavebního odpadu cihelného kód odpadu 17 01 02</t>
  </si>
  <si>
    <t>Poplatek za uložení na skládce (skládkovné) stavebního odpadu keramického kód odpadu 17 01 03</t>
  </si>
  <si>
    <t>Poplatek za uložení na skládce (skládkovné) stavebního odpadu ze směsí nebo oddělených frakcí betonu, cihel a keramických výrobků kód odpadu 17 01 07</t>
  </si>
  <si>
    <t>Poplatek za uložení na skládce (skládkovné) stavebního odpadu izolací kód odpadu 17 06 04</t>
  </si>
  <si>
    <t>Poplatek za uložení na skládce (skládkovné) stavebního odpadu na bázi sádry kód odpadu 17 08 02</t>
  </si>
  <si>
    <t>Poplatek za uložení na skládce (skládkovné) stavebního odpadu směsného kód odpadu 17 09 04</t>
  </si>
  <si>
    <t>SDK podhled desky 1xA 12,5 bez izolace dvouvrstvá spodní kce profil CD+UD</t>
  </si>
  <si>
    <t>SDK podhled základní penetrační nátěr</t>
  </si>
  <si>
    <t>Lešení pomocné pro objekty pozemních staveb s lešeňovou podlahou v do 1,9 m zatížení do 150 kg/m2</t>
  </si>
  <si>
    <t>Vnitrostaveništní doprava suti a vybouraných hmot pro budovy v do 6 m s použitím mechanizace</t>
  </si>
  <si>
    <t>Příplatek k odvozu suti a vybouraných hmot na skládku ZKD 1 km přes 1 km</t>
  </si>
  <si>
    <t>Vykopávky v uzavřených prostorech v hornině třídy těžitelnosti I skupiny 1 až 3 ručně</t>
  </si>
  <si>
    <t>Vodorovné přemístění do 20 m výkopku/sypaniny z horniny třídy těžitelnosti I skupiny 1 až 3</t>
  </si>
  <si>
    <t>Vodorovné přemístění přes 9 000 do 10000 m výkopku/sypaniny z horniny třídy těžitelnosti I skupiny 1 až 3</t>
  </si>
  <si>
    <t>Příplatek k vodorovnému přemístění výkopku/sypaniny z horniny třídy těžitelnosti I skupiny 1 až 3 ZKD 1000 m přes 10000 m</t>
  </si>
  <si>
    <t>Poplatek za uložení na skládce (skládkovné) zeminy a kamení kód odpadu 17 05 04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</si>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</sst>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4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38" fillId="2" borderId="20" xfId="0" applyFont="1" applyFill="1" applyBorder="1" applyAlignment="1" applyProtection="1">
      <alignment horizontal="left" vertical="center"/>
      <protection locked="0"/>
    </xf>
    <xf numFmtId="0" fontId="38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 wrapText="1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 wrapText="1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left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wrapText="1"/>
    </xf>
    <xf numFmtId="49" fontId="45" fillId="0" borderId="1" xfId="0" applyNumberFormat="1" applyFont="1" applyBorder="1" applyAlignment="1">
      <alignment horizontal="left" vertical="center" wrapText="1"/>
    </xf>
    <xf numFmtId="0" fontId="22" fillId="5" borderId="23" xfId="0" applyFont="1" applyFill="1" applyBorder="1" applyAlignment="1" applyProtection="1">
      <alignment horizontal="center" vertical="center"/>
    </xf>
    <xf numFmtId="0" fontId="0" fillId="5" borderId="0" xfId="0" applyFont="1" applyFill="1" applyAlignment="1" applyProtection="1">
      <alignment vertical="center"/>
    </xf>
    <xf numFmtId="0" fontId="22" fillId="0" borderId="23" xfId="0" applyFont="1" applyFill="1" applyBorder="1" applyAlignment="1" applyProtection="1">
      <alignment horizontal="center" vertical="center"/>
    </xf>
    <xf numFmtId="49" fontId="22" fillId="0" borderId="23" xfId="0" applyNumberFormat="1" applyFont="1" applyFill="1" applyBorder="1" applyAlignment="1" applyProtection="1">
      <alignment horizontal="left" vertical="center" wrapText="1"/>
    </xf>
    <xf numFmtId="0" fontId="22" fillId="0" borderId="23" xfId="0" applyFont="1" applyFill="1" applyBorder="1" applyAlignment="1" applyProtection="1">
      <alignment horizontal="left" vertical="center" wrapText="1"/>
    </xf>
    <xf numFmtId="0" fontId="22" fillId="0" borderId="23" xfId="0" applyFont="1" applyFill="1" applyBorder="1" applyAlignment="1" applyProtection="1">
      <alignment horizontal="center" vertical="center" wrapText="1"/>
    </xf>
    <xf numFmtId="167" fontId="22" fillId="0" borderId="23" xfId="0" applyNumberFormat="1" applyFont="1" applyFill="1" applyBorder="1" applyAlignment="1" applyProtection="1">
      <alignment vertical="center"/>
    </xf>
    <xf numFmtId="4" fontId="22" fillId="0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Fill="1" applyBorder="1" applyAlignment="1" applyProtection="1">
      <alignment vertical="center"/>
    </xf>
    <xf numFmtId="0" fontId="37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4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2/612142001" TargetMode="External"/><Relationship Id="rId21" Type="http://schemas.openxmlformats.org/officeDocument/2006/relationships/hyperlink" Target="https://podminky.urs.cz/item/CS_URS_2023_02/596811120" TargetMode="External"/><Relationship Id="rId42" Type="http://schemas.openxmlformats.org/officeDocument/2006/relationships/hyperlink" Target="https://podminky.urs.cz/item/CS_URS_2023_02/952901111" TargetMode="External"/><Relationship Id="rId47" Type="http://schemas.openxmlformats.org/officeDocument/2006/relationships/hyperlink" Target="https://podminky.urs.cz/item/CS_URS_2023_02/965049111" TargetMode="External"/><Relationship Id="rId63" Type="http://schemas.openxmlformats.org/officeDocument/2006/relationships/hyperlink" Target="https://podminky.urs.cz/item/CS_URS_2023_02/978013161" TargetMode="External"/><Relationship Id="rId68" Type="http://schemas.openxmlformats.org/officeDocument/2006/relationships/hyperlink" Target="https://podminky.urs.cz/item/CS_URS_2023_02/985331912" TargetMode="External"/><Relationship Id="rId84" Type="http://schemas.openxmlformats.org/officeDocument/2006/relationships/hyperlink" Target="https://podminky.urs.cz/item/CS_URS_2023_02/998711101" TargetMode="External"/><Relationship Id="rId89" Type="http://schemas.openxmlformats.org/officeDocument/2006/relationships/hyperlink" Target="https://podminky.urs.cz/item/CS_URS_2023_02/725122817" TargetMode="External"/><Relationship Id="rId112" Type="http://schemas.openxmlformats.org/officeDocument/2006/relationships/hyperlink" Target="https://podminky.urs.cz/item/CS_URS_2023_02/781492251" TargetMode="External"/><Relationship Id="rId16" Type="http://schemas.openxmlformats.org/officeDocument/2006/relationships/hyperlink" Target="https://podminky.urs.cz/item/CS_URS_2023_02/319202321" TargetMode="External"/><Relationship Id="rId107" Type="http://schemas.openxmlformats.org/officeDocument/2006/relationships/hyperlink" Target="https://podminky.urs.cz/item/CS_URS_2023_02/771577131" TargetMode="External"/><Relationship Id="rId11" Type="http://schemas.openxmlformats.org/officeDocument/2006/relationships/hyperlink" Target="https://podminky.urs.cz/item/CS_URS_2023_02/317121251" TargetMode="External"/><Relationship Id="rId24" Type="http://schemas.openxmlformats.org/officeDocument/2006/relationships/hyperlink" Target="https://podminky.urs.cz/item/CS_URS_2023_02/612131101" TargetMode="External"/><Relationship Id="rId32" Type="http://schemas.openxmlformats.org/officeDocument/2006/relationships/hyperlink" Target="https://podminky.urs.cz/item/CS_URS_2023_02/612325423" TargetMode="External"/><Relationship Id="rId37" Type="http://schemas.openxmlformats.org/officeDocument/2006/relationships/hyperlink" Target="https://podminky.urs.cz/item/CS_URS_2023_02/631319171" TargetMode="External"/><Relationship Id="rId40" Type="http://schemas.openxmlformats.org/officeDocument/2006/relationships/hyperlink" Target="https://podminky.urs.cz/item/CS_URS_2023_02/642942611" TargetMode="External"/><Relationship Id="rId45" Type="http://schemas.openxmlformats.org/officeDocument/2006/relationships/hyperlink" Target="https://podminky.urs.cz/item/CS_URS_2023_02/965042131" TargetMode="External"/><Relationship Id="rId53" Type="http://schemas.openxmlformats.org/officeDocument/2006/relationships/hyperlink" Target="https://podminky.urs.cz/item/CS_URS_2023_02/973031324" TargetMode="External"/><Relationship Id="rId58" Type="http://schemas.openxmlformats.org/officeDocument/2006/relationships/hyperlink" Target="https://podminky.urs.cz/item/CS_URS_2023_02/977151123" TargetMode="External"/><Relationship Id="rId66" Type="http://schemas.openxmlformats.org/officeDocument/2006/relationships/hyperlink" Target="https://podminky.urs.cz/item/CS_URS_2023_02/985331213" TargetMode="External"/><Relationship Id="rId74" Type="http://schemas.openxmlformats.org/officeDocument/2006/relationships/hyperlink" Target="https://podminky.urs.cz/item/CS_URS_2023_02/997013603" TargetMode="External"/><Relationship Id="rId79" Type="http://schemas.openxmlformats.org/officeDocument/2006/relationships/hyperlink" Target="https://podminky.urs.cz/item/CS_URS_2023_02/997013812" TargetMode="External"/><Relationship Id="rId87" Type="http://schemas.openxmlformats.org/officeDocument/2006/relationships/hyperlink" Target="https://podminky.urs.cz/item/CS_URS_2023_02/998713101" TargetMode="External"/><Relationship Id="rId102" Type="http://schemas.openxmlformats.org/officeDocument/2006/relationships/hyperlink" Target="https://podminky.urs.cz/item/CS_URS_2023_02/771121011" TargetMode="External"/><Relationship Id="rId110" Type="http://schemas.openxmlformats.org/officeDocument/2006/relationships/hyperlink" Target="https://podminky.urs.cz/item/CS_URS_2023_02/781474154" TargetMode="External"/><Relationship Id="rId115" Type="http://schemas.openxmlformats.org/officeDocument/2006/relationships/hyperlink" Target="https://podminky.urs.cz/item/CS_URS_2023_02/784211101" TargetMode="External"/><Relationship Id="rId5" Type="http://schemas.openxmlformats.org/officeDocument/2006/relationships/hyperlink" Target="https://podminky.urs.cz/item/CS_URS_2023_02/162751119" TargetMode="External"/><Relationship Id="rId61" Type="http://schemas.openxmlformats.org/officeDocument/2006/relationships/hyperlink" Target="https://podminky.urs.cz/item/CS_URS_2023_02/977312113" TargetMode="External"/><Relationship Id="rId82" Type="http://schemas.openxmlformats.org/officeDocument/2006/relationships/hyperlink" Target="https://podminky.urs.cz/item/CS_URS_2023_02/711111001" TargetMode="External"/><Relationship Id="rId90" Type="http://schemas.openxmlformats.org/officeDocument/2006/relationships/hyperlink" Target="https://podminky.urs.cz/item/CS_URS_2023_02/725210821" TargetMode="External"/><Relationship Id="rId95" Type="http://schemas.openxmlformats.org/officeDocument/2006/relationships/hyperlink" Target="https://podminky.urs.cz/item/CS_URS_2023_02/763411811" TargetMode="External"/><Relationship Id="rId19" Type="http://schemas.openxmlformats.org/officeDocument/2006/relationships/hyperlink" Target="https://podminky.urs.cz/item/CS_URS_2023_02/349231811" TargetMode="External"/><Relationship Id="rId14" Type="http://schemas.openxmlformats.org/officeDocument/2006/relationships/hyperlink" Target="https://podminky.urs.cz/item/CS_URS_2023_02/317361821" TargetMode="External"/><Relationship Id="rId22" Type="http://schemas.openxmlformats.org/officeDocument/2006/relationships/hyperlink" Target="https://podminky.urs.cz/item/CS_URS_2023_02/611325423" TargetMode="External"/><Relationship Id="rId27" Type="http://schemas.openxmlformats.org/officeDocument/2006/relationships/hyperlink" Target="https://podminky.urs.cz/item/CS_URS_2023_02/612311131" TargetMode="External"/><Relationship Id="rId30" Type="http://schemas.openxmlformats.org/officeDocument/2006/relationships/hyperlink" Target="https://podminky.urs.cz/item/CS_URS_2023_02/612325301" TargetMode="External"/><Relationship Id="rId35" Type="http://schemas.openxmlformats.org/officeDocument/2006/relationships/hyperlink" Target="https://podminky.urs.cz/item/CS_URS_2023_02/622531032" TargetMode="External"/><Relationship Id="rId43" Type="http://schemas.openxmlformats.org/officeDocument/2006/relationships/hyperlink" Target="https://podminky.urs.cz/item/CS_URS_2023_02/953943211" TargetMode="External"/><Relationship Id="rId48" Type="http://schemas.openxmlformats.org/officeDocument/2006/relationships/hyperlink" Target="https://podminky.urs.cz/item/CS_URS_2023_02/967031132" TargetMode="External"/><Relationship Id="rId56" Type="http://schemas.openxmlformats.org/officeDocument/2006/relationships/hyperlink" Target="https://podminky.urs.cz/item/CS_URS_2023_02/973031824" TargetMode="External"/><Relationship Id="rId64" Type="http://schemas.openxmlformats.org/officeDocument/2006/relationships/hyperlink" Target="https://podminky.urs.cz/item/CS_URS_2023_02/978059541" TargetMode="External"/><Relationship Id="rId69" Type="http://schemas.openxmlformats.org/officeDocument/2006/relationships/hyperlink" Target="https://podminky.urs.cz/item/CS_URS_2023_02/997013111" TargetMode="External"/><Relationship Id="rId77" Type="http://schemas.openxmlformats.org/officeDocument/2006/relationships/hyperlink" Target="https://podminky.urs.cz/item/CS_URS_2023_02/997013631" TargetMode="External"/><Relationship Id="rId100" Type="http://schemas.openxmlformats.org/officeDocument/2006/relationships/hyperlink" Target="https://podminky.urs.cz/item/CS_URS_2021_01/766694112" TargetMode="External"/><Relationship Id="rId105" Type="http://schemas.openxmlformats.org/officeDocument/2006/relationships/hyperlink" Target="https://podminky.urs.cz/item/CS_URS_2023_02/771474112" TargetMode="External"/><Relationship Id="rId113" Type="http://schemas.openxmlformats.org/officeDocument/2006/relationships/hyperlink" Target="https://podminky.urs.cz/item/CS_URS_2023_02/998781101" TargetMode="External"/><Relationship Id="rId8" Type="http://schemas.openxmlformats.org/officeDocument/2006/relationships/hyperlink" Target="https://podminky.urs.cz/item/CS_URS_2023_02/310239211" TargetMode="External"/><Relationship Id="rId51" Type="http://schemas.openxmlformats.org/officeDocument/2006/relationships/hyperlink" Target="https://podminky.urs.cz/item/CS_URS_2023_02/968082016" TargetMode="External"/><Relationship Id="rId72" Type="http://schemas.openxmlformats.org/officeDocument/2006/relationships/hyperlink" Target="https://podminky.urs.cz/item/CS_URS_2023_02/997013601" TargetMode="External"/><Relationship Id="rId80" Type="http://schemas.openxmlformats.org/officeDocument/2006/relationships/hyperlink" Target="https://podminky.urs.cz/item/CS_URS_2023_02/997013814" TargetMode="External"/><Relationship Id="rId85" Type="http://schemas.openxmlformats.org/officeDocument/2006/relationships/hyperlink" Target="https://podminky.urs.cz/item/CS_URS_2023_02/998712101" TargetMode="External"/><Relationship Id="rId93" Type="http://schemas.openxmlformats.org/officeDocument/2006/relationships/hyperlink" Target="https://podminky.urs.cz/item/CS_URS_2023_02/763131714" TargetMode="External"/><Relationship Id="rId98" Type="http://schemas.openxmlformats.org/officeDocument/2006/relationships/hyperlink" Target="https://podminky.urs.cz/item/CS_URS_2023_02/764002851" TargetMode="External"/><Relationship Id="rId3" Type="http://schemas.openxmlformats.org/officeDocument/2006/relationships/hyperlink" Target="https://podminky.urs.cz/item/CS_URS_2023_02/162251101" TargetMode="External"/><Relationship Id="rId12" Type="http://schemas.openxmlformats.org/officeDocument/2006/relationships/hyperlink" Target="https://podminky.urs.cz/item/CS_URS_2023_02/317321511" TargetMode="External"/><Relationship Id="rId17" Type="http://schemas.openxmlformats.org/officeDocument/2006/relationships/hyperlink" Target="https://podminky.urs.cz/item/CS_URS_2023_02/342272225" TargetMode="External"/><Relationship Id="rId25" Type="http://schemas.openxmlformats.org/officeDocument/2006/relationships/hyperlink" Target="https://podminky.urs.cz/item/CS_URS_2023_02/612131121" TargetMode="External"/><Relationship Id="rId33" Type="http://schemas.openxmlformats.org/officeDocument/2006/relationships/hyperlink" Target="https://podminky.urs.cz/item/CS_URS_2023_02/622143004" TargetMode="External"/><Relationship Id="rId38" Type="http://schemas.openxmlformats.org/officeDocument/2006/relationships/hyperlink" Target="https://podminky.urs.cz/item/CS_URS_2023_02/631362021" TargetMode="External"/><Relationship Id="rId46" Type="http://schemas.openxmlformats.org/officeDocument/2006/relationships/hyperlink" Target="https://podminky.urs.cz/item/CS_URS_2023_02/965043331" TargetMode="External"/><Relationship Id="rId59" Type="http://schemas.openxmlformats.org/officeDocument/2006/relationships/hyperlink" Target="https://podminky.urs.cz/item/CS_URS_2023_02/977151219" TargetMode="External"/><Relationship Id="rId67" Type="http://schemas.openxmlformats.org/officeDocument/2006/relationships/hyperlink" Target="https://podminky.urs.cz/item/CS_URS_2023_02/985331911" TargetMode="External"/><Relationship Id="rId103" Type="http://schemas.openxmlformats.org/officeDocument/2006/relationships/hyperlink" Target="https://podminky.urs.cz/item/CS_URS_2023_02/771151022" TargetMode="External"/><Relationship Id="rId108" Type="http://schemas.openxmlformats.org/officeDocument/2006/relationships/hyperlink" Target="https://podminky.urs.cz/item/CS_URS_2023_02/998771101" TargetMode="External"/><Relationship Id="rId116" Type="http://schemas.openxmlformats.org/officeDocument/2006/relationships/drawing" Target="../drawings/drawing2.xml"/><Relationship Id="rId20" Type="http://schemas.openxmlformats.org/officeDocument/2006/relationships/hyperlink" Target="https://podminky.urs.cz/item/CS_URS_2023_02/564831111" TargetMode="External"/><Relationship Id="rId41" Type="http://schemas.openxmlformats.org/officeDocument/2006/relationships/hyperlink" Target="https://podminky.urs.cz/item/CS_URS_2023_02/949101111" TargetMode="External"/><Relationship Id="rId54" Type="http://schemas.openxmlformats.org/officeDocument/2006/relationships/hyperlink" Target="https://podminky.urs.cz/item/CS_URS_2023_02/973031812" TargetMode="External"/><Relationship Id="rId62" Type="http://schemas.openxmlformats.org/officeDocument/2006/relationships/hyperlink" Target="https://podminky.urs.cz/item/CS_URS_2023_02/978011161" TargetMode="External"/><Relationship Id="rId70" Type="http://schemas.openxmlformats.org/officeDocument/2006/relationships/hyperlink" Target="https://podminky.urs.cz/item/CS_URS_2023_02/997013501" TargetMode="External"/><Relationship Id="rId75" Type="http://schemas.openxmlformats.org/officeDocument/2006/relationships/hyperlink" Target="https://podminky.urs.cz/item/CS_URS_2023_02/997013607" TargetMode="External"/><Relationship Id="rId83" Type="http://schemas.openxmlformats.org/officeDocument/2006/relationships/hyperlink" Target="https://podminky.urs.cz/item/CS_URS_2023_02/711141559" TargetMode="External"/><Relationship Id="rId88" Type="http://schemas.openxmlformats.org/officeDocument/2006/relationships/hyperlink" Target="https://podminky.urs.cz/item/CS_URS_2023_02/725110811" TargetMode="External"/><Relationship Id="rId91" Type="http://schemas.openxmlformats.org/officeDocument/2006/relationships/hyperlink" Target="https://podminky.urs.cz/item/CS_URS_2023_02/763121714" TargetMode="External"/><Relationship Id="rId96" Type="http://schemas.openxmlformats.org/officeDocument/2006/relationships/hyperlink" Target="https://podminky.urs.cz/item/CS_URS_2023_02/763411821" TargetMode="External"/><Relationship Id="rId111" Type="http://schemas.openxmlformats.org/officeDocument/2006/relationships/hyperlink" Target="https://podminky.urs.cz/item/CS_URS_2023_02/781492211" TargetMode="External"/><Relationship Id="rId1" Type="http://schemas.openxmlformats.org/officeDocument/2006/relationships/hyperlink" Target="https://podminky.urs.cz/item/CS_URS_2023_02/113106121" TargetMode="External"/><Relationship Id="rId6" Type="http://schemas.openxmlformats.org/officeDocument/2006/relationships/hyperlink" Target="https://podminky.urs.cz/item/CS_URS_2023_02/271572211" TargetMode="External"/><Relationship Id="rId15" Type="http://schemas.openxmlformats.org/officeDocument/2006/relationships/hyperlink" Target="https://podminky.urs.cz/item/CS_URS_2023_02/319201321" TargetMode="External"/><Relationship Id="rId23" Type="http://schemas.openxmlformats.org/officeDocument/2006/relationships/hyperlink" Target="https://podminky.urs.cz/item/CS_URS_2023_02/612121112" TargetMode="External"/><Relationship Id="rId28" Type="http://schemas.openxmlformats.org/officeDocument/2006/relationships/hyperlink" Target="https://podminky.urs.cz/item/CS_URS_2023_02/612321121" TargetMode="External"/><Relationship Id="rId36" Type="http://schemas.openxmlformats.org/officeDocument/2006/relationships/hyperlink" Target="https://podminky.urs.cz/item/CS_URS_2023_02/631312141" TargetMode="External"/><Relationship Id="rId49" Type="http://schemas.openxmlformats.org/officeDocument/2006/relationships/hyperlink" Target="https://podminky.urs.cz/item/CS_URS_2023_02/967031732" TargetMode="External"/><Relationship Id="rId57" Type="http://schemas.openxmlformats.org/officeDocument/2006/relationships/hyperlink" Target="https://podminky.urs.cz/item/CS_URS_2023_02/974031666" TargetMode="External"/><Relationship Id="rId106" Type="http://schemas.openxmlformats.org/officeDocument/2006/relationships/hyperlink" Target="https://podminky.urs.cz/item/CS_URS_2023_02/771574676" TargetMode="External"/><Relationship Id="rId114" Type="http://schemas.openxmlformats.org/officeDocument/2006/relationships/hyperlink" Target="https://podminky.urs.cz/item/CS_URS_2023_02/784181121" TargetMode="External"/><Relationship Id="rId10" Type="http://schemas.openxmlformats.org/officeDocument/2006/relationships/hyperlink" Target="https://podminky.urs.cz/item/CS_URS_2023_02/311272031" TargetMode="External"/><Relationship Id="rId31" Type="http://schemas.openxmlformats.org/officeDocument/2006/relationships/hyperlink" Target="https://podminky.urs.cz/item/CS_URS_2023_02/612325302" TargetMode="External"/><Relationship Id="rId44" Type="http://schemas.openxmlformats.org/officeDocument/2006/relationships/hyperlink" Target="https://podminky.urs.cz/item/CS_URS_2023_02/962031132" TargetMode="External"/><Relationship Id="rId52" Type="http://schemas.openxmlformats.org/officeDocument/2006/relationships/hyperlink" Target="https://podminky.urs.cz/item/CS_URS_2023_02/971033651" TargetMode="External"/><Relationship Id="rId60" Type="http://schemas.openxmlformats.org/officeDocument/2006/relationships/hyperlink" Target="https://podminky.urs.cz/item/CS_URS_2023_02/977311112" TargetMode="External"/><Relationship Id="rId65" Type="http://schemas.openxmlformats.org/officeDocument/2006/relationships/hyperlink" Target="https://podminky.urs.cz/item/CS_URS_2023_02/979054451" TargetMode="External"/><Relationship Id="rId73" Type="http://schemas.openxmlformats.org/officeDocument/2006/relationships/hyperlink" Target="https://podminky.urs.cz/item/CS_URS_2023_02/997013602" TargetMode="External"/><Relationship Id="rId78" Type="http://schemas.openxmlformats.org/officeDocument/2006/relationships/hyperlink" Target="https://podminky.urs.cz/item/CS_URS_2023_02/997013655" TargetMode="External"/><Relationship Id="rId81" Type="http://schemas.openxmlformats.org/officeDocument/2006/relationships/hyperlink" Target="https://podminky.urs.cz/item/CS_URS_2023_02/998011001" TargetMode="External"/><Relationship Id="rId86" Type="http://schemas.openxmlformats.org/officeDocument/2006/relationships/hyperlink" Target="https://podminky.urs.cz/item/CS_URS_2023_02/713121111" TargetMode="External"/><Relationship Id="rId94" Type="http://schemas.openxmlformats.org/officeDocument/2006/relationships/hyperlink" Target="https://podminky.urs.cz/item/CS_URS_2023_02/763173113" TargetMode="External"/><Relationship Id="rId99" Type="http://schemas.openxmlformats.org/officeDocument/2006/relationships/hyperlink" Target="https://podminky.urs.cz/item/CS_URS_2021_01/766694111" TargetMode="External"/><Relationship Id="rId101" Type="http://schemas.openxmlformats.org/officeDocument/2006/relationships/hyperlink" Target="https://podminky.urs.cz/item/CS_URS_2023_02/998766101" TargetMode="External"/><Relationship Id="rId4" Type="http://schemas.openxmlformats.org/officeDocument/2006/relationships/hyperlink" Target="https://podminky.urs.cz/item/CS_URS_2023_02/162751117" TargetMode="External"/><Relationship Id="rId9" Type="http://schemas.openxmlformats.org/officeDocument/2006/relationships/hyperlink" Target="https://podminky.urs.cz/item/CS_URS_2023_02/310278842" TargetMode="External"/><Relationship Id="rId13" Type="http://schemas.openxmlformats.org/officeDocument/2006/relationships/hyperlink" Target="https://podminky.urs.cz/item/CS_URS_2023_02/317352111" TargetMode="External"/><Relationship Id="rId18" Type="http://schemas.openxmlformats.org/officeDocument/2006/relationships/hyperlink" Target="https://podminky.urs.cz/item/CS_URS_2023_02/342272245" TargetMode="External"/><Relationship Id="rId39" Type="http://schemas.openxmlformats.org/officeDocument/2006/relationships/hyperlink" Target="https://podminky.urs.cz/item/CS_URS_2023_02/632451023" TargetMode="External"/><Relationship Id="rId109" Type="http://schemas.openxmlformats.org/officeDocument/2006/relationships/hyperlink" Target="https://podminky.urs.cz/item/CS_URS_2023_02/781121011" TargetMode="External"/><Relationship Id="rId34" Type="http://schemas.openxmlformats.org/officeDocument/2006/relationships/hyperlink" Target="https://podminky.urs.cz/item/CS_URS_2023_02/622211011" TargetMode="External"/><Relationship Id="rId50" Type="http://schemas.openxmlformats.org/officeDocument/2006/relationships/hyperlink" Target="https://podminky.urs.cz/item/CS_URS_2023_02/968072455" TargetMode="External"/><Relationship Id="rId55" Type="http://schemas.openxmlformats.org/officeDocument/2006/relationships/hyperlink" Target="https://podminky.urs.cz/item/CS_URS_2023_02/973031813" TargetMode="External"/><Relationship Id="rId76" Type="http://schemas.openxmlformats.org/officeDocument/2006/relationships/hyperlink" Target="https://podminky.urs.cz/item/CS_URS_2023_02/997013609" TargetMode="External"/><Relationship Id="rId97" Type="http://schemas.openxmlformats.org/officeDocument/2006/relationships/hyperlink" Target="https://podminky.urs.cz/item/CS_URS_2023_02/998763301" TargetMode="External"/><Relationship Id="rId104" Type="http://schemas.openxmlformats.org/officeDocument/2006/relationships/hyperlink" Target="https://podminky.urs.cz/item/CS_URS_2023_02/771473810" TargetMode="External"/><Relationship Id="rId7" Type="http://schemas.openxmlformats.org/officeDocument/2006/relationships/hyperlink" Target="https://podminky.urs.cz/item/CS_URS_2023_02/274313711" TargetMode="External"/><Relationship Id="rId71" Type="http://schemas.openxmlformats.org/officeDocument/2006/relationships/hyperlink" Target="https://podminky.urs.cz/item/CS_URS_2023_02/997013509" TargetMode="External"/><Relationship Id="rId92" Type="http://schemas.openxmlformats.org/officeDocument/2006/relationships/hyperlink" Target="https://podminky.urs.cz/item/CS_URS_2023_02/763131411" TargetMode="External"/><Relationship Id="rId2" Type="http://schemas.openxmlformats.org/officeDocument/2006/relationships/hyperlink" Target="https://podminky.urs.cz/item/CS_URS_2023_02/139751101" TargetMode="External"/><Relationship Id="rId29" Type="http://schemas.openxmlformats.org/officeDocument/2006/relationships/hyperlink" Target="https://podminky.urs.cz/item/CS_URS_2023_02/61232311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721174043" TargetMode="External"/><Relationship Id="rId18" Type="http://schemas.openxmlformats.org/officeDocument/2006/relationships/hyperlink" Target="https://podminky.urs.cz/item/CS_URS_2023_02/721273153" TargetMode="External"/><Relationship Id="rId26" Type="http://schemas.openxmlformats.org/officeDocument/2006/relationships/hyperlink" Target="https://podminky.urs.cz/item/CS_URS_2023_02/722182011" TargetMode="External"/><Relationship Id="rId39" Type="http://schemas.openxmlformats.org/officeDocument/2006/relationships/hyperlink" Target="https://podminky.urs.cz/item/CS_URS_2023_02/725211622" TargetMode="External"/><Relationship Id="rId21" Type="http://schemas.openxmlformats.org/officeDocument/2006/relationships/hyperlink" Target="https://podminky.urs.cz/item/CS_URS_2023_02/998721101" TargetMode="External"/><Relationship Id="rId34" Type="http://schemas.openxmlformats.org/officeDocument/2006/relationships/hyperlink" Target="https://podminky.urs.cz/item/CS_URS_2023_02/722290226" TargetMode="External"/><Relationship Id="rId42" Type="http://schemas.openxmlformats.org/officeDocument/2006/relationships/hyperlink" Target="https://podminky.urs.cz/item/CS_URS_2023_02/725339111" TargetMode="External"/><Relationship Id="rId47" Type="http://schemas.openxmlformats.org/officeDocument/2006/relationships/hyperlink" Target="https://podminky.urs.cz/item/CS_URS_2023_02/725539202" TargetMode="External"/><Relationship Id="rId50" Type="http://schemas.openxmlformats.org/officeDocument/2006/relationships/hyperlink" Target="https://podminky.urs.cz/item/CS_URS_2023_02/725829121" TargetMode="External"/><Relationship Id="rId55" Type="http://schemas.openxmlformats.org/officeDocument/2006/relationships/hyperlink" Target="https://podminky.urs.cz/item/CS_URS_2023_02/726111204" TargetMode="External"/><Relationship Id="rId7" Type="http://schemas.openxmlformats.org/officeDocument/2006/relationships/hyperlink" Target="https://podminky.urs.cz/item/CS_URS_2023_02/721173401" TargetMode="External"/><Relationship Id="rId12" Type="http://schemas.openxmlformats.org/officeDocument/2006/relationships/hyperlink" Target="https://podminky.urs.cz/item/CS_URS_2023_02/721174042" TargetMode="External"/><Relationship Id="rId17" Type="http://schemas.openxmlformats.org/officeDocument/2006/relationships/hyperlink" Target="https://podminky.urs.cz/item/CS_URS_2023_02/721226511" TargetMode="External"/><Relationship Id="rId25" Type="http://schemas.openxmlformats.org/officeDocument/2006/relationships/hyperlink" Target="https://podminky.urs.cz/item/CS_URS_2023_02/722181242" TargetMode="External"/><Relationship Id="rId33" Type="http://schemas.openxmlformats.org/officeDocument/2006/relationships/hyperlink" Target="https://podminky.urs.cz/item/CS_URS_2023_02/722239101" TargetMode="External"/><Relationship Id="rId38" Type="http://schemas.openxmlformats.org/officeDocument/2006/relationships/hyperlink" Target="https://podminky.urs.cz/item/CS_URS_2023_02/725119125" TargetMode="External"/><Relationship Id="rId46" Type="http://schemas.openxmlformats.org/officeDocument/2006/relationships/hyperlink" Target="https://podminky.urs.cz/item/CS_URS_2023_02/725539201" TargetMode="External"/><Relationship Id="rId2" Type="http://schemas.openxmlformats.org/officeDocument/2006/relationships/hyperlink" Target="https://podminky.urs.cz/item/CS_URS_2023_02/162751136" TargetMode="External"/><Relationship Id="rId16" Type="http://schemas.openxmlformats.org/officeDocument/2006/relationships/hyperlink" Target="https://podminky.urs.cz/item/CS_URS_2023_02/721194109" TargetMode="External"/><Relationship Id="rId20" Type="http://schemas.openxmlformats.org/officeDocument/2006/relationships/hyperlink" Target="https://podminky.urs.cz/item/CS_URS_2023_02/721290112" TargetMode="External"/><Relationship Id="rId29" Type="http://schemas.openxmlformats.org/officeDocument/2006/relationships/hyperlink" Target="https://podminky.urs.cz/item/CS_URS_2023_02/722220111" TargetMode="External"/><Relationship Id="rId41" Type="http://schemas.openxmlformats.org/officeDocument/2006/relationships/hyperlink" Target="https://podminky.urs.cz/item/CS_URS_2023_02/725331111" TargetMode="External"/><Relationship Id="rId54" Type="http://schemas.openxmlformats.org/officeDocument/2006/relationships/hyperlink" Target="https://podminky.urs.cz/item/CS_URS_2023_02/998725102" TargetMode="External"/><Relationship Id="rId1" Type="http://schemas.openxmlformats.org/officeDocument/2006/relationships/hyperlink" Target="https://podminky.urs.cz/item/CS_URS_2023_02/132312331" TargetMode="External"/><Relationship Id="rId6" Type="http://schemas.openxmlformats.org/officeDocument/2006/relationships/hyperlink" Target="https://podminky.urs.cz/item/CS_URS_2023_02/631311121" TargetMode="External"/><Relationship Id="rId11" Type="http://schemas.openxmlformats.org/officeDocument/2006/relationships/hyperlink" Target="https://podminky.urs.cz/item/CS_URS_2023_02/721174025" TargetMode="External"/><Relationship Id="rId24" Type="http://schemas.openxmlformats.org/officeDocument/2006/relationships/hyperlink" Target="https://podminky.urs.cz/item/CS_URS_2023_02/722181223" TargetMode="External"/><Relationship Id="rId32" Type="http://schemas.openxmlformats.org/officeDocument/2006/relationships/hyperlink" Target="https://podminky.urs.cz/item/CS_URS_2023_02/722231072" TargetMode="External"/><Relationship Id="rId37" Type="http://schemas.openxmlformats.org/officeDocument/2006/relationships/hyperlink" Target="https://podminky.urs.cz/item/CS_URS_2023_02/725119101" TargetMode="External"/><Relationship Id="rId40" Type="http://schemas.openxmlformats.org/officeDocument/2006/relationships/hyperlink" Target="https://podminky.urs.cz/item/CS_URS_2023_02/725219102" TargetMode="External"/><Relationship Id="rId45" Type="http://schemas.openxmlformats.org/officeDocument/2006/relationships/hyperlink" Target="https://podminky.urs.cz/item/CS_URS_2023_02/725535211" TargetMode="External"/><Relationship Id="rId53" Type="http://schemas.openxmlformats.org/officeDocument/2006/relationships/hyperlink" Target="https://podminky.urs.cz/item/CS_URS_2023_02/725869101" TargetMode="External"/><Relationship Id="rId5" Type="http://schemas.openxmlformats.org/officeDocument/2006/relationships/hyperlink" Target="https://podminky.urs.cz/item/CS_URS_2023_02/451573111" TargetMode="External"/><Relationship Id="rId15" Type="http://schemas.openxmlformats.org/officeDocument/2006/relationships/hyperlink" Target="https://podminky.urs.cz/item/CS_URS_2023_02/721194104" TargetMode="External"/><Relationship Id="rId23" Type="http://schemas.openxmlformats.org/officeDocument/2006/relationships/hyperlink" Target="https://podminky.urs.cz/item/CS_URS_2023_02/722174003" TargetMode="External"/><Relationship Id="rId28" Type="http://schemas.openxmlformats.org/officeDocument/2006/relationships/hyperlink" Target="https://podminky.urs.cz/item/CS_URS_2023_02/722190401" TargetMode="External"/><Relationship Id="rId36" Type="http://schemas.openxmlformats.org/officeDocument/2006/relationships/hyperlink" Target="https://podminky.urs.cz/item/CS_URS_2023_02/725112022" TargetMode="External"/><Relationship Id="rId49" Type="http://schemas.openxmlformats.org/officeDocument/2006/relationships/hyperlink" Target="https://podminky.urs.cz/item/CS_URS_2023_02/725822631" TargetMode="External"/><Relationship Id="rId57" Type="http://schemas.openxmlformats.org/officeDocument/2006/relationships/drawing" Target="../drawings/drawing3.xml"/><Relationship Id="rId10" Type="http://schemas.openxmlformats.org/officeDocument/2006/relationships/hyperlink" Target="https://podminky.urs.cz/item/CS_URS_2023_02/721174024" TargetMode="External"/><Relationship Id="rId19" Type="http://schemas.openxmlformats.org/officeDocument/2006/relationships/hyperlink" Target="https://podminky.urs.cz/item/CS_URS_2023_02/721290111" TargetMode="External"/><Relationship Id="rId31" Type="http://schemas.openxmlformats.org/officeDocument/2006/relationships/hyperlink" Target="https://podminky.urs.cz/item/CS_URS_2023_02/722229101" TargetMode="External"/><Relationship Id="rId44" Type="http://schemas.openxmlformats.org/officeDocument/2006/relationships/hyperlink" Target="https://podminky.urs.cz/item/CS_URS_2023_02/725532111" TargetMode="External"/><Relationship Id="rId52" Type="http://schemas.openxmlformats.org/officeDocument/2006/relationships/hyperlink" Target="https://podminky.urs.cz/item/CS_URS_2023_02/725861102" TargetMode="External"/><Relationship Id="rId4" Type="http://schemas.openxmlformats.org/officeDocument/2006/relationships/hyperlink" Target="https://podminky.urs.cz/item/CS_URS_2023_02/175111101" TargetMode="External"/><Relationship Id="rId9" Type="http://schemas.openxmlformats.org/officeDocument/2006/relationships/hyperlink" Target="https://podminky.urs.cz/item/CS_URS_2023_02/721173403" TargetMode="External"/><Relationship Id="rId14" Type="http://schemas.openxmlformats.org/officeDocument/2006/relationships/hyperlink" Target="https://podminky.urs.cz/item/CS_URS_2023_02/721174045" TargetMode="External"/><Relationship Id="rId22" Type="http://schemas.openxmlformats.org/officeDocument/2006/relationships/hyperlink" Target="https://podminky.urs.cz/item/CS_URS_2023_02/722174002" TargetMode="External"/><Relationship Id="rId27" Type="http://schemas.openxmlformats.org/officeDocument/2006/relationships/hyperlink" Target="https://podminky.urs.cz/item/CS_URS_2023_02/722182012" TargetMode="External"/><Relationship Id="rId30" Type="http://schemas.openxmlformats.org/officeDocument/2006/relationships/hyperlink" Target="https://podminky.urs.cz/item/CS_URS_2023_02/722220121" TargetMode="External"/><Relationship Id="rId35" Type="http://schemas.openxmlformats.org/officeDocument/2006/relationships/hyperlink" Target="https://podminky.urs.cz/item/CS_URS_2023_02/722290234" TargetMode="External"/><Relationship Id="rId43" Type="http://schemas.openxmlformats.org/officeDocument/2006/relationships/hyperlink" Target="https://podminky.urs.cz/item/CS_URS_2023_02/725532101" TargetMode="External"/><Relationship Id="rId48" Type="http://schemas.openxmlformats.org/officeDocument/2006/relationships/hyperlink" Target="https://podminky.urs.cz/item/CS_URS_2023_02/725821312" TargetMode="External"/><Relationship Id="rId56" Type="http://schemas.openxmlformats.org/officeDocument/2006/relationships/hyperlink" Target="https://podminky.urs.cz/item/CS_URS_2023_02/726131041" TargetMode="External"/><Relationship Id="rId8" Type="http://schemas.openxmlformats.org/officeDocument/2006/relationships/hyperlink" Target="https://podminky.urs.cz/item/CS_URS_2023_02/721173402" TargetMode="External"/><Relationship Id="rId51" Type="http://schemas.openxmlformats.org/officeDocument/2006/relationships/hyperlink" Target="https://podminky.urs.cz/item/CS_URS_2023_02/725829131" TargetMode="External"/><Relationship Id="rId3" Type="http://schemas.openxmlformats.org/officeDocument/2006/relationships/hyperlink" Target="https://podminky.urs.cz/item/CS_URS_2023_02/16715110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1_01/034103000" TargetMode="External"/><Relationship Id="rId2" Type="http://schemas.openxmlformats.org/officeDocument/2006/relationships/hyperlink" Target="https://podminky.urs.cz/item/CS_URS_2021_01/030001000" TargetMode="External"/><Relationship Id="rId1" Type="http://schemas.openxmlformats.org/officeDocument/2006/relationships/hyperlink" Target="https://podminky.urs.cz/item/CS_URS_2021_01/013254000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s://podminky.urs.cz/item/CS_URS_2021_01/045002000" TargetMode="External"/><Relationship Id="rId4" Type="http://schemas.openxmlformats.org/officeDocument/2006/relationships/hyperlink" Target="https://podminky.urs.cz/item/CS_URS_2021_01/03910300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topLeftCell="A46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97"/>
      <c r="AS2" s="397"/>
      <c r="AT2" s="397"/>
      <c r="AU2" s="397"/>
      <c r="AV2" s="397"/>
      <c r="AW2" s="397"/>
      <c r="AX2" s="397"/>
      <c r="AY2" s="397"/>
      <c r="AZ2" s="397"/>
      <c r="BA2" s="397"/>
      <c r="BB2" s="397"/>
      <c r="BC2" s="397"/>
      <c r="BD2" s="397"/>
      <c r="BE2" s="397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81" t="s">
        <v>14</v>
      </c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2"/>
      <c r="AN5" s="382"/>
      <c r="AO5" s="382"/>
      <c r="AP5" s="24"/>
      <c r="AQ5" s="24"/>
      <c r="AR5" s="22"/>
      <c r="BE5" s="378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83" t="s">
        <v>17</v>
      </c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24"/>
      <c r="AQ6" s="24"/>
      <c r="AR6" s="22"/>
      <c r="BE6" s="379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21</v>
      </c>
      <c r="AO7" s="24"/>
      <c r="AP7" s="24"/>
      <c r="AQ7" s="24"/>
      <c r="AR7" s="22"/>
      <c r="BE7" s="379"/>
      <c r="BS7" s="19" t="s">
        <v>6</v>
      </c>
    </row>
    <row r="8" spans="1:74" s="1" customFormat="1" ht="12" customHeight="1">
      <c r="B8" s="23"/>
      <c r="C8" s="24"/>
      <c r="D8" s="31" t="s">
        <v>22</v>
      </c>
      <c r="E8" s="24"/>
      <c r="F8" s="24"/>
      <c r="G8" s="24"/>
      <c r="H8" s="24"/>
      <c r="I8" s="24"/>
      <c r="J8" s="24"/>
      <c r="K8" s="29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24</v>
      </c>
      <c r="AL8" s="24"/>
      <c r="AM8" s="24"/>
      <c r="AN8" s="32" t="s">
        <v>25</v>
      </c>
      <c r="AO8" s="24"/>
      <c r="AP8" s="24"/>
      <c r="AQ8" s="24"/>
      <c r="AR8" s="22"/>
      <c r="BE8" s="379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79"/>
      <c r="BS9" s="19" t="s">
        <v>6</v>
      </c>
    </row>
    <row r="10" spans="1:74" s="1" customFormat="1" ht="12" customHeight="1">
      <c r="B10" s="23"/>
      <c r="C10" s="24"/>
      <c r="D10" s="31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27</v>
      </c>
      <c r="AL10" s="24"/>
      <c r="AM10" s="24"/>
      <c r="AN10" s="29" t="s">
        <v>28</v>
      </c>
      <c r="AO10" s="24"/>
      <c r="AP10" s="24"/>
      <c r="AQ10" s="24"/>
      <c r="AR10" s="22"/>
      <c r="BE10" s="379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30</v>
      </c>
      <c r="AL11" s="24"/>
      <c r="AM11" s="24"/>
      <c r="AN11" s="29" t="s">
        <v>31</v>
      </c>
      <c r="AO11" s="24"/>
      <c r="AP11" s="24"/>
      <c r="AQ11" s="24"/>
      <c r="AR11" s="22"/>
      <c r="BE11" s="379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79"/>
      <c r="BS12" s="19" t="s">
        <v>6</v>
      </c>
    </row>
    <row r="13" spans="1:74" s="1" customFormat="1" ht="12" customHeight="1">
      <c r="B13" s="23"/>
      <c r="C13" s="24"/>
      <c r="D13" s="31" t="s">
        <v>32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27</v>
      </c>
      <c r="AL13" s="24"/>
      <c r="AM13" s="24"/>
      <c r="AN13" s="33" t="s">
        <v>33</v>
      </c>
      <c r="AO13" s="24"/>
      <c r="AP13" s="24"/>
      <c r="AQ13" s="24"/>
      <c r="AR13" s="22"/>
      <c r="BE13" s="379"/>
      <c r="BS13" s="19" t="s">
        <v>6</v>
      </c>
    </row>
    <row r="14" spans="1:74" ht="12.75">
      <c r="B14" s="23"/>
      <c r="C14" s="24"/>
      <c r="D14" s="24"/>
      <c r="E14" s="384" t="s">
        <v>33</v>
      </c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1" t="s">
        <v>30</v>
      </c>
      <c r="AL14" s="24"/>
      <c r="AM14" s="24"/>
      <c r="AN14" s="33" t="s">
        <v>33</v>
      </c>
      <c r="AO14" s="24"/>
      <c r="AP14" s="24"/>
      <c r="AQ14" s="24"/>
      <c r="AR14" s="22"/>
      <c r="BE14" s="379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79"/>
      <c r="BS15" s="19" t="s">
        <v>4</v>
      </c>
    </row>
    <row r="16" spans="1:74" s="1" customFormat="1" ht="12" customHeight="1">
      <c r="B16" s="23"/>
      <c r="C16" s="24"/>
      <c r="D16" s="31" t="s">
        <v>34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27</v>
      </c>
      <c r="AL16" s="24"/>
      <c r="AM16" s="24"/>
      <c r="AN16" s="29" t="s">
        <v>35</v>
      </c>
      <c r="AO16" s="24"/>
      <c r="AP16" s="24"/>
      <c r="AQ16" s="24"/>
      <c r="AR16" s="22"/>
      <c r="BE16" s="379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30</v>
      </c>
      <c r="AL17" s="24"/>
      <c r="AM17" s="24"/>
      <c r="AN17" s="29" t="s">
        <v>37</v>
      </c>
      <c r="AO17" s="24"/>
      <c r="AP17" s="24"/>
      <c r="AQ17" s="24"/>
      <c r="AR17" s="22"/>
      <c r="BE17" s="379"/>
      <c r="BS17" s="19" t="s">
        <v>38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79"/>
      <c r="BS18" s="19" t="s">
        <v>6</v>
      </c>
    </row>
    <row r="19" spans="1:71" s="1" customFormat="1" ht="12" customHeight="1">
      <c r="B19" s="23"/>
      <c r="C19" s="24"/>
      <c r="D19" s="31" t="s">
        <v>39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27</v>
      </c>
      <c r="AL19" s="24"/>
      <c r="AM19" s="24"/>
      <c r="AN19" s="29" t="s">
        <v>40</v>
      </c>
      <c r="AO19" s="24"/>
      <c r="AP19" s="24"/>
      <c r="AQ19" s="24"/>
      <c r="AR19" s="22"/>
      <c r="BE19" s="379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41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30</v>
      </c>
      <c r="AL20" s="24"/>
      <c r="AM20" s="24"/>
      <c r="AN20" s="29" t="s">
        <v>42</v>
      </c>
      <c r="AO20" s="24"/>
      <c r="AP20" s="24"/>
      <c r="AQ20" s="24"/>
      <c r="AR20" s="22"/>
      <c r="BE20" s="379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79"/>
    </row>
    <row r="22" spans="1:71" s="1" customFormat="1" ht="12" customHeight="1">
      <c r="B22" s="23"/>
      <c r="C22" s="24"/>
      <c r="D22" s="31" t="s">
        <v>43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79"/>
    </row>
    <row r="23" spans="1:71" s="1" customFormat="1" ht="47.25" customHeight="1">
      <c r="B23" s="23"/>
      <c r="C23" s="24"/>
      <c r="D23" s="24"/>
      <c r="E23" s="386" t="s">
        <v>44</v>
      </c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  <c r="AC23" s="386"/>
      <c r="AD23" s="386"/>
      <c r="AE23" s="386"/>
      <c r="AF23" s="386"/>
      <c r="AG23" s="386"/>
      <c r="AH23" s="386"/>
      <c r="AI23" s="386"/>
      <c r="AJ23" s="386"/>
      <c r="AK23" s="386"/>
      <c r="AL23" s="386"/>
      <c r="AM23" s="386"/>
      <c r="AN23" s="386"/>
      <c r="AO23" s="24"/>
      <c r="AP23" s="24"/>
      <c r="AQ23" s="24"/>
      <c r="AR23" s="22"/>
      <c r="BE23" s="379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79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79"/>
    </row>
    <row r="26" spans="1:71" s="2" customFormat="1" ht="25.9" customHeight="1">
      <c r="A26" s="36"/>
      <c r="B26" s="37"/>
      <c r="C26" s="38"/>
      <c r="D26" s="39" t="s">
        <v>45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87">
        <f>ROUND(AG54,2)</f>
        <v>0</v>
      </c>
      <c r="AL26" s="388"/>
      <c r="AM26" s="388"/>
      <c r="AN26" s="388"/>
      <c r="AO26" s="388"/>
      <c r="AP26" s="38"/>
      <c r="AQ26" s="38"/>
      <c r="AR26" s="41"/>
      <c r="BE26" s="379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79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9" t="s">
        <v>46</v>
      </c>
      <c r="M28" s="389"/>
      <c r="N28" s="389"/>
      <c r="O28" s="389"/>
      <c r="P28" s="389"/>
      <c r="Q28" s="38"/>
      <c r="R28" s="38"/>
      <c r="S28" s="38"/>
      <c r="T28" s="38"/>
      <c r="U28" s="38"/>
      <c r="V28" s="38"/>
      <c r="W28" s="389" t="s">
        <v>47</v>
      </c>
      <c r="X28" s="389"/>
      <c r="Y28" s="389"/>
      <c r="Z28" s="389"/>
      <c r="AA28" s="389"/>
      <c r="AB28" s="389"/>
      <c r="AC28" s="389"/>
      <c r="AD28" s="389"/>
      <c r="AE28" s="389"/>
      <c r="AF28" s="38"/>
      <c r="AG28" s="38"/>
      <c r="AH28" s="38"/>
      <c r="AI28" s="38"/>
      <c r="AJ28" s="38"/>
      <c r="AK28" s="389" t="s">
        <v>48</v>
      </c>
      <c r="AL28" s="389"/>
      <c r="AM28" s="389"/>
      <c r="AN28" s="389"/>
      <c r="AO28" s="389"/>
      <c r="AP28" s="38"/>
      <c r="AQ28" s="38"/>
      <c r="AR28" s="41"/>
      <c r="BE28" s="379"/>
    </row>
    <row r="29" spans="1:71" s="3" customFormat="1" ht="14.45" customHeight="1">
      <c r="B29" s="42"/>
      <c r="C29" s="43"/>
      <c r="D29" s="31" t="s">
        <v>49</v>
      </c>
      <c r="E29" s="43"/>
      <c r="F29" s="31" t="s">
        <v>50</v>
      </c>
      <c r="G29" s="43"/>
      <c r="H29" s="43"/>
      <c r="I29" s="43"/>
      <c r="J29" s="43"/>
      <c r="K29" s="43"/>
      <c r="L29" s="392">
        <v>0.21</v>
      </c>
      <c r="M29" s="391"/>
      <c r="N29" s="391"/>
      <c r="O29" s="391"/>
      <c r="P29" s="391"/>
      <c r="Q29" s="43"/>
      <c r="R29" s="43"/>
      <c r="S29" s="43"/>
      <c r="T29" s="43"/>
      <c r="U29" s="43"/>
      <c r="V29" s="43"/>
      <c r="W29" s="390">
        <f>ROUND(AZ54, 2)</f>
        <v>0</v>
      </c>
      <c r="X29" s="391"/>
      <c r="Y29" s="391"/>
      <c r="Z29" s="391"/>
      <c r="AA29" s="391"/>
      <c r="AB29" s="391"/>
      <c r="AC29" s="391"/>
      <c r="AD29" s="391"/>
      <c r="AE29" s="391"/>
      <c r="AF29" s="43"/>
      <c r="AG29" s="43"/>
      <c r="AH29" s="43"/>
      <c r="AI29" s="43"/>
      <c r="AJ29" s="43"/>
      <c r="AK29" s="390">
        <f>ROUND(AV54, 2)</f>
        <v>0</v>
      </c>
      <c r="AL29" s="391"/>
      <c r="AM29" s="391"/>
      <c r="AN29" s="391"/>
      <c r="AO29" s="391"/>
      <c r="AP29" s="43"/>
      <c r="AQ29" s="43"/>
      <c r="AR29" s="44"/>
      <c r="BE29" s="380"/>
    </row>
    <row r="30" spans="1:71" s="3" customFormat="1" ht="14.45" customHeight="1">
      <c r="B30" s="42"/>
      <c r="C30" s="43"/>
      <c r="D30" s="43"/>
      <c r="E30" s="43"/>
      <c r="F30" s="31" t="s">
        <v>51</v>
      </c>
      <c r="G30" s="43"/>
      <c r="H30" s="43"/>
      <c r="I30" s="43"/>
      <c r="J30" s="43"/>
      <c r="K30" s="43"/>
      <c r="L30" s="392">
        <v>0.15</v>
      </c>
      <c r="M30" s="391"/>
      <c r="N30" s="391"/>
      <c r="O30" s="391"/>
      <c r="P30" s="391"/>
      <c r="Q30" s="43"/>
      <c r="R30" s="43"/>
      <c r="S30" s="43"/>
      <c r="T30" s="43"/>
      <c r="U30" s="43"/>
      <c r="V30" s="43"/>
      <c r="W30" s="390">
        <f>ROUND(BA54, 2)</f>
        <v>0</v>
      </c>
      <c r="X30" s="391"/>
      <c r="Y30" s="391"/>
      <c r="Z30" s="391"/>
      <c r="AA30" s="391"/>
      <c r="AB30" s="391"/>
      <c r="AC30" s="391"/>
      <c r="AD30" s="391"/>
      <c r="AE30" s="391"/>
      <c r="AF30" s="43"/>
      <c r="AG30" s="43"/>
      <c r="AH30" s="43"/>
      <c r="AI30" s="43"/>
      <c r="AJ30" s="43"/>
      <c r="AK30" s="390">
        <f>ROUND(AW54, 2)</f>
        <v>0</v>
      </c>
      <c r="AL30" s="391"/>
      <c r="AM30" s="391"/>
      <c r="AN30" s="391"/>
      <c r="AO30" s="391"/>
      <c r="AP30" s="43"/>
      <c r="AQ30" s="43"/>
      <c r="AR30" s="44"/>
      <c r="BE30" s="380"/>
    </row>
    <row r="31" spans="1:71" s="3" customFormat="1" ht="14.45" hidden="1" customHeight="1">
      <c r="B31" s="42"/>
      <c r="C31" s="43"/>
      <c r="D31" s="43"/>
      <c r="E31" s="43"/>
      <c r="F31" s="31" t="s">
        <v>52</v>
      </c>
      <c r="G31" s="43"/>
      <c r="H31" s="43"/>
      <c r="I31" s="43"/>
      <c r="J31" s="43"/>
      <c r="K31" s="43"/>
      <c r="L31" s="392">
        <v>0.21</v>
      </c>
      <c r="M31" s="391"/>
      <c r="N31" s="391"/>
      <c r="O31" s="391"/>
      <c r="P31" s="391"/>
      <c r="Q31" s="43"/>
      <c r="R31" s="43"/>
      <c r="S31" s="43"/>
      <c r="T31" s="43"/>
      <c r="U31" s="43"/>
      <c r="V31" s="43"/>
      <c r="W31" s="390">
        <f>ROUND(BB54, 2)</f>
        <v>0</v>
      </c>
      <c r="X31" s="391"/>
      <c r="Y31" s="391"/>
      <c r="Z31" s="391"/>
      <c r="AA31" s="391"/>
      <c r="AB31" s="391"/>
      <c r="AC31" s="391"/>
      <c r="AD31" s="391"/>
      <c r="AE31" s="391"/>
      <c r="AF31" s="43"/>
      <c r="AG31" s="43"/>
      <c r="AH31" s="43"/>
      <c r="AI31" s="43"/>
      <c r="AJ31" s="43"/>
      <c r="AK31" s="390">
        <v>0</v>
      </c>
      <c r="AL31" s="391"/>
      <c r="AM31" s="391"/>
      <c r="AN31" s="391"/>
      <c r="AO31" s="391"/>
      <c r="AP31" s="43"/>
      <c r="AQ31" s="43"/>
      <c r="AR31" s="44"/>
      <c r="BE31" s="380"/>
    </row>
    <row r="32" spans="1:71" s="3" customFormat="1" ht="14.45" hidden="1" customHeight="1">
      <c r="B32" s="42"/>
      <c r="C32" s="43"/>
      <c r="D32" s="43"/>
      <c r="E32" s="43"/>
      <c r="F32" s="31" t="s">
        <v>53</v>
      </c>
      <c r="G32" s="43"/>
      <c r="H32" s="43"/>
      <c r="I32" s="43"/>
      <c r="J32" s="43"/>
      <c r="K32" s="43"/>
      <c r="L32" s="392">
        <v>0.15</v>
      </c>
      <c r="M32" s="391"/>
      <c r="N32" s="391"/>
      <c r="O32" s="391"/>
      <c r="P32" s="391"/>
      <c r="Q32" s="43"/>
      <c r="R32" s="43"/>
      <c r="S32" s="43"/>
      <c r="T32" s="43"/>
      <c r="U32" s="43"/>
      <c r="V32" s="43"/>
      <c r="W32" s="390">
        <f>ROUND(BC54, 2)</f>
        <v>0</v>
      </c>
      <c r="X32" s="391"/>
      <c r="Y32" s="391"/>
      <c r="Z32" s="391"/>
      <c r="AA32" s="391"/>
      <c r="AB32" s="391"/>
      <c r="AC32" s="391"/>
      <c r="AD32" s="391"/>
      <c r="AE32" s="391"/>
      <c r="AF32" s="43"/>
      <c r="AG32" s="43"/>
      <c r="AH32" s="43"/>
      <c r="AI32" s="43"/>
      <c r="AJ32" s="43"/>
      <c r="AK32" s="390">
        <v>0</v>
      </c>
      <c r="AL32" s="391"/>
      <c r="AM32" s="391"/>
      <c r="AN32" s="391"/>
      <c r="AO32" s="391"/>
      <c r="AP32" s="43"/>
      <c r="AQ32" s="43"/>
      <c r="AR32" s="44"/>
      <c r="BE32" s="380"/>
    </row>
    <row r="33" spans="1:57" s="3" customFormat="1" ht="14.45" hidden="1" customHeight="1">
      <c r="B33" s="42"/>
      <c r="C33" s="43"/>
      <c r="D33" s="43"/>
      <c r="E33" s="43"/>
      <c r="F33" s="31" t="s">
        <v>54</v>
      </c>
      <c r="G33" s="43"/>
      <c r="H33" s="43"/>
      <c r="I33" s="43"/>
      <c r="J33" s="43"/>
      <c r="K33" s="43"/>
      <c r="L33" s="392">
        <v>0</v>
      </c>
      <c r="M33" s="391"/>
      <c r="N33" s="391"/>
      <c r="O33" s="391"/>
      <c r="P33" s="391"/>
      <c r="Q33" s="43"/>
      <c r="R33" s="43"/>
      <c r="S33" s="43"/>
      <c r="T33" s="43"/>
      <c r="U33" s="43"/>
      <c r="V33" s="43"/>
      <c r="W33" s="390">
        <f>ROUND(BD54, 2)</f>
        <v>0</v>
      </c>
      <c r="X33" s="391"/>
      <c r="Y33" s="391"/>
      <c r="Z33" s="391"/>
      <c r="AA33" s="391"/>
      <c r="AB33" s="391"/>
      <c r="AC33" s="391"/>
      <c r="AD33" s="391"/>
      <c r="AE33" s="391"/>
      <c r="AF33" s="43"/>
      <c r="AG33" s="43"/>
      <c r="AH33" s="43"/>
      <c r="AI33" s="43"/>
      <c r="AJ33" s="43"/>
      <c r="AK33" s="390">
        <v>0</v>
      </c>
      <c r="AL33" s="391"/>
      <c r="AM33" s="391"/>
      <c r="AN33" s="391"/>
      <c r="AO33" s="391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55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56</v>
      </c>
      <c r="U35" s="47"/>
      <c r="V35" s="47"/>
      <c r="W35" s="47"/>
      <c r="X35" s="396" t="s">
        <v>57</v>
      </c>
      <c r="Y35" s="394"/>
      <c r="Z35" s="394"/>
      <c r="AA35" s="394"/>
      <c r="AB35" s="394"/>
      <c r="AC35" s="47"/>
      <c r="AD35" s="47"/>
      <c r="AE35" s="47"/>
      <c r="AF35" s="47"/>
      <c r="AG35" s="47"/>
      <c r="AH35" s="47"/>
      <c r="AI35" s="47"/>
      <c r="AJ35" s="47"/>
      <c r="AK35" s="393">
        <f>SUM(AK26:AK33)</f>
        <v>0</v>
      </c>
      <c r="AL35" s="394"/>
      <c r="AM35" s="394"/>
      <c r="AN35" s="394"/>
      <c r="AO35" s="395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58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23-07_WC_Chlumec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58" t="str">
        <f>K6</f>
        <v>Stavební úpravy objektu veřejné vybavenosti na p.č.st.176/3, k.ú. Chlumec nad Cidlinou</v>
      </c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22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ul.Jungmanova, Chlumec nad Cidlinou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24</v>
      </c>
      <c r="AJ47" s="38"/>
      <c r="AK47" s="38"/>
      <c r="AL47" s="38"/>
      <c r="AM47" s="360" t="str">
        <f>IF(AN8= "","",AN8)</f>
        <v>28. 7. 2023</v>
      </c>
      <c r="AN47" s="360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25.7" customHeight="1">
      <c r="A49" s="36"/>
      <c r="B49" s="37"/>
      <c r="C49" s="31" t="s">
        <v>26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Město Chlumec nad Cidlinou, Klicperovo náměstí 64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34</v>
      </c>
      <c r="AJ49" s="38"/>
      <c r="AK49" s="38"/>
      <c r="AL49" s="38"/>
      <c r="AM49" s="361" t="str">
        <f>IF(E17="","",E17)</f>
        <v>Ing. David Školník, Lovčice 76, 503 61 Lovčice</v>
      </c>
      <c r="AN49" s="362"/>
      <c r="AO49" s="362"/>
      <c r="AP49" s="362"/>
      <c r="AQ49" s="38"/>
      <c r="AR49" s="41"/>
      <c r="AS49" s="363" t="s">
        <v>59</v>
      </c>
      <c r="AT49" s="364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25.7" customHeight="1">
      <c r="A50" s="36"/>
      <c r="B50" s="37"/>
      <c r="C50" s="31" t="s">
        <v>32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39</v>
      </c>
      <c r="AJ50" s="38"/>
      <c r="AK50" s="38"/>
      <c r="AL50" s="38"/>
      <c r="AM50" s="361" t="str">
        <f>IF(E20="","",E20)</f>
        <v>Tomáš Vašek, Sněhurčina 710, 460 15 Liberec 15</v>
      </c>
      <c r="AN50" s="362"/>
      <c r="AO50" s="362"/>
      <c r="AP50" s="362"/>
      <c r="AQ50" s="38"/>
      <c r="AR50" s="41"/>
      <c r="AS50" s="365"/>
      <c r="AT50" s="366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67"/>
      <c r="AT51" s="368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69" t="s">
        <v>60</v>
      </c>
      <c r="D52" s="370"/>
      <c r="E52" s="370"/>
      <c r="F52" s="370"/>
      <c r="G52" s="370"/>
      <c r="H52" s="68"/>
      <c r="I52" s="372" t="s">
        <v>61</v>
      </c>
      <c r="J52" s="370"/>
      <c r="K52" s="370"/>
      <c r="L52" s="370"/>
      <c r="M52" s="370"/>
      <c r="N52" s="370"/>
      <c r="O52" s="370"/>
      <c r="P52" s="370"/>
      <c r="Q52" s="370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370"/>
      <c r="AC52" s="370"/>
      <c r="AD52" s="370"/>
      <c r="AE52" s="370"/>
      <c r="AF52" s="370"/>
      <c r="AG52" s="371" t="s">
        <v>62</v>
      </c>
      <c r="AH52" s="370"/>
      <c r="AI52" s="370"/>
      <c r="AJ52" s="370"/>
      <c r="AK52" s="370"/>
      <c r="AL52" s="370"/>
      <c r="AM52" s="370"/>
      <c r="AN52" s="372" t="s">
        <v>63</v>
      </c>
      <c r="AO52" s="370"/>
      <c r="AP52" s="370"/>
      <c r="AQ52" s="69" t="s">
        <v>64</v>
      </c>
      <c r="AR52" s="41"/>
      <c r="AS52" s="70" t="s">
        <v>65</v>
      </c>
      <c r="AT52" s="71" t="s">
        <v>66</v>
      </c>
      <c r="AU52" s="71" t="s">
        <v>67</v>
      </c>
      <c r="AV52" s="71" t="s">
        <v>68</v>
      </c>
      <c r="AW52" s="71" t="s">
        <v>69</v>
      </c>
      <c r="AX52" s="71" t="s">
        <v>70</v>
      </c>
      <c r="AY52" s="71" t="s">
        <v>71</v>
      </c>
      <c r="AZ52" s="71" t="s">
        <v>72</v>
      </c>
      <c r="BA52" s="71" t="s">
        <v>73</v>
      </c>
      <c r="BB52" s="71" t="s">
        <v>74</v>
      </c>
      <c r="BC52" s="71" t="s">
        <v>75</v>
      </c>
      <c r="BD52" s="72" t="s">
        <v>76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77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76">
        <f>ROUND(SUM(AG55:AG58),2)</f>
        <v>0</v>
      </c>
      <c r="AH54" s="376"/>
      <c r="AI54" s="376"/>
      <c r="AJ54" s="376"/>
      <c r="AK54" s="376"/>
      <c r="AL54" s="376"/>
      <c r="AM54" s="376"/>
      <c r="AN54" s="377">
        <f>SUM(AG54,AT54)</f>
        <v>0</v>
      </c>
      <c r="AO54" s="377"/>
      <c r="AP54" s="377"/>
      <c r="AQ54" s="80" t="s">
        <v>42</v>
      </c>
      <c r="AR54" s="81"/>
      <c r="AS54" s="82">
        <f>ROUND(SUM(AS55:AS58),2)</f>
        <v>0</v>
      </c>
      <c r="AT54" s="83">
        <f>ROUND(SUM(AV54:AW54),2)</f>
        <v>0</v>
      </c>
      <c r="AU54" s="84">
        <f>ROUND(SUM(AU55:AU58),5)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ROUND(SUM(AZ55:AZ58),2)</f>
        <v>0</v>
      </c>
      <c r="BA54" s="83">
        <f>ROUND(SUM(BA55:BA58),2)</f>
        <v>0</v>
      </c>
      <c r="BB54" s="83">
        <f>ROUND(SUM(BB55:BB58),2)</f>
        <v>0</v>
      </c>
      <c r="BC54" s="83">
        <f>ROUND(SUM(BC55:BC58),2)</f>
        <v>0</v>
      </c>
      <c r="BD54" s="85">
        <f>ROUND(SUM(BD55:BD58),2)</f>
        <v>0</v>
      </c>
      <c r="BS54" s="86" t="s">
        <v>78</v>
      </c>
      <c r="BT54" s="86" t="s">
        <v>79</v>
      </c>
      <c r="BU54" s="87" t="s">
        <v>80</v>
      </c>
      <c r="BV54" s="86" t="s">
        <v>81</v>
      </c>
      <c r="BW54" s="86" t="s">
        <v>5</v>
      </c>
      <c r="BX54" s="86" t="s">
        <v>82</v>
      </c>
      <c r="CL54" s="86" t="s">
        <v>19</v>
      </c>
    </row>
    <row r="55" spans="1:91" s="7" customFormat="1" ht="16.5" customHeight="1">
      <c r="A55" s="88" t="s">
        <v>83</v>
      </c>
      <c r="B55" s="89"/>
      <c r="C55" s="90"/>
      <c r="D55" s="373" t="s">
        <v>84</v>
      </c>
      <c r="E55" s="373"/>
      <c r="F55" s="373"/>
      <c r="G55" s="373"/>
      <c r="H55" s="373"/>
      <c r="I55" s="91"/>
      <c r="J55" s="373" t="s">
        <v>85</v>
      </c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4">
        <f>'01 - Stavební část'!J30</f>
        <v>0</v>
      </c>
      <c r="AH55" s="375"/>
      <c r="AI55" s="375"/>
      <c r="AJ55" s="375"/>
      <c r="AK55" s="375"/>
      <c r="AL55" s="375"/>
      <c r="AM55" s="375"/>
      <c r="AN55" s="374">
        <f>SUM(AG55,AT55)</f>
        <v>0</v>
      </c>
      <c r="AO55" s="375"/>
      <c r="AP55" s="375"/>
      <c r="AQ55" s="92" t="s">
        <v>86</v>
      </c>
      <c r="AR55" s="93"/>
      <c r="AS55" s="94">
        <v>0</v>
      </c>
      <c r="AT55" s="95">
        <f>ROUND(SUM(AV55:AW55),2)</f>
        <v>0</v>
      </c>
      <c r="AU55" s="96">
        <f>'01 - Stavební část'!P99</f>
        <v>0</v>
      </c>
      <c r="AV55" s="95">
        <f>'01 - Stavební část'!J33</f>
        <v>0</v>
      </c>
      <c r="AW55" s="95">
        <f>'01 - Stavební část'!J34</f>
        <v>0</v>
      </c>
      <c r="AX55" s="95">
        <f>'01 - Stavební část'!J35</f>
        <v>0</v>
      </c>
      <c r="AY55" s="95">
        <f>'01 - Stavební část'!J36</f>
        <v>0</v>
      </c>
      <c r="AZ55" s="95">
        <f>'01 - Stavební část'!F33</f>
        <v>0</v>
      </c>
      <c r="BA55" s="95">
        <f>'01 - Stavební část'!F34</f>
        <v>0</v>
      </c>
      <c r="BB55" s="95">
        <f>'01 - Stavební část'!F35</f>
        <v>0</v>
      </c>
      <c r="BC55" s="95">
        <f>'01 - Stavební část'!F36</f>
        <v>0</v>
      </c>
      <c r="BD55" s="97">
        <f>'01 - Stavební část'!F37</f>
        <v>0</v>
      </c>
      <c r="BT55" s="98" t="s">
        <v>87</v>
      </c>
      <c r="BV55" s="98" t="s">
        <v>81</v>
      </c>
      <c r="BW55" s="98" t="s">
        <v>88</v>
      </c>
      <c r="BX55" s="98" t="s">
        <v>5</v>
      </c>
      <c r="CL55" s="98" t="s">
        <v>19</v>
      </c>
      <c r="CM55" s="98" t="s">
        <v>89</v>
      </c>
    </row>
    <row r="56" spans="1:91" s="7" customFormat="1" ht="16.5" customHeight="1">
      <c r="A56" s="88" t="s">
        <v>83</v>
      </c>
      <c r="B56" s="89"/>
      <c r="C56" s="90"/>
      <c r="D56" s="373" t="s">
        <v>90</v>
      </c>
      <c r="E56" s="373"/>
      <c r="F56" s="373"/>
      <c r="G56" s="373"/>
      <c r="H56" s="373"/>
      <c r="I56" s="91"/>
      <c r="J56" s="373" t="s">
        <v>91</v>
      </c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4">
        <f>'02 - Zdravotně technické ...'!J30</f>
        <v>0</v>
      </c>
      <c r="AH56" s="375"/>
      <c r="AI56" s="375"/>
      <c r="AJ56" s="375"/>
      <c r="AK56" s="375"/>
      <c r="AL56" s="375"/>
      <c r="AM56" s="375"/>
      <c r="AN56" s="374">
        <f>SUM(AG56,AT56)</f>
        <v>0</v>
      </c>
      <c r="AO56" s="375"/>
      <c r="AP56" s="375"/>
      <c r="AQ56" s="92" t="s">
        <v>86</v>
      </c>
      <c r="AR56" s="93"/>
      <c r="AS56" s="94">
        <v>0</v>
      </c>
      <c r="AT56" s="95">
        <f>ROUND(SUM(AV56:AW56),2)</f>
        <v>0</v>
      </c>
      <c r="AU56" s="96">
        <f>'02 - Zdravotně technické ...'!P93</f>
        <v>0</v>
      </c>
      <c r="AV56" s="95">
        <f>'02 - Zdravotně technické ...'!J33</f>
        <v>0</v>
      </c>
      <c r="AW56" s="95">
        <f>'02 - Zdravotně technické ...'!J34</f>
        <v>0</v>
      </c>
      <c r="AX56" s="95">
        <f>'02 - Zdravotně technické ...'!J35</f>
        <v>0</v>
      </c>
      <c r="AY56" s="95">
        <f>'02 - Zdravotně technické ...'!J36</f>
        <v>0</v>
      </c>
      <c r="AZ56" s="95">
        <f>'02 - Zdravotně technické ...'!F33</f>
        <v>0</v>
      </c>
      <c r="BA56" s="95">
        <f>'02 - Zdravotně technické ...'!F34</f>
        <v>0</v>
      </c>
      <c r="BB56" s="95">
        <f>'02 - Zdravotně technické ...'!F35</f>
        <v>0</v>
      </c>
      <c r="BC56" s="95">
        <f>'02 - Zdravotně technické ...'!F36</f>
        <v>0</v>
      </c>
      <c r="BD56" s="97">
        <f>'02 - Zdravotně technické ...'!F37</f>
        <v>0</v>
      </c>
      <c r="BT56" s="98" t="s">
        <v>87</v>
      </c>
      <c r="BV56" s="98" t="s">
        <v>81</v>
      </c>
      <c r="BW56" s="98" t="s">
        <v>92</v>
      </c>
      <c r="BX56" s="98" t="s">
        <v>5</v>
      </c>
      <c r="CL56" s="98" t="s">
        <v>42</v>
      </c>
      <c r="CM56" s="98" t="s">
        <v>89</v>
      </c>
    </row>
    <row r="57" spans="1:91" s="7" customFormat="1" ht="16.5" customHeight="1">
      <c r="A57" s="88" t="s">
        <v>83</v>
      </c>
      <c r="B57" s="89"/>
      <c r="C57" s="90"/>
      <c r="D57" s="373" t="s">
        <v>93</v>
      </c>
      <c r="E57" s="373"/>
      <c r="F57" s="373"/>
      <c r="G57" s="373"/>
      <c r="H57" s="373"/>
      <c r="I57" s="91"/>
      <c r="J57" s="373" t="s">
        <v>94</v>
      </c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4">
        <f>'03 - Elektroinstalace'!J30</f>
        <v>0</v>
      </c>
      <c r="AH57" s="375"/>
      <c r="AI57" s="375"/>
      <c r="AJ57" s="375"/>
      <c r="AK57" s="375"/>
      <c r="AL57" s="375"/>
      <c r="AM57" s="375"/>
      <c r="AN57" s="374">
        <f>SUM(AG57,AT57)</f>
        <v>0</v>
      </c>
      <c r="AO57" s="375"/>
      <c r="AP57" s="375"/>
      <c r="AQ57" s="92" t="s">
        <v>86</v>
      </c>
      <c r="AR57" s="93"/>
      <c r="AS57" s="94">
        <v>0</v>
      </c>
      <c r="AT57" s="95">
        <f>ROUND(SUM(AV57:AW57),2)</f>
        <v>0</v>
      </c>
      <c r="AU57" s="96">
        <f>'03 - Elektroinstalace'!P84</f>
        <v>0</v>
      </c>
      <c r="AV57" s="95">
        <f>'03 - Elektroinstalace'!J33</f>
        <v>0</v>
      </c>
      <c r="AW57" s="95">
        <f>'03 - Elektroinstalace'!J34</f>
        <v>0</v>
      </c>
      <c r="AX57" s="95">
        <f>'03 - Elektroinstalace'!J35</f>
        <v>0</v>
      </c>
      <c r="AY57" s="95">
        <f>'03 - Elektroinstalace'!J36</f>
        <v>0</v>
      </c>
      <c r="AZ57" s="95">
        <f>'03 - Elektroinstalace'!F33</f>
        <v>0</v>
      </c>
      <c r="BA57" s="95">
        <f>'03 - Elektroinstalace'!F34</f>
        <v>0</v>
      </c>
      <c r="BB57" s="95">
        <f>'03 - Elektroinstalace'!F35</f>
        <v>0</v>
      </c>
      <c r="BC57" s="95">
        <f>'03 - Elektroinstalace'!F36</f>
        <v>0</v>
      </c>
      <c r="BD57" s="97">
        <f>'03 - Elektroinstalace'!F37</f>
        <v>0</v>
      </c>
      <c r="BT57" s="98" t="s">
        <v>87</v>
      </c>
      <c r="BV57" s="98" t="s">
        <v>81</v>
      </c>
      <c r="BW57" s="98" t="s">
        <v>95</v>
      </c>
      <c r="BX57" s="98" t="s">
        <v>5</v>
      </c>
      <c r="CL57" s="98" t="s">
        <v>42</v>
      </c>
      <c r="CM57" s="98" t="s">
        <v>89</v>
      </c>
    </row>
    <row r="58" spans="1:91" s="7" customFormat="1" ht="16.5" customHeight="1">
      <c r="A58" s="88" t="s">
        <v>83</v>
      </c>
      <c r="B58" s="89"/>
      <c r="C58" s="90"/>
      <c r="D58" s="373" t="s">
        <v>96</v>
      </c>
      <c r="E58" s="373"/>
      <c r="F58" s="373"/>
      <c r="G58" s="373"/>
      <c r="H58" s="373"/>
      <c r="I58" s="91"/>
      <c r="J58" s="373" t="s">
        <v>97</v>
      </c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4">
        <f>'VRN - Vedlejší a ostatní ...'!J30</f>
        <v>0</v>
      </c>
      <c r="AH58" s="375"/>
      <c r="AI58" s="375"/>
      <c r="AJ58" s="375"/>
      <c r="AK58" s="375"/>
      <c r="AL58" s="375"/>
      <c r="AM58" s="375"/>
      <c r="AN58" s="374">
        <f>SUM(AG58,AT58)</f>
        <v>0</v>
      </c>
      <c r="AO58" s="375"/>
      <c r="AP58" s="375"/>
      <c r="AQ58" s="92" t="s">
        <v>98</v>
      </c>
      <c r="AR58" s="93"/>
      <c r="AS58" s="99">
        <v>0</v>
      </c>
      <c r="AT58" s="100">
        <f>ROUND(SUM(AV58:AW58),2)</f>
        <v>0</v>
      </c>
      <c r="AU58" s="101">
        <f>'VRN - Vedlejší a ostatní ...'!P83</f>
        <v>0</v>
      </c>
      <c r="AV58" s="100">
        <f>'VRN - Vedlejší a ostatní ...'!J33</f>
        <v>0</v>
      </c>
      <c r="AW58" s="100">
        <f>'VRN - Vedlejší a ostatní ...'!J34</f>
        <v>0</v>
      </c>
      <c r="AX58" s="100">
        <f>'VRN - Vedlejší a ostatní ...'!J35</f>
        <v>0</v>
      </c>
      <c r="AY58" s="100">
        <f>'VRN - Vedlejší a ostatní ...'!J36</f>
        <v>0</v>
      </c>
      <c r="AZ58" s="100">
        <f>'VRN - Vedlejší a ostatní ...'!F33</f>
        <v>0</v>
      </c>
      <c r="BA58" s="100">
        <f>'VRN - Vedlejší a ostatní ...'!F34</f>
        <v>0</v>
      </c>
      <c r="BB58" s="100">
        <f>'VRN - Vedlejší a ostatní ...'!F35</f>
        <v>0</v>
      </c>
      <c r="BC58" s="100">
        <f>'VRN - Vedlejší a ostatní ...'!F36</f>
        <v>0</v>
      </c>
      <c r="BD58" s="102">
        <f>'VRN - Vedlejší a ostatní ...'!F37</f>
        <v>0</v>
      </c>
      <c r="BT58" s="98" t="s">
        <v>87</v>
      </c>
      <c r="BV58" s="98" t="s">
        <v>81</v>
      </c>
      <c r="BW58" s="98" t="s">
        <v>99</v>
      </c>
      <c r="BX58" s="98" t="s">
        <v>5</v>
      </c>
      <c r="CL58" s="98" t="s">
        <v>42</v>
      </c>
      <c r="CM58" s="98" t="s">
        <v>89</v>
      </c>
    </row>
    <row r="59" spans="1:91" s="2" customFormat="1" ht="30" customHeight="1">
      <c r="A59" s="36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4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  <row r="60" spans="1:91" s="2" customFormat="1" ht="6.95" customHeight="1">
      <c r="A60" s="36"/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41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</row>
  </sheetData>
  <sheetProtection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G54:AM54"/>
    <mergeCell ref="AN54:AP54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O45"/>
    <mergeCell ref="AM47:AN47"/>
    <mergeCell ref="AM49:AP49"/>
    <mergeCell ref="AS49:AT51"/>
    <mergeCell ref="AM50:AP50"/>
  </mergeCells>
  <hyperlinks>
    <hyperlink ref="A55" location="'01 - Stavební část'!C2" display="/"/>
    <hyperlink ref="A56" location="'02 - Zdravotně technické ...'!C2" display="/"/>
    <hyperlink ref="A57" location="'03 - Elektroinstalace'!C2" display="/"/>
    <hyperlink ref="A58" location="'VRN - Vedlejší a ostatní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837"/>
  <sheetViews>
    <sheetView showGridLines="0" tabSelected="1" topLeftCell="A733" workbookViewId="0">
      <selection activeCell="X691" sqref="X691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9" t="s">
        <v>88</v>
      </c>
      <c r="AZ2" s="103" t="s">
        <v>100</v>
      </c>
      <c r="BA2" s="103" t="s">
        <v>101</v>
      </c>
      <c r="BB2" s="103" t="s">
        <v>102</v>
      </c>
      <c r="BC2" s="103" t="s">
        <v>103</v>
      </c>
      <c r="BD2" s="103" t="s">
        <v>89</v>
      </c>
    </row>
    <row r="3" spans="1:5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89</v>
      </c>
      <c r="AZ3" s="103" t="s">
        <v>104</v>
      </c>
      <c r="BA3" s="103" t="s">
        <v>105</v>
      </c>
      <c r="BB3" s="103" t="s">
        <v>106</v>
      </c>
      <c r="BC3" s="103" t="s">
        <v>107</v>
      </c>
      <c r="BD3" s="103" t="s">
        <v>89</v>
      </c>
    </row>
    <row r="4" spans="1:56" s="1" customFormat="1" ht="24.95" customHeight="1">
      <c r="B4" s="22"/>
      <c r="D4" s="106" t="s">
        <v>108</v>
      </c>
      <c r="L4" s="22"/>
      <c r="M4" s="107" t="s">
        <v>10</v>
      </c>
      <c r="AT4" s="19" t="s">
        <v>4</v>
      </c>
      <c r="AZ4" s="103" t="s">
        <v>109</v>
      </c>
      <c r="BA4" s="103" t="s">
        <v>110</v>
      </c>
      <c r="BB4" s="103" t="s">
        <v>106</v>
      </c>
      <c r="BC4" s="103" t="s">
        <v>111</v>
      </c>
      <c r="BD4" s="103" t="s">
        <v>89</v>
      </c>
    </row>
    <row r="5" spans="1:56" s="1" customFormat="1" ht="6.95" customHeight="1">
      <c r="B5" s="22"/>
      <c r="L5" s="22"/>
      <c r="AZ5" s="103" t="s">
        <v>112</v>
      </c>
      <c r="BA5" s="103" t="s">
        <v>113</v>
      </c>
      <c r="BB5" s="103" t="s">
        <v>106</v>
      </c>
      <c r="BC5" s="103" t="s">
        <v>114</v>
      </c>
      <c r="BD5" s="103" t="s">
        <v>89</v>
      </c>
    </row>
    <row r="6" spans="1:56" s="1" customFormat="1" ht="12" customHeight="1">
      <c r="B6" s="22"/>
      <c r="D6" s="108" t="s">
        <v>16</v>
      </c>
      <c r="L6" s="22"/>
      <c r="AZ6" s="103" t="s">
        <v>115</v>
      </c>
      <c r="BA6" s="103" t="s">
        <v>116</v>
      </c>
      <c r="BB6" s="103" t="s">
        <v>102</v>
      </c>
      <c r="BC6" s="103" t="s">
        <v>117</v>
      </c>
      <c r="BD6" s="103" t="s">
        <v>89</v>
      </c>
    </row>
    <row r="7" spans="1:56" s="1" customFormat="1" ht="26.25" customHeight="1">
      <c r="B7" s="22"/>
      <c r="E7" s="398" t="str">
        <f>'Rekapitulace stavby'!K6</f>
        <v>Stavební úpravy objektu veřejné vybavenosti na p.č.st.176/3, k.ú. Chlumec nad Cidlinou</v>
      </c>
      <c r="F7" s="399"/>
      <c r="G7" s="399"/>
      <c r="H7" s="399"/>
      <c r="L7" s="22"/>
      <c r="AZ7" s="103" t="s">
        <v>118</v>
      </c>
      <c r="BA7" s="103" t="s">
        <v>119</v>
      </c>
      <c r="BB7" s="103" t="s">
        <v>106</v>
      </c>
      <c r="BC7" s="103" t="s">
        <v>111</v>
      </c>
      <c r="BD7" s="103" t="s">
        <v>89</v>
      </c>
    </row>
    <row r="8" spans="1:56" s="2" customFormat="1" ht="12" customHeight="1">
      <c r="A8" s="36"/>
      <c r="B8" s="41"/>
      <c r="C8" s="36"/>
      <c r="D8" s="108" t="s">
        <v>120</v>
      </c>
      <c r="E8" s="36"/>
      <c r="F8" s="36"/>
      <c r="G8" s="36"/>
      <c r="H8" s="36"/>
      <c r="I8" s="36"/>
      <c r="J8" s="36"/>
      <c r="K8" s="36"/>
      <c r="L8" s="109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Z8" s="103" t="s">
        <v>121</v>
      </c>
      <c r="BA8" s="103" t="s">
        <v>122</v>
      </c>
      <c r="BB8" s="103" t="s">
        <v>106</v>
      </c>
      <c r="BC8" s="103" t="s">
        <v>123</v>
      </c>
      <c r="BD8" s="103" t="s">
        <v>89</v>
      </c>
    </row>
    <row r="9" spans="1:56" s="2" customFormat="1" ht="16.5" customHeight="1">
      <c r="A9" s="36"/>
      <c r="B9" s="41"/>
      <c r="C9" s="36"/>
      <c r="D9" s="36"/>
      <c r="E9" s="400" t="s">
        <v>124</v>
      </c>
      <c r="F9" s="401"/>
      <c r="G9" s="401"/>
      <c r="H9" s="401"/>
      <c r="I9" s="36"/>
      <c r="J9" s="36"/>
      <c r="K9" s="36"/>
      <c r="L9" s="109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Z9" s="103" t="s">
        <v>125</v>
      </c>
      <c r="BA9" s="103" t="s">
        <v>126</v>
      </c>
      <c r="BB9" s="103" t="s">
        <v>102</v>
      </c>
      <c r="BC9" s="103" t="s">
        <v>127</v>
      </c>
      <c r="BD9" s="103" t="s">
        <v>89</v>
      </c>
    </row>
    <row r="10" spans="1:5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Z10" s="103" t="s">
        <v>128</v>
      </c>
      <c r="BA10" s="103" t="s">
        <v>129</v>
      </c>
      <c r="BB10" s="103" t="s">
        <v>106</v>
      </c>
      <c r="BC10" s="103" t="s">
        <v>130</v>
      </c>
      <c r="BD10" s="103" t="s">
        <v>89</v>
      </c>
    </row>
    <row r="11" spans="1:56" s="2" customFormat="1" ht="12" customHeight="1">
      <c r="A11" s="36"/>
      <c r="B11" s="41"/>
      <c r="C11" s="36"/>
      <c r="D11" s="108" t="s">
        <v>18</v>
      </c>
      <c r="E11" s="36"/>
      <c r="F11" s="110" t="s">
        <v>19</v>
      </c>
      <c r="G11" s="36"/>
      <c r="H11" s="36"/>
      <c r="I11" s="108" t="s">
        <v>20</v>
      </c>
      <c r="J11" s="110" t="s">
        <v>42</v>
      </c>
      <c r="K11" s="36"/>
      <c r="L11" s="109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Z11" s="103" t="s">
        <v>131</v>
      </c>
      <c r="BA11" s="103" t="s">
        <v>132</v>
      </c>
      <c r="BB11" s="103" t="s">
        <v>106</v>
      </c>
      <c r="BC11" s="103" t="s">
        <v>133</v>
      </c>
      <c r="BD11" s="103" t="s">
        <v>89</v>
      </c>
    </row>
    <row r="12" spans="1:56" s="2" customFormat="1" ht="12" customHeight="1">
      <c r="A12" s="36"/>
      <c r="B12" s="41"/>
      <c r="C12" s="36"/>
      <c r="D12" s="108" t="s">
        <v>22</v>
      </c>
      <c r="E12" s="36"/>
      <c r="F12" s="110" t="s">
        <v>23</v>
      </c>
      <c r="G12" s="36"/>
      <c r="H12" s="36"/>
      <c r="I12" s="108" t="s">
        <v>24</v>
      </c>
      <c r="J12" s="111" t="str">
        <f>'Rekapitulace stavby'!AN8</f>
        <v>28. 7. 2023</v>
      </c>
      <c r="K12" s="36"/>
      <c r="L12" s="109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Z12" s="103" t="s">
        <v>134</v>
      </c>
      <c r="BA12" s="103" t="s">
        <v>135</v>
      </c>
      <c r="BB12" s="103" t="s">
        <v>106</v>
      </c>
      <c r="BC12" s="103" t="s">
        <v>136</v>
      </c>
      <c r="BD12" s="103" t="s">
        <v>89</v>
      </c>
    </row>
    <row r="13" spans="1:5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9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Z13" s="103" t="s">
        <v>137</v>
      </c>
      <c r="BA13" s="103" t="s">
        <v>138</v>
      </c>
      <c r="BB13" s="103" t="s">
        <v>106</v>
      </c>
      <c r="BC13" s="103" t="s">
        <v>139</v>
      </c>
      <c r="BD13" s="103" t="s">
        <v>89</v>
      </c>
    </row>
    <row r="14" spans="1:56" s="2" customFormat="1" ht="12" customHeight="1">
      <c r="A14" s="36"/>
      <c r="B14" s="41"/>
      <c r="C14" s="36"/>
      <c r="D14" s="108" t="s">
        <v>26</v>
      </c>
      <c r="E14" s="36"/>
      <c r="F14" s="36"/>
      <c r="G14" s="36"/>
      <c r="H14" s="36"/>
      <c r="I14" s="108" t="s">
        <v>27</v>
      </c>
      <c r="J14" s="110" t="s">
        <v>28</v>
      </c>
      <c r="K14" s="36"/>
      <c r="L14" s="109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Z14" s="103" t="s">
        <v>140</v>
      </c>
      <c r="BA14" s="103" t="s">
        <v>141</v>
      </c>
      <c r="BB14" s="103" t="s">
        <v>106</v>
      </c>
      <c r="BC14" s="103" t="s">
        <v>142</v>
      </c>
      <c r="BD14" s="103" t="s">
        <v>89</v>
      </c>
    </row>
    <row r="15" spans="1:56" s="2" customFormat="1" ht="18" customHeight="1">
      <c r="A15" s="36"/>
      <c r="B15" s="41"/>
      <c r="C15" s="36"/>
      <c r="D15" s="36"/>
      <c r="E15" s="110" t="s">
        <v>29</v>
      </c>
      <c r="F15" s="36"/>
      <c r="G15" s="36"/>
      <c r="H15" s="36"/>
      <c r="I15" s="108" t="s">
        <v>30</v>
      </c>
      <c r="J15" s="110" t="s">
        <v>31</v>
      </c>
      <c r="K15" s="36"/>
      <c r="L15" s="109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Z15" s="103" t="s">
        <v>143</v>
      </c>
      <c r="BA15" s="103" t="s">
        <v>144</v>
      </c>
      <c r="BB15" s="103" t="s">
        <v>106</v>
      </c>
      <c r="BC15" s="103" t="s">
        <v>145</v>
      </c>
      <c r="BD15" s="103" t="s">
        <v>89</v>
      </c>
    </row>
    <row r="16" spans="1:5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9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Z16" s="103" t="s">
        <v>146</v>
      </c>
      <c r="BA16" s="103" t="s">
        <v>147</v>
      </c>
      <c r="BB16" s="103" t="s">
        <v>106</v>
      </c>
      <c r="BC16" s="103" t="s">
        <v>148</v>
      </c>
      <c r="BD16" s="103" t="s">
        <v>89</v>
      </c>
    </row>
    <row r="17" spans="1:56" s="2" customFormat="1" ht="12" customHeight="1">
      <c r="A17" s="36"/>
      <c r="B17" s="41"/>
      <c r="C17" s="36"/>
      <c r="D17" s="108" t="s">
        <v>32</v>
      </c>
      <c r="E17" s="36"/>
      <c r="F17" s="36"/>
      <c r="G17" s="36"/>
      <c r="H17" s="36"/>
      <c r="I17" s="108" t="s">
        <v>27</v>
      </c>
      <c r="J17" s="32" t="str">
        <f>'Rekapitulace stavby'!AN13</f>
        <v>Vyplň údaj</v>
      </c>
      <c r="K17" s="36"/>
      <c r="L17" s="109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Z17" s="103" t="s">
        <v>149</v>
      </c>
      <c r="BA17" s="103" t="s">
        <v>150</v>
      </c>
      <c r="BB17" s="103" t="s">
        <v>106</v>
      </c>
      <c r="BC17" s="103" t="s">
        <v>151</v>
      </c>
      <c r="BD17" s="103" t="s">
        <v>89</v>
      </c>
    </row>
    <row r="18" spans="1:56" s="2" customFormat="1" ht="18" customHeight="1">
      <c r="A18" s="36"/>
      <c r="B18" s="41"/>
      <c r="C18" s="36"/>
      <c r="D18" s="36"/>
      <c r="E18" s="402" t="str">
        <f>'Rekapitulace stavby'!E14</f>
        <v>Vyplň údaj</v>
      </c>
      <c r="F18" s="403"/>
      <c r="G18" s="403"/>
      <c r="H18" s="403"/>
      <c r="I18" s="108" t="s">
        <v>30</v>
      </c>
      <c r="J18" s="32" t="str">
        <f>'Rekapitulace stavby'!AN14</f>
        <v>Vyplň údaj</v>
      </c>
      <c r="K18" s="36"/>
      <c r="L18" s="109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Z18" s="103" t="s">
        <v>152</v>
      </c>
      <c r="BA18" s="103" t="s">
        <v>153</v>
      </c>
      <c r="BB18" s="103" t="s">
        <v>106</v>
      </c>
      <c r="BC18" s="103" t="s">
        <v>154</v>
      </c>
      <c r="BD18" s="103" t="s">
        <v>89</v>
      </c>
    </row>
    <row r="19" spans="1:56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9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Z19" s="103" t="s">
        <v>155</v>
      </c>
      <c r="BA19" s="103" t="s">
        <v>156</v>
      </c>
      <c r="BB19" s="103" t="s">
        <v>102</v>
      </c>
      <c r="BC19" s="103" t="s">
        <v>157</v>
      </c>
      <c r="BD19" s="103" t="s">
        <v>89</v>
      </c>
    </row>
    <row r="20" spans="1:56" s="2" customFormat="1" ht="12" customHeight="1">
      <c r="A20" s="36"/>
      <c r="B20" s="41"/>
      <c r="C20" s="36"/>
      <c r="D20" s="108" t="s">
        <v>34</v>
      </c>
      <c r="E20" s="36"/>
      <c r="F20" s="36"/>
      <c r="G20" s="36"/>
      <c r="H20" s="36"/>
      <c r="I20" s="108" t="s">
        <v>27</v>
      </c>
      <c r="J20" s="110" t="s">
        <v>35</v>
      </c>
      <c r="K20" s="36"/>
      <c r="L20" s="109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Z20" s="103" t="s">
        <v>158</v>
      </c>
      <c r="BA20" s="103" t="s">
        <v>159</v>
      </c>
      <c r="BB20" s="103" t="s">
        <v>160</v>
      </c>
      <c r="BC20" s="103" t="s">
        <v>161</v>
      </c>
      <c r="BD20" s="103" t="s">
        <v>89</v>
      </c>
    </row>
    <row r="21" spans="1:56" s="2" customFormat="1" ht="18" customHeight="1">
      <c r="A21" s="36"/>
      <c r="B21" s="41"/>
      <c r="C21" s="36"/>
      <c r="D21" s="36"/>
      <c r="E21" s="110" t="s">
        <v>36</v>
      </c>
      <c r="F21" s="36"/>
      <c r="G21" s="36"/>
      <c r="H21" s="36"/>
      <c r="I21" s="108" t="s">
        <v>30</v>
      </c>
      <c r="J21" s="110" t="s">
        <v>37</v>
      </c>
      <c r="K21" s="36"/>
      <c r="L21" s="109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Z21" s="103" t="s">
        <v>162</v>
      </c>
      <c r="BA21" s="103" t="s">
        <v>163</v>
      </c>
      <c r="BB21" s="103" t="s">
        <v>160</v>
      </c>
      <c r="BC21" s="103" t="s">
        <v>164</v>
      </c>
      <c r="BD21" s="103" t="s">
        <v>89</v>
      </c>
    </row>
    <row r="22" spans="1:56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9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Z22" s="103" t="s">
        <v>165</v>
      </c>
      <c r="BA22" s="103" t="s">
        <v>166</v>
      </c>
      <c r="BB22" s="103" t="s">
        <v>160</v>
      </c>
      <c r="BC22" s="103" t="s">
        <v>167</v>
      </c>
      <c r="BD22" s="103" t="s">
        <v>89</v>
      </c>
    </row>
    <row r="23" spans="1:56" s="2" customFormat="1" ht="12" customHeight="1">
      <c r="A23" s="36"/>
      <c r="B23" s="41"/>
      <c r="C23" s="36"/>
      <c r="D23" s="108" t="s">
        <v>39</v>
      </c>
      <c r="E23" s="36"/>
      <c r="F23" s="36"/>
      <c r="G23" s="36"/>
      <c r="H23" s="36"/>
      <c r="I23" s="108" t="s">
        <v>27</v>
      </c>
      <c r="J23" s="110" t="s">
        <v>40</v>
      </c>
      <c r="K23" s="36"/>
      <c r="L23" s="109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Z23" s="103" t="s">
        <v>168</v>
      </c>
      <c r="BA23" s="103" t="s">
        <v>169</v>
      </c>
      <c r="BB23" s="103" t="s">
        <v>106</v>
      </c>
      <c r="BC23" s="103" t="s">
        <v>170</v>
      </c>
      <c r="BD23" s="103" t="s">
        <v>89</v>
      </c>
    </row>
    <row r="24" spans="1:56" s="2" customFormat="1" ht="18" customHeight="1">
      <c r="A24" s="36"/>
      <c r="B24" s="41"/>
      <c r="C24" s="36"/>
      <c r="D24" s="36"/>
      <c r="E24" s="110" t="s">
        <v>41</v>
      </c>
      <c r="F24" s="36"/>
      <c r="G24" s="36"/>
      <c r="H24" s="36"/>
      <c r="I24" s="108" t="s">
        <v>30</v>
      </c>
      <c r="J24" s="110" t="s">
        <v>42</v>
      </c>
      <c r="K24" s="36"/>
      <c r="L24" s="109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Z24" s="103" t="s">
        <v>171</v>
      </c>
      <c r="BA24" s="103" t="s">
        <v>172</v>
      </c>
      <c r="BB24" s="103" t="s">
        <v>42</v>
      </c>
      <c r="BC24" s="103" t="s">
        <v>173</v>
      </c>
      <c r="BD24" s="103" t="s">
        <v>89</v>
      </c>
    </row>
    <row r="25" spans="1:56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9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Z25" s="103" t="s">
        <v>174</v>
      </c>
      <c r="BA25" s="103" t="s">
        <v>175</v>
      </c>
      <c r="BB25" s="103" t="s">
        <v>160</v>
      </c>
      <c r="BC25" s="103" t="s">
        <v>176</v>
      </c>
      <c r="BD25" s="103" t="s">
        <v>89</v>
      </c>
    </row>
    <row r="26" spans="1:56" s="2" customFormat="1" ht="12" customHeight="1">
      <c r="A26" s="36"/>
      <c r="B26" s="41"/>
      <c r="C26" s="36"/>
      <c r="D26" s="108" t="s">
        <v>43</v>
      </c>
      <c r="E26" s="36"/>
      <c r="F26" s="36"/>
      <c r="G26" s="36"/>
      <c r="H26" s="36"/>
      <c r="I26" s="36"/>
      <c r="J26" s="36"/>
      <c r="K26" s="36"/>
      <c r="L26" s="109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Z26" s="103" t="s">
        <v>177</v>
      </c>
      <c r="BA26" s="103" t="s">
        <v>178</v>
      </c>
      <c r="BB26" s="103" t="s">
        <v>160</v>
      </c>
      <c r="BC26" s="103" t="s">
        <v>179</v>
      </c>
      <c r="BD26" s="103" t="s">
        <v>89</v>
      </c>
    </row>
    <row r="27" spans="1:56" s="8" customFormat="1" ht="16.5" customHeight="1">
      <c r="A27" s="112"/>
      <c r="B27" s="113"/>
      <c r="C27" s="112"/>
      <c r="D27" s="112"/>
      <c r="E27" s="404" t="s">
        <v>42</v>
      </c>
      <c r="F27" s="404"/>
      <c r="G27" s="404"/>
      <c r="H27" s="404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Z27" s="115" t="s">
        <v>180</v>
      </c>
      <c r="BA27" s="115" t="s">
        <v>181</v>
      </c>
      <c r="BB27" s="115" t="s">
        <v>160</v>
      </c>
      <c r="BC27" s="115" t="s">
        <v>182</v>
      </c>
      <c r="BD27" s="115" t="s">
        <v>89</v>
      </c>
    </row>
    <row r="28" spans="1:56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9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Z28" s="103" t="s">
        <v>183</v>
      </c>
      <c r="BA28" s="103" t="s">
        <v>184</v>
      </c>
      <c r="BB28" s="103" t="s">
        <v>160</v>
      </c>
      <c r="BC28" s="103" t="s">
        <v>185</v>
      </c>
      <c r="BD28" s="103" t="s">
        <v>89</v>
      </c>
    </row>
    <row r="29" spans="1:56" s="2" customFormat="1" ht="6.95" customHeight="1">
      <c r="A29" s="36"/>
      <c r="B29" s="41"/>
      <c r="C29" s="36"/>
      <c r="D29" s="116"/>
      <c r="E29" s="116"/>
      <c r="F29" s="116"/>
      <c r="G29" s="116"/>
      <c r="H29" s="116"/>
      <c r="I29" s="116"/>
      <c r="J29" s="116"/>
      <c r="K29" s="116"/>
      <c r="L29" s="10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Z29" s="103" t="s">
        <v>186</v>
      </c>
      <c r="BA29" s="103" t="s">
        <v>187</v>
      </c>
      <c r="BB29" s="103" t="s">
        <v>106</v>
      </c>
      <c r="BC29" s="103" t="s">
        <v>188</v>
      </c>
      <c r="BD29" s="103" t="s">
        <v>89</v>
      </c>
    </row>
    <row r="30" spans="1:56" s="2" customFormat="1" ht="25.35" customHeight="1">
      <c r="A30" s="36"/>
      <c r="B30" s="41"/>
      <c r="C30" s="36"/>
      <c r="D30" s="117" t="s">
        <v>45</v>
      </c>
      <c r="E30" s="36"/>
      <c r="F30" s="36"/>
      <c r="G30" s="36"/>
      <c r="H30" s="36"/>
      <c r="I30" s="36"/>
      <c r="J30" s="118">
        <f>ROUND(J99, 2)</f>
        <v>0</v>
      </c>
      <c r="K30" s="36"/>
      <c r="L30" s="109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Z30" s="103" t="s">
        <v>189</v>
      </c>
      <c r="BA30" s="103" t="s">
        <v>190</v>
      </c>
      <c r="BB30" s="103" t="s">
        <v>160</v>
      </c>
      <c r="BC30" s="103" t="s">
        <v>191</v>
      </c>
      <c r="BD30" s="103" t="s">
        <v>89</v>
      </c>
    </row>
    <row r="31" spans="1:56" s="2" customFormat="1" ht="6.95" customHeight="1">
      <c r="A31" s="36"/>
      <c r="B31" s="41"/>
      <c r="C31" s="36"/>
      <c r="D31" s="116"/>
      <c r="E31" s="116"/>
      <c r="F31" s="116"/>
      <c r="G31" s="116"/>
      <c r="H31" s="116"/>
      <c r="I31" s="116"/>
      <c r="J31" s="116"/>
      <c r="K31" s="116"/>
      <c r="L31" s="10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Z31" s="103" t="s">
        <v>192</v>
      </c>
      <c r="BA31" s="103" t="s">
        <v>193</v>
      </c>
      <c r="BB31" s="103" t="s">
        <v>194</v>
      </c>
      <c r="BC31" s="103" t="s">
        <v>195</v>
      </c>
      <c r="BD31" s="103" t="s">
        <v>89</v>
      </c>
    </row>
    <row r="32" spans="1:56" s="2" customFormat="1" ht="14.45" customHeight="1">
      <c r="A32" s="36"/>
      <c r="B32" s="41"/>
      <c r="C32" s="36"/>
      <c r="D32" s="36"/>
      <c r="E32" s="36"/>
      <c r="F32" s="119" t="s">
        <v>47</v>
      </c>
      <c r="G32" s="36"/>
      <c r="H32" s="36"/>
      <c r="I32" s="119" t="s">
        <v>46</v>
      </c>
      <c r="J32" s="119" t="s">
        <v>48</v>
      </c>
      <c r="K32" s="36"/>
      <c r="L32" s="109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0" t="s">
        <v>49</v>
      </c>
      <c r="E33" s="108" t="s">
        <v>50</v>
      </c>
      <c r="F33" s="121">
        <f>ROUND((SUM(BE99:BE836)),  2)</f>
        <v>0</v>
      </c>
      <c r="G33" s="36"/>
      <c r="H33" s="36"/>
      <c r="I33" s="122">
        <v>0.21</v>
      </c>
      <c r="J33" s="121">
        <f>ROUND(((SUM(BE99:BE836))*I33),  2)</f>
        <v>0</v>
      </c>
      <c r="K33" s="36"/>
      <c r="L33" s="10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8" t="s">
        <v>51</v>
      </c>
      <c r="F34" s="121">
        <f>ROUND((SUM(BF99:BF836)),  2)</f>
        <v>0</v>
      </c>
      <c r="G34" s="36"/>
      <c r="H34" s="36"/>
      <c r="I34" s="122">
        <v>0.15</v>
      </c>
      <c r="J34" s="121">
        <f>ROUND(((SUM(BF99:BF836))*I34),  2)</f>
        <v>0</v>
      </c>
      <c r="K34" s="36"/>
      <c r="L34" s="109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8" t="s">
        <v>52</v>
      </c>
      <c r="F35" s="121">
        <f>ROUND((SUM(BG99:BG836)),  2)</f>
        <v>0</v>
      </c>
      <c r="G35" s="36"/>
      <c r="H35" s="36"/>
      <c r="I35" s="122">
        <v>0.21</v>
      </c>
      <c r="J35" s="121">
        <f>0</f>
        <v>0</v>
      </c>
      <c r="K35" s="36"/>
      <c r="L35" s="109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8" t="s">
        <v>53</v>
      </c>
      <c r="F36" s="121">
        <f>ROUND((SUM(BH99:BH836)),  2)</f>
        <v>0</v>
      </c>
      <c r="G36" s="36"/>
      <c r="H36" s="36"/>
      <c r="I36" s="122">
        <v>0.15</v>
      </c>
      <c r="J36" s="121">
        <f>0</f>
        <v>0</v>
      </c>
      <c r="K36" s="36"/>
      <c r="L36" s="109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8" t="s">
        <v>54</v>
      </c>
      <c r="F37" s="121">
        <f>ROUND((SUM(BI99:BI836)),  2)</f>
        <v>0</v>
      </c>
      <c r="G37" s="36"/>
      <c r="H37" s="36"/>
      <c r="I37" s="122">
        <v>0</v>
      </c>
      <c r="J37" s="121">
        <f>0</f>
        <v>0</v>
      </c>
      <c r="K37" s="36"/>
      <c r="L37" s="109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9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3"/>
      <c r="D39" s="124" t="s">
        <v>55</v>
      </c>
      <c r="E39" s="125"/>
      <c r="F39" s="125"/>
      <c r="G39" s="126" t="s">
        <v>56</v>
      </c>
      <c r="H39" s="127" t="s">
        <v>57</v>
      </c>
      <c r="I39" s="125"/>
      <c r="J39" s="128">
        <f>SUM(J30:J37)</f>
        <v>0</v>
      </c>
      <c r="K39" s="129"/>
      <c r="L39" s="109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09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09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196</v>
      </c>
      <c r="D45" s="38"/>
      <c r="E45" s="38"/>
      <c r="F45" s="38"/>
      <c r="G45" s="38"/>
      <c r="H45" s="38"/>
      <c r="I45" s="38"/>
      <c r="J45" s="38"/>
      <c r="K45" s="38"/>
      <c r="L45" s="109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9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9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405" t="str">
        <f>E7</f>
        <v>Stavební úpravy objektu veřejné vybavenosti na p.č.st.176/3, k.ú. Chlumec nad Cidlinou</v>
      </c>
      <c r="F48" s="406"/>
      <c r="G48" s="406"/>
      <c r="H48" s="406"/>
      <c r="I48" s="38"/>
      <c r="J48" s="38"/>
      <c r="K48" s="38"/>
      <c r="L48" s="109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120</v>
      </c>
      <c r="D49" s="38"/>
      <c r="E49" s="38"/>
      <c r="F49" s="38"/>
      <c r="G49" s="38"/>
      <c r="H49" s="38"/>
      <c r="I49" s="38"/>
      <c r="J49" s="38"/>
      <c r="K49" s="38"/>
      <c r="L49" s="109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8" t="str">
        <f>E9</f>
        <v>01 - Stavební část</v>
      </c>
      <c r="F50" s="407"/>
      <c r="G50" s="407"/>
      <c r="H50" s="407"/>
      <c r="I50" s="38"/>
      <c r="J50" s="38"/>
      <c r="K50" s="38"/>
      <c r="L50" s="109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9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22</v>
      </c>
      <c r="D52" s="38"/>
      <c r="E52" s="38"/>
      <c r="F52" s="29" t="str">
        <f>F12</f>
        <v>ul.Jungmanova, Chlumec nad Cidlinou</v>
      </c>
      <c r="G52" s="38"/>
      <c r="H52" s="38"/>
      <c r="I52" s="31" t="s">
        <v>24</v>
      </c>
      <c r="J52" s="61" t="str">
        <f>IF(J12="","",J12)</f>
        <v>28. 7. 2023</v>
      </c>
      <c r="K52" s="38"/>
      <c r="L52" s="109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9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26</v>
      </c>
      <c r="D54" s="38"/>
      <c r="E54" s="38"/>
      <c r="F54" s="29" t="str">
        <f>E15</f>
        <v>Město Chlumec nad Cidlinou, Klicperovo náměstí 64</v>
      </c>
      <c r="G54" s="38"/>
      <c r="H54" s="38"/>
      <c r="I54" s="31" t="s">
        <v>34</v>
      </c>
      <c r="J54" s="34" t="str">
        <f>E21</f>
        <v>Ing. David Školník, Lovčice 76, 503 61 Lovčice</v>
      </c>
      <c r="K54" s="38"/>
      <c r="L54" s="109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40.15" customHeight="1">
      <c r="A55" s="36"/>
      <c r="B55" s="37"/>
      <c r="C55" s="31" t="s">
        <v>32</v>
      </c>
      <c r="D55" s="38"/>
      <c r="E55" s="38"/>
      <c r="F55" s="29" t="str">
        <f>IF(E18="","",E18)</f>
        <v>Vyplň údaj</v>
      </c>
      <c r="G55" s="38"/>
      <c r="H55" s="38"/>
      <c r="I55" s="31" t="s">
        <v>39</v>
      </c>
      <c r="J55" s="34" t="str">
        <f>E24</f>
        <v>Tomáš Vašek, Sněhurčina 710, 460 15 Liberec 15</v>
      </c>
      <c r="K55" s="38"/>
      <c r="L55" s="109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9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4" t="s">
        <v>197</v>
      </c>
      <c r="D57" s="135"/>
      <c r="E57" s="135"/>
      <c r="F57" s="135"/>
      <c r="G57" s="135"/>
      <c r="H57" s="135"/>
      <c r="I57" s="135"/>
      <c r="J57" s="136" t="s">
        <v>198</v>
      </c>
      <c r="K57" s="135"/>
      <c r="L57" s="109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9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7" t="s">
        <v>77</v>
      </c>
      <c r="D59" s="38"/>
      <c r="E59" s="38"/>
      <c r="F59" s="38"/>
      <c r="G59" s="38"/>
      <c r="H59" s="38"/>
      <c r="I59" s="38"/>
      <c r="J59" s="79">
        <f>J99</f>
        <v>0</v>
      </c>
      <c r="K59" s="38"/>
      <c r="L59" s="109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199</v>
      </c>
    </row>
    <row r="60" spans="1:47" s="9" customFormat="1" ht="24.95" customHeight="1">
      <c r="B60" s="138"/>
      <c r="C60" s="139"/>
      <c r="D60" s="140" t="s">
        <v>200</v>
      </c>
      <c r="E60" s="141"/>
      <c r="F60" s="141"/>
      <c r="G60" s="141"/>
      <c r="H60" s="141"/>
      <c r="I60" s="141"/>
      <c r="J60" s="142">
        <f>J100</f>
        <v>0</v>
      </c>
      <c r="K60" s="139"/>
      <c r="L60" s="143"/>
    </row>
    <row r="61" spans="1:47" s="10" customFormat="1" ht="19.899999999999999" customHeight="1">
      <c r="B61" s="144"/>
      <c r="C61" s="145"/>
      <c r="D61" s="146" t="s">
        <v>201</v>
      </c>
      <c r="E61" s="147"/>
      <c r="F61" s="147"/>
      <c r="G61" s="147"/>
      <c r="H61" s="147"/>
      <c r="I61" s="147"/>
      <c r="J61" s="148">
        <f>J101</f>
        <v>0</v>
      </c>
      <c r="K61" s="145"/>
      <c r="L61" s="149"/>
    </row>
    <row r="62" spans="1:47" s="10" customFormat="1" ht="19.899999999999999" customHeight="1">
      <c r="B62" s="144"/>
      <c r="C62" s="145"/>
      <c r="D62" s="146" t="s">
        <v>202</v>
      </c>
      <c r="E62" s="147"/>
      <c r="F62" s="147"/>
      <c r="G62" s="147"/>
      <c r="H62" s="147"/>
      <c r="I62" s="147"/>
      <c r="J62" s="148">
        <f>J127</f>
        <v>0</v>
      </c>
      <c r="K62" s="145"/>
      <c r="L62" s="149"/>
    </row>
    <row r="63" spans="1:47" s="10" customFormat="1" ht="19.899999999999999" customHeight="1">
      <c r="B63" s="144"/>
      <c r="C63" s="145"/>
      <c r="D63" s="146" t="s">
        <v>203</v>
      </c>
      <c r="E63" s="147"/>
      <c r="F63" s="147"/>
      <c r="G63" s="147"/>
      <c r="H63" s="147"/>
      <c r="I63" s="147"/>
      <c r="J63" s="148">
        <f>J144</f>
        <v>0</v>
      </c>
      <c r="K63" s="145"/>
      <c r="L63" s="149"/>
    </row>
    <row r="64" spans="1:47" s="10" customFormat="1" ht="19.899999999999999" customHeight="1">
      <c r="B64" s="144"/>
      <c r="C64" s="145"/>
      <c r="D64" s="146" t="s">
        <v>204</v>
      </c>
      <c r="E64" s="147"/>
      <c r="F64" s="147"/>
      <c r="G64" s="147"/>
      <c r="H64" s="147"/>
      <c r="I64" s="147"/>
      <c r="J64" s="148">
        <f>J204</f>
        <v>0</v>
      </c>
      <c r="K64" s="145"/>
      <c r="L64" s="149"/>
    </row>
    <row r="65" spans="1:31" s="10" customFormat="1" ht="19.899999999999999" customHeight="1">
      <c r="B65" s="144"/>
      <c r="C65" s="145"/>
      <c r="D65" s="146" t="s">
        <v>205</v>
      </c>
      <c r="E65" s="147"/>
      <c r="F65" s="147"/>
      <c r="G65" s="147"/>
      <c r="H65" s="147"/>
      <c r="I65" s="147"/>
      <c r="J65" s="148">
        <f>J217</f>
        <v>0</v>
      </c>
      <c r="K65" s="145"/>
      <c r="L65" s="149"/>
    </row>
    <row r="66" spans="1:31" s="10" customFormat="1" ht="19.899999999999999" customHeight="1">
      <c r="B66" s="144"/>
      <c r="C66" s="145"/>
      <c r="D66" s="146" t="s">
        <v>206</v>
      </c>
      <c r="E66" s="147"/>
      <c r="F66" s="147"/>
      <c r="G66" s="147"/>
      <c r="H66" s="147"/>
      <c r="I66" s="147"/>
      <c r="J66" s="148">
        <f>J408</f>
        <v>0</v>
      </c>
      <c r="K66" s="145"/>
      <c r="L66" s="149"/>
    </row>
    <row r="67" spans="1:31" s="10" customFormat="1" ht="19.899999999999999" customHeight="1">
      <c r="B67" s="144"/>
      <c r="C67" s="145"/>
      <c r="D67" s="146" t="s">
        <v>207</v>
      </c>
      <c r="E67" s="147"/>
      <c r="F67" s="147"/>
      <c r="G67" s="147"/>
      <c r="H67" s="147"/>
      <c r="I67" s="147"/>
      <c r="J67" s="148">
        <f>J547</f>
        <v>0</v>
      </c>
      <c r="K67" s="145"/>
      <c r="L67" s="149"/>
    </row>
    <row r="68" spans="1:31" s="10" customFormat="1" ht="19.899999999999999" customHeight="1">
      <c r="B68" s="144"/>
      <c r="C68" s="145"/>
      <c r="D68" s="146" t="s">
        <v>208</v>
      </c>
      <c r="E68" s="147"/>
      <c r="F68" s="147"/>
      <c r="G68" s="147"/>
      <c r="H68" s="147"/>
      <c r="I68" s="147"/>
      <c r="J68" s="148">
        <f>J593</f>
        <v>0</v>
      </c>
      <c r="K68" s="145"/>
      <c r="L68" s="149"/>
    </row>
    <row r="69" spans="1:31" s="9" customFormat="1" ht="24.95" customHeight="1">
      <c r="B69" s="138"/>
      <c r="C69" s="139"/>
      <c r="D69" s="140" t="s">
        <v>209</v>
      </c>
      <c r="E69" s="141"/>
      <c r="F69" s="141"/>
      <c r="G69" s="141"/>
      <c r="H69" s="141"/>
      <c r="I69" s="141"/>
      <c r="J69" s="142">
        <f>J596</f>
        <v>0</v>
      </c>
      <c r="K69" s="139"/>
      <c r="L69" s="143"/>
    </row>
    <row r="70" spans="1:31" s="10" customFormat="1" ht="19.899999999999999" customHeight="1">
      <c r="B70" s="144"/>
      <c r="C70" s="145"/>
      <c r="D70" s="146" t="s">
        <v>210</v>
      </c>
      <c r="E70" s="147"/>
      <c r="F70" s="147"/>
      <c r="G70" s="147"/>
      <c r="H70" s="147"/>
      <c r="I70" s="147"/>
      <c r="J70" s="148">
        <f>J597</f>
        <v>0</v>
      </c>
      <c r="K70" s="145"/>
      <c r="L70" s="149"/>
    </row>
    <row r="71" spans="1:31" s="10" customFormat="1" ht="19.899999999999999" customHeight="1">
      <c r="B71" s="144"/>
      <c r="C71" s="145"/>
      <c r="D71" s="146" t="s">
        <v>211</v>
      </c>
      <c r="E71" s="147"/>
      <c r="F71" s="147"/>
      <c r="G71" s="147"/>
      <c r="H71" s="147"/>
      <c r="I71" s="147"/>
      <c r="J71" s="148">
        <f>J621</f>
        <v>0</v>
      </c>
      <c r="K71" s="145"/>
      <c r="L71" s="149"/>
    </row>
    <row r="72" spans="1:31" s="10" customFormat="1" ht="19.899999999999999" customHeight="1">
      <c r="B72" s="144"/>
      <c r="C72" s="145"/>
      <c r="D72" s="146" t="s">
        <v>212</v>
      </c>
      <c r="E72" s="147"/>
      <c r="F72" s="147"/>
      <c r="G72" s="147"/>
      <c r="H72" s="147"/>
      <c r="I72" s="147"/>
      <c r="J72" s="148">
        <f>J625</f>
        <v>0</v>
      </c>
      <c r="K72" s="145"/>
      <c r="L72" s="149"/>
    </row>
    <row r="73" spans="1:31" s="10" customFormat="1" ht="19.899999999999999" customHeight="1">
      <c r="B73" s="144"/>
      <c r="C73" s="145"/>
      <c r="D73" s="146" t="s">
        <v>213</v>
      </c>
      <c r="E73" s="147"/>
      <c r="F73" s="147"/>
      <c r="G73" s="147"/>
      <c r="H73" s="147"/>
      <c r="I73" s="147"/>
      <c r="J73" s="148">
        <f>J640</f>
        <v>0</v>
      </c>
      <c r="K73" s="145"/>
      <c r="L73" s="149"/>
    </row>
    <row r="74" spans="1:31" s="10" customFormat="1" ht="19.899999999999999" customHeight="1">
      <c r="B74" s="144"/>
      <c r="C74" s="145"/>
      <c r="D74" s="146" t="s">
        <v>214</v>
      </c>
      <c r="E74" s="147"/>
      <c r="F74" s="147"/>
      <c r="G74" s="147"/>
      <c r="H74" s="147"/>
      <c r="I74" s="147"/>
      <c r="J74" s="148">
        <f>J647</f>
        <v>0</v>
      </c>
      <c r="K74" s="145"/>
      <c r="L74" s="149"/>
    </row>
    <row r="75" spans="1:31" s="10" customFormat="1" ht="19.899999999999999" customHeight="1">
      <c r="B75" s="144"/>
      <c r="C75" s="145"/>
      <c r="D75" s="146" t="s">
        <v>215</v>
      </c>
      <c r="E75" s="147"/>
      <c r="F75" s="147"/>
      <c r="G75" s="147"/>
      <c r="H75" s="147"/>
      <c r="I75" s="147"/>
      <c r="J75" s="148">
        <f>J683</f>
        <v>0</v>
      </c>
      <c r="K75" s="145"/>
      <c r="L75" s="149"/>
    </row>
    <row r="76" spans="1:31" s="10" customFormat="1" ht="19.899999999999999" customHeight="1">
      <c r="B76" s="144"/>
      <c r="C76" s="145"/>
      <c r="D76" s="146" t="s">
        <v>216</v>
      </c>
      <c r="E76" s="147"/>
      <c r="F76" s="147"/>
      <c r="G76" s="147"/>
      <c r="H76" s="147"/>
      <c r="I76" s="147"/>
      <c r="J76" s="148">
        <f>J687</f>
        <v>0</v>
      </c>
      <c r="K76" s="145"/>
      <c r="L76" s="149"/>
    </row>
    <row r="77" spans="1:31" s="10" customFormat="1" ht="19.899999999999999" customHeight="1">
      <c r="B77" s="144"/>
      <c r="C77" s="145"/>
      <c r="D77" s="146" t="s">
        <v>217</v>
      </c>
      <c r="E77" s="147"/>
      <c r="F77" s="147"/>
      <c r="G77" s="147"/>
      <c r="H77" s="147"/>
      <c r="I77" s="147"/>
      <c r="J77" s="148">
        <f>J720</f>
        <v>0</v>
      </c>
      <c r="K77" s="145"/>
      <c r="L77" s="149"/>
    </row>
    <row r="78" spans="1:31" s="10" customFormat="1" ht="19.899999999999999" customHeight="1">
      <c r="B78" s="144"/>
      <c r="C78" s="145"/>
      <c r="D78" s="146" t="s">
        <v>218</v>
      </c>
      <c r="E78" s="147"/>
      <c r="F78" s="147"/>
      <c r="G78" s="147"/>
      <c r="H78" s="147"/>
      <c r="I78" s="147"/>
      <c r="J78" s="148">
        <f>J777</f>
        <v>0</v>
      </c>
      <c r="K78" s="145"/>
      <c r="L78" s="149"/>
    </row>
    <row r="79" spans="1:31" s="10" customFormat="1" ht="19.899999999999999" customHeight="1">
      <c r="B79" s="144"/>
      <c r="C79" s="145"/>
      <c r="D79" s="146" t="s">
        <v>219</v>
      </c>
      <c r="E79" s="147"/>
      <c r="F79" s="147"/>
      <c r="G79" s="147"/>
      <c r="H79" s="147"/>
      <c r="I79" s="147"/>
      <c r="J79" s="148">
        <f>J826</f>
        <v>0</v>
      </c>
      <c r="K79" s="145"/>
      <c r="L79" s="149"/>
    </row>
    <row r="80" spans="1:31" s="2" customFormat="1" ht="21.7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9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31" s="2" customFormat="1" ht="6.95" customHeight="1">
      <c r="A81" s="36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109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5" spans="1:31" s="2" customFormat="1" ht="6.95" customHeight="1">
      <c r="A85" s="36"/>
      <c r="B85" s="51"/>
      <c r="C85" s="52"/>
      <c r="D85" s="52"/>
      <c r="E85" s="52"/>
      <c r="F85" s="52"/>
      <c r="G85" s="52"/>
      <c r="H85" s="52"/>
      <c r="I85" s="52"/>
      <c r="J85" s="52"/>
      <c r="K85" s="52"/>
      <c r="L85" s="109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2" customFormat="1" ht="24.95" customHeight="1">
      <c r="A86" s="36"/>
      <c r="B86" s="37"/>
      <c r="C86" s="25" t="s">
        <v>220</v>
      </c>
      <c r="D86" s="38"/>
      <c r="E86" s="38"/>
      <c r="F86" s="38"/>
      <c r="G86" s="38"/>
      <c r="H86" s="38"/>
      <c r="I86" s="38"/>
      <c r="J86" s="38"/>
      <c r="K86" s="38"/>
      <c r="L86" s="109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31" s="2" customFormat="1" ht="6.95" customHeight="1">
      <c r="A87" s="36"/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109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12" customHeight="1">
      <c r="A88" s="36"/>
      <c r="B88" s="37"/>
      <c r="C88" s="31" t="s">
        <v>16</v>
      </c>
      <c r="D88" s="38"/>
      <c r="E88" s="38"/>
      <c r="F88" s="38"/>
      <c r="G88" s="38"/>
      <c r="H88" s="38"/>
      <c r="I88" s="38"/>
      <c r="J88" s="38"/>
      <c r="K88" s="38"/>
      <c r="L88" s="109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26.25" customHeight="1">
      <c r="A89" s="36"/>
      <c r="B89" s="37"/>
      <c r="C89" s="38"/>
      <c r="D89" s="38"/>
      <c r="E89" s="405" t="str">
        <f>E7</f>
        <v>Stavební úpravy objektu veřejné vybavenosti na p.č.st.176/3, k.ú. Chlumec nad Cidlinou</v>
      </c>
      <c r="F89" s="406"/>
      <c r="G89" s="406"/>
      <c r="H89" s="406"/>
      <c r="I89" s="38"/>
      <c r="J89" s="38"/>
      <c r="K89" s="38"/>
      <c r="L89" s="109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>
      <c r="A90" s="36"/>
      <c r="B90" s="37"/>
      <c r="C90" s="31" t="s">
        <v>120</v>
      </c>
      <c r="D90" s="38"/>
      <c r="E90" s="38"/>
      <c r="F90" s="38"/>
      <c r="G90" s="38"/>
      <c r="H90" s="38"/>
      <c r="I90" s="38"/>
      <c r="J90" s="38"/>
      <c r="K90" s="38"/>
      <c r="L90" s="109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>
      <c r="A91" s="36"/>
      <c r="B91" s="37"/>
      <c r="C91" s="38"/>
      <c r="D91" s="38"/>
      <c r="E91" s="358" t="str">
        <f>E9</f>
        <v>01 - Stavební část</v>
      </c>
      <c r="F91" s="407"/>
      <c r="G91" s="407"/>
      <c r="H91" s="407"/>
      <c r="I91" s="38"/>
      <c r="J91" s="38"/>
      <c r="K91" s="38"/>
      <c r="L91" s="109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6.95" customHeight="1">
      <c r="A92" s="36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109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2" customHeight="1">
      <c r="A93" s="36"/>
      <c r="B93" s="37"/>
      <c r="C93" s="31" t="s">
        <v>22</v>
      </c>
      <c r="D93" s="38"/>
      <c r="E93" s="38"/>
      <c r="F93" s="29" t="str">
        <f>F12</f>
        <v>ul.Jungmanova, Chlumec nad Cidlinou</v>
      </c>
      <c r="G93" s="38"/>
      <c r="H93" s="38"/>
      <c r="I93" s="31" t="s">
        <v>24</v>
      </c>
      <c r="J93" s="61" t="str">
        <f>IF(J12="","",J12)</f>
        <v>28. 7. 2023</v>
      </c>
      <c r="K93" s="38"/>
      <c r="L93" s="109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5" customHeight="1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109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40.15" customHeight="1">
      <c r="A95" s="36"/>
      <c r="B95" s="37"/>
      <c r="C95" s="31" t="s">
        <v>26</v>
      </c>
      <c r="D95" s="38"/>
      <c r="E95" s="38"/>
      <c r="F95" s="29" t="str">
        <f>E15</f>
        <v>Město Chlumec nad Cidlinou, Klicperovo náměstí 64</v>
      </c>
      <c r="G95" s="38"/>
      <c r="H95" s="38"/>
      <c r="I95" s="31" t="s">
        <v>34</v>
      </c>
      <c r="J95" s="34" t="str">
        <f>E21</f>
        <v>Ing. David Školník, Lovčice 76, 503 61 Lovčice</v>
      </c>
      <c r="K95" s="38"/>
      <c r="L95" s="109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40.15" customHeight="1">
      <c r="A96" s="36"/>
      <c r="B96" s="37"/>
      <c r="C96" s="31" t="s">
        <v>32</v>
      </c>
      <c r="D96" s="38"/>
      <c r="E96" s="38"/>
      <c r="F96" s="29" t="str">
        <f>IF(E18="","",E18)</f>
        <v>Vyplň údaj</v>
      </c>
      <c r="G96" s="38"/>
      <c r="H96" s="38"/>
      <c r="I96" s="31" t="s">
        <v>39</v>
      </c>
      <c r="J96" s="34" t="str">
        <f>E24</f>
        <v>Tomáš Vašek, Sněhurčina 710, 460 15 Liberec 15</v>
      </c>
      <c r="K96" s="38"/>
      <c r="L96" s="109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0.35" customHeight="1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109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11" customFormat="1" ht="29.25" customHeight="1">
      <c r="A98" s="150"/>
      <c r="B98" s="151"/>
      <c r="C98" s="152" t="s">
        <v>221</v>
      </c>
      <c r="D98" s="153" t="s">
        <v>64</v>
      </c>
      <c r="E98" s="153" t="s">
        <v>60</v>
      </c>
      <c r="F98" s="153" t="s">
        <v>61</v>
      </c>
      <c r="G98" s="153" t="s">
        <v>222</v>
      </c>
      <c r="H98" s="153" t="s">
        <v>223</v>
      </c>
      <c r="I98" s="153" t="s">
        <v>224</v>
      </c>
      <c r="J98" s="153" t="s">
        <v>198</v>
      </c>
      <c r="K98" s="154" t="s">
        <v>225</v>
      </c>
      <c r="L98" s="155"/>
      <c r="M98" s="70" t="s">
        <v>42</v>
      </c>
      <c r="N98" s="71" t="s">
        <v>49</v>
      </c>
      <c r="O98" s="71" t="s">
        <v>226</v>
      </c>
      <c r="P98" s="71" t="s">
        <v>227</v>
      </c>
      <c r="Q98" s="71" t="s">
        <v>228</v>
      </c>
      <c r="R98" s="71" t="s">
        <v>229</v>
      </c>
      <c r="S98" s="71" t="s">
        <v>230</v>
      </c>
      <c r="T98" s="72" t="s">
        <v>231</v>
      </c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</row>
    <row r="99" spans="1:65" s="2" customFormat="1" ht="22.9" customHeight="1">
      <c r="A99" s="36"/>
      <c r="B99" s="37"/>
      <c r="C99" s="77" t="s">
        <v>232</v>
      </c>
      <c r="D99" s="38"/>
      <c r="E99" s="38"/>
      <c r="F99" s="38"/>
      <c r="G99" s="38"/>
      <c r="H99" s="38"/>
      <c r="I99" s="38"/>
      <c r="J99" s="156">
        <f>BK99</f>
        <v>0</v>
      </c>
      <c r="K99" s="38"/>
      <c r="L99" s="41"/>
      <c r="M99" s="73"/>
      <c r="N99" s="157"/>
      <c r="O99" s="74"/>
      <c r="P99" s="158">
        <f>P100+P596</f>
        <v>0</v>
      </c>
      <c r="Q99" s="74"/>
      <c r="R99" s="158">
        <f>R100+R596</f>
        <v>21.431152349999998</v>
      </c>
      <c r="S99" s="74"/>
      <c r="T99" s="159">
        <f>T100+T596</f>
        <v>29.296091849999996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78</v>
      </c>
      <c r="AU99" s="19" t="s">
        <v>199</v>
      </c>
      <c r="BK99" s="160">
        <f>BK100+BK596</f>
        <v>0</v>
      </c>
    </row>
    <row r="100" spans="1:65" s="12" customFormat="1" ht="25.9" customHeight="1">
      <c r="B100" s="161"/>
      <c r="C100" s="162"/>
      <c r="D100" s="163" t="s">
        <v>78</v>
      </c>
      <c r="E100" s="164" t="s">
        <v>233</v>
      </c>
      <c r="F100" s="164" t="s">
        <v>234</v>
      </c>
      <c r="G100" s="162"/>
      <c r="H100" s="162"/>
      <c r="I100" s="165"/>
      <c r="J100" s="166">
        <f>BK100</f>
        <v>0</v>
      </c>
      <c r="K100" s="162"/>
      <c r="L100" s="167"/>
      <c r="M100" s="168"/>
      <c r="N100" s="169"/>
      <c r="O100" s="169"/>
      <c r="P100" s="170">
        <f>P101+P127+P144+P204+P217+P408+P547+P593</f>
        <v>0</v>
      </c>
      <c r="Q100" s="169"/>
      <c r="R100" s="170">
        <f>R101+R127+R144+R204+R217+R408+R547+R593</f>
        <v>17.899626319999999</v>
      </c>
      <c r="S100" s="169"/>
      <c r="T100" s="171">
        <f>T101+T127+T144+T204+T217+T408+T547+T593</f>
        <v>28.184860999999998</v>
      </c>
      <c r="AR100" s="172" t="s">
        <v>87</v>
      </c>
      <c r="AT100" s="173" t="s">
        <v>78</v>
      </c>
      <c r="AU100" s="173" t="s">
        <v>79</v>
      </c>
      <c r="AY100" s="172" t="s">
        <v>235</v>
      </c>
      <c r="BK100" s="174">
        <f>BK101+BK127+BK144+BK204+BK217+BK408+BK547+BK593</f>
        <v>0</v>
      </c>
    </row>
    <row r="101" spans="1:65" s="12" customFormat="1" ht="22.9" customHeight="1">
      <c r="B101" s="161"/>
      <c r="C101" s="162"/>
      <c r="D101" s="163" t="s">
        <v>78</v>
      </c>
      <c r="E101" s="175" t="s">
        <v>87</v>
      </c>
      <c r="F101" s="175" t="s">
        <v>236</v>
      </c>
      <c r="G101" s="162"/>
      <c r="H101" s="162"/>
      <c r="I101" s="165"/>
      <c r="J101" s="176">
        <f>BK101</f>
        <v>0</v>
      </c>
      <c r="K101" s="162"/>
      <c r="L101" s="167"/>
      <c r="M101" s="168"/>
      <c r="N101" s="169"/>
      <c r="O101" s="169"/>
      <c r="P101" s="170">
        <f>SUM(P102:P126)</f>
        <v>0</v>
      </c>
      <c r="Q101" s="169"/>
      <c r="R101" s="170">
        <f>SUM(R102:R126)</f>
        <v>0</v>
      </c>
      <c r="S101" s="169"/>
      <c r="T101" s="171">
        <f>SUM(T102:T126)</f>
        <v>6.375</v>
      </c>
      <c r="AR101" s="172" t="s">
        <v>87</v>
      </c>
      <c r="AT101" s="173" t="s">
        <v>78</v>
      </c>
      <c r="AU101" s="173" t="s">
        <v>87</v>
      </c>
      <c r="AY101" s="172" t="s">
        <v>235</v>
      </c>
      <c r="BK101" s="174">
        <f>SUM(BK102:BK126)</f>
        <v>0</v>
      </c>
    </row>
    <row r="102" spans="1:65" s="2" customFormat="1" ht="76.349999999999994" customHeight="1">
      <c r="A102" s="36"/>
      <c r="B102" s="37"/>
      <c r="C102" s="177" t="s">
        <v>87</v>
      </c>
      <c r="D102" s="177" t="s">
        <v>237</v>
      </c>
      <c r="E102" s="178" t="s">
        <v>238</v>
      </c>
      <c r="F102" s="179" t="s">
        <v>239</v>
      </c>
      <c r="G102" s="180" t="s">
        <v>106</v>
      </c>
      <c r="H102" s="181">
        <v>25</v>
      </c>
      <c r="I102" s="182"/>
      <c r="J102" s="183">
        <f>ROUND(I102*H102,2)</f>
        <v>0</v>
      </c>
      <c r="K102" s="179" t="s">
        <v>240</v>
      </c>
      <c r="L102" s="41"/>
      <c r="M102" s="184" t="s">
        <v>42</v>
      </c>
      <c r="N102" s="185" t="s">
        <v>50</v>
      </c>
      <c r="O102" s="66"/>
      <c r="P102" s="186">
        <f>O102*H102</f>
        <v>0</v>
      </c>
      <c r="Q102" s="186">
        <v>0</v>
      </c>
      <c r="R102" s="186">
        <f>Q102*H102</f>
        <v>0</v>
      </c>
      <c r="S102" s="186">
        <v>0.255</v>
      </c>
      <c r="T102" s="187">
        <f>S102*H102</f>
        <v>6.375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8" t="s">
        <v>241</v>
      </c>
      <c r="AT102" s="188" t="s">
        <v>237</v>
      </c>
      <c r="AU102" s="188" t="s">
        <v>89</v>
      </c>
      <c r="AY102" s="19" t="s">
        <v>235</v>
      </c>
      <c r="BE102" s="189">
        <f>IF(N102="základní",J102,0)</f>
        <v>0</v>
      </c>
      <c r="BF102" s="189">
        <f>IF(N102="snížená",J102,0)</f>
        <v>0</v>
      </c>
      <c r="BG102" s="189">
        <f>IF(N102="zákl. přenesená",J102,0)</f>
        <v>0</v>
      </c>
      <c r="BH102" s="189">
        <f>IF(N102="sníž. přenesená",J102,0)</f>
        <v>0</v>
      </c>
      <c r="BI102" s="189">
        <f>IF(N102="nulová",J102,0)</f>
        <v>0</v>
      </c>
      <c r="BJ102" s="19" t="s">
        <v>87</v>
      </c>
      <c r="BK102" s="189">
        <f>ROUND(I102*H102,2)</f>
        <v>0</v>
      </c>
      <c r="BL102" s="19" t="s">
        <v>241</v>
      </c>
      <c r="BM102" s="188" t="s">
        <v>242</v>
      </c>
    </row>
    <row r="103" spans="1:65" s="2" customFormat="1" ht="11.25">
      <c r="A103" s="36"/>
      <c r="B103" s="37"/>
      <c r="C103" s="38"/>
      <c r="D103" s="190" t="s">
        <v>243</v>
      </c>
      <c r="E103" s="38"/>
      <c r="F103" s="191" t="s">
        <v>244</v>
      </c>
      <c r="G103" s="38"/>
      <c r="H103" s="38"/>
      <c r="I103" s="192"/>
      <c r="J103" s="38"/>
      <c r="K103" s="38"/>
      <c r="L103" s="41"/>
      <c r="M103" s="193"/>
      <c r="N103" s="194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243</v>
      </c>
      <c r="AU103" s="19" t="s">
        <v>89</v>
      </c>
    </row>
    <row r="104" spans="1:65" s="13" customFormat="1" ht="11.25">
      <c r="B104" s="195"/>
      <c r="C104" s="196"/>
      <c r="D104" s="197" t="s">
        <v>245</v>
      </c>
      <c r="E104" s="198" t="s">
        <v>42</v>
      </c>
      <c r="F104" s="199" t="s">
        <v>246</v>
      </c>
      <c r="G104" s="196"/>
      <c r="H104" s="200">
        <v>9.9830000000000005</v>
      </c>
      <c r="I104" s="201"/>
      <c r="J104" s="196"/>
      <c r="K104" s="196"/>
      <c r="L104" s="202"/>
      <c r="M104" s="203"/>
      <c r="N104" s="204"/>
      <c r="O104" s="204"/>
      <c r="P104" s="204"/>
      <c r="Q104" s="204"/>
      <c r="R104" s="204"/>
      <c r="S104" s="204"/>
      <c r="T104" s="205"/>
      <c r="AT104" s="206" t="s">
        <v>245</v>
      </c>
      <c r="AU104" s="206" t="s">
        <v>89</v>
      </c>
      <c r="AV104" s="13" t="s">
        <v>89</v>
      </c>
      <c r="AW104" s="13" t="s">
        <v>38</v>
      </c>
      <c r="AX104" s="13" t="s">
        <v>79</v>
      </c>
      <c r="AY104" s="206" t="s">
        <v>235</v>
      </c>
    </row>
    <row r="105" spans="1:65" s="13" customFormat="1" ht="11.25">
      <c r="B105" s="195"/>
      <c r="C105" s="196"/>
      <c r="D105" s="197" t="s">
        <v>245</v>
      </c>
      <c r="E105" s="198" t="s">
        <v>42</v>
      </c>
      <c r="F105" s="199" t="s">
        <v>247</v>
      </c>
      <c r="G105" s="196"/>
      <c r="H105" s="200">
        <v>4.5</v>
      </c>
      <c r="I105" s="201"/>
      <c r="J105" s="196"/>
      <c r="K105" s="196"/>
      <c r="L105" s="202"/>
      <c r="M105" s="203"/>
      <c r="N105" s="204"/>
      <c r="O105" s="204"/>
      <c r="P105" s="204"/>
      <c r="Q105" s="204"/>
      <c r="R105" s="204"/>
      <c r="S105" s="204"/>
      <c r="T105" s="205"/>
      <c r="AT105" s="206" t="s">
        <v>245</v>
      </c>
      <c r="AU105" s="206" t="s">
        <v>89</v>
      </c>
      <c r="AV105" s="13" t="s">
        <v>89</v>
      </c>
      <c r="AW105" s="13" t="s">
        <v>38</v>
      </c>
      <c r="AX105" s="13" t="s">
        <v>79</v>
      </c>
      <c r="AY105" s="206" t="s">
        <v>235</v>
      </c>
    </row>
    <row r="106" spans="1:65" s="13" customFormat="1" ht="11.25">
      <c r="B106" s="195"/>
      <c r="C106" s="196"/>
      <c r="D106" s="197" t="s">
        <v>245</v>
      </c>
      <c r="E106" s="198" t="s">
        <v>42</v>
      </c>
      <c r="F106" s="199" t="s">
        <v>248</v>
      </c>
      <c r="G106" s="196"/>
      <c r="H106" s="200">
        <v>4.7169999999999996</v>
      </c>
      <c r="I106" s="201"/>
      <c r="J106" s="196"/>
      <c r="K106" s="196"/>
      <c r="L106" s="202"/>
      <c r="M106" s="203"/>
      <c r="N106" s="204"/>
      <c r="O106" s="204"/>
      <c r="P106" s="204"/>
      <c r="Q106" s="204"/>
      <c r="R106" s="204"/>
      <c r="S106" s="204"/>
      <c r="T106" s="205"/>
      <c r="AT106" s="206" t="s">
        <v>245</v>
      </c>
      <c r="AU106" s="206" t="s">
        <v>89</v>
      </c>
      <c r="AV106" s="13" t="s">
        <v>89</v>
      </c>
      <c r="AW106" s="13" t="s">
        <v>38</v>
      </c>
      <c r="AX106" s="13" t="s">
        <v>79</v>
      </c>
      <c r="AY106" s="206" t="s">
        <v>235</v>
      </c>
    </row>
    <row r="107" spans="1:65" s="13" customFormat="1" ht="11.25">
      <c r="B107" s="195"/>
      <c r="C107" s="196"/>
      <c r="D107" s="197" t="s">
        <v>245</v>
      </c>
      <c r="E107" s="198" t="s">
        <v>42</v>
      </c>
      <c r="F107" s="199" t="s">
        <v>249</v>
      </c>
      <c r="G107" s="196"/>
      <c r="H107" s="200">
        <v>5.8</v>
      </c>
      <c r="I107" s="201"/>
      <c r="J107" s="196"/>
      <c r="K107" s="196"/>
      <c r="L107" s="202"/>
      <c r="M107" s="203"/>
      <c r="N107" s="204"/>
      <c r="O107" s="204"/>
      <c r="P107" s="204"/>
      <c r="Q107" s="204"/>
      <c r="R107" s="204"/>
      <c r="S107" s="204"/>
      <c r="T107" s="205"/>
      <c r="AT107" s="206" t="s">
        <v>245</v>
      </c>
      <c r="AU107" s="206" t="s">
        <v>89</v>
      </c>
      <c r="AV107" s="13" t="s">
        <v>89</v>
      </c>
      <c r="AW107" s="13" t="s">
        <v>38</v>
      </c>
      <c r="AX107" s="13" t="s">
        <v>79</v>
      </c>
      <c r="AY107" s="206" t="s">
        <v>235</v>
      </c>
    </row>
    <row r="108" spans="1:65" s="14" customFormat="1" ht="11.25">
      <c r="B108" s="207"/>
      <c r="C108" s="208"/>
      <c r="D108" s="197" t="s">
        <v>245</v>
      </c>
      <c r="E108" s="209" t="s">
        <v>104</v>
      </c>
      <c r="F108" s="210" t="s">
        <v>250</v>
      </c>
      <c r="G108" s="208"/>
      <c r="H108" s="211">
        <v>25</v>
      </c>
      <c r="I108" s="212"/>
      <c r="J108" s="208"/>
      <c r="K108" s="208"/>
      <c r="L108" s="213"/>
      <c r="M108" s="214"/>
      <c r="N108" s="215"/>
      <c r="O108" s="215"/>
      <c r="P108" s="215"/>
      <c r="Q108" s="215"/>
      <c r="R108" s="215"/>
      <c r="S108" s="215"/>
      <c r="T108" s="216"/>
      <c r="AT108" s="217" t="s">
        <v>245</v>
      </c>
      <c r="AU108" s="217" t="s">
        <v>89</v>
      </c>
      <c r="AV108" s="14" t="s">
        <v>251</v>
      </c>
      <c r="AW108" s="14" t="s">
        <v>38</v>
      </c>
      <c r="AX108" s="14" t="s">
        <v>79</v>
      </c>
      <c r="AY108" s="217" t="s">
        <v>235</v>
      </c>
    </row>
    <row r="109" spans="1:65" s="15" customFormat="1" ht="11.25">
      <c r="B109" s="218"/>
      <c r="C109" s="219"/>
      <c r="D109" s="197" t="s">
        <v>245</v>
      </c>
      <c r="E109" s="220" t="s">
        <v>42</v>
      </c>
      <c r="F109" s="221" t="s">
        <v>252</v>
      </c>
      <c r="G109" s="219"/>
      <c r="H109" s="222">
        <v>25</v>
      </c>
      <c r="I109" s="223"/>
      <c r="J109" s="219"/>
      <c r="K109" s="219"/>
      <c r="L109" s="224"/>
      <c r="M109" s="225"/>
      <c r="N109" s="226"/>
      <c r="O109" s="226"/>
      <c r="P109" s="226"/>
      <c r="Q109" s="226"/>
      <c r="R109" s="226"/>
      <c r="S109" s="226"/>
      <c r="T109" s="227"/>
      <c r="AT109" s="228" t="s">
        <v>245</v>
      </c>
      <c r="AU109" s="228" t="s">
        <v>89</v>
      </c>
      <c r="AV109" s="15" t="s">
        <v>241</v>
      </c>
      <c r="AW109" s="15" t="s">
        <v>38</v>
      </c>
      <c r="AX109" s="15" t="s">
        <v>87</v>
      </c>
      <c r="AY109" s="228" t="s">
        <v>235</v>
      </c>
    </row>
    <row r="110" spans="1:65" s="2" customFormat="1" ht="24.2" customHeight="1">
      <c r="A110" s="36"/>
      <c r="B110" s="37"/>
      <c r="C110" s="177" t="s">
        <v>89</v>
      </c>
      <c r="D110" s="177" t="s">
        <v>237</v>
      </c>
      <c r="E110" s="178" t="s">
        <v>253</v>
      </c>
      <c r="F110" s="179" t="s">
        <v>254</v>
      </c>
      <c r="G110" s="180" t="s">
        <v>194</v>
      </c>
      <c r="H110" s="181">
        <v>1.0409999999999999</v>
      </c>
      <c r="I110" s="182"/>
      <c r="J110" s="183">
        <f>ROUND(I110*H110,2)</f>
        <v>0</v>
      </c>
      <c r="K110" s="179" t="s">
        <v>240</v>
      </c>
      <c r="L110" s="41"/>
      <c r="M110" s="184" t="s">
        <v>42</v>
      </c>
      <c r="N110" s="185" t="s">
        <v>50</v>
      </c>
      <c r="O110" s="66"/>
      <c r="P110" s="186">
        <f>O110*H110</f>
        <v>0</v>
      </c>
      <c r="Q110" s="186">
        <v>0</v>
      </c>
      <c r="R110" s="186">
        <f>Q110*H110</f>
        <v>0</v>
      </c>
      <c r="S110" s="186">
        <v>0</v>
      </c>
      <c r="T110" s="187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88" t="s">
        <v>241</v>
      </c>
      <c r="AT110" s="188" t="s">
        <v>237</v>
      </c>
      <c r="AU110" s="188" t="s">
        <v>89</v>
      </c>
      <c r="AY110" s="19" t="s">
        <v>235</v>
      </c>
      <c r="BE110" s="189">
        <f>IF(N110="základní",J110,0)</f>
        <v>0</v>
      </c>
      <c r="BF110" s="189">
        <f>IF(N110="snížená",J110,0)</f>
        <v>0</v>
      </c>
      <c r="BG110" s="189">
        <f>IF(N110="zákl. přenesená",J110,0)</f>
        <v>0</v>
      </c>
      <c r="BH110" s="189">
        <f>IF(N110="sníž. přenesená",J110,0)</f>
        <v>0</v>
      </c>
      <c r="BI110" s="189">
        <f>IF(N110="nulová",J110,0)</f>
        <v>0</v>
      </c>
      <c r="BJ110" s="19" t="s">
        <v>87</v>
      </c>
      <c r="BK110" s="189">
        <f>ROUND(I110*H110,2)</f>
        <v>0</v>
      </c>
      <c r="BL110" s="19" t="s">
        <v>241</v>
      </c>
      <c r="BM110" s="188" t="s">
        <v>255</v>
      </c>
    </row>
    <row r="111" spans="1:65" s="2" customFormat="1" ht="11.25">
      <c r="A111" s="36"/>
      <c r="B111" s="37"/>
      <c r="C111" s="38"/>
      <c r="D111" s="190" t="s">
        <v>243</v>
      </c>
      <c r="E111" s="38"/>
      <c r="F111" s="191" t="s">
        <v>256</v>
      </c>
      <c r="G111" s="38"/>
      <c r="H111" s="38"/>
      <c r="I111" s="192"/>
      <c r="J111" s="38"/>
      <c r="K111" s="38"/>
      <c r="L111" s="41"/>
      <c r="M111" s="193"/>
      <c r="N111" s="194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243</v>
      </c>
      <c r="AU111" s="19" t="s">
        <v>89</v>
      </c>
    </row>
    <row r="112" spans="1:65" s="16" customFormat="1" ht="11.25">
      <c r="B112" s="229"/>
      <c r="C112" s="230"/>
      <c r="D112" s="197" t="s">
        <v>245</v>
      </c>
      <c r="E112" s="231" t="s">
        <v>42</v>
      </c>
      <c r="F112" s="232" t="s">
        <v>257</v>
      </c>
      <c r="G112" s="230"/>
      <c r="H112" s="231" t="s">
        <v>42</v>
      </c>
      <c r="I112" s="233"/>
      <c r="J112" s="230"/>
      <c r="K112" s="230"/>
      <c r="L112" s="234"/>
      <c r="M112" s="235"/>
      <c r="N112" s="236"/>
      <c r="O112" s="236"/>
      <c r="P112" s="236"/>
      <c r="Q112" s="236"/>
      <c r="R112" s="236"/>
      <c r="S112" s="236"/>
      <c r="T112" s="237"/>
      <c r="AT112" s="238" t="s">
        <v>245</v>
      </c>
      <c r="AU112" s="238" t="s">
        <v>89</v>
      </c>
      <c r="AV112" s="16" t="s">
        <v>87</v>
      </c>
      <c r="AW112" s="16" t="s">
        <v>38</v>
      </c>
      <c r="AX112" s="16" t="s">
        <v>79</v>
      </c>
      <c r="AY112" s="238" t="s">
        <v>235</v>
      </c>
    </row>
    <row r="113" spans="1:65" s="13" customFormat="1" ht="11.25">
      <c r="B113" s="195"/>
      <c r="C113" s="196"/>
      <c r="D113" s="197" t="s">
        <v>245</v>
      </c>
      <c r="E113" s="198" t="s">
        <v>42</v>
      </c>
      <c r="F113" s="199" t="s">
        <v>258</v>
      </c>
      <c r="G113" s="196"/>
      <c r="H113" s="200">
        <v>0.501</v>
      </c>
      <c r="I113" s="201"/>
      <c r="J113" s="196"/>
      <c r="K113" s="196"/>
      <c r="L113" s="202"/>
      <c r="M113" s="203"/>
      <c r="N113" s="204"/>
      <c r="O113" s="204"/>
      <c r="P113" s="204"/>
      <c r="Q113" s="204"/>
      <c r="R113" s="204"/>
      <c r="S113" s="204"/>
      <c r="T113" s="205"/>
      <c r="AT113" s="206" t="s">
        <v>245</v>
      </c>
      <c r="AU113" s="206" t="s">
        <v>89</v>
      </c>
      <c r="AV113" s="13" t="s">
        <v>89</v>
      </c>
      <c r="AW113" s="13" t="s">
        <v>38</v>
      </c>
      <c r="AX113" s="13" t="s">
        <v>79</v>
      </c>
      <c r="AY113" s="206" t="s">
        <v>235</v>
      </c>
    </row>
    <row r="114" spans="1:65" s="13" customFormat="1" ht="11.25">
      <c r="B114" s="195"/>
      <c r="C114" s="196"/>
      <c r="D114" s="197" t="s">
        <v>245</v>
      </c>
      <c r="E114" s="198" t="s">
        <v>42</v>
      </c>
      <c r="F114" s="199" t="s">
        <v>259</v>
      </c>
      <c r="G114" s="196"/>
      <c r="H114" s="200">
        <v>0.54</v>
      </c>
      <c r="I114" s="201"/>
      <c r="J114" s="196"/>
      <c r="K114" s="196"/>
      <c r="L114" s="202"/>
      <c r="M114" s="203"/>
      <c r="N114" s="204"/>
      <c r="O114" s="204"/>
      <c r="P114" s="204"/>
      <c r="Q114" s="204"/>
      <c r="R114" s="204"/>
      <c r="S114" s="204"/>
      <c r="T114" s="205"/>
      <c r="AT114" s="206" t="s">
        <v>245</v>
      </c>
      <c r="AU114" s="206" t="s">
        <v>89</v>
      </c>
      <c r="AV114" s="13" t="s">
        <v>89</v>
      </c>
      <c r="AW114" s="13" t="s">
        <v>38</v>
      </c>
      <c r="AX114" s="13" t="s">
        <v>79</v>
      </c>
      <c r="AY114" s="206" t="s">
        <v>235</v>
      </c>
    </row>
    <row r="115" spans="1:65" s="14" customFormat="1" ht="11.25">
      <c r="B115" s="207"/>
      <c r="C115" s="208"/>
      <c r="D115" s="197" t="s">
        <v>245</v>
      </c>
      <c r="E115" s="209" t="s">
        <v>192</v>
      </c>
      <c r="F115" s="210" t="s">
        <v>250</v>
      </c>
      <c r="G115" s="208"/>
      <c r="H115" s="211">
        <v>1.0409999999999999</v>
      </c>
      <c r="I115" s="212"/>
      <c r="J115" s="208"/>
      <c r="K115" s="208"/>
      <c r="L115" s="213"/>
      <c r="M115" s="214"/>
      <c r="N115" s="215"/>
      <c r="O115" s="215"/>
      <c r="P115" s="215"/>
      <c r="Q115" s="215"/>
      <c r="R115" s="215"/>
      <c r="S115" s="215"/>
      <c r="T115" s="216"/>
      <c r="AT115" s="217" t="s">
        <v>245</v>
      </c>
      <c r="AU115" s="217" t="s">
        <v>89</v>
      </c>
      <c r="AV115" s="14" t="s">
        <v>251</v>
      </c>
      <c r="AW115" s="14" t="s">
        <v>38</v>
      </c>
      <c r="AX115" s="14" t="s">
        <v>79</v>
      </c>
      <c r="AY115" s="217" t="s">
        <v>235</v>
      </c>
    </row>
    <row r="116" spans="1:65" s="15" customFormat="1" ht="11.25">
      <c r="B116" s="218"/>
      <c r="C116" s="219"/>
      <c r="D116" s="197" t="s">
        <v>245</v>
      </c>
      <c r="E116" s="220" t="s">
        <v>42</v>
      </c>
      <c r="F116" s="221" t="s">
        <v>252</v>
      </c>
      <c r="G116" s="219"/>
      <c r="H116" s="222">
        <v>1.0409999999999999</v>
      </c>
      <c r="I116" s="223"/>
      <c r="J116" s="219"/>
      <c r="K116" s="219"/>
      <c r="L116" s="224"/>
      <c r="M116" s="225"/>
      <c r="N116" s="226"/>
      <c r="O116" s="226"/>
      <c r="P116" s="226"/>
      <c r="Q116" s="226"/>
      <c r="R116" s="226"/>
      <c r="S116" s="226"/>
      <c r="T116" s="227"/>
      <c r="AT116" s="228" t="s">
        <v>245</v>
      </c>
      <c r="AU116" s="228" t="s">
        <v>89</v>
      </c>
      <c r="AV116" s="15" t="s">
        <v>241</v>
      </c>
      <c r="AW116" s="15" t="s">
        <v>38</v>
      </c>
      <c r="AX116" s="15" t="s">
        <v>87</v>
      </c>
      <c r="AY116" s="228" t="s">
        <v>235</v>
      </c>
    </row>
    <row r="117" spans="1:65" s="2" customFormat="1" ht="55.5" customHeight="1">
      <c r="A117" s="36"/>
      <c r="B117" s="37"/>
      <c r="C117" s="177" t="s">
        <v>251</v>
      </c>
      <c r="D117" s="177" t="s">
        <v>237</v>
      </c>
      <c r="E117" s="178" t="s">
        <v>260</v>
      </c>
      <c r="F117" s="179" t="s">
        <v>261</v>
      </c>
      <c r="G117" s="180" t="s">
        <v>194</v>
      </c>
      <c r="H117" s="181">
        <v>1.0409999999999999</v>
      </c>
      <c r="I117" s="182"/>
      <c r="J117" s="183">
        <f>ROUND(I117*H117,2)</f>
        <v>0</v>
      </c>
      <c r="K117" s="179" t="s">
        <v>240</v>
      </c>
      <c r="L117" s="41"/>
      <c r="M117" s="184" t="s">
        <v>42</v>
      </c>
      <c r="N117" s="185" t="s">
        <v>50</v>
      </c>
      <c r="O117" s="66"/>
      <c r="P117" s="186">
        <f>O117*H117</f>
        <v>0</v>
      </c>
      <c r="Q117" s="186">
        <v>0</v>
      </c>
      <c r="R117" s="186">
        <f>Q117*H117</f>
        <v>0</v>
      </c>
      <c r="S117" s="186">
        <v>0</v>
      </c>
      <c r="T117" s="187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88" t="s">
        <v>241</v>
      </c>
      <c r="AT117" s="188" t="s">
        <v>237</v>
      </c>
      <c r="AU117" s="188" t="s">
        <v>89</v>
      </c>
      <c r="AY117" s="19" t="s">
        <v>235</v>
      </c>
      <c r="BE117" s="189">
        <f>IF(N117="základní",J117,0)</f>
        <v>0</v>
      </c>
      <c r="BF117" s="189">
        <f>IF(N117="snížená",J117,0)</f>
        <v>0</v>
      </c>
      <c r="BG117" s="189">
        <f>IF(N117="zákl. přenesená",J117,0)</f>
        <v>0</v>
      </c>
      <c r="BH117" s="189">
        <f>IF(N117="sníž. přenesená",J117,0)</f>
        <v>0</v>
      </c>
      <c r="BI117" s="189">
        <f>IF(N117="nulová",J117,0)</f>
        <v>0</v>
      </c>
      <c r="BJ117" s="19" t="s">
        <v>87</v>
      </c>
      <c r="BK117" s="189">
        <f>ROUND(I117*H117,2)</f>
        <v>0</v>
      </c>
      <c r="BL117" s="19" t="s">
        <v>241</v>
      </c>
      <c r="BM117" s="188" t="s">
        <v>262</v>
      </c>
    </row>
    <row r="118" spans="1:65" s="2" customFormat="1" ht="11.25">
      <c r="A118" s="36"/>
      <c r="B118" s="37"/>
      <c r="C118" s="38"/>
      <c r="D118" s="190" t="s">
        <v>243</v>
      </c>
      <c r="E118" s="38"/>
      <c r="F118" s="191" t="s">
        <v>263</v>
      </c>
      <c r="G118" s="38"/>
      <c r="H118" s="38"/>
      <c r="I118" s="192"/>
      <c r="J118" s="38"/>
      <c r="K118" s="38"/>
      <c r="L118" s="41"/>
      <c r="M118" s="193"/>
      <c r="N118" s="194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243</v>
      </c>
      <c r="AU118" s="19" t="s">
        <v>89</v>
      </c>
    </row>
    <row r="119" spans="1:65" s="13" customFormat="1" ht="11.25">
      <c r="B119" s="195"/>
      <c r="C119" s="196"/>
      <c r="D119" s="197" t="s">
        <v>245</v>
      </c>
      <c r="E119" s="198" t="s">
        <v>42</v>
      </c>
      <c r="F119" s="199" t="s">
        <v>192</v>
      </c>
      <c r="G119" s="196"/>
      <c r="H119" s="200">
        <v>1.0409999999999999</v>
      </c>
      <c r="I119" s="201"/>
      <c r="J119" s="196"/>
      <c r="K119" s="196"/>
      <c r="L119" s="202"/>
      <c r="M119" s="203"/>
      <c r="N119" s="204"/>
      <c r="O119" s="204"/>
      <c r="P119" s="204"/>
      <c r="Q119" s="204"/>
      <c r="R119" s="204"/>
      <c r="S119" s="204"/>
      <c r="T119" s="205"/>
      <c r="AT119" s="206" t="s">
        <v>245</v>
      </c>
      <c r="AU119" s="206" t="s">
        <v>89</v>
      </c>
      <c r="AV119" s="13" t="s">
        <v>89</v>
      </c>
      <c r="AW119" s="13" t="s">
        <v>38</v>
      </c>
      <c r="AX119" s="13" t="s">
        <v>87</v>
      </c>
      <c r="AY119" s="206" t="s">
        <v>235</v>
      </c>
    </row>
    <row r="120" spans="1:65" s="2" customFormat="1" ht="62.65" customHeight="1">
      <c r="A120" s="36"/>
      <c r="B120" s="37"/>
      <c r="C120" s="177" t="s">
        <v>241</v>
      </c>
      <c r="D120" s="177" t="s">
        <v>237</v>
      </c>
      <c r="E120" s="178" t="s">
        <v>264</v>
      </c>
      <c r="F120" s="179" t="s">
        <v>265</v>
      </c>
      <c r="G120" s="180" t="s">
        <v>194</v>
      </c>
      <c r="H120" s="181">
        <v>1.0409999999999999</v>
      </c>
      <c r="I120" s="182"/>
      <c r="J120" s="183">
        <f>ROUND(I120*H120,2)</f>
        <v>0</v>
      </c>
      <c r="K120" s="179" t="s">
        <v>240</v>
      </c>
      <c r="L120" s="41"/>
      <c r="M120" s="184" t="s">
        <v>42</v>
      </c>
      <c r="N120" s="185" t="s">
        <v>50</v>
      </c>
      <c r="O120" s="66"/>
      <c r="P120" s="186">
        <f>O120*H120</f>
        <v>0</v>
      </c>
      <c r="Q120" s="186">
        <v>0</v>
      </c>
      <c r="R120" s="186">
        <f>Q120*H120</f>
        <v>0</v>
      </c>
      <c r="S120" s="186">
        <v>0</v>
      </c>
      <c r="T120" s="187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8" t="s">
        <v>241</v>
      </c>
      <c r="AT120" s="188" t="s">
        <v>237</v>
      </c>
      <c r="AU120" s="188" t="s">
        <v>89</v>
      </c>
      <c r="AY120" s="19" t="s">
        <v>235</v>
      </c>
      <c r="BE120" s="189">
        <f>IF(N120="základní",J120,0)</f>
        <v>0</v>
      </c>
      <c r="BF120" s="189">
        <f>IF(N120="snížená",J120,0)</f>
        <v>0</v>
      </c>
      <c r="BG120" s="189">
        <f>IF(N120="zákl. přenesená",J120,0)</f>
        <v>0</v>
      </c>
      <c r="BH120" s="189">
        <f>IF(N120="sníž. přenesená",J120,0)</f>
        <v>0</v>
      </c>
      <c r="BI120" s="189">
        <f>IF(N120="nulová",J120,0)</f>
        <v>0</v>
      </c>
      <c r="BJ120" s="19" t="s">
        <v>87</v>
      </c>
      <c r="BK120" s="189">
        <f>ROUND(I120*H120,2)</f>
        <v>0</v>
      </c>
      <c r="BL120" s="19" t="s">
        <v>241</v>
      </c>
      <c r="BM120" s="188" t="s">
        <v>266</v>
      </c>
    </row>
    <row r="121" spans="1:65" s="2" customFormat="1" ht="11.25">
      <c r="A121" s="36"/>
      <c r="B121" s="37"/>
      <c r="C121" s="38"/>
      <c r="D121" s="190" t="s">
        <v>243</v>
      </c>
      <c r="E121" s="38"/>
      <c r="F121" s="191" t="s">
        <v>267</v>
      </c>
      <c r="G121" s="38"/>
      <c r="H121" s="38"/>
      <c r="I121" s="192"/>
      <c r="J121" s="38"/>
      <c r="K121" s="38"/>
      <c r="L121" s="41"/>
      <c r="M121" s="193"/>
      <c r="N121" s="194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243</v>
      </c>
      <c r="AU121" s="19" t="s">
        <v>89</v>
      </c>
    </row>
    <row r="122" spans="1:65" s="13" customFormat="1" ht="11.25">
      <c r="B122" s="195"/>
      <c r="C122" s="196"/>
      <c r="D122" s="197" t="s">
        <v>245</v>
      </c>
      <c r="E122" s="198" t="s">
        <v>42</v>
      </c>
      <c r="F122" s="199" t="s">
        <v>192</v>
      </c>
      <c r="G122" s="196"/>
      <c r="H122" s="200">
        <v>1.0409999999999999</v>
      </c>
      <c r="I122" s="201"/>
      <c r="J122" s="196"/>
      <c r="K122" s="196"/>
      <c r="L122" s="202"/>
      <c r="M122" s="203"/>
      <c r="N122" s="204"/>
      <c r="O122" s="204"/>
      <c r="P122" s="204"/>
      <c r="Q122" s="204"/>
      <c r="R122" s="204"/>
      <c r="S122" s="204"/>
      <c r="T122" s="205"/>
      <c r="AT122" s="206" t="s">
        <v>245</v>
      </c>
      <c r="AU122" s="206" t="s">
        <v>89</v>
      </c>
      <c r="AV122" s="13" t="s">
        <v>89</v>
      </c>
      <c r="AW122" s="13" t="s">
        <v>38</v>
      </c>
      <c r="AX122" s="13" t="s">
        <v>87</v>
      </c>
      <c r="AY122" s="206" t="s">
        <v>235</v>
      </c>
    </row>
    <row r="123" spans="1:65" s="2" customFormat="1" ht="66.75" customHeight="1">
      <c r="A123" s="36"/>
      <c r="B123" s="37"/>
      <c r="C123" s="177" t="s">
        <v>268</v>
      </c>
      <c r="D123" s="177" t="s">
        <v>237</v>
      </c>
      <c r="E123" s="178" t="s">
        <v>269</v>
      </c>
      <c r="F123" s="179" t="s">
        <v>270</v>
      </c>
      <c r="G123" s="180" t="s">
        <v>194</v>
      </c>
      <c r="H123" s="181">
        <v>20.82</v>
      </c>
      <c r="I123" s="182"/>
      <c r="J123" s="183">
        <f>ROUND(I123*H123,2)</f>
        <v>0</v>
      </c>
      <c r="K123" s="179" t="s">
        <v>240</v>
      </c>
      <c r="L123" s="41"/>
      <c r="M123" s="184" t="s">
        <v>42</v>
      </c>
      <c r="N123" s="185" t="s">
        <v>50</v>
      </c>
      <c r="O123" s="66"/>
      <c r="P123" s="186">
        <f>O123*H123</f>
        <v>0</v>
      </c>
      <c r="Q123" s="186">
        <v>0</v>
      </c>
      <c r="R123" s="186">
        <f>Q123*H123</f>
        <v>0</v>
      </c>
      <c r="S123" s="186">
        <v>0</v>
      </c>
      <c r="T123" s="187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8" t="s">
        <v>241</v>
      </c>
      <c r="AT123" s="188" t="s">
        <v>237</v>
      </c>
      <c r="AU123" s="188" t="s">
        <v>89</v>
      </c>
      <c r="AY123" s="19" t="s">
        <v>235</v>
      </c>
      <c r="BE123" s="189">
        <f>IF(N123="základní",J123,0)</f>
        <v>0</v>
      </c>
      <c r="BF123" s="189">
        <f>IF(N123="snížená",J123,0)</f>
        <v>0</v>
      </c>
      <c r="BG123" s="189">
        <f>IF(N123="zákl. přenesená",J123,0)</f>
        <v>0</v>
      </c>
      <c r="BH123" s="189">
        <f>IF(N123="sníž. přenesená",J123,0)</f>
        <v>0</v>
      </c>
      <c r="BI123" s="189">
        <f>IF(N123="nulová",J123,0)</f>
        <v>0</v>
      </c>
      <c r="BJ123" s="19" t="s">
        <v>87</v>
      </c>
      <c r="BK123" s="189">
        <f>ROUND(I123*H123,2)</f>
        <v>0</v>
      </c>
      <c r="BL123" s="19" t="s">
        <v>241</v>
      </c>
      <c r="BM123" s="188" t="s">
        <v>271</v>
      </c>
    </row>
    <row r="124" spans="1:65" s="2" customFormat="1" ht="11.25">
      <c r="A124" s="36"/>
      <c r="B124" s="37"/>
      <c r="C124" s="38"/>
      <c r="D124" s="190" t="s">
        <v>243</v>
      </c>
      <c r="E124" s="38"/>
      <c r="F124" s="191" t="s">
        <v>272</v>
      </c>
      <c r="G124" s="38"/>
      <c r="H124" s="38"/>
      <c r="I124" s="192"/>
      <c r="J124" s="38"/>
      <c r="K124" s="38"/>
      <c r="L124" s="41"/>
      <c r="M124" s="193"/>
      <c r="N124" s="194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243</v>
      </c>
      <c r="AU124" s="19" t="s">
        <v>89</v>
      </c>
    </row>
    <row r="125" spans="1:65" s="13" customFormat="1" ht="11.25">
      <c r="B125" s="195"/>
      <c r="C125" s="196"/>
      <c r="D125" s="197" t="s">
        <v>245</v>
      </c>
      <c r="E125" s="198" t="s">
        <v>42</v>
      </c>
      <c r="F125" s="199" t="s">
        <v>192</v>
      </c>
      <c r="G125" s="196"/>
      <c r="H125" s="200">
        <v>1.0409999999999999</v>
      </c>
      <c r="I125" s="201"/>
      <c r="J125" s="196"/>
      <c r="K125" s="196"/>
      <c r="L125" s="202"/>
      <c r="M125" s="203"/>
      <c r="N125" s="204"/>
      <c r="O125" s="204"/>
      <c r="P125" s="204"/>
      <c r="Q125" s="204"/>
      <c r="R125" s="204"/>
      <c r="S125" s="204"/>
      <c r="T125" s="205"/>
      <c r="AT125" s="206" t="s">
        <v>245</v>
      </c>
      <c r="AU125" s="206" t="s">
        <v>89</v>
      </c>
      <c r="AV125" s="13" t="s">
        <v>89</v>
      </c>
      <c r="AW125" s="13" t="s">
        <v>38</v>
      </c>
      <c r="AX125" s="13" t="s">
        <v>87</v>
      </c>
      <c r="AY125" s="206" t="s">
        <v>235</v>
      </c>
    </row>
    <row r="126" spans="1:65" s="13" customFormat="1" ht="11.25">
      <c r="B126" s="195"/>
      <c r="C126" s="196"/>
      <c r="D126" s="197" t="s">
        <v>245</v>
      </c>
      <c r="E126" s="196"/>
      <c r="F126" s="199" t="s">
        <v>273</v>
      </c>
      <c r="G126" s="196"/>
      <c r="H126" s="200">
        <v>20.82</v>
      </c>
      <c r="I126" s="201"/>
      <c r="J126" s="196"/>
      <c r="K126" s="196"/>
      <c r="L126" s="202"/>
      <c r="M126" s="203"/>
      <c r="N126" s="204"/>
      <c r="O126" s="204"/>
      <c r="P126" s="204"/>
      <c r="Q126" s="204"/>
      <c r="R126" s="204"/>
      <c r="S126" s="204"/>
      <c r="T126" s="205"/>
      <c r="AT126" s="206" t="s">
        <v>245</v>
      </c>
      <c r="AU126" s="206" t="s">
        <v>89</v>
      </c>
      <c r="AV126" s="13" t="s">
        <v>89</v>
      </c>
      <c r="AW126" s="13" t="s">
        <v>4</v>
      </c>
      <c r="AX126" s="13" t="s">
        <v>87</v>
      </c>
      <c r="AY126" s="206" t="s">
        <v>235</v>
      </c>
    </row>
    <row r="127" spans="1:65" s="12" customFormat="1" ht="22.9" customHeight="1">
      <c r="B127" s="161"/>
      <c r="C127" s="162"/>
      <c r="D127" s="163" t="s">
        <v>78</v>
      </c>
      <c r="E127" s="175" t="s">
        <v>89</v>
      </c>
      <c r="F127" s="175" t="s">
        <v>274</v>
      </c>
      <c r="G127" s="162"/>
      <c r="H127" s="162"/>
      <c r="I127" s="165"/>
      <c r="J127" s="176">
        <f>BK127</f>
        <v>0</v>
      </c>
      <c r="K127" s="162"/>
      <c r="L127" s="167"/>
      <c r="M127" s="168"/>
      <c r="N127" s="169"/>
      <c r="O127" s="169"/>
      <c r="P127" s="170">
        <f>SUM(P128:P143)</f>
        <v>0</v>
      </c>
      <c r="Q127" s="169"/>
      <c r="R127" s="170">
        <f>SUM(R128:R143)</f>
        <v>3.0416886999999999</v>
      </c>
      <c r="S127" s="169"/>
      <c r="T127" s="171">
        <f>SUM(T128:T143)</f>
        <v>0</v>
      </c>
      <c r="AR127" s="172" t="s">
        <v>87</v>
      </c>
      <c r="AT127" s="173" t="s">
        <v>78</v>
      </c>
      <c r="AU127" s="173" t="s">
        <v>87</v>
      </c>
      <c r="AY127" s="172" t="s">
        <v>235</v>
      </c>
      <c r="BK127" s="174">
        <f>SUM(BK128:BK143)</f>
        <v>0</v>
      </c>
    </row>
    <row r="128" spans="1:65" s="2" customFormat="1" ht="24.2" customHeight="1">
      <c r="A128" s="36"/>
      <c r="B128" s="37"/>
      <c r="C128" s="177" t="s">
        <v>275</v>
      </c>
      <c r="D128" s="177" t="s">
        <v>237</v>
      </c>
      <c r="E128" s="178" t="s">
        <v>276</v>
      </c>
      <c r="F128" s="179" t="s">
        <v>277</v>
      </c>
      <c r="G128" s="180" t="s">
        <v>194</v>
      </c>
      <c r="H128" s="181">
        <v>0.26</v>
      </c>
      <c r="I128" s="182"/>
      <c r="J128" s="183">
        <f>ROUND(I128*H128,2)</f>
        <v>0</v>
      </c>
      <c r="K128" s="179" t="s">
        <v>240</v>
      </c>
      <c r="L128" s="41"/>
      <c r="M128" s="184" t="s">
        <v>42</v>
      </c>
      <c r="N128" s="185" t="s">
        <v>50</v>
      </c>
      <c r="O128" s="66"/>
      <c r="P128" s="186">
        <f>O128*H128</f>
        <v>0</v>
      </c>
      <c r="Q128" s="186">
        <v>1.98</v>
      </c>
      <c r="R128" s="186">
        <f>Q128*H128</f>
        <v>0.51480000000000004</v>
      </c>
      <c r="S128" s="186">
        <v>0</v>
      </c>
      <c r="T128" s="187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8" t="s">
        <v>241</v>
      </c>
      <c r="AT128" s="188" t="s">
        <v>237</v>
      </c>
      <c r="AU128" s="188" t="s">
        <v>89</v>
      </c>
      <c r="AY128" s="19" t="s">
        <v>235</v>
      </c>
      <c r="BE128" s="189">
        <f>IF(N128="základní",J128,0)</f>
        <v>0</v>
      </c>
      <c r="BF128" s="189">
        <f>IF(N128="snížená",J128,0)</f>
        <v>0</v>
      </c>
      <c r="BG128" s="189">
        <f>IF(N128="zákl. přenesená",J128,0)</f>
        <v>0</v>
      </c>
      <c r="BH128" s="189">
        <f>IF(N128="sníž. přenesená",J128,0)</f>
        <v>0</v>
      </c>
      <c r="BI128" s="189">
        <f>IF(N128="nulová",J128,0)</f>
        <v>0</v>
      </c>
      <c r="BJ128" s="19" t="s">
        <v>87</v>
      </c>
      <c r="BK128" s="189">
        <f>ROUND(I128*H128,2)</f>
        <v>0</v>
      </c>
      <c r="BL128" s="19" t="s">
        <v>241</v>
      </c>
      <c r="BM128" s="188" t="s">
        <v>278</v>
      </c>
    </row>
    <row r="129" spans="1:65" s="2" customFormat="1" ht="11.25">
      <c r="A129" s="36"/>
      <c r="B129" s="37"/>
      <c r="C129" s="38"/>
      <c r="D129" s="190" t="s">
        <v>243</v>
      </c>
      <c r="E129" s="38"/>
      <c r="F129" s="191" t="s">
        <v>279</v>
      </c>
      <c r="G129" s="38"/>
      <c r="H129" s="38"/>
      <c r="I129" s="192"/>
      <c r="J129" s="38"/>
      <c r="K129" s="38"/>
      <c r="L129" s="41"/>
      <c r="M129" s="193"/>
      <c r="N129" s="194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243</v>
      </c>
      <c r="AU129" s="19" t="s">
        <v>89</v>
      </c>
    </row>
    <row r="130" spans="1:65" s="16" customFormat="1" ht="11.25">
      <c r="B130" s="229"/>
      <c r="C130" s="230"/>
      <c r="D130" s="197" t="s">
        <v>245</v>
      </c>
      <c r="E130" s="231" t="s">
        <v>42</v>
      </c>
      <c r="F130" s="232" t="s">
        <v>280</v>
      </c>
      <c r="G130" s="230"/>
      <c r="H130" s="231" t="s">
        <v>42</v>
      </c>
      <c r="I130" s="233"/>
      <c r="J130" s="230"/>
      <c r="K130" s="230"/>
      <c r="L130" s="234"/>
      <c r="M130" s="235"/>
      <c r="N130" s="236"/>
      <c r="O130" s="236"/>
      <c r="P130" s="236"/>
      <c r="Q130" s="236"/>
      <c r="R130" s="236"/>
      <c r="S130" s="236"/>
      <c r="T130" s="237"/>
      <c r="AT130" s="238" t="s">
        <v>245</v>
      </c>
      <c r="AU130" s="238" t="s">
        <v>89</v>
      </c>
      <c r="AV130" s="16" t="s">
        <v>87</v>
      </c>
      <c r="AW130" s="16" t="s">
        <v>38</v>
      </c>
      <c r="AX130" s="16" t="s">
        <v>79</v>
      </c>
      <c r="AY130" s="238" t="s">
        <v>235</v>
      </c>
    </row>
    <row r="131" spans="1:65" s="13" customFormat="1" ht="11.25">
      <c r="B131" s="195"/>
      <c r="C131" s="196"/>
      <c r="D131" s="197" t="s">
        <v>245</v>
      </c>
      <c r="E131" s="198" t="s">
        <v>42</v>
      </c>
      <c r="F131" s="199" t="s">
        <v>281</v>
      </c>
      <c r="G131" s="196"/>
      <c r="H131" s="200">
        <v>0.125</v>
      </c>
      <c r="I131" s="201"/>
      <c r="J131" s="196"/>
      <c r="K131" s="196"/>
      <c r="L131" s="202"/>
      <c r="M131" s="203"/>
      <c r="N131" s="204"/>
      <c r="O131" s="204"/>
      <c r="P131" s="204"/>
      <c r="Q131" s="204"/>
      <c r="R131" s="204"/>
      <c r="S131" s="204"/>
      <c r="T131" s="205"/>
      <c r="AT131" s="206" t="s">
        <v>245</v>
      </c>
      <c r="AU131" s="206" t="s">
        <v>89</v>
      </c>
      <c r="AV131" s="13" t="s">
        <v>89</v>
      </c>
      <c r="AW131" s="13" t="s">
        <v>38</v>
      </c>
      <c r="AX131" s="13" t="s">
        <v>79</v>
      </c>
      <c r="AY131" s="206" t="s">
        <v>235</v>
      </c>
    </row>
    <row r="132" spans="1:65" s="13" customFormat="1" ht="11.25">
      <c r="B132" s="195"/>
      <c r="C132" s="196"/>
      <c r="D132" s="197" t="s">
        <v>245</v>
      </c>
      <c r="E132" s="198" t="s">
        <v>42</v>
      </c>
      <c r="F132" s="199" t="s">
        <v>282</v>
      </c>
      <c r="G132" s="196"/>
      <c r="H132" s="200">
        <v>0.13500000000000001</v>
      </c>
      <c r="I132" s="201"/>
      <c r="J132" s="196"/>
      <c r="K132" s="196"/>
      <c r="L132" s="202"/>
      <c r="M132" s="203"/>
      <c r="N132" s="204"/>
      <c r="O132" s="204"/>
      <c r="P132" s="204"/>
      <c r="Q132" s="204"/>
      <c r="R132" s="204"/>
      <c r="S132" s="204"/>
      <c r="T132" s="205"/>
      <c r="AT132" s="206" t="s">
        <v>245</v>
      </c>
      <c r="AU132" s="206" t="s">
        <v>89</v>
      </c>
      <c r="AV132" s="13" t="s">
        <v>89</v>
      </c>
      <c r="AW132" s="13" t="s">
        <v>38</v>
      </c>
      <c r="AX132" s="13" t="s">
        <v>79</v>
      </c>
      <c r="AY132" s="206" t="s">
        <v>235</v>
      </c>
    </row>
    <row r="133" spans="1:65" s="15" customFormat="1" ht="11.25">
      <c r="B133" s="218"/>
      <c r="C133" s="219"/>
      <c r="D133" s="197" t="s">
        <v>245</v>
      </c>
      <c r="E133" s="220" t="s">
        <v>42</v>
      </c>
      <c r="F133" s="221" t="s">
        <v>252</v>
      </c>
      <c r="G133" s="219"/>
      <c r="H133" s="222">
        <v>0.26</v>
      </c>
      <c r="I133" s="223"/>
      <c r="J133" s="219"/>
      <c r="K133" s="219"/>
      <c r="L133" s="224"/>
      <c r="M133" s="225"/>
      <c r="N133" s="226"/>
      <c r="O133" s="226"/>
      <c r="P133" s="226"/>
      <c r="Q133" s="226"/>
      <c r="R133" s="226"/>
      <c r="S133" s="226"/>
      <c r="T133" s="227"/>
      <c r="AT133" s="228" t="s">
        <v>245</v>
      </c>
      <c r="AU133" s="228" t="s">
        <v>89</v>
      </c>
      <c r="AV133" s="15" t="s">
        <v>241</v>
      </c>
      <c r="AW133" s="15" t="s">
        <v>38</v>
      </c>
      <c r="AX133" s="15" t="s">
        <v>87</v>
      </c>
      <c r="AY133" s="228" t="s">
        <v>235</v>
      </c>
    </row>
    <row r="134" spans="1:65" s="2" customFormat="1" ht="24.2" customHeight="1">
      <c r="A134" s="36"/>
      <c r="B134" s="37"/>
      <c r="C134" s="177" t="s">
        <v>283</v>
      </c>
      <c r="D134" s="177" t="s">
        <v>237</v>
      </c>
      <c r="E134" s="178" t="s">
        <v>284</v>
      </c>
      <c r="F134" s="179" t="s">
        <v>285</v>
      </c>
      <c r="G134" s="180" t="s">
        <v>194</v>
      </c>
      <c r="H134" s="181">
        <v>1.01</v>
      </c>
      <c r="I134" s="182"/>
      <c r="J134" s="183">
        <f>ROUND(I134*H134,2)</f>
        <v>0</v>
      </c>
      <c r="K134" s="179" t="s">
        <v>240</v>
      </c>
      <c r="L134" s="41"/>
      <c r="M134" s="184" t="s">
        <v>42</v>
      </c>
      <c r="N134" s="185" t="s">
        <v>50</v>
      </c>
      <c r="O134" s="66"/>
      <c r="P134" s="186">
        <f>O134*H134</f>
        <v>0</v>
      </c>
      <c r="Q134" s="186">
        <v>2.5018699999999998</v>
      </c>
      <c r="R134" s="186">
        <f>Q134*H134</f>
        <v>2.5268886999999998</v>
      </c>
      <c r="S134" s="186">
        <v>0</v>
      </c>
      <c r="T134" s="187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8" t="s">
        <v>241</v>
      </c>
      <c r="AT134" s="188" t="s">
        <v>237</v>
      </c>
      <c r="AU134" s="188" t="s">
        <v>89</v>
      </c>
      <c r="AY134" s="19" t="s">
        <v>235</v>
      </c>
      <c r="BE134" s="189">
        <f>IF(N134="základní",J134,0)</f>
        <v>0</v>
      </c>
      <c r="BF134" s="189">
        <f>IF(N134="snížená",J134,0)</f>
        <v>0</v>
      </c>
      <c r="BG134" s="189">
        <f>IF(N134="zákl. přenesená",J134,0)</f>
        <v>0</v>
      </c>
      <c r="BH134" s="189">
        <f>IF(N134="sníž. přenesená",J134,0)</f>
        <v>0</v>
      </c>
      <c r="BI134" s="189">
        <f>IF(N134="nulová",J134,0)</f>
        <v>0</v>
      </c>
      <c r="BJ134" s="19" t="s">
        <v>87</v>
      </c>
      <c r="BK134" s="189">
        <f>ROUND(I134*H134,2)</f>
        <v>0</v>
      </c>
      <c r="BL134" s="19" t="s">
        <v>241</v>
      </c>
      <c r="BM134" s="188" t="s">
        <v>286</v>
      </c>
    </row>
    <row r="135" spans="1:65" s="2" customFormat="1" ht="11.25">
      <c r="A135" s="36"/>
      <c r="B135" s="37"/>
      <c r="C135" s="38"/>
      <c r="D135" s="190" t="s">
        <v>243</v>
      </c>
      <c r="E135" s="38"/>
      <c r="F135" s="191" t="s">
        <v>287</v>
      </c>
      <c r="G135" s="38"/>
      <c r="H135" s="38"/>
      <c r="I135" s="192"/>
      <c r="J135" s="38"/>
      <c r="K135" s="38"/>
      <c r="L135" s="41"/>
      <c r="M135" s="193"/>
      <c r="N135" s="194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243</v>
      </c>
      <c r="AU135" s="19" t="s">
        <v>89</v>
      </c>
    </row>
    <row r="136" spans="1:65" s="16" customFormat="1" ht="11.25">
      <c r="B136" s="229"/>
      <c r="C136" s="230"/>
      <c r="D136" s="197" t="s">
        <v>245</v>
      </c>
      <c r="E136" s="231" t="s">
        <v>42</v>
      </c>
      <c r="F136" s="232" t="s">
        <v>288</v>
      </c>
      <c r="G136" s="230"/>
      <c r="H136" s="231" t="s">
        <v>42</v>
      </c>
      <c r="I136" s="233"/>
      <c r="J136" s="230"/>
      <c r="K136" s="230"/>
      <c r="L136" s="234"/>
      <c r="M136" s="235"/>
      <c r="N136" s="236"/>
      <c r="O136" s="236"/>
      <c r="P136" s="236"/>
      <c r="Q136" s="236"/>
      <c r="R136" s="236"/>
      <c r="S136" s="236"/>
      <c r="T136" s="237"/>
      <c r="AT136" s="238" t="s">
        <v>245</v>
      </c>
      <c r="AU136" s="238" t="s">
        <v>89</v>
      </c>
      <c r="AV136" s="16" t="s">
        <v>87</v>
      </c>
      <c r="AW136" s="16" t="s">
        <v>38</v>
      </c>
      <c r="AX136" s="16" t="s">
        <v>79</v>
      </c>
      <c r="AY136" s="238" t="s">
        <v>235</v>
      </c>
    </row>
    <row r="137" spans="1:65" s="13" customFormat="1" ht="11.25">
      <c r="B137" s="195"/>
      <c r="C137" s="196"/>
      <c r="D137" s="197" t="s">
        <v>245</v>
      </c>
      <c r="E137" s="198" t="s">
        <v>42</v>
      </c>
      <c r="F137" s="199" t="s">
        <v>289</v>
      </c>
      <c r="G137" s="196"/>
      <c r="H137" s="200">
        <v>0.47</v>
      </c>
      <c r="I137" s="201"/>
      <c r="J137" s="196"/>
      <c r="K137" s="196"/>
      <c r="L137" s="202"/>
      <c r="M137" s="203"/>
      <c r="N137" s="204"/>
      <c r="O137" s="204"/>
      <c r="P137" s="204"/>
      <c r="Q137" s="204"/>
      <c r="R137" s="204"/>
      <c r="S137" s="204"/>
      <c r="T137" s="205"/>
      <c r="AT137" s="206" t="s">
        <v>245</v>
      </c>
      <c r="AU137" s="206" t="s">
        <v>89</v>
      </c>
      <c r="AV137" s="13" t="s">
        <v>89</v>
      </c>
      <c r="AW137" s="13" t="s">
        <v>38</v>
      </c>
      <c r="AX137" s="13" t="s">
        <v>79</v>
      </c>
      <c r="AY137" s="206" t="s">
        <v>235</v>
      </c>
    </row>
    <row r="138" spans="1:65" s="13" customFormat="1" ht="11.25">
      <c r="B138" s="195"/>
      <c r="C138" s="196"/>
      <c r="D138" s="197" t="s">
        <v>245</v>
      </c>
      <c r="E138" s="198" t="s">
        <v>42</v>
      </c>
      <c r="F138" s="199" t="s">
        <v>290</v>
      </c>
      <c r="G138" s="196"/>
      <c r="H138" s="200">
        <v>0.50600000000000001</v>
      </c>
      <c r="I138" s="201"/>
      <c r="J138" s="196"/>
      <c r="K138" s="196"/>
      <c r="L138" s="202"/>
      <c r="M138" s="203"/>
      <c r="N138" s="204"/>
      <c r="O138" s="204"/>
      <c r="P138" s="204"/>
      <c r="Q138" s="204"/>
      <c r="R138" s="204"/>
      <c r="S138" s="204"/>
      <c r="T138" s="205"/>
      <c r="AT138" s="206" t="s">
        <v>245</v>
      </c>
      <c r="AU138" s="206" t="s">
        <v>89</v>
      </c>
      <c r="AV138" s="13" t="s">
        <v>89</v>
      </c>
      <c r="AW138" s="13" t="s">
        <v>38</v>
      </c>
      <c r="AX138" s="13" t="s">
        <v>79</v>
      </c>
      <c r="AY138" s="206" t="s">
        <v>235</v>
      </c>
    </row>
    <row r="139" spans="1:65" s="14" customFormat="1" ht="11.25">
      <c r="B139" s="207"/>
      <c r="C139" s="208"/>
      <c r="D139" s="197" t="s">
        <v>245</v>
      </c>
      <c r="E139" s="209" t="s">
        <v>42</v>
      </c>
      <c r="F139" s="210" t="s">
        <v>250</v>
      </c>
      <c r="G139" s="208"/>
      <c r="H139" s="211">
        <v>0.97599999999999998</v>
      </c>
      <c r="I139" s="212"/>
      <c r="J139" s="208"/>
      <c r="K139" s="208"/>
      <c r="L139" s="213"/>
      <c r="M139" s="214"/>
      <c r="N139" s="215"/>
      <c r="O139" s="215"/>
      <c r="P139" s="215"/>
      <c r="Q139" s="215"/>
      <c r="R139" s="215"/>
      <c r="S139" s="215"/>
      <c r="T139" s="216"/>
      <c r="AT139" s="217" t="s">
        <v>245</v>
      </c>
      <c r="AU139" s="217" t="s">
        <v>89</v>
      </c>
      <c r="AV139" s="14" t="s">
        <v>251</v>
      </c>
      <c r="AW139" s="14" t="s">
        <v>38</v>
      </c>
      <c r="AX139" s="14" t="s">
        <v>79</v>
      </c>
      <c r="AY139" s="217" t="s">
        <v>235</v>
      </c>
    </row>
    <row r="140" spans="1:65" s="16" customFormat="1" ht="11.25">
      <c r="B140" s="229"/>
      <c r="C140" s="230"/>
      <c r="D140" s="197" t="s">
        <v>245</v>
      </c>
      <c r="E140" s="231" t="s">
        <v>42</v>
      </c>
      <c r="F140" s="232" t="s">
        <v>291</v>
      </c>
      <c r="G140" s="230"/>
      <c r="H140" s="231" t="s">
        <v>42</v>
      </c>
      <c r="I140" s="233"/>
      <c r="J140" s="230"/>
      <c r="K140" s="230"/>
      <c r="L140" s="234"/>
      <c r="M140" s="235"/>
      <c r="N140" s="236"/>
      <c r="O140" s="236"/>
      <c r="P140" s="236"/>
      <c r="Q140" s="236"/>
      <c r="R140" s="236"/>
      <c r="S140" s="236"/>
      <c r="T140" s="237"/>
      <c r="AT140" s="238" t="s">
        <v>245</v>
      </c>
      <c r="AU140" s="238" t="s">
        <v>89</v>
      </c>
      <c r="AV140" s="16" t="s">
        <v>87</v>
      </c>
      <c r="AW140" s="16" t="s">
        <v>38</v>
      </c>
      <c r="AX140" s="16" t="s">
        <v>79</v>
      </c>
      <c r="AY140" s="238" t="s">
        <v>235</v>
      </c>
    </row>
    <row r="141" spans="1:65" s="13" customFormat="1" ht="11.25">
      <c r="B141" s="195"/>
      <c r="C141" s="196"/>
      <c r="D141" s="197" t="s">
        <v>245</v>
      </c>
      <c r="E141" s="198" t="s">
        <v>42</v>
      </c>
      <c r="F141" s="199" t="s">
        <v>292</v>
      </c>
      <c r="G141" s="196"/>
      <c r="H141" s="200">
        <v>3.4000000000000002E-2</v>
      </c>
      <c r="I141" s="201"/>
      <c r="J141" s="196"/>
      <c r="K141" s="196"/>
      <c r="L141" s="202"/>
      <c r="M141" s="203"/>
      <c r="N141" s="204"/>
      <c r="O141" s="204"/>
      <c r="P141" s="204"/>
      <c r="Q141" s="204"/>
      <c r="R141" s="204"/>
      <c r="S141" s="204"/>
      <c r="T141" s="205"/>
      <c r="AT141" s="206" t="s">
        <v>245</v>
      </c>
      <c r="AU141" s="206" t="s">
        <v>89</v>
      </c>
      <c r="AV141" s="13" t="s">
        <v>89</v>
      </c>
      <c r="AW141" s="13" t="s">
        <v>38</v>
      </c>
      <c r="AX141" s="13" t="s">
        <v>79</v>
      </c>
      <c r="AY141" s="206" t="s">
        <v>235</v>
      </c>
    </row>
    <row r="142" spans="1:65" s="14" customFormat="1" ht="11.25">
      <c r="B142" s="207"/>
      <c r="C142" s="208"/>
      <c r="D142" s="197" t="s">
        <v>245</v>
      </c>
      <c r="E142" s="209" t="s">
        <v>42</v>
      </c>
      <c r="F142" s="210" t="s">
        <v>250</v>
      </c>
      <c r="G142" s="208"/>
      <c r="H142" s="211">
        <v>3.4000000000000002E-2</v>
      </c>
      <c r="I142" s="212"/>
      <c r="J142" s="208"/>
      <c r="K142" s="208"/>
      <c r="L142" s="213"/>
      <c r="M142" s="214"/>
      <c r="N142" s="215"/>
      <c r="O142" s="215"/>
      <c r="P142" s="215"/>
      <c r="Q142" s="215"/>
      <c r="R142" s="215"/>
      <c r="S142" s="215"/>
      <c r="T142" s="216"/>
      <c r="AT142" s="217" t="s">
        <v>245</v>
      </c>
      <c r="AU142" s="217" t="s">
        <v>89</v>
      </c>
      <c r="AV142" s="14" t="s">
        <v>251</v>
      </c>
      <c r="AW142" s="14" t="s">
        <v>38</v>
      </c>
      <c r="AX142" s="14" t="s">
        <v>79</v>
      </c>
      <c r="AY142" s="217" t="s">
        <v>235</v>
      </c>
    </row>
    <row r="143" spans="1:65" s="15" customFormat="1" ht="11.25">
      <c r="B143" s="218"/>
      <c r="C143" s="219"/>
      <c r="D143" s="197" t="s">
        <v>245</v>
      </c>
      <c r="E143" s="220" t="s">
        <v>42</v>
      </c>
      <c r="F143" s="221" t="s">
        <v>252</v>
      </c>
      <c r="G143" s="219"/>
      <c r="H143" s="222">
        <v>1.01</v>
      </c>
      <c r="I143" s="223"/>
      <c r="J143" s="219"/>
      <c r="K143" s="219"/>
      <c r="L143" s="224"/>
      <c r="M143" s="225"/>
      <c r="N143" s="226"/>
      <c r="O143" s="226"/>
      <c r="P143" s="226"/>
      <c r="Q143" s="226"/>
      <c r="R143" s="226"/>
      <c r="S143" s="226"/>
      <c r="T143" s="227"/>
      <c r="AT143" s="228" t="s">
        <v>245</v>
      </c>
      <c r="AU143" s="228" t="s">
        <v>89</v>
      </c>
      <c r="AV143" s="15" t="s">
        <v>241</v>
      </c>
      <c r="AW143" s="15" t="s">
        <v>38</v>
      </c>
      <c r="AX143" s="15" t="s">
        <v>87</v>
      </c>
      <c r="AY143" s="228" t="s">
        <v>235</v>
      </c>
    </row>
    <row r="144" spans="1:65" s="12" customFormat="1" ht="22.9" customHeight="1">
      <c r="B144" s="161"/>
      <c r="C144" s="162"/>
      <c r="D144" s="163" t="s">
        <v>78</v>
      </c>
      <c r="E144" s="175" t="s">
        <v>251</v>
      </c>
      <c r="F144" s="175" t="s">
        <v>293</v>
      </c>
      <c r="G144" s="162"/>
      <c r="H144" s="162"/>
      <c r="I144" s="165"/>
      <c r="J144" s="176">
        <f>BK144</f>
        <v>0</v>
      </c>
      <c r="K144" s="162"/>
      <c r="L144" s="167"/>
      <c r="M144" s="168"/>
      <c r="N144" s="169"/>
      <c r="O144" s="169"/>
      <c r="P144" s="170">
        <f>SUM(P145:P203)</f>
        <v>0</v>
      </c>
      <c r="Q144" s="169"/>
      <c r="R144" s="170">
        <f>SUM(R145:R203)</f>
        <v>5.8539511199999996</v>
      </c>
      <c r="S144" s="169"/>
      <c r="T144" s="171">
        <f>SUM(T145:T203)</f>
        <v>0</v>
      </c>
      <c r="AR144" s="172" t="s">
        <v>87</v>
      </c>
      <c r="AT144" s="173" t="s">
        <v>78</v>
      </c>
      <c r="AU144" s="173" t="s">
        <v>87</v>
      </c>
      <c r="AY144" s="172" t="s">
        <v>235</v>
      </c>
      <c r="BK144" s="174">
        <f>SUM(BK145:BK203)</f>
        <v>0</v>
      </c>
    </row>
    <row r="145" spans="1:65" s="2" customFormat="1" ht="37.9" customHeight="1">
      <c r="A145" s="36"/>
      <c r="B145" s="37"/>
      <c r="C145" s="177" t="s">
        <v>294</v>
      </c>
      <c r="D145" s="177" t="s">
        <v>237</v>
      </c>
      <c r="E145" s="178" t="s">
        <v>295</v>
      </c>
      <c r="F145" s="179" t="s">
        <v>296</v>
      </c>
      <c r="G145" s="180" t="s">
        <v>194</v>
      </c>
      <c r="H145" s="181">
        <v>0.79500000000000004</v>
      </c>
      <c r="I145" s="182"/>
      <c r="J145" s="183">
        <f>ROUND(I145*H145,2)</f>
        <v>0</v>
      </c>
      <c r="K145" s="179" t="s">
        <v>240</v>
      </c>
      <c r="L145" s="41"/>
      <c r="M145" s="184" t="s">
        <v>42</v>
      </c>
      <c r="N145" s="185" t="s">
        <v>50</v>
      </c>
      <c r="O145" s="66"/>
      <c r="P145" s="186">
        <f>O145*H145</f>
        <v>0</v>
      </c>
      <c r="Q145" s="186">
        <v>1.8774999999999999</v>
      </c>
      <c r="R145" s="186">
        <f>Q145*H145</f>
        <v>1.4926125000000001</v>
      </c>
      <c r="S145" s="186">
        <v>0</v>
      </c>
      <c r="T145" s="187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8" t="s">
        <v>241</v>
      </c>
      <c r="AT145" s="188" t="s">
        <v>237</v>
      </c>
      <c r="AU145" s="188" t="s">
        <v>89</v>
      </c>
      <c r="AY145" s="19" t="s">
        <v>235</v>
      </c>
      <c r="BE145" s="189">
        <f>IF(N145="základní",J145,0)</f>
        <v>0</v>
      </c>
      <c r="BF145" s="189">
        <f>IF(N145="snížená",J145,0)</f>
        <v>0</v>
      </c>
      <c r="BG145" s="189">
        <f>IF(N145="zákl. přenesená",J145,0)</f>
        <v>0</v>
      </c>
      <c r="BH145" s="189">
        <f>IF(N145="sníž. přenesená",J145,0)</f>
        <v>0</v>
      </c>
      <c r="BI145" s="189">
        <f>IF(N145="nulová",J145,0)</f>
        <v>0</v>
      </c>
      <c r="BJ145" s="19" t="s">
        <v>87</v>
      </c>
      <c r="BK145" s="189">
        <f>ROUND(I145*H145,2)</f>
        <v>0</v>
      </c>
      <c r="BL145" s="19" t="s">
        <v>241</v>
      </c>
      <c r="BM145" s="188" t="s">
        <v>297</v>
      </c>
    </row>
    <row r="146" spans="1:65" s="2" customFormat="1" ht="11.25">
      <c r="A146" s="36"/>
      <c r="B146" s="37"/>
      <c r="C146" s="38"/>
      <c r="D146" s="190" t="s">
        <v>243</v>
      </c>
      <c r="E146" s="38"/>
      <c r="F146" s="191" t="s">
        <v>298</v>
      </c>
      <c r="G146" s="38"/>
      <c r="H146" s="38"/>
      <c r="I146" s="192"/>
      <c r="J146" s="38"/>
      <c r="K146" s="38"/>
      <c r="L146" s="41"/>
      <c r="M146" s="193"/>
      <c r="N146" s="194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243</v>
      </c>
      <c r="AU146" s="19" t="s">
        <v>89</v>
      </c>
    </row>
    <row r="147" spans="1:65" s="16" customFormat="1" ht="11.25">
      <c r="B147" s="229"/>
      <c r="C147" s="230"/>
      <c r="D147" s="197" t="s">
        <v>245</v>
      </c>
      <c r="E147" s="231" t="s">
        <v>42</v>
      </c>
      <c r="F147" s="232" t="s">
        <v>299</v>
      </c>
      <c r="G147" s="230"/>
      <c r="H147" s="231" t="s">
        <v>42</v>
      </c>
      <c r="I147" s="233"/>
      <c r="J147" s="230"/>
      <c r="K147" s="230"/>
      <c r="L147" s="234"/>
      <c r="M147" s="235"/>
      <c r="N147" s="236"/>
      <c r="O147" s="236"/>
      <c r="P147" s="236"/>
      <c r="Q147" s="236"/>
      <c r="R147" s="236"/>
      <c r="S147" s="236"/>
      <c r="T147" s="237"/>
      <c r="AT147" s="238" t="s">
        <v>245</v>
      </c>
      <c r="AU147" s="238" t="s">
        <v>89</v>
      </c>
      <c r="AV147" s="16" t="s">
        <v>87</v>
      </c>
      <c r="AW147" s="16" t="s">
        <v>38</v>
      </c>
      <c r="AX147" s="16" t="s">
        <v>79</v>
      </c>
      <c r="AY147" s="238" t="s">
        <v>235</v>
      </c>
    </row>
    <row r="148" spans="1:65" s="13" customFormat="1" ht="11.25">
      <c r="B148" s="195"/>
      <c r="C148" s="196"/>
      <c r="D148" s="197" t="s">
        <v>245</v>
      </c>
      <c r="E148" s="198" t="s">
        <v>42</v>
      </c>
      <c r="F148" s="199" t="s">
        <v>300</v>
      </c>
      <c r="G148" s="196"/>
      <c r="H148" s="200">
        <v>0.86899999999999999</v>
      </c>
      <c r="I148" s="201"/>
      <c r="J148" s="196"/>
      <c r="K148" s="196"/>
      <c r="L148" s="202"/>
      <c r="M148" s="203"/>
      <c r="N148" s="204"/>
      <c r="O148" s="204"/>
      <c r="P148" s="204"/>
      <c r="Q148" s="204"/>
      <c r="R148" s="204"/>
      <c r="S148" s="204"/>
      <c r="T148" s="205"/>
      <c r="AT148" s="206" t="s">
        <v>245</v>
      </c>
      <c r="AU148" s="206" t="s">
        <v>89</v>
      </c>
      <c r="AV148" s="13" t="s">
        <v>89</v>
      </c>
      <c r="AW148" s="13" t="s">
        <v>38</v>
      </c>
      <c r="AX148" s="13" t="s">
        <v>79</v>
      </c>
      <c r="AY148" s="206" t="s">
        <v>235</v>
      </c>
    </row>
    <row r="149" spans="1:65" s="13" customFormat="1" ht="11.25">
      <c r="B149" s="195"/>
      <c r="C149" s="196"/>
      <c r="D149" s="197" t="s">
        <v>245</v>
      </c>
      <c r="E149" s="198" t="s">
        <v>42</v>
      </c>
      <c r="F149" s="199" t="s">
        <v>301</v>
      </c>
      <c r="G149" s="196"/>
      <c r="H149" s="200">
        <v>-7.3999999999999996E-2</v>
      </c>
      <c r="I149" s="201"/>
      <c r="J149" s="196"/>
      <c r="K149" s="196"/>
      <c r="L149" s="202"/>
      <c r="M149" s="203"/>
      <c r="N149" s="204"/>
      <c r="O149" s="204"/>
      <c r="P149" s="204"/>
      <c r="Q149" s="204"/>
      <c r="R149" s="204"/>
      <c r="S149" s="204"/>
      <c r="T149" s="205"/>
      <c r="AT149" s="206" t="s">
        <v>245</v>
      </c>
      <c r="AU149" s="206" t="s">
        <v>89</v>
      </c>
      <c r="AV149" s="13" t="s">
        <v>89</v>
      </c>
      <c r="AW149" s="13" t="s">
        <v>38</v>
      </c>
      <c r="AX149" s="13" t="s">
        <v>79</v>
      </c>
      <c r="AY149" s="206" t="s">
        <v>235</v>
      </c>
    </row>
    <row r="150" spans="1:65" s="15" customFormat="1" ht="11.25">
      <c r="B150" s="218"/>
      <c r="C150" s="219"/>
      <c r="D150" s="197" t="s">
        <v>245</v>
      </c>
      <c r="E150" s="220" t="s">
        <v>42</v>
      </c>
      <c r="F150" s="221" t="s">
        <v>252</v>
      </c>
      <c r="G150" s="219"/>
      <c r="H150" s="222">
        <v>0.79500000000000004</v>
      </c>
      <c r="I150" s="223"/>
      <c r="J150" s="219"/>
      <c r="K150" s="219"/>
      <c r="L150" s="224"/>
      <c r="M150" s="225"/>
      <c r="N150" s="226"/>
      <c r="O150" s="226"/>
      <c r="P150" s="226"/>
      <c r="Q150" s="226"/>
      <c r="R150" s="226"/>
      <c r="S150" s="226"/>
      <c r="T150" s="227"/>
      <c r="AT150" s="228" t="s">
        <v>245</v>
      </c>
      <c r="AU150" s="228" t="s">
        <v>89</v>
      </c>
      <c r="AV150" s="15" t="s">
        <v>241</v>
      </c>
      <c r="AW150" s="15" t="s">
        <v>38</v>
      </c>
      <c r="AX150" s="15" t="s">
        <v>87</v>
      </c>
      <c r="AY150" s="228" t="s">
        <v>235</v>
      </c>
    </row>
    <row r="151" spans="1:65" s="2" customFormat="1" ht="37.9" customHeight="1">
      <c r="A151" s="36"/>
      <c r="B151" s="37"/>
      <c r="C151" s="177" t="s">
        <v>302</v>
      </c>
      <c r="D151" s="177" t="s">
        <v>237</v>
      </c>
      <c r="E151" s="178" t="s">
        <v>303</v>
      </c>
      <c r="F151" s="179" t="s">
        <v>304</v>
      </c>
      <c r="G151" s="180" t="s">
        <v>194</v>
      </c>
      <c r="H151" s="181">
        <v>0.32300000000000001</v>
      </c>
      <c r="I151" s="182"/>
      <c r="J151" s="183">
        <f>ROUND(I151*H151,2)</f>
        <v>0</v>
      </c>
      <c r="K151" s="179" t="s">
        <v>240</v>
      </c>
      <c r="L151" s="41"/>
      <c r="M151" s="184" t="s">
        <v>42</v>
      </c>
      <c r="N151" s="185" t="s">
        <v>50</v>
      </c>
      <c r="O151" s="66"/>
      <c r="P151" s="186">
        <f>O151*H151</f>
        <v>0</v>
      </c>
      <c r="Q151" s="186">
        <v>1.3271500000000001</v>
      </c>
      <c r="R151" s="186">
        <f>Q151*H151</f>
        <v>0.42866945000000001</v>
      </c>
      <c r="S151" s="186">
        <v>0</v>
      </c>
      <c r="T151" s="187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88" t="s">
        <v>241</v>
      </c>
      <c r="AT151" s="188" t="s">
        <v>237</v>
      </c>
      <c r="AU151" s="188" t="s">
        <v>89</v>
      </c>
      <c r="AY151" s="19" t="s">
        <v>235</v>
      </c>
      <c r="BE151" s="189">
        <f>IF(N151="základní",J151,0)</f>
        <v>0</v>
      </c>
      <c r="BF151" s="189">
        <f>IF(N151="snížená",J151,0)</f>
        <v>0</v>
      </c>
      <c r="BG151" s="189">
        <f>IF(N151="zákl. přenesená",J151,0)</f>
        <v>0</v>
      </c>
      <c r="BH151" s="189">
        <f>IF(N151="sníž. přenesená",J151,0)</f>
        <v>0</v>
      </c>
      <c r="BI151" s="189">
        <f>IF(N151="nulová",J151,0)</f>
        <v>0</v>
      </c>
      <c r="BJ151" s="19" t="s">
        <v>87</v>
      </c>
      <c r="BK151" s="189">
        <f>ROUND(I151*H151,2)</f>
        <v>0</v>
      </c>
      <c r="BL151" s="19" t="s">
        <v>241</v>
      </c>
      <c r="BM151" s="188" t="s">
        <v>305</v>
      </c>
    </row>
    <row r="152" spans="1:65" s="2" customFormat="1" ht="11.25">
      <c r="A152" s="36"/>
      <c r="B152" s="37"/>
      <c r="C152" s="38"/>
      <c r="D152" s="190" t="s">
        <v>243</v>
      </c>
      <c r="E152" s="38"/>
      <c r="F152" s="191" t="s">
        <v>306</v>
      </c>
      <c r="G152" s="38"/>
      <c r="H152" s="38"/>
      <c r="I152" s="192"/>
      <c r="J152" s="38"/>
      <c r="K152" s="38"/>
      <c r="L152" s="41"/>
      <c r="M152" s="193"/>
      <c r="N152" s="194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243</v>
      </c>
      <c r="AU152" s="19" t="s">
        <v>89</v>
      </c>
    </row>
    <row r="153" spans="1:65" s="16" customFormat="1" ht="11.25">
      <c r="B153" s="229"/>
      <c r="C153" s="230"/>
      <c r="D153" s="197" t="s">
        <v>245</v>
      </c>
      <c r="E153" s="231" t="s">
        <v>42</v>
      </c>
      <c r="F153" s="232" t="s">
        <v>307</v>
      </c>
      <c r="G153" s="230"/>
      <c r="H153" s="231" t="s">
        <v>42</v>
      </c>
      <c r="I153" s="233"/>
      <c r="J153" s="230"/>
      <c r="K153" s="230"/>
      <c r="L153" s="234"/>
      <c r="M153" s="235"/>
      <c r="N153" s="236"/>
      <c r="O153" s="236"/>
      <c r="P153" s="236"/>
      <c r="Q153" s="236"/>
      <c r="R153" s="236"/>
      <c r="S153" s="236"/>
      <c r="T153" s="237"/>
      <c r="AT153" s="238" t="s">
        <v>245</v>
      </c>
      <c r="AU153" s="238" t="s">
        <v>89</v>
      </c>
      <c r="AV153" s="16" t="s">
        <v>87</v>
      </c>
      <c r="AW153" s="16" t="s">
        <v>38</v>
      </c>
      <c r="AX153" s="16" t="s">
        <v>79</v>
      </c>
      <c r="AY153" s="238" t="s">
        <v>235</v>
      </c>
    </row>
    <row r="154" spans="1:65" s="13" customFormat="1" ht="11.25">
      <c r="B154" s="195"/>
      <c r="C154" s="196"/>
      <c r="D154" s="197" t="s">
        <v>245</v>
      </c>
      <c r="E154" s="198" t="s">
        <v>42</v>
      </c>
      <c r="F154" s="199" t="s">
        <v>308</v>
      </c>
      <c r="G154" s="196"/>
      <c r="H154" s="200">
        <v>0.159</v>
      </c>
      <c r="I154" s="201"/>
      <c r="J154" s="196"/>
      <c r="K154" s="196"/>
      <c r="L154" s="202"/>
      <c r="M154" s="203"/>
      <c r="N154" s="204"/>
      <c r="O154" s="204"/>
      <c r="P154" s="204"/>
      <c r="Q154" s="204"/>
      <c r="R154" s="204"/>
      <c r="S154" s="204"/>
      <c r="T154" s="205"/>
      <c r="AT154" s="206" t="s">
        <v>245</v>
      </c>
      <c r="AU154" s="206" t="s">
        <v>89</v>
      </c>
      <c r="AV154" s="13" t="s">
        <v>89</v>
      </c>
      <c r="AW154" s="13" t="s">
        <v>38</v>
      </c>
      <c r="AX154" s="13" t="s">
        <v>79</v>
      </c>
      <c r="AY154" s="206" t="s">
        <v>235</v>
      </c>
    </row>
    <row r="155" spans="1:65" s="13" customFormat="1" ht="11.25">
      <c r="B155" s="195"/>
      <c r="C155" s="196"/>
      <c r="D155" s="197" t="s">
        <v>245</v>
      </c>
      <c r="E155" s="198" t="s">
        <v>42</v>
      </c>
      <c r="F155" s="199" t="s">
        <v>309</v>
      </c>
      <c r="G155" s="196"/>
      <c r="H155" s="200">
        <v>0.16400000000000001</v>
      </c>
      <c r="I155" s="201"/>
      <c r="J155" s="196"/>
      <c r="K155" s="196"/>
      <c r="L155" s="202"/>
      <c r="M155" s="203"/>
      <c r="N155" s="204"/>
      <c r="O155" s="204"/>
      <c r="P155" s="204"/>
      <c r="Q155" s="204"/>
      <c r="R155" s="204"/>
      <c r="S155" s="204"/>
      <c r="T155" s="205"/>
      <c r="AT155" s="206" t="s">
        <v>245</v>
      </c>
      <c r="AU155" s="206" t="s">
        <v>89</v>
      </c>
      <c r="AV155" s="13" t="s">
        <v>89</v>
      </c>
      <c r="AW155" s="13" t="s">
        <v>38</v>
      </c>
      <c r="AX155" s="13" t="s">
        <v>79</v>
      </c>
      <c r="AY155" s="206" t="s">
        <v>235</v>
      </c>
    </row>
    <row r="156" spans="1:65" s="15" customFormat="1" ht="11.25">
      <c r="B156" s="218"/>
      <c r="C156" s="219"/>
      <c r="D156" s="197" t="s">
        <v>245</v>
      </c>
      <c r="E156" s="220" t="s">
        <v>42</v>
      </c>
      <c r="F156" s="221" t="s">
        <v>252</v>
      </c>
      <c r="G156" s="219"/>
      <c r="H156" s="222">
        <v>0.32300000000000001</v>
      </c>
      <c r="I156" s="223"/>
      <c r="J156" s="219"/>
      <c r="K156" s="219"/>
      <c r="L156" s="224"/>
      <c r="M156" s="225"/>
      <c r="N156" s="226"/>
      <c r="O156" s="226"/>
      <c r="P156" s="226"/>
      <c r="Q156" s="226"/>
      <c r="R156" s="226"/>
      <c r="S156" s="226"/>
      <c r="T156" s="227"/>
      <c r="AT156" s="228" t="s">
        <v>245</v>
      </c>
      <c r="AU156" s="228" t="s">
        <v>89</v>
      </c>
      <c r="AV156" s="15" t="s">
        <v>241</v>
      </c>
      <c r="AW156" s="15" t="s">
        <v>38</v>
      </c>
      <c r="AX156" s="15" t="s">
        <v>87</v>
      </c>
      <c r="AY156" s="228" t="s">
        <v>235</v>
      </c>
    </row>
    <row r="157" spans="1:65" s="2" customFormat="1" ht="44.25" customHeight="1">
      <c r="A157" s="36"/>
      <c r="B157" s="37"/>
      <c r="C157" s="177" t="s">
        <v>310</v>
      </c>
      <c r="D157" s="177" t="s">
        <v>237</v>
      </c>
      <c r="E157" s="178" t="s">
        <v>311</v>
      </c>
      <c r="F157" s="179" t="s">
        <v>312</v>
      </c>
      <c r="G157" s="180" t="s">
        <v>106</v>
      </c>
      <c r="H157" s="181">
        <v>9.3010000000000002</v>
      </c>
      <c r="I157" s="182"/>
      <c r="J157" s="183">
        <f>ROUND(I157*H157,2)</f>
        <v>0</v>
      </c>
      <c r="K157" s="179" t="s">
        <v>240</v>
      </c>
      <c r="L157" s="41"/>
      <c r="M157" s="184" t="s">
        <v>42</v>
      </c>
      <c r="N157" s="185" t="s">
        <v>50</v>
      </c>
      <c r="O157" s="66"/>
      <c r="P157" s="186">
        <f>O157*H157</f>
        <v>0</v>
      </c>
      <c r="Q157" s="186">
        <v>0.15273999999999999</v>
      </c>
      <c r="R157" s="186">
        <f>Q157*H157</f>
        <v>1.4206347399999999</v>
      </c>
      <c r="S157" s="186">
        <v>0</v>
      </c>
      <c r="T157" s="187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8" t="s">
        <v>241</v>
      </c>
      <c r="AT157" s="188" t="s">
        <v>237</v>
      </c>
      <c r="AU157" s="188" t="s">
        <v>89</v>
      </c>
      <c r="AY157" s="19" t="s">
        <v>235</v>
      </c>
      <c r="BE157" s="189">
        <f>IF(N157="základní",J157,0)</f>
        <v>0</v>
      </c>
      <c r="BF157" s="189">
        <f>IF(N157="snížená",J157,0)</f>
        <v>0</v>
      </c>
      <c r="BG157" s="189">
        <f>IF(N157="zákl. přenesená",J157,0)</f>
        <v>0</v>
      </c>
      <c r="BH157" s="189">
        <f>IF(N157="sníž. přenesená",J157,0)</f>
        <v>0</v>
      </c>
      <c r="BI157" s="189">
        <f>IF(N157="nulová",J157,0)</f>
        <v>0</v>
      </c>
      <c r="BJ157" s="19" t="s">
        <v>87</v>
      </c>
      <c r="BK157" s="189">
        <f>ROUND(I157*H157,2)</f>
        <v>0</v>
      </c>
      <c r="BL157" s="19" t="s">
        <v>241</v>
      </c>
      <c r="BM157" s="188" t="s">
        <v>313</v>
      </c>
    </row>
    <row r="158" spans="1:65" s="2" customFormat="1" ht="11.25">
      <c r="A158" s="36"/>
      <c r="B158" s="37"/>
      <c r="C158" s="38"/>
      <c r="D158" s="190" t="s">
        <v>243</v>
      </c>
      <c r="E158" s="38"/>
      <c r="F158" s="191" t="s">
        <v>314</v>
      </c>
      <c r="G158" s="38"/>
      <c r="H158" s="38"/>
      <c r="I158" s="192"/>
      <c r="J158" s="38"/>
      <c r="K158" s="38"/>
      <c r="L158" s="41"/>
      <c r="M158" s="193"/>
      <c r="N158" s="194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243</v>
      </c>
      <c r="AU158" s="19" t="s">
        <v>89</v>
      </c>
    </row>
    <row r="159" spans="1:65" s="13" customFormat="1" ht="11.25">
      <c r="B159" s="195"/>
      <c r="C159" s="196"/>
      <c r="D159" s="197" t="s">
        <v>245</v>
      </c>
      <c r="E159" s="198" t="s">
        <v>42</v>
      </c>
      <c r="F159" s="199" t="s">
        <v>315</v>
      </c>
      <c r="G159" s="196"/>
      <c r="H159" s="200">
        <v>9.3010000000000002</v>
      </c>
      <c r="I159" s="201"/>
      <c r="J159" s="196"/>
      <c r="K159" s="196"/>
      <c r="L159" s="202"/>
      <c r="M159" s="203"/>
      <c r="N159" s="204"/>
      <c r="O159" s="204"/>
      <c r="P159" s="204"/>
      <c r="Q159" s="204"/>
      <c r="R159" s="204"/>
      <c r="S159" s="204"/>
      <c r="T159" s="205"/>
      <c r="AT159" s="206" t="s">
        <v>245</v>
      </c>
      <c r="AU159" s="206" t="s">
        <v>89</v>
      </c>
      <c r="AV159" s="13" t="s">
        <v>89</v>
      </c>
      <c r="AW159" s="13" t="s">
        <v>38</v>
      </c>
      <c r="AX159" s="13" t="s">
        <v>87</v>
      </c>
      <c r="AY159" s="206" t="s">
        <v>235</v>
      </c>
    </row>
    <row r="160" spans="1:65" s="2" customFormat="1" ht="37.9" customHeight="1">
      <c r="A160" s="36"/>
      <c r="B160" s="37"/>
      <c r="C160" s="177" t="s">
        <v>316</v>
      </c>
      <c r="D160" s="177" t="s">
        <v>237</v>
      </c>
      <c r="E160" s="178" t="s">
        <v>317</v>
      </c>
      <c r="F160" s="179" t="s">
        <v>318</v>
      </c>
      <c r="G160" s="180" t="s">
        <v>319</v>
      </c>
      <c r="H160" s="181">
        <v>7</v>
      </c>
      <c r="I160" s="182"/>
      <c r="J160" s="183">
        <f>ROUND(I160*H160,2)</f>
        <v>0</v>
      </c>
      <c r="K160" s="179" t="s">
        <v>240</v>
      </c>
      <c r="L160" s="41"/>
      <c r="M160" s="184" t="s">
        <v>42</v>
      </c>
      <c r="N160" s="185" t="s">
        <v>50</v>
      </c>
      <c r="O160" s="66"/>
      <c r="P160" s="186">
        <f>O160*H160</f>
        <v>0</v>
      </c>
      <c r="Q160" s="186">
        <v>2.588E-2</v>
      </c>
      <c r="R160" s="186">
        <f>Q160*H160</f>
        <v>0.18115999999999999</v>
      </c>
      <c r="S160" s="186">
        <v>0</v>
      </c>
      <c r="T160" s="187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88" t="s">
        <v>241</v>
      </c>
      <c r="AT160" s="188" t="s">
        <v>237</v>
      </c>
      <c r="AU160" s="188" t="s">
        <v>89</v>
      </c>
      <c r="AY160" s="19" t="s">
        <v>235</v>
      </c>
      <c r="BE160" s="189">
        <f>IF(N160="základní",J160,0)</f>
        <v>0</v>
      </c>
      <c r="BF160" s="189">
        <f>IF(N160="snížená",J160,0)</f>
        <v>0</v>
      </c>
      <c r="BG160" s="189">
        <f>IF(N160="zákl. přenesená",J160,0)</f>
        <v>0</v>
      </c>
      <c r="BH160" s="189">
        <f>IF(N160="sníž. přenesená",J160,0)</f>
        <v>0</v>
      </c>
      <c r="BI160" s="189">
        <f>IF(N160="nulová",J160,0)</f>
        <v>0</v>
      </c>
      <c r="BJ160" s="19" t="s">
        <v>87</v>
      </c>
      <c r="BK160" s="189">
        <f>ROUND(I160*H160,2)</f>
        <v>0</v>
      </c>
      <c r="BL160" s="19" t="s">
        <v>241</v>
      </c>
      <c r="BM160" s="188" t="s">
        <v>320</v>
      </c>
    </row>
    <row r="161" spans="1:65" s="2" customFormat="1" ht="11.25">
      <c r="A161" s="36"/>
      <c r="B161" s="37"/>
      <c r="C161" s="38"/>
      <c r="D161" s="190" t="s">
        <v>243</v>
      </c>
      <c r="E161" s="38"/>
      <c r="F161" s="191" t="s">
        <v>321</v>
      </c>
      <c r="G161" s="38"/>
      <c r="H161" s="38"/>
      <c r="I161" s="192"/>
      <c r="J161" s="38"/>
      <c r="K161" s="38"/>
      <c r="L161" s="41"/>
      <c r="M161" s="193"/>
      <c r="N161" s="194"/>
      <c r="O161" s="66"/>
      <c r="P161" s="66"/>
      <c r="Q161" s="66"/>
      <c r="R161" s="66"/>
      <c r="S161" s="66"/>
      <c r="T161" s="67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9" t="s">
        <v>243</v>
      </c>
      <c r="AU161" s="19" t="s">
        <v>89</v>
      </c>
    </row>
    <row r="162" spans="1:65" s="16" customFormat="1" ht="11.25">
      <c r="B162" s="229"/>
      <c r="C162" s="230"/>
      <c r="D162" s="197" t="s">
        <v>245</v>
      </c>
      <c r="E162" s="231" t="s">
        <v>42</v>
      </c>
      <c r="F162" s="232" t="s">
        <v>322</v>
      </c>
      <c r="G162" s="230"/>
      <c r="H162" s="231" t="s">
        <v>42</v>
      </c>
      <c r="I162" s="233"/>
      <c r="J162" s="230"/>
      <c r="K162" s="230"/>
      <c r="L162" s="234"/>
      <c r="M162" s="235"/>
      <c r="N162" s="236"/>
      <c r="O162" s="236"/>
      <c r="P162" s="236"/>
      <c r="Q162" s="236"/>
      <c r="R162" s="236"/>
      <c r="S162" s="236"/>
      <c r="T162" s="237"/>
      <c r="AT162" s="238" t="s">
        <v>245</v>
      </c>
      <c r="AU162" s="238" t="s">
        <v>89</v>
      </c>
      <c r="AV162" s="16" t="s">
        <v>87</v>
      </c>
      <c r="AW162" s="16" t="s">
        <v>38</v>
      </c>
      <c r="AX162" s="16" t="s">
        <v>79</v>
      </c>
      <c r="AY162" s="238" t="s">
        <v>235</v>
      </c>
    </row>
    <row r="163" spans="1:65" s="13" customFormat="1" ht="11.25">
      <c r="B163" s="195"/>
      <c r="C163" s="196"/>
      <c r="D163" s="197" t="s">
        <v>245</v>
      </c>
      <c r="E163" s="198" t="s">
        <v>42</v>
      </c>
      <c r="F163" s="199" t="s">
        <v>251</v>
      </c>
      <c r="G163" s="196"/>
      <c r="H163" s="200">
        <v>3</v>
      </c>
      <c r="I163" s="201"/>
      <c r="J163" s="196"/>
      <c r="K163" s="196"/>
      <c r="L163" s="202"/>
      <c r="M163" s="203"/>
      <c r="N163" s="204"/>
      <c r="O163" s="204"/>
      <c r="P163" s="204"/>
      <c r="Q163" s="204"/>
      <c r="R163" s="204"/>
      <c r="S163" s="204"/>
      <c r="T163" s="205"/>
      <c r="AT163" s="206" t="s">
        <v>245</v>
      </c>
      <c r="AU163" s="206" t="s">
        <v>89</v>
      </c>
      <c r="AV163" s="13" t="s">
        <v>89</v>
      </c>
      <c r="AW163" s="13" t="s">
        <v>38</v>
      </c>
      <c r="AX163" s="13" t="s">
        <v>79</v>
      </c>
      <c r="AY163" s="206" t="s">
        <v>235</v>
      </c>
    </row>
    <row r="164" spans="1:65" s="16" customFormat="1" ht="11.25">
      <c r="B164" s="229"/>
      <c r="C164" s="230"/>
      <c r="D164" s="197" t="s">
        <v>245</v>
      </c>
      <c r="E164" s="231" t="s">
        <v>42</v>
      </c>
      <c r="F164" s="232" t="s">
        <v>323</v>
      </c>
      <c r="G164" s="230"/>
      <c r="H164" s="231" t="s">
        <v>42</v>
      </c>
      <c r="I164" s="233"/>
      <c r="J164" s="230"/>
      <c r="K164" s="230"/>
      <c r="L164" s="234"/>
      <c r="M164" s="235"/>
      <c r="N164" s="236"/>
      <c r="O164" s="236"/>
      <c r="P164" s="236"/>
      <c r="Q164" s="236"/>
      <c r="R164" s="236"/>
      <c r="S164" s="236"/>
      <c r="T164" s="237"/>
      <c r="AT164" s="238" t="s">
        <v>245</v>
      </c>
      <c r="AU164" s="238" t="s">
        <v>89</v>
      </c>
      <c r="AV164" s="16" t="s">
        <v>87</v>
      </c>
      <c r="AW164" s="16" t="s">
        <v>38</v>
      </c>
      <c r="AX164" s="16" t="s">
        <v>79</v>
      </c>
      <c r="AY164" s="238" t="s">
        <v>235</v>
      </c>
    </row>
    <row r="165" spans="1:65" s="13" customFormat="1" ht="11.25">
      <c r="B165" s="195"/>
      <c r="C165" s="196"/>
      <c r="D165" s="197" t="s">
        <v>245</v>
      </c>
      <c r="E165" s="198" t="s">
        <v>42</v>
      </c>
      <c r="F165" s="199" t="s">
        <v>324</v>
      </c>
      <c r="G165" s="196"/>
      <c r="H165" s="200">
        <v>4</v>
      </c>
      <c r="I165" s="201"/>
      <c r="J165" s="196"/>
      <c r="K165" s="196"/>
      <c r="L165" s="202"/>
      <c r="M165" s="203"/>
      <c r="N165" s="204"/>
      <c r="O165" s="204"/>
      <c r="P165" s="204"/>
      <c r="Q165" s="204"/>
      <c r="R165" s="204"/>
      <c r="S165" s="204"/>
      <c r="T165" s="205"/>
      <c r="AT165" s="206" t="s">
        <v>245</v>
      </c>
      <c r="AU165" s="206" t="s">
        <v>89</v>
      </c>
      <c r="AV165" s="13" t="s">
        <v>89</v>
      </c>
      <c r="AW165" s="13" t="s">
        <v>38</v>
      </c>
      <c r="AX165" s="13" t="s">
        <v>79</v>
      </c>
      <c r="AY165" s="206" t="s">
        <v>235</v>
      </c>
    </row>
    <row r="166" spans="1:65" s="15" customFormat="1" ht="11.25">
      <c r="B166" s="218"/>
      <c r="C166" s="219"/>
      <c r="D166" s="197" t="s">
        <v>245</v>
      </c>
      <c r="E166" s="220" t="s">
        <v>42</v>
      </c>
      <c r="F166" s="221" t="s">
        <v>252</v>
      </c>
      <c r="G166" s="219"/>
      <c r="H166" s="222">
        <v>7</v>
      </c>
      <c r="I166" s="223"/>
      <c r="J166" s="219"/>
      <c r="K166" s="219"/>
      <c r="L166" s="224"/>
      <c r="M166" s="225"/>
      <c r="N166" s="226"/>
      <c r="O166" s="226"/>
      <c r="P166" s="226"/>
      <c r="Q166" s="226"/>
      <c r="R166" s="226"/>
      <c r="S166" s="226"/>
      <c r="T166" s="227"/>
      <c r="AT166" s="228" t="s">
        <v>245</v>
      </c>
      <c r="AU166" s="228" t="s">
        <v>89</v>
      </c>
      <c r="AV166" s="15" t="s">
        <v>241</v>
      </c>
      <c r="AW166" s="15" t="s">
        <v>38</v>
      </c>
      <c r="AX166" s="15" t="s">
        <v>87</v>
      </c>
      <c r="AY166" s="228" t="s">
        <v>235</v>
      </c>
    </row>
    <row r="167" spans="1:65" s="2" customFormat="1" ht="24.2" customHeight="1">
      <c r="A167" s="36"/>
      <c r="B167" s="37"/>
      <c r="C167" s="239" t="s">
        <v>325</v>
      </c>
      <c r="D167" s="239" t="s">
        <v>326</v>
      </c>
      <c r="E167" s="240" t="s">
        <v>327</v>
      </c>
      <c r="F167" s="241" t="s">
        <v>328</v>
      </c>
      <c r="G167" s="242" t="s">
        <v>319</v>
      </c>
      <c r="H167" s="243">
        <v>4</v>
      </c>
      <c r="I167" s="244"/>
      <c r="J167" s="245">
        <f>ROUND(I167*H167,2)</f>
        <v>0</v>
      </c>
      <c r="K167" s="241" t="s">
        <v>240</v>
      </c>
      <c r="L167" s="246"/>
      <c r="M167" s="247" t="s">
        <v>42</v>
      </c>
      <c r="N167" s="248" t="s">
        <v>50</v>
      </c>
      <c r="O167" s="66"/>
      <c r="P167" s="186">
        <f>O167*H167</f>
        <v>0</v>
      </c>
      <c r="Q167" s="186">
        <v>5.5E-2</v>
      </c>
      <c r="R167" s="186">
        <f>Q167*H167</f>
        <v>0.22</v>
      </c>
      <c r="S167" s="186">
        <v>0</v>
      </c>
      <c r="T167" s="187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88" t="s">
        <v>294</v>
      </c>
      <c r="AT167" s="188" t="s">
        <v>326</v>
      </c>
      <c r="AU167" s="188" t="s">
        <v>89</v>
      </c>
      <c r="AY167" s="19" t="s">
        <v>235</v>
      </c>
      <c r="BE167" s="189">
        <f>IF(N167="základní",J167,0)</f>
        <v>0</v>
      </c>
      <c r="BF167" s="189">
        <f>IF(N167="snížená",J167,0)</f>
        <v>0</v>
      </c>
      <c r="BG167" s="189">
        <f>IF(N167="zákl. přenesená",J167,0)</f>
        <v>0</v>
      </c>
      <c r="BH167" s="189">
        <f>IF(N167="sníž. přenesená",J167,0)</f>
        <v>0</v>
      </c>
      <c r="BI167" s="189">
        <f>IF(N167="nulová",J167,0)</f>
        <v>0</v>
      </c>
      <c r="BJ167" s="19" t="s">
        <v>87</v>
      </c>
      <c r="BK167" s="189">
        <f>ROUND(I167*H167,2)</f>
        <v>0</v>
      </c>
      <c r="BL167" s="19" t="s">
        <v>241</v>
      </c>
      <c r="BM167" s="188" t="s">
        <v>329</v>
      </c>
    </row>
    <row r="168" spans="1:65" s="13" customFormat="1" ht="11.25">
      <c r="B168" s="195"/>
      <c r="C168" s="196"/>
      <c r="D168" s="197" t="s">
        <v>245</v>
      </c>
      <c r="E168" s="198" t="s">
        <v>42</v>
      </c>
      <c r="F168" s="199" t="s">
        <v>324</v>
      </c>
      <c r="G168" s="196"/>
      <c r="H168" s="200">
        <v>4</v>
      </c>
      <c r="I168" s="201"/>
      <c r="J168" s="196"/>
      <c r="K168" s="196"/>
      <c r="L168" s="202"/>
      <c r="M168" s="203"/>
      <c r="N168" s="204"/>
      <c r="O168" s="204"/>
      <c r="P168" s="204"/>
      <c r="Q168" s="204"/>
      <c r="R168" s="204"/>
      <c r="S168" s="204"/>
      <c r="T168" s="205"/>
      <c r="AT168" s="206" t="s">
        <v>245</v>
      </c>
      <c r="AU168" s="206" t="s">
        <v>89</v>
      </c>
      <c r="AV168" s="13" t="s">
        <v>89</v>
      </c>
      <c r="AW168" s="13" t="s">
        <v>38</v>
      </c>
      <c r="AX168" s="13" t="s">
        <v>87</v>
      </c>
      <c r="AY168" s="206" t="s">
        <v>235</v>
      </c>
    </row>
    <row r="169" spans="1:65" s="2" customFormat="1" ht="24.2" customHeight="1">
      <c r="A169" s="36"/>
      <c r="B169" s="37"/>
      <c r="C169" s="239" t="s">
        <v>330</v>
      </c>
      <c r="D169" s="239" t="s">
        <v>326</v>
      </c>
      <c r="E169" s="240" t="s">
        <v>331</v>
      </c>
      <c r="F169" s="241" t="s">
        <v>332</v>
      </c>
      <c r="G169" s="242" t="s">
        <v>319</v>
      </c>
      <c r="H169" s="243">
        <v>3</v>
      </c>
      <c r="I169" s="244"/>
      <c r="J169" s="245">
        <f>ROUND(I169*H169,2)</f>
        <v>0</v>
      </c>
      <c r="K169" s="241" t="s">
        <v>240</v>
      </c>
      <c r="L169" s="246"/>
      <c r="M169" s="247" t="s">
        <v>42</v>
      </c>
      <c r="N169" s="248" t="s">
        <v>50</v>
      </c>
      <c r="O169" s="66"/>
      <c r="P169" s="186">
        <f>O169*H169</f>
        <v>0</v>
      </c>
      <c r="Q169" s="186">
        <v>0.104</v>
      </c>
      <c r="R169" s="186">
        <f>Q169*H169</f>
        <v>0.312</v>
      </c>
      <c r="S169" s="186">
        <v>0</v>
      </c>
      <c r="T169" s="187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8" t="s">
        <v>294</v>
      </c>
      <c r="AT169" s="188" t="s">
        <v>326</v>
      </c>
      <c r="AU169" s="188" t="s">
        <v>89</v>
      </c>
      <c r="AY169" s="19" t="s">
        <v>235</v>
      </c>
      <c r="BE169" s="189">
        <f>IF(N169="základní",J169,0)</f>
        <v>0</v>
      </c>
      <c r="BF169" s="189">
        <f>IF(N169="snížená",J169,0)</f>
        <v>0</v>
      </c>
      <c r="BG169" s="189">
        <f>IF(N169="zákl. přenesená",J169,0)</f>
        <v>0</v>
      </c>
      <c r="BH169" s="189">
        <f>IF(N169="sníž. přenesená",J169,0)</f>
        <v>0</v>
      </c>
      <c r="BI169" s="189">
        <f>IF(N169="nulová",J169,0)</f>
        <v>0</v>
      </c>
      <c r="BJ169" s="19" t="s">
        <v>87</v>
      </c>
      <c r="BK169" s="189">
        <f>ROUND(I169*H169,2)</f>
        <v>0</v>
      </c>
      <c r="BL169" s="19" t="s">
        <v>241</v>
      </c>
      <c r="BM169" s="188" t="s">
        <v>333</v>
      </c>
    </row>
    <row r="170" spans="1:65" s="13" customFormat="1" ht="11.25">
      <c r="B170" s="195"/>
      <c r="C170" s="196"/>
      <c r="D170" s="197" t="s">
        <v>245</v>
      </c>
      <c r="E170" s="198" t="s">
        <v>42</v>
      </c>
      <c r="F170" s="199" t="s">
        <v>251</v>
      </c>
      <c r="G170" s="196"/>
      <c r="H170" s="200">
        <v>3</v>
      </c>
      <c r="I170" s="201"/>
      <c r="J170" s="196"/>
      <c r="K170" s="196"/>
      <c r="L170" s="202"/>
      <c r="M170" s="203"/>
      <c r="N170" s="204"/>
      <c r="O170" s="204"/>
      <c r="P170" s="204"/>
      <c r="Q170" s="204"/>
      <c r="R170" s="204"/>
      <c r="S170" s="204"/>
      <c r="T170" s="205"/>
      <c r="AT170" s="206" t="s">
        <v>245</v>
      </c>
      <c r="AU170" s="206" t="s">
        <v>89</v>
      </c>
      <c r="AV170" s="13" t="s">
        <v>89</v>
      </c>
      <c r="AW170" s="13" t="s">
        <v>38</v>
      </c>
      <c r="AX170" s="13" t="s">
        <v>87</v>
      </c>
      <c r="AY170" s="206" t="s">
        <v>235</v>
      </c>
    </row>
    <row r="171" spans="1:65" s="2" customFormat="1" ht="21.75" customHeight="1">
      <c r="A171" s="36"/>
      <c r="B171" s="37"/>
      <c r="C171" s="177" t="s">
        <v>334</v>
      </c>
      <c r="D171" s="177" t="s">
        <v>237</v>
      </c>
      <c r="E171" s="178" t="s">
        <v>335</v>
      </c>
      <c r="F171" s="179" t="s">
        <v>336</v>
      </c>
      <c r="G171" s="180" t="s">
        <v>194</v>
      </c>
      <c r="H171" s="181">
        <v>2.1000000000000001E-2</v>
      </c>
      <c r="I171" s="182"/>
      <c r="J171" s="183">
        <f>ROUND(I171*H171,2)</f>
        <v>0</v>
      </c>
      <c r="K171" s="179" t="s">
        <v>240</v>
      </c>
      <c r="L171" s="41"/>
      <c r="M171" s="184" t="s">
        <v>42</v>
      </c>
      <c r="N171" s="185" t="s">
        <v>50</v>
      </c>
      <c r="O171" s="66"/>
      <c r="P171" s="186">
        <f>O171*H171</f>
        <v>0</v>
      </c>
      <c r="Q171" s="186">
        <v>2.5018799999999999</v>
      </c>
      <c r="R171" s="186">
        <f>Q171*H171</f>
        <v>5.253948E-2</v>
      </c>
      <c r="S171" s="186">
        <v>0</v>
      </c>
      <c r="T171" s="187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88" t="s">
        <v>241</v>
      </c>
      <c r="AT171" s="188" t="s">
        <v>237</v>
      </c>
      <c r="AU171" s="188" t="s">
        <v>89</v>
      </c>
      <c r="AY171" s="19" t="s">
        <v>235</v>
      </c>
      <c r="BE171" s="189">
        <f>IF(N171="základní",J171,0)</f>
        <v>0</v>
      </c>
      <c r="BF171" s="189">
        <f>IF(N171="snížená",J171,0)</f>
        <v>0</v>
      </c>
      <c r="BG171" s="189">
        <f>IF(N171="zákl. přenesená",J171,0)</f>
        <v>0</v>
      </c>
      <c r="BH171" s="189">
        <f>IF(N171="sníž. přenesená",J171,0)</f>
        <v>0</v>
      </c>
      <c r="BI171" s="189">
        <f>IF(N171="nulová",J171,0)</f>
        <v>0</v>
      </c>
      <c r="BJ171" s="19" t="s">
        <v>87</v>
      </c>
      <c r="BK171" s="189">
        <f>ROUND(I171*H171,2)</f>
        <v>0</v>
      </c>
      <c r="BL171" s="19" t="s">
        <v>241</v>
      </c>
      <c r="BM171" s="188" t="s">
        <v>337</v>
      </c>
    </row>
    <row r="172" spans="1:65" s="2" customFormat="1" ht="11.25">
      <c r="A172" s="36"/>
      <c r="B172" s="37"/>
      <c r="C172" s="38"/>
      <c r="D172" s="190" t="s">
        <v>243</v>
      </c>
      <c r="E172" s="38"/>
      <c r="F172" s="191" t="s">
        <v>338</v>
      </c>
      <c r="G172" s="38"/>
      <c r="H172" s="38"/>
      <c r="I172" s="192"/>
      <c r="J172" s="38"/>
      <c r="K172" s="38"/>
      <c r="L172" s="41"/>
      <c r="M172" s="193"/>
      <c r="N172" s="194"/>
      <c r="O172" s="66"/>
      <c r="P172" s="66"/>
      <c r="Q172" s="66"/>
      <c r="R172" s="66"/>
      <c r="S172" s="66"/>
      <c r="T172" s="67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9" t="s">
        <v>243</v>
      </c>
      <c r="AU172" s="19" t="s">
        <v>89</v>
      </c>
    </row>
    <row r="173" spans="1:65" s="13" customFormat="1" ht="11.25">
      <c r="B173" s="195"/>
      <c r="C173" s="196"/>
      <c r="D173" s="197" t="s">
        <v>245</v>
      </c>
      <c r="E173" s="198" t="s">
        <v>42</v>
      </c>
      <c r="F173" s="199" t="s">
        <v>339</v>
      </c>
      <c r="G173" s="196"/>
      <c r="H173" s="200">
        <v>2.1000000000000001E-2</v>
      </c>
      <c r="I173" s="201"/>
      <c r="J173" s="196"/>
      <c r="K173" s="196"/>
      <c r="L173" s="202"/>
      <c r="M173" s="203"/>
      <c r="N173" s="204"/>
      <c r="O173" s="204"/>
      <c r="P173" s="204"/>
      <c r="Q173" s="204"/>
      <c r="R173" s="204"/>
      <c r="S173" s="204"/>
      <c r="T173" s="205"/>
      <c r="AT173" s="206" t="s">
        <v>245</v>
      </c>
      <c r="AU173" s="206" t="s">
        <v>89</v>
      </c>
      <c r="AV173" s="13" t="s">
        <v>89</v>
      </c>
      <c r="AW173" s="13" t="s">
        <v>38</v>
      </c>
      <c r="AX173" s="13" t="s">
        <v>87</v>
      </c>
      <c r="AY173" s="206" t="s">
        <v>235</v>
      </c>
    </row>
    <row r="174" spans="1:65" s="2" customFormat="1" ht="49.15" customHeight="1">
      <c r="A174" s="36"/>
      <c r="B174" s="37"/>
      <c r="C174" s="177" t="s">
        <v>8</v>
      </c>
      <c r="D174" s="177" t="s">
        <v>237</v>
      </c>
      <c r="E174" s="178" t="s">
        <v>340</v>
      </c>
      <c r="F174" s="179" t="s">
        <v>341</v>
      </c>
      <c r="G174" s="180" t="s">
        <v>102</v>
      </c>
      <c r="H174" s="181">
        <v>1.2</v>
      </c>
      <c r="I174" s="182"/>
      <c r="J174" s="183">
        <f>ROUND(I174*H174,2)</f>
        <v>0</v>
      </c>
      <c r="K174" s="179" t="s">
        <v>240</v>
      </c>
      <c r="L174" s="41"/>
      <c r="M174" s="184" t="s">
        <v>42</v>
      </c>
      <c r="N174" s="185" t="s">
        <v>50</v>
      </c>
      <c r="O174" s="66"/>
      <c r="P174" s="186">
        <f>O174*H174</f>
        <v>0</v>
      </c>
      <c r="Q174" s="186">
        <v>2.2579999999999999E-2</v>
      </c>
      <c r="R174" s="186">
        <f>Q174*H174</f>
        <v>2.7095999999999999E-2</v>
      </c>
      <c r="S174" s="186">
        <v>0</v>
      </c>
      <c r="T174" s="187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8" t="s">
        <v>241</v>
      </c>
      <c r="AT174" s="188" t="s">
        <v>237</v>
      </c>
      <c r="AU174" s="188" t="s">
        <v>89</v>
      </c>
      <c r="AY174" s="19" t="s">
        <v>235</v>
      </c>
      <c r="BE174" s="189">
        <f>IF(N174="základní",J174,0)</f>
        <v>0</v>
      </c>
      <c r="BF174" s="189">
        <f>IF(N174="snížená",J174,0)</f>
        <v>0</v>
      </c>
      <c r="BG174" s="189">
        <f>IF(N174="zákl. přenesená",J174,0)</f>
        <v>0</v>
      </c>
      <c r="BH174" s="189">
        <f>IF(N174="sníž. přenesená",J174,0)</f>
        <v>0</v>
      </c>
      <c r="BI174" s="189">
        <f>IF(N174="nulová",J174,0)</f>
        <v>0</v>
      </c>
      <c r="BJ174" s="19" t="s">
        <v>87</v>
      </c>
      <c r="BK174" s="189">
        <f>ROUND(I174*H174,2)</f>
        <v>0</v>
      </c>
      <c r="BL174" s="19" t="s">
        <v>241</v>
      </c>
      <c r="BM174" s="188" t="s">
        <v>342</v>
      </c>
    </row>
    <row r="175" spans="1:65" s="2" customFormat="1" ht="11.25">
      <c r="A175" s="36"/>
      <c r="B175" s="37"/>
      <c r="C175" s="38"/>
      <c r="D175" s="190" t="s">
        <v>243</v>
      </c>
      <c r="E175" s="38"/>
      <c r="F175" s="191" t="s">
        <v>343</v>
      </c>
      <c r="G175" s="38"/>
      <c r="H175" s="38"/>
      <c r="I175" s="192"/>
      <c r="J175" s="38"/>
      <c r="K175" s="38"/>
      <c r="L175" s="41"/>
      <c r="M175" s="193"/>
      <c r="N175" s="194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243</v>
      </c>
      <c r="AU175" s="19" t="s">
        <v>89</v>
      </c>
    </row>
    <row r="176" spans="1:65" s="2" customFormat="1" ht="33" customHeight="1">
      <c r="A176" s="36"/>
      <c r="B176" s="37"/>
      <c r="C176" s="177" t="s">
        <v>344</v>
      </c>
      <c r="D176" s="177" t="s">
        <v>237</v>
      </c>
      <c r="E176" s="178" t="s">
        <v>345</v>
      </c>
      <c r="F176" s="179" t="s">
        <v>346</v>
      </c>
      <c r="G176" s="180" t="s">
        <v>160</v>
      </c>
      <c r="H176" s="181">
        <v>1E-3</v>
      </c>
      <c r="I176" s="182"/>
      <c r="J176" s="183">
        <f>ROUND(I176*H176,2)</f>
        <v>0</v>
      </c>
      <c r="K176" s="179" t="s">
        <v>240</v>
      </c>
      <c r="L176" s="41"/>
      <c r="M176" s="184" t="s">
        <v>42</v>
      </c>
      <c r="N176" s="185" t="s">
        <v>50</v>
      </c>
      <c r="O176" s="66"/>
      <c r="P176" s="186">
        <f>O176*H176</f>
        <v>0</v>
      </c>
      <c r="Q176" s="186">
        <v>1.04575</v>
      </c>
      <c r="R176" s="186">
        <f>Q176*H176</f>
        <v>1.04575E-3</v>
      </c>
      <c r="S176" s="186">
        <v>0</v>
      </c>
      <c r="T176" s="187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8" t="s">
        <v>241</v>
      </c>
      <c r="AT176" s="188" t="s">
        <v>237</v>
      </c>
      <c r="AU176" s="188" t="s">
        <v>89</v>
      </c>
      <c r="AY176" s="19" t="s">
        <v>235</v>
      </c>
      <c r="BE176" s="189">
        <f>IF(N176="základní",J176,0)</f>
        <v>0</v>
      </c>
      <c r="BF176" s="189">
        <f>IF(N176="snížená",J176,0)</f>
        <v>0</v>
      </c>
      <c r="BG176" s="189">
        <f>IF(N176="zákl. přenesená",J176,0)</f>
        <v>0</v>
      </c>
      <c r="BH176" s="189">
        <f>IF(N176="sníž. přenesená",J176,0)</f>
        <v>0</v>
      </c>
      <c r="BI176" s="189">
        <f>IF(N176="nulová",J176,0)</f>
        <v>0</v>
      </c>
      <c r="BJ176" s="19" t="s">
        <v>87</v>
      </c>
      <c r="BK176" s="189">
        <f>ROUND(I176*H176,2)</f>
        <v>0</v>
      </c>
      <c r="BL176" s="19" t="s">
        <v>241</v>
      </c>
      <c r="BM176" s="188" t="s">
        <v>347</v>
      </c>
    </row>
    <row r="177" spans="1:65" s="2" customFormat="1" ht="11.25">
      <c r="A177" s="36"/>
      <c r="B177" s="37"/>
      <c r="C177" s="38"/>
      <c r="D177" s="190" t="s">
        <v>243</v>
      </c>
      <c r="E177" s="38"/>
      <c r="F177" s="191" t="s">
        <v>348</v>
      </c>
      <c r="G177" s="38"/>
      <c r="H177" s="38"/>
      <c r="I177" s="192"/>
      <c r="J177" s="38"/>
      <c r="K177" s="38"/>
      <c r="L177" s="41"/>
      <c r="M177" s="193"/>
      <c r="N177" s="194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243</v>
      </c>
      <c r="AU177" s="19" t="s">
        <v>89</v>
      </c>
    </row>
    <row r="178" spans="1:65" s="16" customFormat="1" ht="11.25">
      <c r="B178" s="229"/>
      <c r="C178" s="230"/>
      <c r="D178" s="197" t="s">
        <v>245</v>
      </c>
      <c r="E178" s="231" t="s">
        <v>42</v>
      </c>
      <c r="F178" s="232" t="s">
        <v>349</v>
      </c>
      <c r="G178" s="230"/>
      <c r="H178" s="231" t="s">
        <v>42</v>
      </c>
      <c r="I178" s="233"/>
      <c r="J178" s="230"/>
      <c r="K178" s="230"/>
      <c r="L178" s="234"/>
      <c r="M178" s="235"/>
      <c r="N178" s="236"/>
      <c r="O178" s="236"/>
      <c r="P178" s="236"/>
      <c r="Q178" s="236"/>
      <c r="R178" s="236"/>
      <c r="S178" s="236"/>
      <c r="T178" s="237"/>
      <c r="AT178" s="238" t="s">
        <v>245</v>
      </c>
      <c r="AU178" s="238" t="s">
        <v>89</v>
      </c>
      <c r="AV178" s="16" t="s">
        <v>87</v>
      </c>
      <c r="AW178" s="16" t="s">
        <v>38</v>
      </c>
      <c r="AX178" s="16" t="s">
        <v>79</v>
      </c>
      <c r="AY178" s="238" t="s">
        <v>235</v>
      </c>
    </row>
    <row r="179" spans="1:65" s="13" customFormat="1" ht="11.25">
      <c r="B179" s="195"/>
      <c r="C179" s="196"/>
      <c r="D179" s="197" t="s">
        <v>245</v>
      </c>
      <c r="E179" s="198" t="s">
        <v>42</v>
      </c>
      <c r="F179" s="199" t="s">
        <v>350</v>
      </c>
      <c r="G179" s="196"/>
      <c r="H179" s="200">
        <v>1E-3</v>
      </c>
      <c r="I179" s="201"/>
      <c r="J179" s="196"/>
      <c r="K179" s="196"/>
      <c r="L179" s="202"/>
      <c r="M179" s="203"/>
      <c r="N179" s="204"/>
      <c r="O179" s="204"/>
      <c r="P179" s="204"/>
      <c r="Q179" s="204"/>
      <c r="R179" s="204"/>
      <c r="S179" s="204"/>
      <c r="T179" s="205"/>
      <c r="AT179" s="206" t="s">
        <v>245</v>
      </c>
      <c r="AU179" s="206" t="s">
        <v>89</v>
      </c>
      <c r="AV179" s="13" t="s">
        <v>89</v>
      </c>
      <c r="AW179" s="13" t="s">
        <v>38</v>
      </c>
      <c r="AX179" s="13" t="s">
        <v>87</v>
      </c>
      <c r="AY179" s="206" t="s">
        <v>235</v>
      </c>
    </row>
    <row r="180" spans="1:65" s="2" customFormat="1" ht="37.9" customHeight="1">
      <c r="A180" s="36"/>
      <c r="B180" s="37"/>
      <c r="C180" s="177" t="s">
        <v>351</v>
      </c>
      <c r="D180" s="177" t="s">
        <v>237</v>
      </c>
      <c r="E180" s="178" t="s">
        <v>352</v>
      </c>
      <c r="F180" s="179" t="s">
        <v>353</v>
      </c>
      <c r="G180" s="180" t="s">
        <v>106</v>
      </c>
      <c r="H180" s="181">
        <v>6.6020000000000003</v>
      </c>
      <c r="I180" s="182"/>
      <c r="J180" s="183">
        <f>ROUND(I180*H180,2)</f>
        <v>0</v>
      </c>
      <c r="K180" s="179" t="s">
        <v>240</v>
      </c>
      <c r="L180" s="41"/>
      <c r="M180" s="184" t="s">
        <v>42</v>
      </c>
      <c r="N180" s="185" t="s">
        <v>50</v>
      </c>
      <c r="O180" s="66"/>
      <c r="P180" s="186">
        <f>O180*H180</f>
        <v>0</v>
      </c>
      <c r="Q180" s="186">
        <v>2.8570000000000002E-2</v>
      </c>
      <c r="R180" s="186">
        <f>Q180*H180</f>
        <v>0.18861914000000002</v>
      </c>
      <c r="S180" s="186">
        <v>0</v>
      </c>
      <c r="T180" s="187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8" t="s">
        <v>241</v>
      </c>
      <c r="AT180" s="188" t="s">
        <v>237</v>
      </c>
      <c r="AU180" s="188" t="s">
        <v>89</v>
      </c>
      <c r="AY180" s="19" t="s">
        <v>235</v>
      </c>
      <c r="BE180" s="189">
        <f>IF(N180="základní",J180,0)</f>
        <v>0</v>
      </c>
      <c r="BF180" s="189">
        <f>IF(N180="snížená",J180,0)</f>
        <v>0</v>
      </c>
      <c r="BG180" s="189">
        <f>IF(N180="zákl. přenesená",J180,0)</f>
        <v>0</v>
      </c>
      <c r="BH180" s="189">
        <f>IF(N180="sníž. přenesená",J180,0)</f>
        <v>0</v>
      </c>
      <c r="BI180" s="189">
        <f>IF(N180="nulová",J180,0)</f>
        <v>0</v>
      </c>
      <c r="BJ180" s="19" t="s">
        <v>87</v>
      </c>
      <c r="BK180" s="189">
        <f>ROUND(I180*H180,2)</f>
        <v>0</v>
      </c>
      <c r="BL180" s="19" t="s">
        <v>241</v>
      </c>
      <c r="BM180" s="188" t="s">
        <v>354</v>
      </c>
    </row>
    <row r="181" spans="1:65" s="2" customFormat="1" ht="11.25">
      <c r="A181" s="36"/>
      <c r="B181" s="37"/>
      <c r="C181" s="38"/>
      <c r="D181" s="190" t="s">
        <v>243</v>
      </c>
      <c r="E181" s="38"/>
      <c r="F181" s="191" t="s">
        <v>355</v>
      </c>
      <c r="G181" s="38"/>
      <c r="H181" s="38"/>
      <c r="I181" s="192"/>
      <c r="J181" s="38"/>
      <c r="K181" s="38"/>
      <c r="L181" s="41"/>
      <c r="M181" s="193"/>
      <c r="N181" s="194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243</v>
      </c>
      <c r="AU181" s="19" t="s">
        <v>89</v>
      </c>
    </row>
    <row r="182" spans="1:65" s="16" customFormat="1" ht="11.25">
      <c r="B182" s="229"/>
      <c r="C182" s="230"/>
      <c r="D182" s="197" t="s">
        <v>245</v>
      </c>
      <c r="E182" s="231" t="s">
        <v>42</v>
      </c>
      <c r="F182" s="232" t="s">
        <v>356</v>
      </c>
      <c r="G182" s="230"/>
      <c r="H182" s="231" t="s">
        <v>42</v>
      </c>
      <c r="I182" s="233"/>
      <c r="J182" s="230"/>
      <c r="K182" s="230"/>
      <c r="L182" s="234"/>
      <c r="M182" s="235"/>
      <c r="N182" s="236"/>
      <c r="O182" s="236"/>
      <c r="P182" s="236"/>
      <c r="Q182" s="236"/>
      <c r="R182" s="236"/>
      <c r="S182" s="236"/>
      <c r="T182" s="237"/>
      <c r="AT182" s="238" t="s">
        <v>245</v>
      </c>
      <c r="AU182" s="238" t="s">
        <v>89</v>
      </c>
      <c r="AV182" s="16" t="s">
        <v>87</v>
      </c>
      <c r="AW182" s="16" t="s">
        <v>38</v>
      </c>
      <c r="AX182" s="16" t="s">
        <v>79</v>
      </c>
      <c r="AY182" s="238" t="s">
        <v>235</v>
      </c>
    </row>
    <row r="183" spans="1:65" s="13" customFormat="1" ht="11.25">
      <c r="B183" s="195"/>
      <c r="C183" s="196"/>
      <c r="D183" s="197" t="s">
        <v>245</v>
      </c>
      <c r="E183" s="198" t="s">
        <v>42</v>
      </c>
      <c r="F183" s="199" t="s">
        <v>357</v>
      </c>
      <c r="G183" s="196"/>
      <c r="H183" s="200">
        <v>5.4</v>
      </c>
      <c r="I183" s="201"/>
      <c r="J183" s="196"/>
      <c r="K183" s="196"/>
      <c r="L183" s="202"/>
      <c r="M183" s="203"/>
      <c r="N183" s="204"/>
      <c r="O183" s="204"/>
      <c r="P183" s="204"/>
      <c r="Q183" s="204"/>
      <c r="R183" s="204"/>
      <c r="S183" s="204"/>
      <c r="T183" s="205"/>
      <c r="AT183" s="206" t="s">
        <v>245</v>
      </c>
      <c r="AU183" s="206" t="s">
        <v>89</v>
      </c>
      <c r="AV183" s="13" t="s">
        <v>89</v>
      </c>
      <c r="AW183" s="13" t="s">
        <v>38</v>
      </c>
      <c r="AX183" s="13" t="s">
        <v>79</v>
      </c>
      <c r="AY183" s="206" t="s">
        <v>235</v>
      </c>
    </row>
    <row r="184" spans="1:65" s="16" customFormat="1" ht="11.25">
      <c r="B184" s="229"/>
      <c r="C184" s="230"/>
      <c r="D184" s="197" t="s">
        <v>245</v>
      </c>
      <c r="E184" s="231" t="s">
        <v>42</v>
      </c>
      <c r="F184" s="232" t="s">
        <v>358</v>
      </c>
      <c r="G184" s="230"/>
      <c r="H184" s="231" t="s">
        <v>42</v>
      </c>
      <c r="I184" s="233"/>
      <c r="J184" s="230"/>
      <c r="K184" s="230"/>
      <c r="L184" s="234"/>
      <c r="M184" s="235"/>
      <c r="N184" s="236"/>
      <c r="O184" s="236"/>
      <c r="P184" s="236"/>
      <c r="Q184" s="236"/>
      <c r="R184" s="236"/>
      <c r="S184" s="236"/>
      <c r="T184" s="237"/>
      <c r="AT184" s="238" t="s">
        <v>245</v>
      </c>
      <c r="AU184" s="238" t="s">
        <v>89</v>
      </c>
      <c r="AV184" s="16" t="s">
        <v>87</v>
      </c>
      <c r="AW184" s="16" t="s">
        <v>38</v>
      </c>
      <c r="AX184" s="16" t="s">
        <v>79</v>
      </c>
      <c r="AY184" s="238" t="s">
        <v>235</v>
      </c>
    </row>
    <row r="185" spans="1:65" s="13" customFormat="1" ht="11.25">
      <c r="B185" s="195"/>
      <c r="C185" s="196"/>
      <c r="D185" s="197" t="s">
        <v>245</v>
      </c>
      <c r="E185" s="198" t="s">
        <v>42</v>
      </c>
      <c r="F185" s="199" t="s">
        <v>359</v>
      </c>
      <c r="G185" s="196"/>
      <c r="H185" s="200">
        <v>1.202</v>
      </c>
      <c r="I185" s="201"/>
      <c r="J185" s="196"/>
      <c r="K185" s="196"/>
      <c r="L185" s="202"/>
      <c r="M185" s="203"/>
      <c r="N185" s="204"/>
      <c r="O185" s="204"/>
      <c r="P185" s="204"/>
      <c r="Q185" s="204"/>
      <c r="R185" s="204"/>
      <c r="S185" s="204"/>
      <c r="T185" s="205"/>
      <c r="AT185" s="206" t="s">
        <v>245</v>
      </c>
      <c r="AU185" s="206" t="s">
        <v>89</v>
      </c>
      <c r="AV185" s="13" t="s">
        <v>89</v>
      </c>
      <c r="AW185" s="13" t="s">
        <v>38</v>
      </c>
      <c r="AX185" s="13" t="s">
        <v>79</v>
      </c>
      <c r="AY185" s="206" t="s">
        <v>235</v>
      </c>
    </row>
    <row r="186" spans="1:65" s="15" customFormat="1" ht="11.25">
      <c r="B186" s="218"/>
      <c r="C186" s="219"/>
      <c r="D186" s="197" t="s">
        <v>245</v>
      </c>
      <c r="E186" s="220" t="s">
        <v>42</v>
      </c>
      <c r="F186" s="221" t="s">
        <v>252</v>
      </c>
      <c r="G186" s="219"/>
      <c r="H186" s="222">
        <v>6.6020000000000003</v>
      </c>
      <c r="I186" s="223"/>
      <c r="J186" s="219"/>
      <c r="K186" s="219"/>
      <c r="L186" s="224"/>
      <c r="M186" s="225"/>
      <c r="N186" s="226"/>
      <c r="O186" s="226"/>
      <c r="P186" s="226"/>
      <c r="Q186" s="226"/>
      <c r="R186" s="226"/>
      <c r="S186" s="226"/>
      <c r="T186" s="227"/>
      <c r="AT186" s="228" t="s">
        <v>245</v>
      </c>
      <c r="AU186" s="228" t="s">
        <v>89</v>
      </c>
      <c r="AV186" s="15" t="s">
        <v>241</v>
      </c>
      <c r="AW186" s="15" t="s">
        <v>38</v>
      </c>
      <c r="AX186" s="15" t="s">
        <v>87</v>
      </c>
      <c r="AY186" s="228" t="s">
        <v>235</v>
      </c>
    </row>
    <row r="187" spans="1:65" s="2" customFormat="1" ht="24.2" customHeight="1">
      <c r="A187" s="36"/>
      <c r="B187" s="37"/>
      <c r="C187" s="177" t="s">
        <v>360</v>
      </c>
      <c r="D187" s="177" t="s">
        <v>237</v>
      </c>
      <c r="E187" s="178" t="s">
        <v>361</v>
      </c>
      <c r="F187" s="179" t="s">
        <v>362</v>
      </c>
      <c r="G187" s="180" t="s">
        <v>106</v>
      </c>
      <c r="H187" s="181">
        <v>1.9019999999999999</v>
      </c>
      <c r="I187" s="182"/>
      <c r="J187" s="183">
        <f>ROUND(I187*H187,2)</f>
        <v>0</v>
      </c>
      <c r="K187" s="179" t="s">
        <v>240</v>
      </c>
      <c r="L187" s="41"/>
      <c r="M187" s="184" t="s">
        <v>42</v>
      </c>
      <c r="N187" s="185" t="s">
        <v>50</v>
      </c>
      <c r="O187" s="66"/>
      <c r="P187" s="186">
        <f>O187*H187</f>
        <v>0</v>
      </c>
      <c r="Q187" s="186">
        <v>4.795E-2</v>
      </c>
      <c r="R187" s="186">
        <f>Q187*H187</f>
        <v>9.1200900000000001E-2</v>
      </c>
      <c r="S187" s="186">
        <v>0</v>
      </c>
      <c r="T187" s="187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88" t="s">
        <v>241</v>
      </c>
      <c r="AT187" s="188" t="s">
        <v>237</v>
      </c>
      <c r="AU187" s="188" t="s">
        <v>89</v>
      </c>
      <c r="AY187" s="19" t="s">
        <v>235</v>
      </c>
      <c r="BE187" s="189">
        <f>IF(N187="základní",J187,0)</f>
        <v>0</v>
      </c>
      <c r="BF187" s="189">
        <f>IF(N187="snížená",J187,0)</f>
        <v>0</v>
      </c>
      <c r="BG187" s="189">
        <f>IF(N187="zákl. přenesená",J187,0)</f>
        <v>0</v>
      </c>
      <c r="BH187" s="189">
        <f>IF(N187="sníž. přenesená",J187,0)</f>
        <v>0</v>
      </c>
      <c r="BI187" s="189">
        <f>IF(N187="nulová",J187,0)</f>
        <v>0</v>
      </c>
      <c r="BJ187" s="19" t="s">
        <v>87</v>
      </c>
      <c r="BK187" s="189">
        <f>ROUND(I187*H187,2)</f>
        <v>0</v>
      </c>
      <c r="BL187" s="19" t="s">
        <v>241</v>
      </c>
      <c r="BM187" s="188" t="s">
        <v>363</v>
      </c>
    </row>
    <row r="188" spans="1:65" s="2" customFormat="1" ht="11.25">
      <c r="A188" s="36"/>
      <c r="B188" s="37"/>
      <c r="C188" s="38"/>
      <c r="D188" s="190" t="s">
        <v>243</v>
      </c>
      <c r="E188" s="38"/>
      <c r="F188" s="191" t="s">
        <v>364</v>
      </c>
      <c r="G188" s="38"/>
      <c r="H188" s="38"/>
      <c r="I188" s="192"/>
      <c r="J188" s="38"/>
      <c r="K188" s="38"/>
      <c r="L188" s="41"/>
      <c r="M188" s="193"/>
      <c r="N188" s="194"/>
      <c r="O188" s="66"/>
      <c r="P188" s="66"/>
      <c r="Q188" s="66"/>
      <c r="R188" s="66"/>
      <c r="S188" s="66"/>
      <c r="T188" s="67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9" t="s">
        <v>243</v>
      </c>
      <c r="AU188" s="19" t="s">
        <v>89</v>
      </c>
    </row>
    <row r="189" spans="1:65" s="16" customFormat="1" ht="11.25">
      <c r="B189" s="229"/>
      <c r="C189" s="230"/>
      <c r="D189" s="197" t="s">
        <v>245</v>
      </c>
      <c r="E189" s="231" t="s">
        <v>42</v>
      </c>
      <c r="F189" s="232" t="s">
        <v>322</v>
      </c>
      <c r="G189" s="230"/>
      <c r="H189" s="231" t="s">
        <v>42</v>
      </c>
      <c r="I189" s="233"/>
      <c r="J189" s="230"/>
      <c r="K189" s="230"/>
      <c r="L189" s="234"/>
      <c r="M189" s="235"/>
      <c r="N189" s="236"/>
      <c r="O189" s="236"/>
      <c r="P189" s="236"/>
      <c r="Q189" s="236"/>
      <c r="R189" s="236"/>
      <c r="S189" s="236"/>
      <c r="T189" s="237"/>
      <c r="AT189" s="238" t="s">
        <v>245</v>
      </c>
      <c r="AU189" s="238" t="s">
        <v>89</v>
      </c>
      <c r="AV189" s="16" t="s">
        <v>87</v>
      </c>
      <c r="AW189" s="16" t="s">
        <v>38</v>
      </c>
      <c r="AX189" s="16" t="s">
        <v>79</v>
      </c>
      <c r="AY189" s="238" t="s">
        <v>235</v>
      </c>
    </row>
    <row r="190" spans="1:65" s="13" customFormat="1" ht="11.25">
      <c r="B190" s="195"/>
      <c r="C190" s="196"/>
      <c r="D190" s="197" t="s">
        <v>245</v>
      </c>
      <c r="E190" s="198" t="s">
        <v>42</v>
      </c>
      <c r="F190" s="199" t="s">
        <v>365</v>
      </c>
      <c r="G190" s="196"/>
      <c r="H190" s="200">
        <v>0.63</v>
      </c>
      <c r="I190" s="201"/>
      <c r="J190" s="196"/>
      <c r="K190" s="196"/>
      <c r="L190" s="202"/>
      <c r="M190" s="203"/>
      <c r="N190" s="204"/>
      <c r="O190" s="204"/>
      <c r="P190" s="204"/>
      <c r="Q190" s="204"/>
      <c r="R190" s="204"/>
      <c r="S190" s="204"/>
      <c r="T190" s="205"/>
      <c r="AT190" s="206" t="s">
        <v>245</v>
      </c>
      <c r="AU190" s="206" t="s">
        <v>89</v>
      </c>
      <c r="AV190" s="13" t="s">
        <v>89</v>
      </c>
      <c r="AW190" s="13" t="s">
        <v>38</v>
      </c>
      <c r="AX190" s="13" t="s">
        <v>79</v>
      </c>
      <c r="AY190" s="206" t="s">
        <v>235</v>
      </c>
    </row>
    <row r="191" spans="1:65" s="16" customFormat="1" ht="11.25">
      <c r="B191" s="229"/>
      <c r="C191" s="230"/>
      <c r="D191" s="197" t="s">
        <v>245</v>
      </c>
      <c r="E191" s="231" t="s">
        <v>42</v>
      </c>
      <c r="F191" s="232" t="s">
        <v>366</v>
      </c>
      <c r="G191" s="230"/>
      <c r="H191" s="231" t="s">
        <v>42</v>
      </c>
      <c r="I191" s="233"/>
      <c r="J191" s="230"/>
      <c r="K191" s="230"/>
      <c r="L191" s="234"/>
      <c r="M191" s="235"/>
      <c r="N191" s="236"/>
      <c r="O191" s="236"/>
      <c r="P191" s="236"/>
      <c r="Q191" s="236"/>
      <c r="R191" s="236"/>
      <c r="S191" s="236"/>
      <c r="T191" s="237"/>
      <c r="AT191" s="238" t="s">
        <v>245</v>
      </c>
      <c r="AU191" s="238" t="s">
        <v>89</v>
      </c>
      <c r="AV191" s="16" t="s">
        <v>87</v>
      </c>
      <c r="AW191" s="16" t="s">
        <v>38</v>
      </c>
      <c r="AX191" s="16" t="s">
        <v>79</v>
      </c>
      <c r="AY191" s="238" t="s">
        <v>235</v>
      </c>
    </row>
    <row r="192" spans="1:65" s="13" customFormat="1" ht="11.25">
      <c r="B192" s="195"/>
      <c r="C192" s="196"/>
      <c r="D192" s="197" t="s">
        <v>245</v>
      </c>
      <c r="E192" s="198" t="s">
        <v>42</v>
      </c>
      <c r="F192" s="199" t="s">
        <v>367</v>
      </c>
      <c r="G192" s="196"/>
      <c r="H192" s="200">
        <v>1.272</v>
      </c>
      <c r="I192" s="201"/>
      <c r="J192" s="196"/>
      <c r="K192" s="196"/>
      <c r="L192" s="202"/>
      <c r="M192" s="203"/>
      <c r="N192" s="204"/>
      <c r="O192" s="204"/>
      <c r="P192" s="204"/>
      <c r="Q192" s="204"/>
      <c r="R192" s="204"/>
      <c r="S192" s="204"/>
      <c r="T192" s="205"/>
      <c r="AT192" s="206" t="s">
        <v>245</v>
      </c>
      <c r="AU192" s="206" t="s">
        <v>89</v>
      </c>
      <c r="AV192" s="13" t="s">
        <v>89</v>
      </c>
      <c r="AW192" s="13" t="s">
        <v>38</v>
      </c>
      <c r="AX192" s="13" t="s">
        <v>79</v>
      </c>
      <c r="AY192" s="206" t="s">
        <v>235</v>
      </c>
    </row>
    <row r="193" spans="1:65" s="15" customFormat="1" ht="11.25">
      <c r="B193" s="218"/>
      <c r="C193" s="219"/>
      <c r="D193" s="197" t="s">
        <v>245</v>
      </c>
      <c r="E193" s="220" t="s">
        <v>42</v>
      </c>
      <c r="F193" s="221" t="s">
        <v>252</v>
      </c>
      <c r="G193" s="219"/>
      <c r="H193" s="222">
        <v>1.9019999999999999</v>
      </c>
      <c r="I193" s="223"/>
      <c r="J193" s="219"/>
      <c r="K193" s="219"/>
      <c r="L193" s="224"/>
      <c r="M193" s="225"/>
      <c r="N193" s="226"/>
      <c r="O193" s="226"/>
      <c r="P193" s="226"/>
      <c r="Q193" s="226"/>
      <c r="R193" s="226"/>
      <c r="S193" s="226"/>
      <c r="T193" s="227"/>
      <c r="AT193" s="228" t="s">
        <v>245</v>
      </c>
      <c r="AU193" s="228" t="s">
        <v>89</v>
      </c>
      <c r="AV193" s="15" t="s">
        <v>241</v>
      </c>
      <c r="AW193" s="15" t="s">
        <v>38</v>
      </c>
      <c r="AX193" s="15" t="s">
        <v>87</v>
      </c>
      <c r="AY193" s="228" t="s">
        <v>235</v>
      </c>
    </row>
    <row r="194" spans="1:65" s="2" customFormat="1" ht="37.9" customHeight="1">
      <c r="A194" s="36"/>
      <c r="B194" s="37"/>
      <c r="C194" s="177" t="s">
        <v>368</v>
      </c>
      <c r="D194" s="177" t="s">
        <v>237</v>
      </c>
      <c r="E194" s="178" t="s">
        <v>369</v>
      </c>
      <c r="F194" s="179" t="s">
        <v>370</v>
      </c>
      <c r="G194" s="180" t="s">
        <v>106</v>
      </c>
      <c r="H194" s="181">
        <v>5.4</v>
      </c>
      <c r="I194" s="182"/>
      <c r="J194" s="183">
        <f>ROUND(I194*H194,2)</f>
        <v>0</v>
      </c>
      <c r="K194" s="179" t="s">
        <v>240</v>
      </c>
      <c r="L194" s="41"/>
      <c r="M194" s="184" t="s">
        <v>42</v>
      </c>
      <c r="N194" s="185" t="s">
        <v>50</v>
      </c>
      <c r="O194" s="66"/>
      <c r="P194" s="186">
        <f>O194*H194</f>
        <v>0</v>
      </c>
      <c r="Q194" s="186">
        <v>6.1719999999999997E-2</v>
      </c>
      <c r="R194" s="186">
        <f>Q194*H194</f>
        <v>0.33328800000000003</v>
      </c>
      <c r="S194" s="186">
        <v>0</v>
      </c>
      <c r="T194" s="187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88" t="s">
        <v>241</v>
      </c>
      <c r="AT194" s="188" t="s">
        <v>237</v>
      </c>
      <c r="AU194" s="188" t="s">
        <v>89</v>
      </c>
      <c r="AY194" s="19" t="s">
        <v>235</v>
      </c>
      <c r="BE194" s="189">
        <f>IF(N194="základní",J194,0)</f>
        <v>0</v>
      </c>
      <c r="BF194" s="189">
        <f>IF(N194="snížená",J194,0)</f>
        <v>0</v>
      </c>
      <c r="BG194" s="189">
        <f>IF(N194="zákl. přenesená",J194,0)</f>
        <v>0</v>
      </c>
      <c r="BH194" s="189">
        <f>IF(N194="sníž. přenesená",J194,0)</f>
        <v>0</v>
      </c>
      <c r="BI194" s="189">
        <f>IF(N194="nulová",J194,0)</f>
        <v>0</v>
      </c>
      <c r="BJ194" s="19" t="s">
        <v>87</v>
      </c>
      <c r="BK194" s="189">
        <f>ROUND(I194*H194,2)</f>
        <v>0</v>
      </c>
      <c r="BL194" s="19" t="s">
        <v>241</v>
      </c>
      <c r="BM194" s="188" t="s">
        <v>371</v>
      </c>
    </row>
    <row r="195" spans="1:65" s="2" customFormat="1" ht="11.25">
      <c r="A195" s="36"/>
      <c r="B195" s="37"/>
      <c r="C195" s="38"/>
      <c r="D195" s="190" t="s">
        <v>243</v>
      </c>
      <c r="E195" s="38"/>
      <c r="F195" s="191" t="s">
        <v>372</v>
      </c>
      <c r="G195" s="38"/>
      <c r="H195" s="38"/>
      <c r="I195" s="192"/>
      <c r="J195" s="38"/>
      <c r="K195" s="38"/>
      <c r="L195" s="41"/>
      <c r="M195" s="193"/>
      <c r="N195" s="194"/>
      <c r="O195" s="66"/>
      <c r="P195" s="66"/>
      <c r="Q195" s="66"/>
      <c r="R195" s="66"/>
      <c r="S195" s="66"/>
      <c r="T195" s="67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9" t="s">
        <v>243</v>
      </c>
      <c r="AU195" s="19" t="s">
        <v>89</v>
      </c>
    </row>
    <row r="196" spans="1:65" s="13" customFormat="1" ht="11.25">
      <c r="B196" s="195"/>
      <c r="C196" s="196"/>
      <c r="D196" s="197" t="s">
        <v>245</v>
      </c>
      <c r="E196" s="198" t="s">
        <v>42</v>
      </c>
      <c r="F196" s="199" t="s">
        <v>373</v>
      </c>
      <c r="G196" s="196"/>
      <c r="H196" s="200">
        <v>5.4</v>
      </c>
      <c r="I196" s="201"/>
      <c r="J196" s="196"/>
      <c r="K196" s="196"/>
      <c r="L196" s="202"/>
      <c r="M196" s="203"/>
      <c r="N196" s="204"/>
      <c r="O196" s="204"/>
      <c r="P196" s="204"/>
      <c r="Q196" s="204"/>
      <c r="R196" s="204"/>
      <c r="S196" s="204"/>
      <c r="T196" s="205"/>
      <c r="AT196" s="206" t="s">
        <v>245</v>
      </c>
      <c r="AU196" s="206" t="s">
        <v>89</v>
      </c>
      <c r="AV196" s="13" t="s">
        <v>89</v>
      </c>
      <c r="AW196" s="13" t="s">
        <v>38</v>
      </c>
      <c r="AX196" s="13" t="s">
        <v>87</v>
      </c>
      <c r="AY196" s="206" t="s">
        <v>235</v>
      </c>
    </row>
    <row r="197" spans="1:65" s="2" customFormat="1" ht="37.9" customHeight="1">
      <c r="A197" s="36"/>
      <c r="B197" s="37"/>
      <c r="C197" s="177" t="s">
        <v>374</v>
      </c>
      <c r="D197" s="177" t="s">
        <v>237</v>
      </c>
      <c r="E197" s="178" t="s">
        <v>375</v>
      </c>
      <c r="F197" s="179" t="s">
        <v>376</v>
      </c>
      <c r="G197" s="180" t="s">
        <v>106</v>
      </c>
      <c r="H197" s="181">
        <v>9.66</v>
      </c>
      <c r="I197" s="182"/>
      <c r="J197" s="183">
        <f>ROUND(I197*H197,2)</f>
        <v>0</v>
      </c>
      <c r="K197" s="179" t="s">
        <v>240</v>
      </c>
      <c r="L197" s="41"/>
      <c r="M197" s="184" t="s">
        <v>42</v>
      </c>
      <c r="N197" s="185" t="s">
        <v>50</v>
      </c>
      <c r="O197" s="66"/>
      <c r="P197" s="186">
        <f>O197*H197</f>
        <v>0</v>
      </c>
      <c r="Q197" s="186">
        <v>7.9210000000000003E-2</v>
      </c>
      <c r="R197" s="186">
        <f>Q197*H197</f>
        <v>0.76516860000000009</v>
      </c>
      <c r="S197" s="186">
        <v>0</v>
      </c>
      <c r="T197" s="187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8" t="s">
        <v>241</v>
      </c>
      <c r="AT197" s="188" t="s">
        <v>237</v>
      </c>
      <c r="AU197" s="188" t="s">
        <v>89</v>
      </c>
      <c r="AY197" s="19" t="s">
        <v>235</v>
      </c>
      <c r="BE197" s="189">
        <f>IF(N197="základní",J197,0)</f>
        <v>0</v>
      </c>
      <c r="BF197" s="189">
        <f>IF(N197="snížená",J197,0)</f>
        <v>0</v>
      </c>
      <c r="BG197" s="189">
        <f>IF(N197="zákl. přenesená",J197,0)</f>
        <v>0</v>
      </c>
      <c r="BH197" s="189">
        <f>IF(N197="sníž. přenesená",J197,0)</f>
        <v>0</v>
      </c>
      <c r="BI197" s="189">
        <f>IF(N197="nulová",J197,0)</f>
        <v>0</v>
      </c>
      <c r="BJ197" s="19" t="s">
        <v>87</v>
      </c>
      <c r="BK197" s="189">
        <f>ROUND(I197*H197,2)</f>
        <v>0</v>
      </c>
      <c r="BL197" s="19" t="s">
        <v>241</v>
      </c>
      <c r="BM197" s="188" t="s">
        <v>377</v>
      </c>
    </row>
    <row r="198" spans="1:65" s="2" customFormat="1" ht="11.25">
      <c r="A198" s="36"/>
      <c r="B198" s="37"/>
      <c r="C198" s="38"/>
      <c r="D198" s="190" t="s">
        <v>243</v>
      </c>
      <c r="E198" s="38"/>
      <c r="F198" s="191" t="s">
        <v>378</v>
      </c>
      <c r="G198" s="38"/>
      <c r="H198" s="38"/>
      <c r="I198" s="192"/>
      <c r="J198" s="38"/>
      <c r="K198" s="38"/>
      <c r="L198" s="41"/>
      <c r="M198" s="193"/>
      <c r="N198" s="194"/>
      <c r="O198" s="66"/>
      <c r="P198" s="66"/>
      <c r="Q198" s="66"/>
      <c r="R198" s="66"/>
      <c r="S198" s="66"/>
      <c r="T198" s="67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9" t="s">
        <v>243</v>
      </c>
      <c r="AU198" s="19" t="s">
        <v>89</v>
      </c>
    </row>
    <row r="199" spans="1:65" s="13" customFormat="1" ht="11.25">
      <c r="B199" s="195"/>
      <c r="C199" s="196"/>
      <c r="D199" s="197" t="s">
        <v>245</v>
      </c>
      <c r="E199" s="198" t="s">
        <v>42</v>
      </c>
      <c r="F199" s="199" t="s">
        <v>379</v>
      </c>
      <c r="G199" s="196"/>
      <c r="H199" s="200">
        <v>9.66</v>
      </c>
      <c r="I199" s="201"/>
      <c r="J199" s="196"/>
      <c r="K199" s="196"/>
      <c r="L199" s="202"/>
      <c r="M199" s="203"/>
      <c r="N199" s="204"/>
      <c r="O199" s="204"/>
      <c r="P199" s="204"/>
      <c r="Q199" s="204"/>
      <c r="R199" s="204"/>
      <c r="S199" s="204"/>
      <c r="T199" s="205"/>
      <c r="AT199" s="206" t="s">
        <v>245</v>
      </c>
      <c r="AU199" s="206" t="s">
        <v>89</v>
      </c>
      <c r="AV199" s="13" t="s">
        <v>89</v>
      </c>
      <c r="AW199" s="13" t="s">
        <v>38</v>
      </c>
      <c r="AX199" s="13" t="s">
        <v>87</v>
      </c>
      <c r="AY199" s="206" t="s">
        <v>235</v>
      </c>
    </row>
    <row r="200" spans="1:65" s="2" customFormat="1" ht="37.9" customHeight="1">
      <c r="A200" s="36"/>
      <c r="B200" s="37"/>
      <c r="C200" s="177" t="s">
        <v>7</v>
      </c>
      <c r="D200" s="177" t="s">
        <v>237</v>
      </c>
      <c r="E200" s="178" t="s">
        <v>380</v>
      </c>
      <c r="F200" s="179" t="s">
        <v>381</v>
      </c>
      <c r="G200" s="180" t="s">
        <v>106</v>
      </c>
      <c r="H200" s="181">
        <v>1.272</v>
      </c>
      <c r="I200" s="182"/>
      <c r="J200" s="183">
        <f>ROUND(I200*H200,2)</f>
        <v>0</v>
      </c>
      <c r="K200" s="179" t="s">
        <v>240</v>
      </c>
      <c r="L200" s="41"/>
      <c r="M200" s="184" t="s">
        <v>42</v>
      </c>
      <c r="N200" s="185" t="s">
        <v>50</v>
      </c>
      <c r="O200" s="66"/>
      <c r="P200" s="186">
        <f>O200*H200</f>
        <v>0</v>
      </c>
      <c r="Q200" s="186">
        <v>0.26723000000000002</v>
      </c>
      <c r="R200" s="186">
        <f>Q200*H200</f>
        <v>0.33991656000000003</v>
      </c>
      <c r="S200" s="186">
        <v>0</v>
      </c>
      <c r="T200" s="187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88" t="s">
        <v>241</v>
      </c>
      <c r="AT200" s="188" t="s">
        <v>237</v>
      </c>
      <c r="AU200" s="188" t="s">
        <v>89</v>
      </c>
      <c r="AY200" s="19" t="s">
        <v>235</v>
      </c>
      <c r="BE200" s="189">
        <f>IF(N200="základní",J200,0)</f>
        <v>0</v>
      </c>
      <c r="BF200" s="189">
        <f>IF(N200="snížená",J200,0)</f>
        <v>0</v>
      </c>
      <c r="BG200" s="189">
        <f>IF(N200="zákl. přenesená",J200,0)</f>
        <v>0</v>
      </c>
      <c r="BH200" s="189">
        <f>IF(N200="sníž. přenesená",J200,0)</f>
        <v>0</v>
      </c>
      <c r="BI200" s="189">
        <f>IF(N200="nulová",J200,0)</f>
        <v>0</v>
      </c>
      <c r="BJ200" s="19" t="s">
        <v>87</v>
      </c>
      <c r="BK200" s="189">
        <f>ROUND(I200*H200,2)</f>
        <v>0</v>
      </c>
      <c r="BL200" s="19" t="s">
        <v>241</v>
      </c>
      <c r="BM200" s="188" t="s">
        <v>382</v>
      </c>
    </row>
    <row r="201" spans="1:65" s="2" customFormat="1" ht="11.25">
      <c r="A201" s="36"/>
      <c r="B201" s="37"/>
      <c r="C201" s="38"/>
      <c r="D201" s="190" t="s">
        <v>243</v>
      </c>
      <c r="E201" s="38"/>
      <c r="F201" s="191" t="s">
        <v>383</v>
      </c>
      <c r="G201" s="38"/>
      <c r="H201" s="38"/>
      <c r="I201" s="192"/>
      <c r="J201" s="38"/>
      <c r="K201" s="38"/>
      <c r="L201" s="41"/>
      <c r="M201" s="193"/>
      <c r="N201" s="194"/>
      <c r="O201" s="66"/>
      <c r="P201" s="66"/>
      <c r="Q201" s="66"/>
      <c r="R201" s="66"/>
      <c r="S201" s="66"/>
      <c r="T201" s="67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9" t="s">
        <v>243</v>
      </c>
      <c r="AU201" s="19" t="s">
        <v>89</v>
      </c>
    </row>
    <row r="202" spans="1:65" s="16" customFormat="1" ht="11.25">
      <c r="B202" s="229"/>
      <c r="C202" s="230"/>
      <c r="D202" s="197" t="s">
        <v>245</v>
      </c>
      <c r="E202" s="231" t="s">
        <v>42</v>
      </c>
      <c r="F202" s="232" t="s">
        <v>366</v>
      </c>
      <c r="G202" s="230"/>
      <c r="H202" s="231" t="s">
        <v>42</v>
      </c>
      <c r="I202" s="233"/>
      <c r="J202" s="230"/>
      <c r="K202" s="230"/>
      <c r="L202" s="234"/>
      <c r="M202" s="235"/>
      <c r="N202" s="236"/>
      <c r="O202" s="236"/>
      <c r="P202" s="236"/>
      <c r="Q202" s="236"/>
      <c r="R202" s="236"/>
      <c r="S202" s="236"/>
      <c r="T202" s="237"/>
      <c r="AT202" s="238" t="s">
        <v>245</v>
      </c>
      <c r="AU202" s="238" t="s">
        <v>89</v>
      </c>
      <c r="AV202" s="16" t="s">
        <v>87</v>
      </c>
      <c r="AW202" s="16" t="s">
        <v>38</v>
      </c>
      <c r="AX202" s="16" t="s">
        <v>79</v>
      </c>
      <c r="AY202" s="238" t="s">
        <v>235</v>
      </c>
    </row>
    <row r="203" spans="1:65" s="13" customFormat="1" ht="11.25">
      <c r="B203" s="195"/>
      <c r="C203" s="196"/>
      <c r="D203" s="197" t="s">
        <v>245</v>
      </c>
      <c r="E203" s="198" t="s">
        <v>42</v>
      </c>
      <c r="F203" s="199" t="s">
        <v>367</v>
      </c>
      <c r="G203" s="196"/>
      <c r="H203" s="200">
        <v>1.272</v>
      </c>
      <c r="I203" s="201"/>
      <c r="J203" s="196"/>
      <c r="K203" s="196"/>
      <c r="L203" s="202"/>
      <c r="M203" s="203"/>
      <c r="N203" s="204"/>
      <c r="O203" s="204"/>
      <c r="P203" s="204"/>
      <c r="Q203" s="204"/>
      <c r="R203" s="204"/>
      <c r="S203" s="204"/>
      <c r="T203" s="205"/>
      <c r="AT203" s="206" t="s">
        <v>245</v>
      </c>
      <c r="AU203" s="206" t="s">
        <v>89</v>
      </c>
      <c r="AV203" s="13" t="s">
        <v>89</v>
      </c>
      <c r="AW203" s="13" t="s">
        <v>38</v>
      </c>
      <c r="AX203" s="13" t="s">
        <v>87</v>
      </c>
      <c r="AY203" s="206" t="s">
        <v>235</v>
      </c>
    </row>
    <row r="204" spans="1:65" s="12" customFormat="1" ht="22.9" customHeight="1">
      <c r="B204" s="161"/>
      <c r="C204" s="162"/>
      <c r="D204" s="163" t="s">
        <v>78</v>
      </c>
      <c r="E204" s="175" t="s">
        <v>268</v>
      </c>
      <c r="F204" s="175" t="s">
        <v>384</v>
      </c>
      <c r="G204" s="162"/>
      <c r="H204" s="162"/>
      <c r="I204" s="165"/>
      <c r="J204" s="176">
        <f>BK204</f>
        <v>0</v>
      </c>
      <c r="K204" s="162"/>
      <c r="L204" s="167"/>
      <c r="M204" s="168"/>
      <c r="N204" s="169"/>
      <c r="O204" s="169"/>
      <c r="P204" s="170">
        <f>SUM(P205:P216)</f>
        <v>0</v>
      </c>
      <c r="Q204" s="169"/>
      <c r="R204" s="170">
        <f>SUM(R205:R216)</f>
        <v>3.0310530000000004</v>
      </c>
      <c r="S204" s="169"/>
      <c r="T204" s="171">
        <f>SUM(T205:T216)</f>
        <v>0</v>
      </c>
      <c r="AR204" s="172" t="s">
        <v>87</v>
      </c>
      <c r="AT204" s="173" t="s">
        <v>78</v>
      </c>
      <c r="AU204" s="173" t="s">
        <v>87</v>
      </c>
      <c r="AY204" s="172" t="s">
        <v>235</v>
      </c>
      <c r="BK204" s="174">
        <f>SUM(BK205:BK216)</f>
        <v>0</v>
      </c>
    </row>
    <row r="205" spans="1:65" s="2" customFormat="1" ht="33" customHeight="1">
      <c r="A205" s="36"/>
      <c r="B205" s="37"/>
      <c r="C205" s="177" t="s">
        <v>385</v>
      </c>
      <c r="D205" s="177" t="s">
        <v>237</v>
      </c>
      <c r="E205" s="178" t="s">
        <v>386</v>
      </c>
      <c r="F205" s="179" t="s">
        <v>387</v>
      </c>
      <c r="G205" s="180" t="s">
        <v>106</v>
      </c>
      <c r="H205" s="181">
        <v>25</v>
      </c>
      <c r="I205" s="182"/>
      <c r="J205" s="183">
        <f>ROUND(I205*H205,2)</f>
        <v>0</v>
      </c>
      <c r="K205" s="179" t="s">
        <v>240</v>
      </c>
      <c r="L205" s="41"/>
      <c r="M205" s="184" t="s">
        <v>42</v>
      </c>
      <c r="N205" s="185" t="s">
        <v>50</v>
      </c>
      <c r="O205" s="66"/>
      <c r="P205" s="186">
        <f>O205*H205</f>
        <v>0</v>
      </c>
      <c r="Q205" s="186">
        <v>0</v>
      </c>
      <c r="R205" s="186">
        <f>Q205*H205</f>
        <v>0</v>
      </c>
      <c r="S205" s="186">
        <v>0</v>
      </c>
      <c r="T205" s="187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88" t="s">
        <v>241</v>
      </c>
      <c r="AT205" s="188" t="s">
        <v>237</v>
      </c>
      <c r="AU205" s="188" t="s">
        <v>89</v>
      </c>
      <c r="AY205" s="19" t="s">
        <v>235</v>
      </c>
      <c r="BE205" s="189">
        <f>IF(N205="základní",J205,0)</f>
        <v>0</v>
      </c>
      <c r="BF205" s="189">
        <f>IF(N205="snížená",J205,0)</f>
        <v>0</v>
      </c>
      <c r="BG205" s="189">
        <f>IF(N205="zákl. přenesená",J205,0)</f>
        <v>0</v>
      </c>
      <c r="BH205" s="189">
        <f>IF(N205="sníž. přenesená",J205,0)</f>
        <v>0</v>
      </c>
      <c r="BI205" s="189">
        <f>IF(N205="nulová",J205,0)</f>
        <v>0</v>
      </c>
      <c r="BJ205" s="19" t="s">
        <v>87</v>
      </c>
      <c r="BK205" s="189">
        <f>ROUND(I205*H205,2)</f>
        <v>0</v>
      </c>
      <c r="BL205" s="19" t="s">
        <v>241</v>
      </c>
      <c r="BM205" s="188" t="s">
        <v>388</v>
      </c>
    </row>
    <row r="206" spans="1:65" s="2" customFormat="1" ht="11.25">
      <c r="A206" s="36"/>
      <c r="B206" s="37"/>
      <c r="C206" s="38"/>
      <c r="D206" s="190" t="s">
        <v>243</v>
      </c>
      <c r="E206" s="38"/>
      <c r="F206" s="191" t="s">
        <v>389</v>
      </c>
      <c r="G206" s="38"/>
      <c r="H206" s="38"/>
      <c r="I206" s="192"/>
      <c r="J206" s="38"/>
      <c r="K206" s="38"/>
      <c r="L206" s="41"/>
      <c r="M206" s="193"/>
      <c r="N206" s="194"/>
      <c r="O206" s="66"/>
      <c r="P206" s="66"/>
      <c r="Q206" s="66"/>
      <c r="R206" s="66"/>
      <c r="S206" s="66"/>
      <c r="T206" s="67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9" t="s">
        <v>243</v>
      </c>
      <c r="AU206" s="19" t="s">
        <v>89</v>
      </c>
    </row>
    <row r="207" spans="1:65" s="13" customFormat="1" ht="11.25">
      <c r="B207" s="195"/>
      <c r="C207" s="196"/>
      <c r="D207" s="197" t="s">
        <v>245</v>
      </c>
      <c r="E207" s="198" t="s">
        <v>42</v>
      </c>
      <c r="F207" s="199" t="s">
        <v>104</v>
      </c>
      <c r="G207" s="196"/>
      <c r="H207" s="200">
        <v>25</v>
      </c>
      <c r="I207" s="201"/>
      <c r="J207" s="196"/>
      <c r="K207" s="196"/>
      <c r="L207" s="202"/>
      <c r="M207" s="203"/>
      <c r="N207" s="204"/>
      <c r="O207" s="204"/>
      <c r="P207" s="204"/>
      <c r="Q207" s="204"/>
      <c r="R207" s="204"/>
      <c r="S207" s="204"/>
      <c r="T207" s="205"/>
      <c r="AT207" s="206" t="s">
        <v>245</v>
      </c>
      <c r="AU207" s="206" t="s">
        <v>89</v>
      </c>
      <c r="AV207" s="13" t="s">
        <v>89</v>
      </c>
      <c r="AW207" s="13" t="s">
        <v>38</v>
      </c>
      <c r="AX207" s="13" t="s">
        <v>87</v>
      </c>
      <c r="AY207" s="206" t="s">
        <v>235</v>
      </c>
    </row>
    <row r="208" spans="1:65" s="2" customFormat="1" ht="16.5" customHeight="1">
      <c r="A208" s="36"/>
      <c r="B208" s="37"/>
      <c r="C208" s="177" t="s">
        <v>390</v>
      </c>
      <c r="D208" s="177" t="s">
        <v>237</v>
      </c>
      <c r="E208" s="178" t="s">
        <v>391</v>
      </c>
      <c r="F208" s="179" t="s">
        <v>392</v>
      </c>
      <c r="G208" s="180" t="s">
        <v>106</v>
      </c>
      <c r="H208" s="181">
        <v>25</v>
      </c>
      <c r="I208" s="182"/>
      <c r="J208" s="183">
        <f>ROUND(I208*H208,2)</f>
        <v>0</v>
      </c>
      <c r="K208" s="179" t="s">
        <v>42</v>
      </c>
      <c r="L208" s="41"/>
      <c r="M208" s="184" t="s">
        <v>42</v>
      </c>
      <c r="N208" s="185" t="s">
        <v>50</v>
      </c>
      <c r="O208" s="66"/>
      <c r="P208" s="186">
        <f>O208*H208</f>
        <v>0</v>
      </c>
      <c r="Q208" s="186">
        <v>0</v>
      </c>
      <c r="R208" s="186">
        <f>Q208*H208</f>
        <v>0</v>
      </c>
      <c r="S208" s="186">
        <v>0</v>
      </c>
      <c r="T208" s="187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8" t="s">
        <v>241</v>
      </c>
      <c r="AT208" s="188" t="s">
        <v>237</v>
      </c>
      <c r="AU208" s="188" t="s">
        <v>89</v>
      </c>
      <c r="AY208" s="19" t="s">
        <v>235</v>
      </c>
      <c r="BE208" s="189">
        <f>IF(N208="základní",J208,0)</f>
        <v>0</v>
      </c>
      <c r="BF208" s="189">
        <f>IF(N208="snížená",J208,0)</f>
        <v>0</v>
      </c>
      <c r="BG208" s="189">
        <f>IF(N208="zákl. přenesená",J208,0)</f>
        <v>0</v>
      </c>
      <c r="BH208" s="189">
        <f>IF(N208="sníž. přenesená",J208,0)</f>
        <v>0</v>
      </c>
      <c r="BI208" s="189">
        <f>IF(N208="nulová",J208,0)</f>
        <v>0</v>
      </c>
      <c r="BJ208" s="19" t="s">
        <v>87</v>
      </c>
      <c r="BK208" s="189">
        <f>ROUND(I208*H208,2)</f>
        <v>0</v>
      </c>
      <c r="BL208" s="19" t="s">
        <v>241</v>
      </c>
      <c r="BM208" s="188" t="s">
        <v>393</v>
      </c>
    </row>
    <row r="209" spans="1:65" s="13" customFormat="1" ht="11.25">
      <c r="B209" s="195"/>
      <c r="C209" s="196"/>
      <c r="D209" s="197" t="s">
        <v>245</v>
      </c>
      <c r="E209" s="198" t="s">
        <v>42</v>
      </c>
      <c r="F209" s="199" t="s">
        <v>104</v>
      </c>
      <c r="G209" s="196"/>
      <c r="H209" s="200">
        <v>25</v>
      </c>
      <c r="I209" s="201"/>
      <c r="J209" s="196"/>
      <c r="K209" s="196"/>
      <c r="L209" s="202"/>
      <c r="M209" s="203"/>
      <c r="N209" s="204"/>
      <c r="O209" s="204"/>
      <c r="P209" s="204"/>
      <c r="Q209" s="204"/>
      <c r="R209" s="204"/>
      <c r="S209" s="204"/>
      <c r="T209" s="205"/>
      <c r="AT209" s="206" t="s">
        <v>245</v>
      </c>
      <c r="AU209" s="206" t="s">
        <v>89</v>
      </c>
      <c r="AV209" s="13" t="s">
        <v>89</v>
      </c>
      <c r="AW209" s="13" t="s">
        <v>38</v>
      </c>
      <c r="AX209" s="13" t="s">
        <v>87</v>
      </c>
      <c r="AY209" s="206" t="s">
        <v>235</v>
      </c>
    </row>
    <row r="210" spans="1:65" s="2" customFormat="1" ht="66.75" customHeight="1">
      <c r="A210" s="36"/>
      <c r="B210" s="37"/>
      <c r="C210" s="177" t="s">
        <v>394</v>
      </c>
      <c r="D210" s="177" t="s">
        <v>237</v>
      </c>
      <c r="E210" s="178" t="s">
        <v>395</v>
      </c>
      <c r="F210" s="179" t="s">
        <v>396</v>
      </c>
      <c r="G210" s="180" t="s">
        <v>106</v>
      </c>
      <c r="H210" s="181">
        <v>25</v>
      </c>
      <c r="I210" s="182"/>
      <c r="J210" s="183">
        <f>ROUND(I210*H210,2)</f>
        <v>0</v>
      </c>
      <c r="K210" s="179" t="s">
        <v>240</v>
      </c>
      <c r="L210" s="41"/>
      <c r="M210" s="184" t="s">
        <v>42</v>
      </c>
      <c r="N210" s="185" t="s">
        <v>50</v>
      </c>
      <c r="O210" s="66"/>
      <c r="P210" s="186">
        <f>O210*H210</f>
        <v>0</v>
      </c>
      <c r="Q210" s="186">
        <v>0.10100000000000001</v>
      </c>
      <c r="R210" s="186">
        <f>Q210*H210</f>
        <v>2.5250000000000004</v>
      </c>
      <c r="S210" s="186">
        <v>0</v>
      </c>
      <c r="T210" s="187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8" t="s">
        <v>241</v>
      </c>
      <c r="AT210" s="188" t="s">
        <v>237</v>
      </c>
      <c r="AU210" s="188" t="s">
        <v>89</v>
      </c>
      <c r="AY210" s="19" t="s">
        <v>235</v>
      </c>
      <c r="BE210" s="189">
        <f>IF(N210="základní",J210,0)</f>
        <v>0</v>
      </c>
      <c r="BF210" s="189">
        <f>IF(N210="snížená",J210,0)</f>
        <v>0</v>
      </c>
      <c r="BG210" s="189">
        <f>IF(N210="zákl. přenesená",J210,0)</f>
        <v>0</v>
      </c>
      <c r="BH210" s="189">
        <f>IF(N210="sníž. přenesená",J210,0)</f>
        <v>0</v>
      </c>
      <c r="BI210" s="189">
        <f>IF(N210="nulová",J210,0)</f>
        <v>0</v>
      </c>
      <c r="BJ210" s="19" t="s">
        <v>87</v>
      </c>
      <c r="BK210" s="189">
        <f>ROUND(I210*H210,2)</f>
        <v>0</v>
      </c>
      <c r="BL210" s="19" t="s">
        <v>241</v>
      </c>
      <c r="BM210" s="188" t="s">
        <v>397</v>
      </c>
    </row>
    <row r="211" spans="1:65" s="2" customFormat="1" ht="11.25">
      <c r="A211" s="36"/>
      <c r="B211" s="37"/>
      <c r="C211" s="38"/>
      <c r="D211" s="190" t="s">
        <v>243</v>
      </c>
      <c r="E211" s="38"/>
      <c r="F211" s="191" t="s">
        <v>398</v>
      </c>
      <c r="G211" s="38"/>
      <c r="H211" s="38"/>
      <c r="I211" s="192"/>
      <c r="J211" s="38"/>
      <c r="K211" s="38"/>
      <c r="L211" s="41"/>
      <c r="M211" s="193"/>
      <c r="N211" s="194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243</v>
      </c>
      <c r="AU211" s="19" t="s">
        <v>89</v>
      </c>
    </row>
    <row r="212" spans="1:65" s="13" customFormat="1" ht="11.25">
      <c r="B212" s="195"/>
      <c r="C212" s="196"/>
      <c r="D212" s="197" t="s">
        <v>245</v>
      </c>
      <c r="E212" s="198" t="s">
        <v>42</v>
      </c>
      <c r="F212" s="199" t="s">
        <v>104</v>
      </c>
      <c r="G212" s="196"/>
      <c r="H212" s="200">
        <v>25</v>
      </c>
      <c r="I212" s="201"/>
      <c r="J212" s="196"/>
      <c r="K212" s="196"/>
      <c r="L212" s="202"/>
      <c r="M212" s="203"/>
      <c r="N212" s="204"/>
      <c r="O212" s="204"/>
      <c r="P212" s="204"/>
      <c r="Q212" s="204"/>
      <c r="R212" s="204"/>
      <c r="S212" s="204"/>
      <c r="T212" s="205"/>
      <c r="AT212" s="206" t="s">
        <v>245</v>
      </c>
      <c r="AU212" s="206" t="s">
        <v>89</v>
      </c>
      <c r="AV212" s="13" t="s">
        <v>89</v>
      </c>
      <c r="AW212" s="13" t="s">
        <v>38</v>
      </c>
      <c r="AX212" s="13" t="s">
        <v>87</v>
      </c>
      <c r="AY212" s="206" t="s">
        <v>235</v>
      </c>
    </row>
    <row r="213" spans="1:65" s="2" customFormat="1" ht="21.75" customHeight="1">
      <c r="A213" s="36"/>
      <c r="B213" s="37"/>
      <c r="C213" s="239" t="s">
        <v>107</v>
      </c>
      <c r="D213" s="239" t="s">
        <v>326</v>
      </c>
      <c r="E213" s="240" t="s">
        <v>399</v>
      </c>
      <c r="F213" s="241" t="s">
        <v>400</v>
      </c>
      <c r="G213" s="242" t="s">
        <v>106</v>
      </c>
      <c r="H213" s="243">
        <v>3.863</v>
      </c>
      <c r="I213" s="244"/>
      <c r="J213" s="245">
        <f>ROUND(I213*H213,2)</f>
        <v>0</v>
      </c>
      <c r="K213" s="241" t="s">
        <v>240</v>
      </c>
      <c r="L213" s="246"/>
      <c r="M213" s="247" t="s">
        <v>42</v>
      </c>
      <c r="N213" s="248" t="s">
        <v>50</v>
      </c>
      <c r="O213" s="66"/>
      <c r="P213" s="186">
        <f>O213*H213</f>
        <v>0</v>
      </c>
      <c r="Q213" s="186">
        <v>0.13100000000000001</v>
      </c>
      <c r="R213" s="186">
        <f>Q213*H213</f>
        <v>0.50605299999999998</v>
      </c>
      <c r="S213" s="186">
        <v>0</v>
      </c>
      <c r="T213" s="187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88" t="s">
        <v>294</v>
      </c>
      <c r="AT213" s="188" t="s">
        <v>326</v>
      </c>
      <c r="AU213" s="188" t="s">
        <v>89</v>
      </c>
      <c r="AY213" s="19" t="s">
        <v>235</v>
      </c>
      <c r="BE213" s="189">
        <f>IF(N213="základní",J213,0)</f>
        <v>0</v>
      </c>
      <c r="BF213" s="189">
        <f>IF(N213="snížená",J213,0)</f>
        <v>0</v>
      </c>
      <c r="BG213" s="189">
        <f>IF(N213="zákl. přenesená",J213,0)</f>
        <v>0</v>
      </c>
      <c r="BH213" s="189">
        <f>IF(N213="sníž. přenesená",J213,0)</f>
        <v>0</v>
      </c>
      <c r="BI213" s="189">
        <f>IF(N213="nulová",J213,0)</f>
        <v>0</v>
      </c>
      <c r="BJ213" s="19" t="s">
        <v>87</v>
      </c>
      <c r="BK213" s="189">
        <f>ROUND(I213*H213,2)</f>
        <v>0</v>
      </c>
      <c r="BL213" s="19" t="s">
        <v>241</v>
      </c>
      <c r="BM213" s="188" t="s">
        <v>401</v>
      </c>
    </row>
    <row r="214" spans="1:65" s="13" customFormat="1" ht="11.25">
      <c r="B214" s="195"/>
      <c r="C214" s="196"/>
      <c r="D214" s="197" t="s">
        <v>245</v>
      </c>
      <c r="E214" s="198" t="s">
        <v>42</v>
      </c>
      <c r="F214" s="199" t="s">
        <v>402</v>
      </c>
      <c r="G214" s="196"/>
      <c r="H214" s="200">
        <v>3.863</v>
      </c>
      <c r="I214" s="201"/>
      <c r="J214" s="196"/>
      <c r="K214" s="196"/>
      <c r="L214" s="202"/>
      <c r="M214" s="203"/>
      <c r="N214" s="204"/>
      <c r="O214" s="204"/>
      <c r="P214" s="204"/>
      <c r="Q214" s="204"/>
      <c r="R214" s="204"/>
      <c r="S214" s="204"/>
      <c r="T214" s="205"/>
      <c r="AT214" s="206" t="s">
        <v>245</v>
      </c>
      <c r="AU214" s="206" t="s">
        <v>89</v>
      </c>
      <c r="AV214" s="13" t="s">
        <v>89</v>
      </c>
      <c r="AW214" s="13" t="s">
        <v>38</v>
      </c>
      <c r="AX214" s="13" t="s">
        <v>87</v>
      </c>
      <c r="AY214" s="206" t="s">
        <v>235</v>
      </c>
    </row>
    <row r="215" spans="1:65" s="2" customFormat="1" ht="16.5" customHeight="1">
      <c r="A215" s="36"/>
      <c r="B215" s="37"/>
      <c r="C215" s="177" t="s">
        <v>403</v>
      </c>
      <c r="D215" s="177" t="s">
        <v>237</v>
      </c>
      <c r="E215" s="178" t="s">
        <v>404</v>
      </c>
      <c r="F215" s="179" t="s">
        <v>405</v>
      </c>
      <c r="G215" s="180" t="s">
        <v>106</v>
      </c>
      <c r="H215" s="181">
        <v>25</v>
      </c>
      <c r="I215" s="182"/>
      <c r="J215" s="183">
        <f>ROUND(I215*H215,2)</f>
        <v>0</v>
      </c>
      <c r="K215" s="179" t="s">
        <v>42</v>
      </c>
      <c r="L215" s="41"/>
      <c r="M215" s="184" t="s">
        <v>42</v>
      </c>
      <c r="N215" s="185" t="s">
        <v>50</v>
      </c>
      <c r="O215" s="66"/>
      <c r="P215" s="186">
        <f>O215*H215</f>
        <v>0</v>
      </c>
      <c r="Q215" s="186">
        <v>0</v>
      </c>
      <c r="R215" s="186">
        <f>Q215*H215</f>
        <v>0</v>
      </c>
      <c r="S215" s="186">
        <v>0</v>
      </c>
      <c r="T215" s="187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88" t="s">
        <v>241</v>
      </c>
      <c r="AT215" s="188" t="s">
        <v>237</v>
      </c>
      <c r="AU215" s="188" t="s">
        <v>89</v>
      </c>
      <c r="AY215" s="19" t="s">
        <v>235</v>
      </c>
      <c r="BE215" s="189">
        <f>IF(N215="základní",J215,0)</f>
        <v>0</v>
      </c>
      <c r="BF215" s="189">
        <f>IF(N215="snížená",J215,0)</f>
        <v>0</v>
      </c>
      <c r="BG215" s="189">
        <f>IF(N215="zákl. přenesená",J215,0)</f>
        <v>0</v>
      </c>
      <c r="BH215" s="189">
        <f>IF(N215="sníž. přenesená",J215,0)</f>
        <v>0</v>
      </c>
      <c r="BI215" s="189">
        <f>IF(N215="nulová",J215,0)</f>
        <v>0</v>
      </c>
      <c r="BJ215" s="19" t="s">
        <v>87</v>
      </c>
      <c r="BK215" s="189">
        <f>ROUND(I215*H215,2)</f>
        <v>0</v>
      </c>
      <c r="BL215" s="19" t="s">
        <v>241</v>
      </c>
      <c r="BM215" s="188" t="s">
        <v>406</v>
      </c>
    </row>
    <row r="216" spans="1:65" s="13" customFormat="1" ht="11.25">
      <c r="B216" s="195"/>
      <c r="C216" s="196"/>
      <c r="D216" s="197" t="s">
        <v>245</v>
      </c>
      <c r="E216" s="198" t="s">
        <v>42</v>
      </c>
      <c r="F216" s="199" t="s">
        <v>104</v>
      </c>
      <c r="G216" s="196"/>
      <c r="H216" s="200">
        <v>25</v>
      </c>
      <c r="I216" s="201"/>
      <c r="J216" s="196"/>
      <c r="K216" s="196"/>
      <c r="L216" s="202"/>
      <c r="M216" s="203"/>
      <c r="N216" s="204"/>
      <c r="O216" s="204"/>
      <c r="P216" s="204"/>
      <c r="Q216" s="204"/>
      <c r="R216" s="204"/>
      <c r="S216" s="204"/>
      <c r="T216" s="205"/>
      <c r="AT216" s="206" t="s">
        <v>245</v>
      </c>
      <c r="AU216" s="206" t="s">
        <v>89</v>
      </c>
      <c r="AV216" s="13" t="s">
        <v>89</v>
      </c>
      <c r="AW216" s="13" t="s">
        <v>38</v>
      </c>
      <c r="AX216" s="13" t="s">
        <v>87</v>
      </c>
      <c r="AY216" s="206" t="s">
        <v>235</v>
      </c>
    </row>
    <row r="217" spans="1:65" s="12" customFormat="1" ht="22.9" customHeight="1">
      <c r="B217" s="161"/>
      <c r="C217" s="162"/>
      <c r="D217" s="163" t="s">
        <v>78</v>
      </c>
      <c r="E217" s="175" t="s">
        <v>275</v>
      </c>
      <c r="F217" s="175" t="s">
        <v>407</v>
      </c>
      <c r="G217" s="162"/>
      <c r="H217" s="162"/>
      <c r="I217" s="165"/>
      <c r="J217" s="176">
        <f>BK217</f>
        <v>0</v>
      </c>
      <c r="K217" s="162"/>
      <c r="L217" s="167"/>
      <c r="M217" s="168"/>
      <c r="N217" s="169"/>
      <c r="O217" s="169"/>
      <c r="P217" s="170">
        <f>SUM(P218:P407)</f>
        <v>0</v>
      </c>
      <c r="Q217" s="169"/>
      <c r="R217" s="170">
        <f>SUM(R218:R407)</f>
        <v>5.948121350000001</v>
      </c>
      <c r="S217" s="169"/>
      <c r="T217" s="171">
        <f>SUM(T218:T407)</f>
        <v>0</v>
      </c>
      <c r="AR217" s="172" t="s">
        <v>87</v>
      </c>
      <c r="AT217" s="173" t="s">
        <v>78</v>
      </c>
      <c r="AU217" s="173" t="s">
        <v>87</v>
      </c>
      <c r="AY217" s="172" t="s">
        <v>235</v>
      </c>
      <c r="BK217" s="174">
        <f>SUM(BK218:BK407)</f>
        <v>0</v>
      </c>
    </row>
    <row r="218" spans="1:65" s="2" customFormat="1" ht="49.15" customHeight="1">
      <c r="A218" s="36"/>
      <c r="B218" s="37"/>
      <c r="C218" s="177" t="s">
        <v>408</v>
      </c>
      <c r="D218" s="177" t="s">
        <v>237</v>
      </c>
      <c r="E218" s="178" t="s">
        <v>409</v>
      </c>
      <c r="F218" s="179" t="s">
        <v>410</v>
      </c>
      <c r="G218" s="180" t="s">
        <v>106</v>
      </c>
      <c r="H218" s="181">
        <v>44.825000000000003</v>
      </c>
      <c r="I218" s="182"/>
      <c r="J218" s="183">
        <f>ROUND(I218*H218,2)</f>
        <v>0</v>
      </c>
      <c r="K218" s="179" t="s">
        <v>240</v>
      </c>
      <c r="L218" s="41"/>
      <c r="M218" s="184" t="s">
        <v>42</v>
      </c>
      <c r="N218" s="185" t="s">
        <v>50</v>
      </c>
      <c r="O218" s="66"/>
      <c r="P218" s="186">
        <f>O218*H218</f>
        <v>0</v>
      </c>
      <c r="Q218" s="186">
        <v>2.8400000000000002E-2</v>
      </c>
      <c r="R218" s="186">
        <f>Q218*H218</f>
        <v>1.2730300000000001</v>
      </c>
      <c r="S218" s="186">
        <v>0</v>
      </c>
      <c r="T218" s="187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88" t="s">
        <v>241</v>
      </c>
      <c r="AT218" s="188" t="s">
        <v>237</v>
      </c>
      <c r="AU218" s="188" t="s">
        <v>89</v>
      </c>
      <c r="AY218" s="19" t="s">
        <v>235</v>
      </c>
      <c r="BE218" s="189">
        <f>IF(N218="základní",J218,0)</f>
        <v>0</v>
      </c>
      <c r="BF218" s="189">
        <f>IF(N218="snížená",J218,0)</f>
        <v>0</v>
      </c>
      <c r="BG218" s="189">
        <f>IF(N218="zákl. přenesená",J218,0)</f>
        <v>0</v>
      </c>
      <c r="BH218" s="189">
        <f>IF(N218="sníž. přenesená",J218,0)</f>
        <v>0</v>
      </c>
      <c r="BI218" s="189">
        <f>IF(N218="nulová",J218,0)</f>
        <v>0</v>
      </c>
      <c r="BJ218" s="19" t="s">
        <v>87</v>
      </c>
      <c r="BK218" s="189">
        <f>ROUND(I218*H218,2)</f>
        <v>0</v>
      </c>
      <c r="BL218" s="19" t="s">
        <v>241</v>
      </c>
      <c r="BM218" s="188" t="s">
        <v>411</v>
      </c>
    </row>
    <row r="219" spans="1:65" s="2" customFormat="1" ht="11.25">
      <c r="A219" s="36"/>
      <c r="B219" s="37"/>
      <c r="C219" s="38"/>
      <c r="D219" s="190" t="s">
        <v>243</v>
      </c>
      <c r="E219" s="38"/>
      <c r="F219" s="191" t="s">
        <v>412</v>
      </c>
      <c r="G219" s="38"/>
      <c r="H219" s="38"/>
      <c r="I219" s="192"/>
      <c r="J219" s="38"/>
      <c r="K219" s="38"/>
      <c r="L219" s="41"/>
      <c r="M219" s="193"/>
      <c r="N219" s="194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243</v>
      </c>
      <c r="AU219" s="19" t="s">
        <v>89</v>
      </c>
    </row>
    <row r="220" spans="1:65" s="16" customFormat="1" ht="11.25">
      <c r="B220" s="229"/>
      <c r="C220" s="230"/>
      <c r="D220" s="197" t="s">
        <v>245</v>
      </c>
      <c r="E220" s="231" t="s">
        <v>42</v>
      </c>
      <c r="F220" s="232" t="s">
        <v>413</v>
      </c>
      <c r="G220" s="230"/>
      <c r="H220" s="231" t="s">
        <v>42</v>
      </c>
      <c r="I220" s="233"/>
      <c r="J220" s="230"/>
      <c r="K220" s="230"/>
      <c r="L220" s="234"/>
      <c r="M220" s="235"/>
      <c r="N220" s="236"/>
      <c r="O220" s="236"/>
      <c r="P220" s="236"/>
      <c r="Q220" s="236"/>
      <c r="R220" s="236"/>
      <c r="S220" s="236"/>
      <c r="T220" s="237"/>
      <c r="AT220" s="238" t="s">
        <v>245</v>
      </c>
      <c r="AU220" s="238" t="s">
        <v>89</v>
      </c>
      <c r="AV220" s="16" t="s">
        <v>87</v>
      </c>
      <c r="AW220" s="16" t="s">
        <v>38</v>
      </c>
      <c r="AX220" s="16" t="s">
        <v>79</v>
      </c>
      <c r="AY220" s="238" t="s">
        <v>235</v>
      </c>
    </row>
    <row r="221" spans="1:65" s="13" customFormat="1" ht="11.25">
      <c r="B221" s="195"/>
      <c r="C221" s="196"/>
      <c r="D221" s="197" t="s">
        <v>245</v>
      </c>
      <c r="E221" s="198" t="s">
        <v>42</v>
      </c>
      <c r="F221" s="199" t="s">
        <v>414</v>
      </c>
      <c r="G221" s="196"/>
      <c r="H221" s="200">
        <v>3.24</v>
      </c>
      <c r="I221" s="201"/>
      <c r="J221" s="196"/>
      <c r="K221" s="196"/>
      <c r="L221" s="202"/>
      <c r="M221" s="203"/>
      <c r="N221" s="204"/>
      <c r="O221" s="204"/>
      <c r="P221" s="204"/>
      <c r="Q221" s="204"/>
      <c r="R221" s="204"/>
      <c r="S221" s="204"/>
      <c r="T221" s="205"/>
      <c r="AT221" s="206" t="s">
        <v>245</v>
      </c>
      <c r="AU221" s="206" t="s">
        <v>89</v>
      </c>
      <c r="AV221" s="13" t="s">
        <v>89</v>
      </c>
      <c r="AW221" s="13" t="s">
        <v>38</v>
      </c>
      <c r="AX221" s="13" t="s">
        <v>79</v>
      </c>
      <c r="AY221" s="206" t="s">
        <v>235</v>
      </c>
    </row>
    <row r="222" spans="1:65" s="16" customFormat="1" ht="11.25">
      <c r="B222" s="229"/>
      <c r="C222" s="230"/>
      <c r="D222" s="197" t="s">
        <v>245</v>
      </c>
      <c r="E222" s="231" t="s">
        <v>42</v>
      </c>
      <c r="F222" s="232" t="s">
        <v>415</v>
      </c>
      <c r="G222" s="230"/>
      <c r="H222" s="231" t="s">
        <v>42</v>
      </c>
      <c r="I222" s="233"/>
      <c r="J222" s="230"/>
      <c r="K222" s="230"/>
      <c r="L222" s="234"/>
      <c r="M222" s="235"/>
      <c r="N222" s="236"/>
      <c r="O222" s="236"/>
      <c r="P222" s="236"/>
      <c r="Q222" s="236"/>
      <c r="R222" s="236"/>
      <c r="S222" s="236"/>
      <c r="T222" s="237"/>
      <c r="AT222" s="238" t="s">
        <v>245</v>
      </c>
      <c r="AU222" s="238" t="s">
        <v>89</v>
      </c>
      <c r="AV222" s="16" t="s">
        <v>87</v>
      </c>
      <c r="AW222" s="16" t="s">
        <v>38</v>
      </c>
      <c r="AX222" s="16" t="s">
        <v>79</v>
      </c>
      <c r="AY222" s="238" t="s">
        <v>235</v>
      </c>
    </row>
    <row r="223" spans="1:65" s="13" customFormat="1" ht="11.25">
      <c r="B223" s="195"/>
      <c r="C223" s="196"/>
      <c r="D223" s="197" t="s">
        <v>245</v>
      </c>
      <c r="E223" s="198" t="s">
        <v>42</v>
      </c>
      <c r="F223" s="199" t="s">
        <v>416</v>
      </c>
      <c r="G223" s="196"/>
      <c r="H223" s="200">
        <v>2.4039999999999999</v>
      </c>
      <c r="I223" s="201"/>
      <c r="J223" s="196"/>
      <c r="K223" s="196"/>
      <c r="L223" s="202"/>
      <c r="M223" s="203"/>
      <c r="N223" s="204"/>
      <c r="O223" s="204"/>
      <c r="P223" s="204"/>
      <c r="Q223" s="204"/>
      <c r="R223" s="204"/>
      <c r="S223" s="204"/>
      <c r="T223" s="205"/>
      <c r="AT223" s="206" t="s">
        <v>245</v>
      </c>
      <c r="AU223" s="206" t="s">
        <v>89</v>
      </c>
      <c r="AV223" s="13" t="s">
        <v>89</v>
      </c>
      <c r="AW223" s="13" t="s">
        <v>38</v>
      </c>
      <c r="AX223" s="13" t="s">
        <v>79</v>
      </c>
      <c r="AY223" s="206" t="s">
        <v>235</v>
      </c>
    </row>
    <row r="224" spans="1:65" s="16" customFormat="1" ht="11.25">
      <c r="B224" s="229"/>
      <c r="C224" s="230"/>
      <c r="D224" s="197" t="s">
        <v>245</v>
      </c>
      <c r="E224" s="231" t="s">
        <v>42</v>
      </c>
      <c r="F224" s="232" t="s">
        <v>417</v>
      </c>
      <c r="G224" s="230"/>
      <c r="H224" s="231" t="s">
        <v>42</v>
      </c>
      <c r="I224" s="233"/>
      <c r="J224" s="230"/>
      <c r="K224" s="230"/>
      <c r="L224" s="234"/>
      <c r="M224" s="235"/>
      <c r="N224" s="236"/>
      <c r="O224" s="236"/>
      <c r="P224" s="236"/>
      <c r="Q224" s="236"/>
      <c r="R224" s="236"/>
      <c r="S224" s="236"/>
      <c r="T224" s="237"/>
      <c r="AT224" s="238" t="s">
        <v>245</v>
      </c>
      <c r="AU224" s="238" t="s">
        <v>89</v>
      </c>
      <c r="AV224" s="16" t="s">
        <v>87</v>
      </c>
      <c r="AW224" s="16" t="s">
        <v>38</v>
      </c>
      <c r="AX224" s="16" t="s">
        <v>79</v>
      </c>
      <c r="AY224" s="238" t="s">
        <v>235</v>
      </c>
    </row>
    <row r="225" spans="1:65" s="13" customFormat="1" ht="11.25">
      <c r="B225" s="195"/>
      <c r="C225" s="196"/>
      <c r="D225" s="197" t="s">
        <v>245</v>
      </c>
      <c r="E225" s="198" t="s">
        <v>42</v>
      </c>
      <c r="F225" s="199" t="s">
        <v>418</v>
      </c>
      <c r="G225" s="196"/>
      <c r="H225" s="200">
        <v>2.9990000000000001</v>
      </c>
      <c r="I225" s="201"/>
      <c r="J225" s="196"/>
      <c r="K225" s="196"/>
      <c r="L225" s="202"/>
      <c r="M225" s="203"/>
      <c r="N225" s="204"/>
      <c r="O225" s="204"/>
      <c r="P225" s="204"/>
      <c r="Q225" s="204"/>
      <c r="R225" s="204"/>
      <c r="S225" s="204"/>
      <c r="T225" s="205"/>
      <c r="AT225" s="206" t="s">
        <v>245</v>
      </c>
      <c r="AU225" s="206" t="s">
        <v>89</v>
      </c>
      <c r="AV225" s="13" t="s">
        <v>89</v>
      </c>
      <c r="AW225" s="13" t="s">
        <v>38</v>
      </c>
      <c r="AX225" s="13" t="s">
        <v>79</v>
      </c>
      <c r="AY225" s="206" t="s">
        <v>235</v>
      </c>
    </row>
    <row r="226" spans="1:65" s="16" customFormat="1" ht="11.25">
      <c r="B226" s="229"/>
      <c r="C226" s="230"/>
      <c r="D226" s="197" t="s">
        <v>245</v>
      </c>
      <c r="E226" s="231" t="s">
        <v>42</v>
      </c>
      <c r="F226" s="232" t="s">
        <v>419</v>
      </c>
      <c r="G226" s="230"/>
      <c r="H226" s="231" t="s">
        <v>42</v>
      </c>
      <c r="I226" s="233"/>
      <c r="J226" s="230"/>
      <c r="K226" s="230"/>
      <c r="L226" s="234"/>
      <c r="M226" s="235"/>
      <c r="N226" s="236"/>
      <c r="O226" s="236"/>
      <c r="P226" s="236"/>
      <c r="Q226" s="236"/>
      <c r="R226" s="236"/>
      <c r="S226" s="236"/>
      <c r="T226" s="237"/>
      <c r="AT226" s="238" t="s">
        <v>245</v>
      </c>
      <c r="AU226" s="238" t="s">
        <v>89</v>
      </c>
      <c r="AV226" s="16" t="s">
        <v>87</v>
      </c>
      <c r="AW226" s="16" t="s">
        <v>38</v>
      </c>
      <c r="AX226" s="16" t="s">
        <v>79</v>
      </c>
      <c r="AY226" s="238" t="s">
        <v>235</v>
      </c>
    </row>
    <row r="227" spans="1:65" s="13" customFormat="1" ht="11.25">
      <c r="B227" s="195"/>
      <c r="C227" s="196"/>
      <c r="D227" s="197" t="s">
        <v>245</v>
      </c>
      <c r="E227" s="198" t="s">
        <v>42</v>
      </c>
      <c r="F227" s="199" t="s">
        <v>420</v>
      </c>
      <c r="G227" s="196"/>
      <c r="H227" s="200">
        <v>21.234000000000002</v>
      </c>
      <c r="I227" s="201"/>
      <c r="J227" s="196"/>
      <c r="K227" s="196"/>
      <c r="L227" s="202"/>
      <c r="M227" s="203"/>
      <c r="N227" s="204"/>
      <c r="O227" s="204"/>
      <c r="P227" s="204"/>
      <c r="Q227" s="204"/>
      <c r="R227" s="204"/>
      <c r="S227" s="204"/>
      <c r="T227" s="205"/>
      <c r="AT227" s="206" t="s">
        <v>245</v>
      </c>
      <c r="AU227" s="206" t="s">
        <v>89</v>
      </c>
      <c r="AV227" s="13" t="s">
        <v>89</v>
      </c>
      <c r="AW227" s="13" t="s">
        <v>38</v>
      </c>
      <c r="AX227" s="13" t="s">
        <v>79</v>
      </c>
      <c r="AY227" s="206" t="s">
        <v>235</v>
      </c>
    </row>
    <row r="228" spans="1:65" s="16" customFormat="1" ht="11.25">
      <c r="B228" s="229"/>
      <c r="C228" s="230"/>
      <c r="D228" s="197" t="s">
        <v>245</v>
      </c>
      <c r="E228" s="231" t="s">
        <v>42</v>
      </c>
      <c r="F228" s="232" t="s">
        <v>421</v>
      </c>
      <c r="G228" s="230"/>
      <c r="H228" s="231" t="s">
        <v>42</v>
      </c>
      <c r="I228" s="233"/>
      <c r="J228" s="230"/>
      <c r="K228" s="230"/>
      <c r="L228" s="234"/>
      <c r="M228" s="235"/>
      <c r="N228" s="236"/>
      <c r="O228" s="236"/>
      <c r="P228" s="236"/>
      <c r="Q228" s="236"/>
      <c r="R228" s="236"/>
      <c r="S228" s="236"/>
      <c r="T228" s="237"/>
      <c r="AT228" s="238" t="s">
        <v>245</v>
      </c>
      <c r="AU228" s="238" t="s">
        <v>89</v>
      </c>
      <c r="AV228" s="16" t="s">
        <v>87</v>
      </c>
      <c r="AW228" s="16" t="s">
        <v>38</v>
      </c>
      <c r="AX228" s="16" t="s">
        <v>79</v>
      </c>
      <c r="AY228" s="238" t="s">
        <v>235</v>
      </c>
    </row>
    <row r="229" spans="1:65" s="13" customFormat="1" ht="11.25">
      <c r="B229" s="195"/>
      <c r="C229" s="196"/>
      <c r="D229" s="197" t="s">
        <v>245</v>
      </c>
      <c r="E229" s="198" t="s">
        <v>42</v>
      </c>
      <c r="F229" s="199" t="s">
        <v>422</v>
      </c>
      <c r="G229" s="196"/>
      <c r="H229" s="200">
        <v>14.948</v>
      </c>
      <c r="I229" s="201"/>
      <c r="J229" s="196"/>
      <c r="K229" s="196"/>
      <c r="L229" s="202"/>
      <c r="M229" s="203"/>
      <c r="N229" s="204"/>
      <c r="O229" s="204"/>
      <c r="P229" s="204"/>
      <c r="Q229" s="204"/>
      <c r="R229" s="204"/>
      <c r="S229" s="204"/>
      <c r="T229" s="205"/>
      <c r="AT229" s="206" t="s">
        <v>245</v>
      </c>
      <c r="AU229" s="206" t="s">
        <v>89</v>
      </c>
      <c r="AV229" s="13" t="s">
        <v>89</v>
      </c>
      <c r="AW229" s="13" t="s">
        <v>38</v>
      </c>
      <c r="AX229" s="13" t="s">
        <v>79</v>
      </c>
      <c r="AY229" s="206" t="s">
        <v>235</v>
      </c>
    </row>
    <row r="230" spans="1:65" s="14" customFormat="1" ht="11.25">
      <c r="B230" s="207"/>
      <c r="C230" s="208"/>
      <c r="D230" s="197" t="s">
        <v>245</v>
      </c>
      <c r="E230" s="209" t="s">
        <v>134</v>
      </c>
      <c r="F230" s="210" t="s">
        <v>250</v>
      </c>
      <c r="G230" s="208"/>
      <c r="H230" s="211">
        <v>44.825000000000003</v>
      </c>
      <c r="I230" s="212"/>
      <c r="J230" s="208"/>
      <c r="K230" s="208"/>
      <c r="L230" s="213"/>
      <c r="M230" s="214"/>
      <c r="N230" s="215"/>
      <c r="O230" s="215"/>
      <c r="P230" s="215"/>
      <c r="Q230" s="215"/>
      <c r="R230" s="215"/>
      <c r="S230" s="215"/>
      <c r="T230" s="216"/>
      <c r="AT230" s="217" t="s">
        <v>245</v>
      </c>
      <c r="AU230" s="217" t="s">
        <v>89</v>
      </c>
      <c r="AV230" s="14" t="s">
        <v>251</v>
      </c>
      <c r="AW230" s="14" t="s">
        <v>38</v>
      </c>
      <c r="AX230" s="14" t="s">
        <v>79</v>
      </c>
      <c r="AY230" s="217" t="s">
        <v>235</v>
      </c>
    </row>
    <row r="231" spans="1:65" s="15" customFormat="1" ht="11.25">
      <c r="B231" s="218"/>
      <c r="C231" s="219"/>
      <c r="D231" s="197" t="s">
        <v>245</v>
      </c>
      <c r="E231" s="220" t="s">
        <v>42</v>
      </c>
      <c r="F231" s="221" t="s">
        <v>252</v>
      </c>
      <c r="G231" s="219"/>
      <c r="H231" s="222">
        <v>44.825000000000003</v>
      </c>
      <c r="I231" s="223"/>
      <c r="J231" s="219"/>
      <c r="K231" s="219"/>
      <c r="L231" s="224"/>
      <c r="M231" s="225"/>
      <c r="N231" s="226"/>
      <c r="O231" s="226"/>
      <c r="P231" s="226"/>
      <c r="Q231" s="226"/>
      <c r="R231" s="226"/>
      <c r="S231" s="226"/>
      <c r="T231" s="227"/>
      <c r="AT231" s="228" t="s">
        <v>245</v>
      </c>
      <c r="AU231" s="228" t="s">
        <v>89</v>
      </c>
      <c r="AV231" s="15" t="s">
        <v>241</v>
      </c>
      <c r="AW231" s="15" t="s">
        <v>38</v>
      </c>
      <c r="AX231" s="15" t="s">
        <v>87</v>
      </c>
      <c r="AY231" s="228" t="s">
        <v>235</v>
      </c>
    </row>
    <row r="232" spans="1:65" s="2" customFormat="1" ht="24.2" customHeight="1">
      <c r="A232" s="36"/>
      <c r="B232" s="37"/>
      <c r="C232" s="177" t="s">
        <v>423</v>
      </c>
      <c r="D232" s="177" t="s">
        <v>237</v>
      </c>
      <c r="E232" s="178" t="s">
        <v>424</v>
      </c>
      <c r="F232" s="179" t="s">
        <v>425</v>
      </c>
      <c r="G232" s="180" t="s">
        <v>106</v>
      </c>
      <c r="H232" s="181">
        <v>49.622</v>
      </c>
      <c r="I232" s="182"/>
      <c r="J232" s="183">
        <f>ROUND(I232*H232,2)</f>
        <v>0</v>
      </c>
      <c r="K232" s="179" t="s">
        <v>240</v>
      </c>
      <c r="L232" s="41"/>
      <c r="M232" s="184" t="s">
        <v>42</v>
      </c>
      <c r="N232" s="185" t="s">
        <v>50</v>
      </c>
      <c r="O232" s="66"/>
      <c r="P232" s="186">
        <f>O232*H232</f>
        <v>0</v>
      </c>
      <c r="Q232" s="186">
        <v>2.0000000000000001E-4</v>
      </c>
      <c r="R232" s="186">
        <f>Q232*H232</f>
        <v>9.9243999999999999E-3</v>
      </c>
      <c r="S232" s="186">
        <v>0</v>
      </c>
      <c r="T232" s="187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88" t="s">
        <v>241</v>
      </c>
      <c r="AT232" s="188" t="s">
        <v>237</v>
      </c>
      <c r="AU232" s="188" t="s">
        <v>89</v>
      </c>
      <c r="AY232" s="19" t="s">
        <v>235</v>
      </c>
      <c r="BE232" s="189">
        <f>IF(N232="základní",J232,0)</f>
        <v>0</v>
      </c>
      <c r="BF232" s="189">
        <f>IF(N232="snížená",J232,0)</f>
        <v>0</v>
      </c>
      <c r="BG232" s="189">
        <f>IF(N232="zákl. přenesená",J232,0)</f>
        <v>0</v>
      </c>
      <c r="BH232" s="189">
        <f>IF(N232="sníž. přenesená",J232,0)</f>
        <v>0</v>
      </c>
      <c r="BI232" s="189">
        <f>IF(N232="nulová",J232,0)</f>
        <v>0</v>
      </c>
      <c r="BJ232" s="19" t="s">
        <v>87</v>
      </c>
      <c r="BK232" s="189">
        <f>ROUND(I232*H232,2)</f>
        <v>0</v>
      </c>
      <c r="BL232" s="19" t="s">
        <v>241</v>
      </c>
      <c r="BM232" s="188" t="s">
        <v>426</v>
      </c>
    </row>
    <row r="233" spans="1:65" s="2" customFormat="1" ht="11.25">
      <c r="A233" s="36"/>
      <c r="B233" s="37"/>
      <c r="C233" s="38"/>
      <c r="D233" s="190" t="s">
        <v>243</v>
      </c>
      <c r="E233" s="38"/>
      <c r="F233" s="191" t="s">
        <v>427</v>
      </c>
      <c r="G233" s="38"/>
      <c r="H233" s="38"/>
      <c r="I233" s="192"/>
      <c r="J233" s="38"/>
      <c r="K233" s="38"/>
      <c r="L233" s="41"/>
      <c r="M233" s="193"/>
      <c r="N233" s="194"/>
      <c r="O233" s="66"/>
      <c r="P233" s="66"/>
      <c r="Q233" s="66"/>
      <c r="R233" s="66"/>
      <c r="S233" s="66"/>
      <c r="T233" s="67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T233" s="19" t="s">
        <v>243</v>
      </c>
      <c r="AU233" s="19" t="s">
        <v>89</v>
      </c>
    </row>
    <row r="234" spans="1:65" s="13" customFormat="1" ht="11.25">
      <c r="B234" s="195"/>
      <c r="C234" s="196"/>
      <c r="D234" s="197" t="s">
        <v>245</v>
      </c>
      <c r="E234" s="198" t="s">
        <v>42</v>
      </c>
      <c r="F234" s="199" t="s">
        <v>152</v>
      </c>
      <c r="G234" s="196"/>
      <c r="H234" s="200">
        <v>49.622</v>
      </c>
      <c r="I234" s="201"/>
      <c r="J234" s="196"/>
      <c r="K234" s="196"/>
      <c r="L234" s="202"/>
      <c r="M234" s="203"/>
      <c r="N234" s="204"/>
      <c r="O234" s="204"/>
      <c r="P234" s="204"/>
      <c r="Q234" s="204"/>
      <c r="R234" s="204"/>
      <c r="S234" s="204"/>
      <c r="T234" s="205"/>
      <c r="AT234" s="206" t="s">
        <v>245</v>
      </c>
      <c r="AU234" s="206" t="s">
        <v>89</v>
      </c>
      <c r="AV234" s="13" t="s">
        <v>89</v>
      </c>
      <c r="AW234" s="13" t="s">
        <v>38</v>
      </c>
      <c r="AX234" s="13" t="s">
        <v>87</v>
      </c>
      <c r="AY234" s="206" t="s">
        <v>235</v>
      </c>
    </row>
    <row r="235" spans="1:65" s="2" customFormat="1" ht="21.75" customHeight="1">
      <c r="A235" s="36"/>
      <c r="B235" s="37"/>
      <c r="C235" s="177" t="s">
        <v>428</v>
      </c>
      <c r="D235" s="177" t="s">
        <v>237</v>
      </c>
      <c r="E235" s="178" t="s">
        <v>429</v>
      </c>
      <c r="F235" s="179" t="s">
        <v>430</v>
      </c>
      <c r="G235" s="180" t="s">
        <v>106</v>
      </c>
      <c r="H235" s="181">
        <v>148.86600000000001</v>
      </c>
      <c r="I235" s="182"/>
      <c r="J235" s="183">
        <f>ROUND(I235*H235,2)</f>
        <v>0</v>
      </c>
      <c r="K235" s="179" t="s">
        <v>42</v>
      </c>
      <c r="L235" s="41"/>
      <c r="M235" s="184" t="s">
        <v>42</v>
      </c>
      <c r="N235" s="185" t="s">
        <v>50</v>
      </c>
      <c r="O235" s="66"/>
      <c r="P235" s="186">
        <f>O235*H235</f>
        <v>0</v>
      </c>
      <c r="Q235" s="186">
        <v>2.0000000000000001E-4</v>
      </c>
      <c r="R235" s="186">
        <f>Q235*H235</f>
        <v>2.9773200000000003E-2</v>
      </c>
      <c r="S235" s="186">
        <v>0</v>
      </c>
      <c r="T235" s="187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88" t="s">
        <v>241</v>
      </c>
      <c r="AT235" s="188" t="s">
        <v>237</v>
      </c>
      <c r="AU235" s="188" t="s">
        <v>89</v>
      </c>
      <c r="AY235" s="19" t="s">
        <v>235</v>
      </c>
      <c r="BE235" s="189">
        <f>IF(N235="základní",J235,0)</f>
        <v>0</v>
      </c>
      <c r="BF235" s="189">
        <f>IF(N235="snížená",J235,0)</f>
        <v>0</v>
      </c>
      <c r="BG235" s="189">
        <f>IF(N235="zákl. přenesená",J235,0)</f>
        <v>0</v>
      </c>
      <c r="BH235" s="189">
        <f>IF(N235="sníž. přenesená",J235,0)</f>
        <v>0</v>
      </c>
      <c r="BI235" s="189">
        <f>IF(N235="nulová",J235,0)</f>
        <v>0</v>
      </c>
      <c r="BJ235" s="19" t="s">
        <v>87</v>
      </c>
      <c r="BK235" s="189">
        <f>ROUND(I235*H235,2)</f>
        <v>0</v>
      </c>
      <c r="BL235" s="19" t="s">
        <v>241</v>
      </c>
      <c r="BM235" s="188" t="s">
        <v>431</v>
      </c>
    </row>
    <row r="236" spans="1:65" s="13" customFormat="1" ht="11.25">
      <c r="B236" s="195"/>
      <c r="C236" s="196"/>
      <c r="D236" s="197" t="s">
        <v>245</v>
      </c>
      <c r="E236" s="198" t="s">
        <v>42</v>
      </c>
      <c r="F236" s="199" t="s">
        <v>432</v>
      </c>
      <c r="G236" s="196"/>
      <c r="H236" s="200">
        <v>148.86600000000001</v>
      </c>
      <c r="I236" s="201"/>
      <c r="J236" s="196"/>
      <c r="K236" s="196"/>
      <c r="L236" s="202"/>
      <c r="M236" s="203"/>
      <c r="N236" s="204"/>
      <c r="O236" s="204"/>
      <c r="P236" s="204"/>
      <c r="Q236" s="204"/>
      <c r="R236" s="204"/>
      <c r="S236" s="204"/>
      <c r="T236" s="205"/>
      <c r="AT236" s="206" t="s">
        <v>245</v>
      </c>
      <c r="AU236" s="206" t="s">
        <v>89</v>
      </c>
      <c r="AV236" s="13" t="s">
        <v>89</v>
      </c>
      <c r="AW236" s="13" t="s">
        <v>38</v>
      </c>
      <c r="AX236" s="13" t="s">
        <v>87</v>
      </c>
      <c r="AY236" s="206" t="s">
        <v>235</v>
      </c>
    </row>
    <row r="237" spans="1:65" s="2" customFormat="1" ht="33" customHeight="1">
      <c r="A237" s="36"/>
      <c r="B237" s="37"/>
      <c r="C237" s="177" t="s">
        <v>433</v>
      </c>
      <c r="D237" s="177" t="s">
        <v>237</v>
      </c>
      <c r="E237" s="178" t="s">
        <v>434</v>
      </c>
      <c r="F237" s="179" t="s">
        <v>435</v>
      </c>
      <c r="G237" s="180" t="s">
        <v>106</v>
      </c>
      <c r="H237" s="181">
        <v>30.262</v>
      </c>
      <c r="I237" s="182"/>
      <c r="J237" s="183">
        <f>ROUND(I237*H237,2)</f>
        <v>0</v>
      </c>
      <c r="K237" s="179" t="s">
        <v>240</v>
      </c>
      <c r="L237" s="41"/>
      <c r="M237" s="184" t="s">
        <v>42</v>
      </c>
      <c r="N237" s="185" t="s">
        <v>50</v>
      </c>
      <c r="O237" s="66"/>
      <c r="P237" s="186">
        <f>O237*H237</f>
        <v>0</v>
      </c>
      <c r="Q237" s="186">
        <v>7.3499999999999998E-3</v>
      </c>
      <c r="R237" s="186">
        <f>Q237*H237</f>
        <v>0.2224257</v>
      </c>
      <c r="S237" s="186">
        <v>0</v>
      </c>
      <c r="T237" s="187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88" t="s">
        <v>241</v>
      </c>
      <c r="AT237" s="188" t="s">
        <v>237</v>
      </c>
      <c r="AU237" s="188" t="s">
        <v>89</v>
      </c>
      <c r="AY237" s="19" t="s">
        <v>235</v>
      </c>
      <c r="BE237" s="189">
        <f>IF(N237="základní",J237,0)</f>
        <v>0</v>
      </c>
      <c r="BF237" s="189">
        <f>IF(N237="snížená",J237,0)</f>
        <v>0</v>
      </c>
      <c r="BG237" s="189">
        <f>IF(N237="zákl. přenesená",J237,0)</f>
        <v>0</v>
      </c>
      <c r="BH237" s="189">
        <f>IF(N237="sníž. přenesená",J237,0)</f>
        <v>0</v>
      </c>
      <c r="BI237" s="189">
        <f>IF(N237="nulová",J237,0)</f>
        <v>0</v>
      </c>
      <c r="BJ237" s="19" t="s">
        <v>87</v>
      </c>
      <c r="BK237" s="189">
        <f>ROUND(I237*H237,2)</f>
        <v>0</v>
      </c>
      <c r="BL237" s="19" t="s">
        <v>241</v>
      </c>
      <c r="BM237" s="188" t="s">
        <v>436</v>
      </c>
    </row>
    <row r="238" spans="1:65" s="2" customFormat="1" ht="11.25">
      <c r="A238" s="36"/>
      <c r="B238" s="37"/>
      <c r="C238" s="38"/>
      <c r="D238" s="190" t="s">
        <v>243</v>
      </c>
      <c r="E238" s="38"/>
      <c r="F238" s="191" t="s">
        <v>437</v>
      </c>
      <c r="G238" s="38"/>
      <c r="H238" s="38"/>
      <c r="I238" s="192"/>
      <c r="J238" s="38"/>
      <c r="K238" s="38"/>
      <c r="L238" s="41"/>
      <c r="M238" s="193"/>
      <c r="N238" s="194"/>
      <c r="O238" s="66"/>
      <c r="P238" s="66"/>
      <c r="Q238" s="66"/>
      <c r="R238" s="66"/>
      <c r="S238" s="66"/>
      <c r="T238" s="67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9" t="s">
        <v>243</v>
      </c>
      <c r="AU238" s="19" t="s">
        <v>89</v>
      </c>
    </row>
    <row r="239" spans="1:65" s="13" customFormat="1" ht="11.25">
      <c r="B239" s="195"/>
      <c r="C239" s="196"/>
      <c r="D239" s="197" t="s">
        <v>245</v>
      </c>
      <c r="E239" s="198" t="s">
        <v>42</v>
      </c>
      <c r="F239" s="199" t="s">
        <v>149</v>
      </c>
      <c r="G239" s="196"/>
      <c r="H239" s="200">
        <v>30.262</v>
      </c>
      <c r="I239" s="201"/>
      <c r="J239" s="196"/>
      <c r="K239" s="196"/>
      <c r="L239" s="202"/>
      <c r="M239" s="203"/>
      <c r="N239" s="204"/>
      <c r="O239" s="204"/>
      <c r="P239" s="204"/>
      <c r="Q239" s="204"/>
      <c r="R239" s="204"/>
      <c r="S239" s="204"/>
      <c r="T239" s="205"/>
      <c r="AT239" s="206" t="s">
        <v>245</v>
      </c>
      <c r="AU239" s="206" t="s">
        <v>89</v>
      </c>
      <c r="AV239" s="13" t="s">
        <v>89</v>
      </c>
      <c r="AW239" s="13" t="s">
        <v>38</v>
      </c>
      <c r="AX239" s="13" t="s">
        <v>87</v>
      </c>
      <c r="AY239" s="206" t="s">
        <v>235</v>
      </c>
    </row>
    <row r="240" spans="1:65" s="2" customFormat="1" ht="24.2" customHeight="1">
      <c r="A240" s="36"/>
      <c r="B240" s="37"/>
      <c r="C240" s="177" t="s">
        <v>438</v>
      </c>
      <c r="D240" s="177" t="s">
        <v>237</v>
      </c>
      <c r="E240" s="178" t="s">
        <v>439</v>
      </c>
      <c r="F240" s="179" t="s">
        <v>440</v>
      </c>
      <c r="G240" s="180" t="s">
        <v>106</v>
      </c>
      <c r="H240" s="181">
        <v>79.884</v>
      </c>
      <c r="I240" s="182"/>
      <c r="J240" s="183">
        <f>ROUND(I240*H240,2)</f>
        <v>0</v>
      </c>
      <c r="K240" s="179" t="s">
        <v>240</v>
      </c>
      <c r="L240" s="41"/>
      <c r="M240" s="184" t="s">
        <v>42</v>
      </c>
      <c r="N240" s="185" t="s">
        <v>50</v>
      </c>
      <c r="O240" s="66"/>
      <c r="P240" s="186">
        <f>O240*H240</f>
        <v>0</v>
      </c>
      <c r="Q240" s="186">
        <v>2.5999999999999998E-4</v>
      </c>
      <c r="R240" s="186">
        <f>Q240*H240</f>
        <v>2.0769839999999998E-2</v>
      </c>
      <c r="S240" s="186">
        <v>0</v>
      </c>
      <c r="T240" s="187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88" t="s">
        <v>241</v>
      </c>
      <c r="AT240" s="188" t="s">
        <v>237</v>
      </c>
      <c r="AU240" s="188" t="s">
        <v>89</v>
      </c>
      <c r="AY240" s="19" t="s">
        <v>235</v>
      </c>
      <c r="BE240" s="189">
        <f>IF(N240="základní",J240,0)</f>
        <v>0</v>
      </c>
      <c r="BF240" s="189">
        <f>IF(N240="snížená",J240,0)</f>
        <v>0</v>
      </c>
      <c r="BG240" s="189">
        <f>IF(N240="zákl. přenesená",J240,0)</f>
        <v>0</v>
      </c>
      <c r="BH240" s="189">
        <f>IF(N240="sníž. přenesená",J240,0)</f>
        <v>0</v>
      </c>
      <c r="BI240" s="189">
        <f>IF(N240="nulová",J240,0)</f>
        <v>0</v>
      </c>
      <c r="BJ240" s="19" t="s">
        <v>87</v>
      </c>
      <c r="BK240" s="189">
        <f>ROUND(I240*H240,2)</f>
        <v>0</v>
      </c>
      <c r="BL240" s="19" t="s">
        <v>241</v>
      </c>
      <c r="BM240" s="188" t="s">
        <v>441</v>
      </c>
    </row>
    <row r="241" spans="1:65" s="2" customFormat="1" ht="11.25">
      <c r="A241" s="36"/>
      <c r="B241" s="37"/>
      <c r="C241" s="38"/>
      <c r="D241" s="190" t="s">
        <v>243</v>
      </c>
      <c r="E241" s="38"/>
      <c r="F241" s="191" t="s">
        <v>442</v>
      </c>
      <c r="G241" s="38"/>
      <c r="H241" s="38"/>
      <c r="I241" s="192"/>
      <c r="J241" s="38"/>
      <c r="K241" s="38"/>
      <c r="L241" s="41"/>
      <c r="M241" s="193"/>
      <c r="N241" s="194"/>
      <c r="O241" s="66"/>
      <c r="P241" s="66"/>
      <c r="Q241" s="66"/>
      <c r="R241" s="66"/>
      <c r="S241" s="66"/>
      <c r="T241" s="67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9" t="s">
        <v>243</v>
      </c>
      <c r="AU241" s="19" t="s">
        <v>89</v>
      </c>
    </row>
    <row r="242" spans="1:65" s="13" customFormat="1" ht="11.25">
      <c r="B242" s="195"/>
      <c r="C242" s="196"/>
      <c r="D242" s="197" t="s">
        <v>245</v>
      </c>
      <c r="E242" s="198" t="s">
        <v>42</v>
      </c>
      <c r="F242" s="199" t="s">
        <v>443</v>
      </c>
      <c r="G242" s="196"/>
      <c r="H242" s="200">
        <v>79.884</v>
      </c>
      <c r="I242" s="201"/>
      <c r="J242" s="196"/>
      <c r="K242" s="196"/>
      <c r="L242" s="202"/>
      <c r="M242" s="203"/>
      <c r="N242" s="204"/>
      <c r="O242" s="204"/>
      <c r="P242" s="204"/>
      <c r="Q242" s="204"/>
      <c r="R242" s="204"/>
      <c r="S242" s="204"/>
      <c r="T242" s="205"/>
      <c r="AT242" s="206" t="s">
        <v>245</v>
      </c>
      <c r="AU242" s="206" t="s">
        <v>89</v>
      </c>
      <c r="AV242" s="13" t="s">
        <v>89</v>
      </c>
      <c r="AW242" s="13" t="s">
        <v>38</v>
      </c>
      <c r="AX242" s="13" t="s">
        <v>87</v>
      </c>
      <c r="AY242" s="206" t="s">
        <v>235</v>
      </c>
    </row>
    <row r="243" spans="1:65" s="2" customFormat="1" ht="37.9" customHeight="1">
      <c r="A243" s="36"/>
      <c r="B243" s="37"/>
      <c r="C243" s="177" t="s">
        <v>444</v>
      </c>
      <c r="D243" s="177" t="s">
        <v>237</v>
      </c>
      <c r="E243" s="178" t="s">
        <v>445</v>
      </c>
      <c r="F243" s="179" t="s">
        <v>446</v>
      </c>
      <c r="G243" s="180" t="s">
        <v>106</v>
      </c>
      <c r="H243" s="181">
        <v>49.622</v>
      </c>
      <c r="I243" s="182"/>
      <c r="J243" s="183">
        <f>ROUND(I243*H243,2)</f>
        <v>0</v>
      </c>
      <c r="K243" s="179" t="s">
        <v>240</v>
      </c>
      <c r="L243" s="41"/>
      <c r="M243" s="184" t="s">
        <v>42</v>
      </c>
      <c r="N243" s="185" t="s">
        <v>50</v>
      </c>
      <c r="O243" s="66"/>
      <c r="P243" s="186">
        <f>O243*H243</f>
        <v>0</v>
      </c>
      <c r="Q243" s="186">
        <v>4.3800000000000002E-3</v>
      </c>
      <c r="R243" s="186">
        <f>Q243*H243</f>
        <v>0.21734436000000001</v>
      </c>
      <c r="S243" s="186">
        <v>0</v>
      </c>
      <c r="T243" s="187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88" t="s">
        <v>241</v>
      </c>
      <c r="AT243" s="188" t="s">
        <v>237</v>
      </c>
      <c r="AU243" s="188" t="s">
        <v>89</v>
      </c>
      <c r="AY243" s="19" t="s">
        <v>235</v>
      </c>
      <c r="BE243" s="189">
        <f>IF(N243="základní",J243,0)</f>
        <v>0</v>
      </c>
      <c r="BF243" s="189">
        <f>IF(N243="snížená",J243,0)</f>
        <v>0</v>
      </c>
      <c r="BG243" s="189">
        <f>IF(N243="zákl. přenesená",J243,0)</f>
        <v>0</v>
      </c>
      <c r="BH243" s="189">
        <f>IF(N243="sníž. přenesená",J243,0)</f>
        <v>0</v>
      </c>
      <c r="BI243" s="189">
        <f>IF(N243="nulová",J243,0)</f>
        <v>0</v>
      </c>
      <c r="BJ243" s="19" t="s">
        <v>87</v>
      </c>
      <c r="BK243" s="189">
        <f>ROUND(I243*H243,2)</f>
        <v>0</v>
      </c>
      <c r="BL243" s="19" t="s">
        <v>241</v>
      </c>
      <c r="BM243" s="188" t="s">
        <v>447</v>
      </c>
    </row>
    <row r="244" spans="1:65" s="2" customFormat="1" ht="11.25">
      <c r="A244" s="36"/>
      <c r="B244" s="37"/>
      <c r="C244" s="38"/>
      <c r="D244" s="190" t="s">
        <v>243</v>
      </c>
      <c r="E244" s="38"/>
      <c r="F244" s="191" t="s">
        <v>448</v>
      </c>
      <c r="G244" s="38"/>
      <c r="H244" s="38"/>
      <c r="I244" s="192"/>
      <c r="J244" s="38"/>
      <c r="K244" s="38"/>
      <c r="L244" s="41"/>
      <c r="M244" s="193"/>
      <c r="N244" s="194"/>
      <c r="O244" s="66"/>
      <c r="P244" s="66"/>
      <c r="Q244" s="66"/>
      <c r="R244" s="66"/>
      <c r="S244" s="66"/>
      <c r="T244" s="67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T244" s="19" t="s">
        <v>243</v>
      </c>
      <c r="AU244" s="19" t="s">
        <v>89</v>
      </c>
    </row>
    <row r="245" spans="1:65" s="16" customFormat="1" ht="11.25">
      <c r="B245" s="229"/>
      <c r="C245" s="230"/>
      <c r="D245" s="197" t="s">
        <v>245</v>
      </c>
      <c r="E245" s="231" t="s">
        <v>42</v>
      </c>
      <c r="F245" s="232" t="s">
        <v>449</v>
      </c>
      <c r="G245" s="230"/>
      <c r="H245" s="231" t="s">
        <v>42</v>
      </c>
      <c r="I245" s="233"/>
      <c r="J245" s="230"/>
      <c r="K245" s="230"/>
      <c r="L245" s="234"/>
      <c r="M245" s="235"/>
      <c r="N245" s="236"/>
      <c r="O245" s="236"/>
      <c r="P245" s="236"/>
      <c r="Q245" s="236"/>
      <c r="R245" s="236"/>
      <c r="S245" s="236"/>
      <c r="T245" s="237"/>
      <c r="AT245" s="238" t="s">
        <v>245</v>
      </c>
      <c r="AU245" s="238" t="s">
        <v>89</v>
      </c>
      <c r="AV245" s="16" t="s">
        <v>87</v>
      </c>
      <c r="AW245" s="16" t="s">
        <v>38</v>
      </c>
      <c r="AX245" s="16" t="s">
        <v>79</v>
      </c>
      <c r="AY245" s="238" t="s">
        <v>235</v>
      </c>
    </row>
    <row r="246" spans="1:65" s="13" customFormat="1" ht="11.25">
      <c r="B246" s="195"/>
      <c r="C246" s="196"/>
      <c r="D246" s="197" t="s">
        <v>245</v>
      </c>
      <c r="E246" s="198" t="s">
        <v>42</v>
      </c>
      <c r="F246" s="199" t="s">
        <v>152</v>
      </c>
      <c r="G246" s="196"/>
      <c r="H246" s="200">
        <v>49.622</v>
      </c>
      <c r="I246" s="201"/>
      <c r="J246" s="196"/>
      <c r="K246" s="196"/>
      <c r="L246" s="202"/>
      <c r="M246" s="203"/>
      <c r="N246" s="204"/>
      <c r="O246" s="204"/>
      <c r="P246" s="204"/>
      <c r="Q246" s="204"/>
      <c r="R246" s="204"/>
      <c r="S246" s="204"/>
      <c r="T246" s="205"/>
      <c r="AT246" s="206" t="s">
        <v>245</v>
      </c>
      <c r="AU246" s="206" t="s">
        <v>89</v>
      </c>
      <c r="AV246" s="13" t="s">
        <v>89</v>
      </c>
      <c r="AW246" s="13" t="s">
        <v>38</v>
      </c>
      <c r="AX246" s="13" t="s">
        <v>87</v>
      </c>
      <c r="AY246" s="206" t="s">
        <v>235</v>
      </c>
    </row>
    <row r="247" spans="1:65" s="2" customFormat="1" ht="24.2" customHeight="1">
      <c r="A247" s="36"/>
      <c r="B247" s="37"/>
      <c r="C247" s="177" t="s">
        <v>450</v>
      </c>
      <c r="D247" s="177" t="s">
        <v>237</v>
      </c>
      <c r="E247" s="178" t="s">
        <v>451</v>
      </c>
      <c r="F247" s="179" t="s">
        <v>452</v>
      </c>
      <c r="G247" s="180" t="s">
        <v>106</v>
      </c>
      <c r="H247" s="181">
        <v>63.081000000000003</v>
      </c>
      <c r="I247" s="182"/>
      <c r="J247" s="183">
        <f>ROUND(I247*H247,2)</f>
        <v>0</v>
      </c>
      <c r="K247" s="179" t="s">
        <v>240</v>
      </c>
      <c r="L247" s="41"/>
      <c r="M247" s="184" t="s">
        <v>42</v>
      </c>
      <c r="N247" s="185" t="s">
        <v>50</v>
      </c>
      <c r="O247" s="66"/>
      <c r="P247" s="186">
        <f>O247*H247</f>
        <v>0</v>
      </c>
      <c r="Q247" s="186">
        <v>4.0000000000000001E-3</v>
      </c>
      <c r="R247" s="186">
        <f>Q247*H247</f>
        <v>0.25232399999999999</v>
      </c>
      <c r="S247" s="186">
        <v>0</v>
      </c>
      <c r="T247" s="187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188" t="s">
        <v>241</v>
      </c>
      <c r="AT247" s="188" t="s">
        <v>237</v>
      </c>
      <c r="AU247" s="188" t="s">
        <v>89</v>
      </c>
      <c r="AY247" s="19" t="s">
        <v>235</v>
      </c>
      <c r="BE247" s="189">
        <f>IF(N247="základní",J247,0)</f>
        <v>0</v>
      </c>
      <c r="BF247" s="189">
        <f>IF(N247="snížená",J247,0)</f>
        <v>0</v>
      </c>
      <c r="BG247" s="189">
        <f>IF(N247="zákl. přenesená",J247,0)</f>
        <v>0</v>
      </c>
      <c r="BH247" s="189">
        <f>IF(N247="sníž. přenesená",J247,0)</f>
        <v>0</v>
      </c>
      <c r="BI247" s="189">
        <f>IF(N247="nulová",J247,0)</f>
        <v>0</v>
      </c>
      <c r="BJ247" s="19" t="s">
        <v>87</v>
      </c>
      <c r="BK247" s="189">
        <f>ROUND(I247*H247,2)</f>
        <v>0</v>
      </c>
      <c r="BL247" s="19" t="s">
        <v>241</v>
      </c>
      <c r="BM247" s="188" t="s">
        <v>453</v>
      </c>
    </row>
    <row r="248" spans="1:65" s="2" customFormat="1" ht="11.25">
      <c r="A248" s="36"/>
      <c r="B248" s="37"/>
      <c r="C248" s="38"/>
      <c r="D248" s="190" t="s">
        <v>243</v>
      </c>
      <c r="E248" s="38"/>
      <c r="F248" s="191" t="s">
        <v>454</v>
      </c>
      <c r="G248" s="38"/>
      <c r="H248" s="38"/>
      <c r="I248" s="192"/>
      <c r="J248" s="38"/>
      <c r="K248" s="38"/>
      <c r="L248" s="41"/>
      <c r="M248" s="193"/>
      <c r="N248" s="194"/>
      <c r="O248" s="66"/>
      <c r="P248" s="66"/>
      <c r="Q248" s="66"/>
      <c r="R248" s="66"/>
      <c r="S248" s="66"/>
      <c r="T248" s="67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T248" s="19" t="s">
        <v>243</v>
      </c>
      <c r="AU248" s="19" t="s">
        <v>89</v>
      </c>
    </row>
    <row r="249" spans="1:65" s="13" customFormat="1" ht="11.25">
      <c r="B249" s="195"/>
      <c r="C249" s="196"/>
      <c r="D249" s="197" t="s">
        <v>245</v>
      </c>
      <c r="E249" s="198" t="s">
        <v>42</v>
      </c>
      <c r="F249" s="199" t="s">
        <v>443</v>
      </c>
      <c r="G249" s="196"/>
      <c r="H249" s="200">
        <v>79.884</v>
      </c>
      <c r="I249" s="201"/>
      <c r="J249" s="196"/>
      <c r="K249" s="196"/>
      <c r="L249" s="202"/>
      <c r="M249" s="203"/>
      <c r="N249" s="204"/>
      <c r="O249" s="204"/>
      <c r="P249" s="204"/>
      <c r="Q249" s="204"/>
      <c r="R249" s="204"/>
      <c r="S249" s="204"/>
      <c r="T249" s="205"/>
      <c r="AT249" s="206" t="s">
        <v>245</v>
      </c>
      <c r="AU249" s="206" t="s">
        <v>89</v>
      </c>
      <c r="AV249" s="13" t="s">
        <v>89</v>
      </c>
      <c r="AW249" s="13" t="s">
        <v>38</v>
      </c>
      <c r="AX249" s="13" t="s">
        <v>79</v>
      </c>
      <c r="AY249" s="206" t="s">
        <v>235</v>
      </c>
    </row>
    <row r="250" spans="1:65" s="16" customFormat="1" ht="11.25">
      <c r="B250" s="229"/>
      <c r="C250" s="230"/>
      <c r="D250" s="197" t="s">
        <v>245</v>
      </c>
      <c r="E250" s="231" t="s">
        <v>42</v>
      </c>
      <c r="F250" s="232" t="s">
        <v>455</v>
      </c>
      <c r="G250" s="230"/>
      <c r="H250" s="231" t="s">
        <v>42</v>
      </c>
      <c r="I250" s="233"/>
      <c r="J250" s="230"/>
      <c r="K250" s="230"/>
      <c r="L250" s="234"/>
      <c r="M250" s="235"/>
      <c r="N250" s="236"/>
      <c r="O250" s="236"/>
      <c r="P250" s="236"/>
      <c r="Q250" s="236"/>
      <c r="R250" s="236"/>
      <c r="S250" s="236"/>
      <c r="T250" s="237"/>
      <c r="AT250" s="238" t="s">
        <v>245</v>
      </c>
      <c r="AU250" s="238" t="s">
        <v>89</v>
      </c>
      <c r="AV250" s="16" t="s">
        <v>87</v>
      </c>
      <c r="AW250" s="16" t="s">
        <v>38</v>
      </c>
      <c r="AX250" s="16" t="s">
        <v>79</v>
      </c>
      <c r="AY250" s="238" t="s">
        <v>235</v>
      </c>
    </row>
    <row r="251" spans="1:65" s="16" customFormat="1" ht="11.25">
      <c r="B251" s="229"/>
      <c r="C251" s="230"/>
      <c r="D251" s="197" t="s">
        <v>245</v>
      </c>
      <c r="E251" s="231" t="s">
        <v>42</v>
      </c>
      <c r="F251" s="232" t="s">
        <v>413</v>
      </c>
      <c r="G251" s="230"/>
      <c r="H251" s="231" t="s">
        <v>42</v>
      </c>
      <c r="I251" s="233"/>
      <c r="J251" s="230"/>
      <c r="K251" s="230"/>
      <c r="L251" s="234"/>
      <c r="M251" s="235"/>
      <c r="N251" s="236"/>
      <c r="O251" s="236"/>
      <c r="P251" s="236"/>
      <c r="Q251" s="236"/>
      <c r="R251" s="236"/>
      <c r="S251" s="236"/>
      <c r="T251" s="237"/>
      <c r="AT251" s="238" t="s">
        <v>245</v>
      </c>
      <c r="AU251" s="238" t="s">
        <v>89</v>
      </c>
      <c r="AV251" s="16" t="s">
        <v>87</v>
      </c>
      <c r="AW251" s="16" t="s">
        <v>38</v>
      </c>
      <c r="AX251" s="16" t="s">
        <v>79</v>
      </c>
      <c r="AY251" s="238" t="s">
        <v>235</v>
      </c>
    </row>
    <row r="252" spans="1:65" s="13" customFormat="1" ht="11.25">
      <c r="B252" s="195"/>
      <c r="C252" s="196"/>
      <c r="D252" s="197" t="s">
        <v>245</v>
      </c>
      <c r="E252" s="198" t="s">
        <v>42</v>
      </c>
      <c r="F252" s="199" t="s">
        <v>456</v>
      </c>
      <c r="G252" s="196"/>
      <c r="H252" s="200">
        <v>-6.0750000000000002</v>
      </c>
      <c r="I252" s="201"/>
      <c r="J252" s="196"/>
      <c r="K252" s="196"/>
      <c r="L252" s="202"/>
      <c r="M252" s="203"/>
      <c r="N252" s="204"/>
      <c r="O252" s="204"/>
      <c r="P252" s="204"/>
      <c r="Q252" s="204"/>
      <c r="R252" s="204"/>
      <c r="S252" s="204"/>
      <c r="T252" s="205"/>
      <c r="AT252" s="206" t="s">
        <v>245</v>
      </c>
      <c r="AU252" s="206" t="s">
        <v>89</v>
      </c>
      <c r="AV252" s="13" t="s">
        <v>89</v>
      </c>
      <c r="AW252" s="13" t="s">
        <v>38</v>
      </c>
      <c r="AX252" s="13" t="s">
        <v>79</v>
      </c>
      <c r="AY252" s="206" t="s">
        <v>235</v>
      </c>
    </row>
    <row r="253" spans="1:65" s="16" customFormat="1" ht="11.25">
      <c r="B253" s="229"/>
      <c r="C253" s="230"/>
      <c r="D253" s="197" t="s">
        <v>245</v>
      </c>
      <c r="E253" s="231" t="s">
        <v>42</v>
      </c>
      <c r="F253" s="232" t="s">
        <v>415</v>
      </c>
      <c r="G253" s="230"/>
      <c r="H253" s="231" t="s">
        <v>42</v>
      </c>
      <c r="I253" s="233"/>
      <c r="J253" s="230"/>
      <c r="K253" s="230"/>
      <c r="L253" s="234"/>
      <c r="M253" s="235"/>
      <c r="N253" s="236"/>
      <c r="O253" s="236"/>
      <c r="P253" s="236"/>
      <c r="Q253" s="236"/>
      <c r="R253" s="236"/>
      <c r="S253" s="236"/>
      <c r="T253" s="237"/>
      <c r="AT253" s="238" t="s">
        <v>245</v>
      </c>
      <c r="AU253" s="238" t="s">
        <v>89</v>
      </c>
      <c r="AV253" s="16" t="s">
        <v>87</v>
      </c>
      <c r="AW253" s="16" t="s">
        <v>38</v>
      </c>
      <c r="AX253" s="16" t="s">
        <v>79</v>
      </c>
      <c r="AY253" s="238" t="s">
        <v>235</v>
      </c>
    </row>
    <row r="254" spans="1:65" s="13" customFormat="1" ht="11.25">
      <c r="B254" s="195"/>
      <c r="C254" s="196"/>
      <c r="D254" s="197" t="s">
        <v>245</v>
      </c>
      <c r="E254" s="198" t="s">
        <v>42</v>
      </c>
      <c r="F254" s="199" t="s">
        <v>457</v>
      </c>
      <c r="G254" s="196"/>
      <c r="H254" s="200">
        <v>-5.1749999999999998</v>
      </c>
      <c r="I254" s="201"/>
      <c r="J254" s="196"/>
      <c r="K254" s="196"/>
      <c r="L254" s="202"/>
      <c r="M254" s="203"/>
      <c r="N254" s="204"/>
      <c r="O254" s="204"/>
      <c r="P254" s="204"/>
      <c r="Q254" s="204"/>
      <c r="R254" s="204"/>
      <c r="S254" s="204"/>
      <c r="T254" s="205"/>
      <c r="AT254" s="206" t="s">
        <v>245</v>
      </c>
      <c r="AU254" s="206" t="s">
        <v>89</v>
      </c>
      <c r="AV254" s="13" t="s">
        <v>89</v>
      </c>
      <c r="AW254" s="13" t="s">
        <v>38</v>
      </c>
      <c r="AX254" s="13" t="s">
        <v>79</v>
      </c>
      <c r="AY254" s="206" t="s">
        <v>235</v>
      </c>
    </row>
    <row r="255" spans="1:65" s="16" customFormat="1" ht="11.25">
      <c r="B255" s="229"/>
      <c r="C255" s="230"/>
      <c r="D255" s="197" t="s">
        <v>245</v>
      </c>
      <c r="E255" s="231" t="s">
        <v>42</v>
      </c>
      <c r="F255" s="232" t="s">
        <v>417</v>
      </c>
      <c r="G255" s="230"/>
      <c r="H255" s="231" t="s">
        <v>42</v>
      </c>
      <c r="I255" s="233"/>
      <c r="J255" s="230"/>
      <c r="K255" s="230"/>
      <c r="L255" s="234"/>
      <c r="M255" s="235"/>
      <c r="N255" s="236"/>
      <c r="O255" s="236"/>
      <c r="P255" s="236"/>
      <c r="Q255" s="236"/>
      <c r="R255" s="236"/>
      <c r="S255" s="236"/>
      <c r="T255" s="237"/>
      <c r="AT255" s="238" t="s">
        <v>245</v>
      </c>
      <c r="AU255" s="238" t="s">
        <v>89</v>
      </c>
      <c r="AV255" s="16" t="s">
        <v>87</v>
      </c>
      <c r="AW255" s="16" t="s">
        <v>38</v>
      </c>
      <c r="AX255" s="16" t="s">
        <v>79</v>
      </c>
      <c r="AY255" s="238" t="s">
        <v>235</v>
      </c>
    </row>
    <row r="256" spans="1:65" s="13" customFormat="1" ht="11.25">
      <c r="B256" s="195"/>
      <c r="C256" s="196"/>
      <c r="D256" s="197" t="s">
        <v>245</v>
      </c>
      <c r="E256" s="198" t="s">
        <v>42</v>
      </c>
      <c r="F256" s="199" t="s">
        <v>458</v>
      </c>
      <c r="G256" s="196"/>
      <c r="H256" s="200">
        <v>-5.5529999999999999</v>
      </c>
      <c r="I256" s="201"/>
      <c r="J256" s="196"/>
      <c r="K256" s="196"/>
      <c r="L256" s="202"/>
      <c r="M256" s="203"/>
      <c r="N256" s="204"/>
      <c r="O256" s="204"/>
      <c r="P256" s="204"/>
      <c r="Q256" s="204"/>
      <c r="R256" s="204"/>
      <c r="S256" s="204"/>
      <c r="T256" s="205"/>
      <c r="AT256" s="206" t="s">
        <v>245</v>
      </c>
      <c r="AU256" s="206" t="s">
        <v>89</v>
      </c>
      <c r="AV256" s="13" t="s">
        <v>89</v>
      </c>
      <c r="AW256" s="13" t="s">
        <v>38</v>
      </c>
      <c r="AX256" s="13" t="s">
        <v>79</v>
      </c>
      <c r="AY256" s="206" t="s">
        <v>235</v>
      </c>
    </row>
    <row r="257" spans="1:65" s="15" customFormat="1" ht="11.25">
      <c r="B257" s="218"/>
      <c r="C257" s="219"/>
      <c r="D257" s="197" t="s">
        <v>245</v>
      </c>
      <c r="E257" s="220" t="s">
        <v>42</v>
      </c>
      <c r="F257" s="221" t="s">
        <v>252</v>
      </c>
      <c r="G257" s="219"/>
      <c r="H257" s="222">
        <v>63.081000000000003</v>
      </c>
      <c r="I257" s="223"/>
      <c r="J257" s="219"/>
      <c r="K257" s="219"/>
      <c r="L257" s="224"/>
      <c r="M257" s="225"/>
      <c r="N257" s="226"/>
      <c r="O257" s="226"/>
      <c r="P257" s="226"/>
      <c r="Q257" s="226"/>
      <c r="R257" s="226"/>
      <c r="S257" s="226"/>
      <c r="T257" s="227"/>
      <c r="AT257" s="228" t="s">
        <v>245</v>
      </c>
      <c r="AU257" s="228" t="s">
        <v>89</v>
      </c>
      <c r="AV257" s="15" t="s">
        <v>241</v>
      </c>
      <c r="AW257" s="15" t="s">
        <v>38</v>
      </c>
      <c r="AX257" s="15" t="s">
        <v>87</v>
      </c>
      <c r="AY257" s="228" t="s">
        <v>235</v>
      </c>
    </row>
    <row r="258" spans="1:65" s="2" customFormat="1" ht="37.9" customHeight="1">
      <c r="A258" s="36"/>
      <c r="B258" s="37"/>
      <c r="C258" s="177" t="s">
        <v>459</v>
      </c>
      <c r="D258" s="177" t="s">
        <v>237</v>
      </c>
      <c r="E258" s="178" t="s">
        <v>460</v>
      </c>
      <c r="F258" s="179" t="s">
        <v>461</v>
      </c>
      <c r="G258" s="180" t="s">
        <v>106</v>
      </c>
      <c r="H258" s="181">
        <v>30.262</v>
      </c>
      <c r="I258" s="182"/>
      <c r="J258" s="183">
        <f>ROUND(I258*H258,2)</f>
        <v>0</v>
      </c>
      <c r="K258" s="179" t="s">
        <v>240</v>
      </c>
      <c r="L258" s="41"/>
      <c r="M258" s="184" t="s">
        <v>42</v>
      </c>
      <c r="N258" s="185" t="s">
        <v>50</v>
      </c>
      <c r="O258" s="66"/>
      <c r="P258" s="186">
        <f>O258*H258</f>
        <v>0</v>
      </c>
      <c r="Q258" s="186">
        <v>1.54E-2</v>
      </c>
      <c r="R258" s="186">
        <f>Q258*H258</f>
        <v>0.46603480000000003</v>
      </c>
      <c r="S258" s="186">
        <v>0</v>
      </c>
      <c r="T258" s="187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188" t="s">
        <v>241</v>
      </c>
      <c r="AT258" s="188" t="s">
        <v>237</v>
      </c>
      <c r="AU258" s="188" t="s">
        <v>89</v>
      </c>
      <c r="AY258" s="19" t="s">
        <v>235</v>
      </c>
      <c r="BE258" s="189">
        <f>IF(N258="základní",J258,0)</f>
        <v>0</v>
      </c>
      <c r="BF258" s="189">
        <f>IF(N258="snížená",J258,0)</f>
        <v>0</v>
      </c>
      <c r="BG258" s="189">
        <f>IF(N258="zákl. přenesená",J258,0)</f>
        <v>0</v>
      </c>
      <c r="BH258" s="189">
        <f>IF(N258="sníž. přenesená",J258,0)</f>
        <v>0</v>
      </c>
      <c r="BI258" s="189">
        <f>IF(N258="nulová",J258,0)</f>
        <v>0</v>
      </c>
      <c r="BJ258" s="19" t="s">
        <v>87</v>
      </c>
      <c r="BK258" s="189">
        <f>ROUND(I258*H258,2)</f>
        <v>0</v>
      </c>
      <c r="BL258" s="19" t="s">
        <v>241</v>
      </c>
      <c r="BM258" s="188" t="s">
        <v>462</v>
      </c>
    </row>
    <row r="259" spans="1:65" s="2" customFormat="1" ht="11.25">
      <c r="A259" s="36"/>
      <c r="B259" s="37"/>
      <c r="C259" s="38"/>
      <c r="D259" s="190" t="s">
        <v>243</v>
      </c>
      <c r="E259" s="38"/>
      <c r="F259" s="191" t="s">
        <v>463</v>
      </c>
      <c r="G259" s="38"/>
      <c r="H259" s="38"/>
      <c r="I259" s="192"/>
      <c r="J259" s="38"/>
      <c r="K259" s="38"/>
      <c r="L259" s="41"/>
      <c r="M259" s="193"/>
      <c r="N259" s="194"/>
      <c r="O259" s="66"/>
      <c r="P259" s="66"/>
      <c r="Q259" s="66"/>
      <c r="R259" s="66"/>
      <c r="S259" s="66"/>
      <c r="T259" s="67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T259" s="19" t="s">
        <v>243</v>
      </c>
      <c r="AU259" s="19" t="s">
        <v>89</v>
      </c>
    </row>
    <row r="260" spans="1:65" s="16" customFormat="1" ht="11.25">
      <c r="B260" s="229"/>
      <c r="C260" s="230"/>
      <c r="D260" s="197" t="s">
        <v>245</v>
      </c>
      <c r="E260" s="231" t="s">
        <v>42</v>
      </c>
      <c r="F260" s="232" t="s">
        <v>464</v>
      </c>
      <c r="G260" s="230"/>
      <c r="H260" s="231" t="s">
        <v>42</v>
      </c>
      <c r="I260" s="233"/>
      <c r="J260" s="230"/>
      <c r="K260" s="230"/>
      <c r="L260" s="234"/>
      <c r="M260" s="235"/>
      <c r="N260" s="236"/>
      <c r="O260" s="236"/>
      <c r="P260" s="236"/>
      <c r="Q260" s="236"/>
      <c r="R260" s="236"/>
      <c r="S260" s="236"/>
      <c r="T260" s="237"/>
      <c r="AT260" s="238" t="s">
        <v>245</v>
      </c>
      <c r="AU260" s="238" t="s">
        <v>89</v>
      </c>
      <c r="AV260" s="16" t="s">
        <v>87</v>
      </c>
      <c r="AW260" s="16" t="s">
        <v>38</v>
      </c>
      <c r="AX260" s="16" t="s">
        <v>79</v>
      </c>
      <c r="AY260" s="238" t="s">
        <v>235</v>
      </c>
    </row>
    <row r="261" spans="1:65" s="13" customFormat="1" ht="11.25">
      <c r="B261" s="195"/>
      <c r="C261" s="196"/>
      <c r="D261" s="197" t="s">
        <v>245</v>
      </c>
      <c r="E261" s="198" t="s">
        <v>42</v>
      </c>
      <c r="F261" s="199" t="s">
        <v>465</v>
      </c>
      <c r="G261" s="196"/>
      <c r="H261" s="200">
        <v>30.262</v>
      </c>
      <c r="I261" s="201"/>
      <c r="J261" s="196"/>
      <c r="K261" s="196"/>
      <c r="L261" s="202"/>
      <c r="M261" s="203"/>
      <c r="N261" s="204"/>
      <c r="O261" s="204"/>
      <c r="P261" s="204"/>
      <c r="Q261" s="204"/>
      <c r="R261" s="204"/>
      <c r="S261" s="204"/>
      <c r="T261" s="205"/>
      <c r="AT261" s="206" t="s">
        <v>245</v>
      </c>
      <c r="AU261" s="206" t="s">
        <v>89</v>
      </c>
      <c r="AV261" s="13" t="s">
        <v>89</v>
      </c>
      <c r="AW261" s="13" t="s">
        <v>38</v>
      </c>
      <c r="AX261" s="13" t="s">
        <v>79</v>
      </c>
      <c r="AY261" s="206" t="s">
        <v>235</v>
      </c>
    </row>
    <row r="262" spans="1:65" s="14" customFormat="1" ht="11.25">
      <c r="B262" s="207"/>
      <c r="C262" s="208"/>
      <c r="D262" s="197" t="s">
        <v>245</v>
      </c>
      <c r="E262" s="209" t="s">
        <v>149</v>
      </c>
      <c r="F262" s="210" t="s">
        <v>250</v>
      </c>
      <c r="G262" s="208"/>
      <c r="H262" s="211">
        <v>30.262</v>
      </c>
      <c r="I262" s="212"/>
      <c r="J262" s="208"/>
      <c r="K262" s="208"/>
      <c r="L262" s="213"/>
      <c r="M262" s="214"/>
      <c r="N262" s="215"/>
      <c r="O262" s="215"/>
      <c r="P262" s="215"/>
      <c r="Q262" s="215"/>
      <c r="R262" s="215"/>
      <c r="S262" s="215"/>
      <c r="T262" s="216"/>
      <c r="AT262" s="217" t="s">
        <v>245</v>
      </c>
      <c r="AU262" s="217" t="s">
        <v>89</v>
      </c>
      <c r="AV262" s="14" t="s">
        <v>251</v>
      </c>
      <c r="AW262" s="14" t="s">
        <v>38</v>
      </c>
      <c r="AX262" s="14" t="s">
        <v>79</v>
      </c>
      <c r="AY262" s="217" t="s">
        <v>235</v>
      </c>
    </row>
    <row r="263" spans="1:65" s="15" customFormat="1" ht="11.25">
      <c r="B263" s="218"/>
      <c r="C263" s="219"/>
      <c r="D263" s="197" t="s">
        <v>245</v>
      </c>
      <c r="E263" s="220" t="s">
        <v>42</v>
      </c>
      <c r="F263" s="221" t="s">
        <v>252</v>
      </c>
      <c r="G263" s="219"/>
      <c r="H263" s="222">
        <v>30.262</v>
      </c>
      <c r="I263" s="223"/>
      <c r="J263" s="219"/>
      <c r="K263" s="219"/>
      <c r="L263" s="224"/>
      <c r="M263" s="225"/>
      <c r="N263" s="226"/>
      <c r="O263" s="226"/>
      <c r="P263" s="226"/>
      <c r="Q263" s="226"/>
      <c r="R263" s="226"/>
      <c r="S263" s="226"/>
      <c r="T263" s="227"/>
      <c r="AT263" s="228" t="s">
        <v>245</v>
      </c>
      <c r="AU263" s="228" t="s">
        <v>89</v>
      </c>
      <c r="AV263" s="15" t="s">
        <v>241</v>
      </c>
      <c r="AW263" s="15" t="s">
        <v>38</v>
      </c>
      <c r="AX263" s="15" t="s">
        <v>87</v>
      </c>
      <c r="AY263" s="228" t="s">
        <v>235</v>
      </c>
    </row>
    <row r="264" spans="1:65" s="2" customFormat="1" ht="44.25" customHeight="1">
      <c r="A264" s="36"/>
      <c r="B264" s="37"/>
      <c r="C264" s="177" t="s">
        <v>466</v>
      </c>
      <c r="D264" s="177" t="s">
        <v>237</v>
      </c>
      <c r="E264" s="178" t="s">
        <v>467</v>
      </c>
      <c r="F264" s="179" t="s">
        <v>468</v>
      </c>
      <c r="G264" s="180" t="s">
        <v>106</v>
      </c>
      <c r="H264" s="181">
        <v>49.622</v>
      </c>
      <c r="I264" s="182"/>
      <c r="J264" s="183">
        <f>ROUND(I264*H264,2)</f>
        <v>0</v>
      </c>
      <c r="K264" s="179" t="s">
        <v>240</v>
      </c>
      <c r="L264" s="41"/>
      <c r="M264" s="184" t="s">
        <v>42</v>
      </c>
      <c r="N264" s="185" t="s">
        <v>50</v>
      </c>
      <c r="O264" s="66"/>
      <c r="P264" s="186">
        <f>O264*H264</f>
        <v>0</v>
      </c>
      <c r="Q264" s="186">
        <v>6.5599999999999999E-3</v>
      </c>
      <c r="R264" s="186">
        <f>Q264*H264</f>
        <v>0.32552031999999997</v>
      </c>
      <c r="S264" s="186">
        <v>0</v>
      </c>
      <c r="T264" s="187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188" t="s">
        <v>241</v>
      </c>
      <c r="AT264" s="188" t="s">
        <v>237</v>
      </c>
      <c r="AU264" s="188" t="s">
        <v>89</v>
      </c>
      <c r="AY264" s="19" t="s">
        <v>235</v>
      </c>
      <c r="BE264" s="189">
        <f>IF(N264="základní",J264,0)</f>
        <v>0</v>
      </c>
      <c r="BF264" s="189">
        <f>IF(N264="snížená",J264,0)</f>
        <v>0</v>
      </c>
      <c r="BG264" s="189">
        <f>IF(N264="zákl. přenesená",J264,0)</f>
        <v>0</v>
      </c>
      <c r="BH264" s="189">
        <f>IF(N264="sníž. přenesená",J264,0)</f>
        <v>0</v>
      </c>
      <c r="BI264" s="189">
        <f>IF(N264="nulová",J264,0)</f>
        <v>0</v>
      </c>
      <c r="BJ264" s="19" t="s">
        <v>87</v>
      </c>
      <c r="BK264" s="189">
        <f>ROUND(I264*H264,2)</f>
        <v>0</v>
      </c>
      <c r="BL264" s="19" t="s">
        <v>241</v>
      </c>
      <c r="BM264" s="188" t="s">
        <v>469</v>
      </c>
    </row>
    <row r="265" spans="1:65" s="2" customFormat="1" ht="11.25">
      <c r="A265" s="36"/>
      <c r="B265" s="37"/>
      <c r="C265" s="38"/>
      <c r="D265" s="190" t="s">
        <v>243</v>
      </c>
      <c r="E265" s="38"/>
      <c r="F265" s="191" t="s">
        <v>470</v>
      </c>
      <c r="G265" s="38"/>
      <c r="H265" s="38"/>
      <c r="I265" s="192"/>
      <c r="J265" s="38"/>
      <c r="K265" s="38"/>
      <c r="L265" s="41"/>
      <c r="M265" s="193"/>
      <c r="N265" s="194"/>
      <c r="O265" s="66"/>
      <c r="P265" s="66"/>
      <c r="Q265" s="66"/>
      <c r="R265" s="66"/>
      <c r="S265" s="66"/>
      <c r="T265" s="67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T265" s="19" t="s">
        <v>243</v>
      </c>
      <c r="AU265" s="19" t="s">
        <v>89</v>
      </c>
    </row>
    <row r="266" spans="1:65" s="16" customFormat="1" ht="11.25">
      <c r="B266" s="229"/>
      <c r="C266" s="230"/>
      <c r="D266" s="197" t="s">
        <v>245</v>
      </c>
      <c r="E266" s="231" t="s">
        <v>42</v>
      </c>
      <c r="F266" s="232" t="s">
        <v>413</v>
      </c>
      <c r="G266" s="230"/>
      <c r="H266" s="231" t="s">
        <v>42</v>
      </c>
      <c r="I266" s="233"/>
      <c r="J266" s="230"/>
      <c r="K266" s="230"/>
      <c r="L266" s="234"/>
      <c r="M266" s="235"/>
      <c r="N266" s="236"/>
      <c r="O266" s="236"/>
      <c r="P266" s="236"/>
      <c r="Q266" s="236"/>
      <c r="R266" s="236"/>
      <c r="S266" s="236"/>
      <c r="T266" s="237"/>
      <c r="AT266" s="238" t="s">
        <v>245</v>
      </c>
      <c r="AU266" s="238" t="s">
        <v>89</v>
      </c>
      <c r="AV266" s="16" t="s">
        <v>87</v>
      </c>
      <c r="AW266" s="16" t="s">
        <v>38</v>
      </c>
      <c r="AX266" s="16" t="s">
        <v>79</v>
      </c>
      <c r="AY266" s="238" t="s">
        <v>235</v>
      </c>
    </row>
    <row r="267" spans="1:65" s="13" customFormat="1" ht="11.25">
      <c r="B267" s="195"/>
      <c r="C267" s="196"/>
      <c r="D267" s="197" t="s">
        <v>245</v>
      </c>
      <c r="E267" s="198" t="s">
        <v>42</v>
      </c>
      <c r="F267" s="199" t="s">
        <v>471</v>
      </c>
      <c r="G267" s="196"/>
      <c r="H267" s="200">
        <v>10.728</v>
      </c>
      <c r="I267" s="201"/>
      <c r="J267" s="196"/>
      <c r="K267" s="196"/>
      <c r="L267" s="202"/>
      <c r="M267" s="203"/>
      <c r="N267" s="204"/>
      <c r="O267" s="204"/>
      <c r="P267" s="204"/>
      <c r="Q267" s="204"/>
      <c r="R267" s="204"/>
      <c r="S267" s="204"/>
      <c r="T267" s="205"/>
      <c r="AT267" s="206" t="s">
        <v>245</v>
      </c>
      <c r="AU267" s="206" t="s">
        <v>89</v>
      </c>
      <c r="AV267" s="13" t="s">
        <v>89</v>
      </c>
      <c r="AW267" s="13" t="s">
        <v>38</v>
      </c>
      <c r="AX267" s="13" t="s">
        <v>79</v>
      </c>
      <c r="AY267" s="206" t="s">
        <v>235</v>
      </c>
    </row>
    <row r="268" spans="1:65" s="13" customFormat="1" ht="11.25">
      <c r="B268" s="195"/>
      <c r="C268" s="196"/>
      <c r="D268" s="197" t="s">
        <v>245</v>
      </c>
      <c r="E268" s="198" t="s">
        <v>42</v>
      </c>
      <c r="F268" s="199" t="s">
        <v>472</v>
      </c>
      <c r="G268" s="196"/>
      <c r="H268" s="200">
        <v>-1.125</v>
      </c>
      <c r="I268" s="201"/>
      <c r="J268" s="196"/>
      <c r="K268" s="196"/>
      <c r="L268" s="202"/>
      <c r="M268" s="203"/>
      <c r="N268" s="204"/>
      <c r="O268" s="204"/>
      <c r="P268" s="204"/>
      <c r="Q268" s="204"/>
      <c r="R268" s="204"/>
      <c r="S268" s="204"/>
      <c r="T268" s="205"/>
      <c r="AT268" s="206" t="s">
        <v>245</v>
      </c>
      <c r="AU268" s="206" t="s">
        <v>89</v>
      </c>
      <c r="AV268" s="13" t="s">
        <v>89</v>
      </c>
      <c r="AW268" s="13" t="s">
        <v>38</v>
      </c>
      <c r="AX268" s="13" t="s">
        <v>79</v>
      </c>
      <c r="AY268" s="206" t="s">
        <v>235</v>
      </c>
    </row>
    <row r="269" spans="1:65" s="13" customFormat="1" ht="11.25">
      <c r="B269" s="195"/>
      <c r="C269" s="196"/>
      <c r="D269" s="197" t="s">
        <v>245</v>
      </c>
      <c r="E269" s="198" t="s">
        <v>42</v>
      </c>
      <c r="F269" s="199" t="s">
        <v>473</v>
      </c>
      <c r="G269" s="196"/>
      <c r="H269" s="200">
        <v>1.8</v>
      </c>
      <c r="I269" s="201"/>
      <c r="J269" s="196"/>
      <c r="K269" s="196"/>
      <c r="L269" s="202"/>
      <c r="M269" s="203"/>
      <c r="N269" s="204"/>
      <c r="O269" s="204"/>
      <c r="P269" s="204"/>
      <c r="Q269" s="204"/>
      <c r="R269" s="204"/>
      <c r="S269" s="204"/>
      <c r="T269" s="205"/>
      <c r="AT269" s="206" t="s">
        <v>245</v>
      </c>
      <c r="AU269" s="206" t="s">
        <v>89</v>
      </c>
      <c r="AV269" s="13" t="s">
        <v>89</v>
      </c>
      <c r="AW269" s="13" t="s">
        <v>38</v>
      </c>
      <c r="AX269" s="13" t="s">
        <v>79</v>
      </c>
      <c r="AY269" s="206" t="s">
        <v>235</v>
      </c>
    </row>
    <row r="270" spans="1:65" s="16" customFormat="1" ht="11.25">
      <c r="B270" s="229"/>
      <c r="C270" s="230"/>
      <c r="D270" s="197" t="s">
        <v>245</v>
      </c>
      <c r="E270" s="231" t="s">
        <v>42</v>
      </c>
      <c r="F270" s="232" t="s">
        <v>415</v>
      </c>
      <c r="G270" s="230"/>
      <c r="H270" s="231" t="s">
        <v>42</v>
      </c>
      <c r="I270" s="233"/>
      <c r="J270" s="230"/>
      <c r="K270" s="230"/>
      <c r="L270" s="234"/>
      <c r="M270" s="235"/>
      <c r="N270" s="236"/>
      <c r="O270" s="236"/>
      <c r="P270" s="236"/>
      <c r="Q270" s="236"/>
      <c r="R270" s="236"/>
      <c r="S270" s="236"/>
      <c r="T270" s="237"/>
      <c r="AT270" s="238" t="s">
        <v>245</v>
      </c>
      <c r="AU270" s="238" t="s">
        <v>89</v>
      </c>
      <c r="AV270" s="16" t="s">
        <v>87</v>
      </c>
      <c r="AW270" s="16" t="s">
        <v>38</v>
      </c>
      <c r="AX270" s="16" t="s">
        <v>79</v>
      </c>
      <c r="AY270" s="238" t="s">
        <v>235</v>
      </c>
    </row>
    <row r="271" spans="1:65" s="13" customFormat="1" ht="11.25">
      <c r="B271" s="195"/>
      <c r="C271" s="196"/>
      <c r="D271" s="197" t="s">
        <v>245</v>
      </c>
      <c r="E271" s="198" t="s">
        <v>42</v>
      </c>
      <c r="F271" s="199" t="s">
        <v>474</v>
      </c>
      <c r="G271" s="196"/>
      <c r="H271" s="200">
        <v>9.3870000000000005</v>
      </c>
      <c r="I271" s="201"/>
      <c r="J271" s="196"/>
      <c r="K271" s="196"/>
      <c r="L271" s="202"/>
      <c r="M271" s="203"/>
      <c r="N271" s="204"/>
      <c r="O271" s="204"/>
      <c r="P271" s="204"/>
      <c r="Q271" s="204"/>
      <c r="R271" s="204"/>
      <c r="S271" s="204"/>
      <c r="T271" s="205"/>
      <c r="AT271" s="206" t="s">
        <v>245</v>
      </c>
      <c r="AU271" s="206" t="s">
        <v>89</v>
      </c>
      <c r="AV271" s="13" t="s">
        <v>89</v>
      </c>
      <c r="AW271" s="13" t="s">
        <v>38</v>
      </c>
      <c r="AX271" s="13" t="s">
        <v>79</v>
      </c>
      <c r="AY271" s="206" t="s">
        <v>235</v>
      </c>
    </row>
    <row r="272" spans="1:65" s="13" customFormat="1" ht="11.25">
      <c r="B272" s="195"/>
      <c r="C272" s="196"/>
      <c r="D272" s="197" t="s">
        <v>245</v>
      </c>
      <c r="E272" s="198" t="s">
        <v>42</v>
      </c>
      <c r="F272" s="199" t="s">
        <v>472</v>
      </c>
      <c r="G272" s="196"/>
      <c r="H272" s="200">
        <v>-1.125</v>
      </c>
      <c r="I272" s="201"/>
      <c r="J272" s="196"/>
      <c r="K272" s="196"/>
      <c r="L272" s="202"/>
      <c r="M272" s="203"/>
      <c r="N272" s="204"/>
      <c r="O272" s="204"/>
      <c r="P272" s="204"/>
      <c r="Q272" s="204"/>
      <c r="R272" s="204"/>
      <c r="S272" s="204"/>
      <c r="T272" s="205"/>
      <c r="AT272" s="206" t="s">
        <v>245</v>
      </c>
      <c r="AU272" s="206" t="s">
        <v>89</v>
      </c>
      <c r="AV272" s="13" t="s">
        <v>89</v>
      </c>
      <c r="AW272" s="13" t="s">
        <v>38</v>
      </c>
      <c r="AX272" s="13" t="s">
        <v>79</v>
      </c>
      <c r="AY272" s="206" t="s">
        <v>235</v>
      </c>
    </row>
    <row r="273" spans="1:65" s="13" customFormat="1" ht="11.25">
      <c r="B273" s="195"/>
      <c r="C273" s="196"/>
      <c r="D273" s="197" t="s">
        <v>245</v>
      </c>
      <c r="E273" s="198" t="s">
        <v>42</v>
      </c>
      <c r="F273" s="199" t="s">
        <v>473</v>
      </c>
      <c r="G273" s="196"/>
      <c r="H273" s="200">
        <v>1.8</v>
      </c>
      <c r="I273" s="201"/>
      <c r="J273" s="196"/>
      <c r="K273" s="196"/>
      <c r="L273" s="202"/>
      <c r="M273" s="203"/>
      <c r="N273" s="204"/>
      <c r="O273" s="204"/>
      <c r="P273" s="204"/>
      <c r="Q273" s="204"/>
      <c r="R273" s="204"/>
      <c r="S273" s="204"/>
      <c r="T273" s="205"/>
      <c r="AT273" s="206" t="s">
        <v>245</v>
      </c>
      <c r="AU273" s="206" t="s">
        <v>89</v>
      </c>
      <c r="AV273" s="13" t="s">
        <v>89</v>
      </c>
      <c r="AW273" s="13" t="s">
        <v>38</v>
      </c>
      <c r="AX273" s="13" t="s">
        <v>79</v>
      </c>
      <c r="AY273" s="206" t="s">
        <v>235</v>
      </c>
    </row>
    <row r="274" spans="1:65" s="16" customFormat="1" ht="11.25">
      <c r="B274" s="229"/>
      <c r="C274" s="230"/>
      <c r="D274" s="197" t="s">
        <v>245</v>
      </c>
      <c r="E274" s="231" t="s">
        <v>42</v>
      </c>
      <c r="F274" s="232" t="s">
        <v>417</v>
      </c>
      <c r="G274" s="230"/>
      <c r="H274" s="231" t="s">
        <v>42</v>
      </c>
      <c r="I274" s="233"/>
      <c r="J274" s="230"/>
      <c r="K274" s="230"/>
      <c r="L274" s="234"/>
      <c r="M274" s="235"/>
      <c r="N274" s="236"/>
      <c r="O274" s="236"/>
      <c r="P274" s="236"/>
      <c r="Q274" s="236"/>
      <c r="R274" s="236"/>
      <c r="S274" s="236"/>
      <c r="T274" s="237"/>
      <c r="AT274" s="238" t="s">
        <v>245</v>
      </c>
      <c r="AU274" s="238" t="s">
        <v>89</v>
      </c>
      <c r="AV274" s="16" t="s">
        <v>87</v>
      </c>
      <c r="AW274" s="16" t="s">
        <v>38</v>
      </c>
      <c r="AX274" s="16" t="s">
        <v>79</v>
      </c>
      <c r="AY274" s="238" t="s">
        <v>235</v>
      </c>
    </row>
    <row r="275" spans="1:65" s="13" customFormat="1" ht="11.25">
      <c r="B275" s="195"/>
      <c r="C275" s="196"/>
      <c r="D275" s="197" t="s">
        <v>245</v>
      </c>
      <c r="E275" s="198" t="s">
        <v>42</v>
      </c>
      <c r="F275" s="199" t="s">
        <v>475</v>
      </c>
      <c r="G275" s="196"/>
      <c r="H275" s="200">
        <v>10.329000000000001</v>
      </c>
      <c r="I275" s="201"/>
      <c r="J275" s="196"/>
      <c r="K275" s="196"/>
      <c r="L275" s="202"/>
      <c r="M275" s="203"/>
      <c r="N275" s="204"/>
      <c r="O275" s="204"/>
      <c r="P275" s="204"/>
      <c r="Q275" s="204"/>
      <c r="R275" s="204"/>
      <c r="S275" s="204"/>
      <c r="T275" s="205"/>
      <c r="AT275" s="206" t="s">
        <v>245</v>
      </c>
      <c r="AU275" s="206" t="s">
        <v>89</v>
      </c>
      <c r="AV275" s="13" t="s">
        <v>89</v>
      </c>
      <c r="AW275" s="13" t="s">
        <v>38</v>
      </c>
      <c r="AX275" s="13" t="s">
        <v>79</v>
      </c>
      <c r="AY275" s="206" t="s">
        <v>235</v>
      </c>
    </row>
    <row r="276" spans="1:65" s="13" customFormat="1" ht="11.25">
      <c r="B276" s="195"/>
      <c r="C276" s="196"/>
      <c r="D276" s="197" t="s">
        <v>245</v>
      </c>
      <c r="E276" s="198" t="s">
        <v>42</v>
      </c>
      <c r="F276" s="199" t="s">
        <v>476</v>
      </c>
      <c r="G276" s="196"/>
      <c r="H276" s="200">
        <v>-1.379</v>
      </c>
      <c r="I276" s="201"/>
      <c r="J276" s="196"/>
      <c r="K276" s="196"/>
      <c r="L276" s="202"/>
      <c r="M276" s="203"/>
      <c r="N276" s="204"/>
      <c r="O276" s="204"/>
      <c r="P276" s="204"/>
      <c r="Q276" s="204"/>
      <c r="R276" s="204"/>
      <c r="S276" s="204"/>
      <c r="T276" s="205"/>
      <c r="AT276" s="206" t="s">
        <v>245</v>
      </c>
      <c r="AU276" s="206" t="s">
        <v>89</v>
      </c>
      <c r="AV276" s="13" t="s">
        <v>89</v>
      </c>
      <c r="AW276" s="13" t="s">
        <v>38</v>
      </c>
      <c r="AX276" s="13" t="s">
        <v>79</v>
      </c>
      <c r="AY276" s="206" t="s">
        <v>235</v>
      </c>
    </row>
    <row r="277" spans="1:65" s="16" customFormat="1" ht="11.25">
      <c r="B277" s="229"/>
      <c r="C277" s="230"/>
      <c r="D277" s="197" t="s">
        <v>245</v>
      </c>
      <c r="E277" s="231" t="s">
        <v>42</v>
      </c>
      <c r="F277" s="232" t="s">
        <v>419</v>
      </c>
      <c r="G277" s="230"/>
      <c r="H277" s="231" t="s">
        <v>42</v>
      </c>
      <c r="I277" s="233"/>
      <c r="J277" s="230"/>
      <c r="K277" s="230"/>
      <c r="L277" s="234"/>
      <c r="M277" s="235"/>
      <c r="N277" s="236"/>
      <c r="O277" s="236"/>
      <c r="P277" s="236"/>
      <c r="Q277" s="236"/>
      <c r="R277" s="236"/>
      <c r="S277" s="236"/>
      <c r="T277" s="237"/>
      <c r="AT277" s="238" t="s">
        <v>245</v>
      </c>
      <c r="AU277" s="238" t="s">
        <v>89</v>
      </c>
      <c r="AV277" s="16" t="s">
        <v>87</v>
      </c>
      <c r="AW277" s="16" t="s">
        <v>38</v>
      </c>
      <c r="AX277" s="16" t="s">
        <v>79</v>
      </c>
      <c r="AY277" s="238" t="s">
        <v>235</v>
      </c>
    </row>
    <row r="278" spans="1:65" s="13" customFormat="1" ht="11.25">
      <c r="B278" s="195"/>
      <c r="C278" s="196"/>
      <c r="D278" s="197" t="s">
        <v>245</v>
      </c>
      <c r="E278" s="198" t="s">
        <v>42</v>
      </c>
      <c r="F278" s="199" t="s">
        <v>477</v>
      </c>
      <c r="G278" s="196"/>
      <c r="H278" s="200">
        <v>10.042999999999999</v>
      </c>
      <c r="I278" s="201"/>
      <c r="J278" s="196"/>
      <c r="K278" s="196"/>
      <c r="L278" s="202"/>
      <c r="M278" s="203"/>
      <c r="N278" s="204"/>
      <c r="O278" s="204"/>
      <c r="P278" s="204"/>
      <c r="Q278" s="204"/>
      <c r="R278" s="204"/>
      <c r="S278" s="204"/>
      <c r="T278" s="205"/>
      <c r="AT278" s="206" t="s">
        <v>245</v>
      </c>
      <c r="AU278" s="206" t="s">
        <v>89</v>
      </c>
      <c r="AV278" s="13" t="s">
        <v>89</v>
      </c>
      <c r="AW278" s="13" t="s">
        <v>38</v>
      </c>
      <c r="AX278" s="13" t="s">
        <v>79</v>
      </c>
      <c r="AY278" s="206" t="s">
        <v>235</v>
      </c>
    </row>
    <row r="279" spans="1:65" s="16" customFormat="1" ht="11.25">
      <c r="B279" s="229"/>
      <c r="C279" s="230"/>
      <c r="D279" s="197" t="s">
        <v>245</v>
      </c>
      <c r="E279" s="231" t="s">
        <v>42</v>
      </c>
      <c r="F279" s="232" t="s">
        <v>421</v>
      </c>
      <c r="G279" s="230"/>
      <c r="H279" s="231" t="s">
        <v>42</v>
      </c>
      <c r="I279" s="233"/>
      <c r="J279" s="230"/>
      <c r="K279" s="230"/>
      <c r="L279" s="234"/>
      <c r="M279" s="235"/>
      <c r="N279" s="236"/>
      <c r="O279" s="236"/>
      <c r="P279" s="236"/>
      <c r="Q279" s="236"/>
      <c r="R279" s="236"/>
      <c r="S279" s="236"/>
      <c r="T279" s="237"/>
      <c r="AT279" s="238" t="s">
        <v>245</v>
      </c>
      <c r="AU279" s="238" t="s">
        <v>89</v>
      </c>
      <c r="AV279" s="16" t="s">
        <v>87</v>
      </c>
      <c r="AW279" s="16" t="s">
        <v>38</v>
      </c>
      <c r="AX279" s="16" t="s">
        <v>79</v>
      </c>
      <c r="AY279" s="238" t="s">
        <v>235</v>
      </c>
    </row>
    <row r="280" spans="1:65" s="13" customFormat="1" ht="11.25">
      <c r="B280" s="195"/>
      <c r="C280" s="196"/>
      <c r="D280" s="197" t="s">
        <v>245</v>
      </c>
      <c r="E280" s="198" t="s">
        <v>42</v>
      </c>
      <c r="F280" s="199" t="s">
        <v>478</v>
      </c>
      <c r="G280" s="196"/>
      <c r="H280" s="200">
        <v>10.542999999999999</v>
      </c>
      <c r="I280" s="201"/>
      <c r="J280" s="196"/>
      <c r="K280" s="196"/>
      <c r="L280" s="202"/>
      <c r="M280" s="203"/>
      <c r="N280" s="204"/>
      <c r="O280" s="204"/>
      <c r="P280" s="204"/>
      <c r="Q280" s="204"/>
      <c r="R280" s="204"/>
      <c r="S280" s="204"/>
      <c r="T280" s="205"/>
      <c r="AT280" s="206" t="s">
        <v>245</v>
      </c>
      <c r="AU280" s="206" t="s">
        <v>89</v>
      </c>
      <c r="AV280" s="13" t="s">
        <v>89</v>
      </c>
      <c r="AW280" s="13" t="s">
        <v>38</v>
      </c>
      <c r="AX280" s="13" t="s">
        <v>79</v>
      </c>
      <c r="AY280" s="206" t="s">
        <v>235</v>
      </c>
    </row>
    <row r="281" spans="1:65" s="13" customFormat="1" ht="11.25">
      <c r="B281" s="195"/>
      <c r="C281" s="196"/>
      <c r="D281" s="197" t="s">
        <v>245</v>
      </c>
      <c r="E281" s="198" t="s">
        <v>42</v>
      </c>
      <c r="F281" s="199" t="s">
        <v>476</v>
      </c>
      <c r="G281" s="196"/>
      <c r="H281" s="200">
        <v>-1.379</v>
      </c>
      <c r="I281" s="201"/>
      <c r="J281" s="196"/>
      <c r="K281" s="196"/>
      <c r="L281" s="202"/>
      <c r="M281" s="203"/>
      <c r="N281" s="204"/>
      <c r="O281" s="204"/>
      <c r="P281" s="204"/>
      <c r="Q281" s="204"/>
      <c r="R281" s="204"/>
      <c r="S281" s="204"/>
      <c r="T281" s="205"/>
      <c r="AT281" s="206" t="s">
        <v>245</v>
      </c>
      <c r="AU281" s="206" t="s">
        <v>89</v>
      </c>
      <c r="AV281" s="13" t="s">
        <v>89</v>
      </c>
      <c r="AW281" s="13" t="s">
        <v>38</v>
      </c>
      <c r="AX281" s="13" t="s">
        <v>79</v>
      </c>
      <c r="AY281" s="206" t="s">
        <v>235</v>
      </c>
    </row>
    <row r="282" spans="1:65" s="14" customFormat="1" ht="11.25">
      <c r="B282" s="207"/>
      <c r="C282" s="208"/>
      <c r="D282" s="197" t="s">
        <v>245</v>
      </c>
      <c r="E282" s="209" t="s">
        <v>152</v>
      </c>
      <c r="F282" s="210" t="s">
        <v>250</v>
      </c>
      <c r="G282" s="208"/>
      <c r="H282" s="211">
        <v>49.622</v>
      </c>
      <c r="I282" s="212"/>
      <c r="J282" s="208"/>
      <c r="K282" s="208"/>
      <c r="L282" s="213"/>
      <c r="M282" s="214"/>
      <c r="N282" s="215"/>
      <c r="O282" s="215"/>
      <c r="P282" s="215"/>
      <c r="Q282" s="215"/>
      <c r="R282" s="215"/>
      <c r="S282" s="215"/>
      <c r="T282" s="216"/>
      <c r="AT282" s="217" t="s">
        <v>245</v>
      </c>
      <c r="AU282" s="217" t="s">
        <v>89</v>
      </c>
      <c r="AV282" s="14" t="s">
        <v>251</v>
      </c>
      <c r="AW282" s="14" t="s">
        <v>38</v>
      </c>
      <c r="AX282" s="14" t="s">
        <v>79</v>
      </c>
      <c r="AY282" s="217" t="s">
        <v>235</v>
      </c>
    </row>
    <row r="283" spans="1:65" s="15" customFormat="1" ht="11.25">
      <c r="B283" s="218"/>
      <c r="C283" s="219"/>
      <c r="D283" s="197" t="s">
        <v>245</v>
      </c>
      <c r="E283" s="220" t="s">
        <v>42</v>
      </c>
      <c r="F283" s="221" t="s">
        <v>252</v>
      </c>
      <c r="G283" s="219"/>
      <c r="H283" s="222">
        <v>49.622</v>
      </c>
      <c r="I283" s="223"/>
      <c r="J283" s="219"/>
      <c r="K283" s="219"/>
      <c r="L283" s="224"/>
      <c r="M283" s="225"/>
      <c r="N283" s="226"/>
      <c r="O283" s="226"/>
      <c r="P283" s="226"/>
      <c r="Q283" s="226"/>
      <c r="R283" s="226"/>
      <c r="S283" s="226"/>
      <c r="T283" s="227"/>
      <c r="AT283" s="228" t="s">
        <v>245</v>
      </c>
      <c r="AU283" s="228" t="s">
        <v>89</v>
      </c>
      <c r="AV283" s="15" t="s">
        <v>241</v>
      </c>
      <c r="AW283" s="15" t="s">
        <v>38</v>
      </c>
      <c r="AX283" s="15" t="s">
        <v>87</v>
      </c>
      <c r="AY283" s="228" t="s">
        <v>235</v>
      </c>
    </row>
    <row r="284" spans="1:65" s="2" customFormat="1" ht="21.75" customHeight="1">
      <c r="A284" s="36"/>
      <c r="B284" s="37"/>
      <c r="C284" s="177" t="s">
        <v>479</v>
      </c>
      <c r="D284" s="177" t="s">
        <v>237</v>
      </c>
      <c r="E284" s="178" t="s">
        <v>480</v>
      </c>
      <c r="F284" s="179" t="s">
        <v>481</v>
      </c>
      <c r="G284" s="180" t="s">
        <v>106</v>
      </c>
      <c r="H284" s="181">
        <v>3.24</v>
      </c>
      <c r="I284" s="182"/>
      <c r="J284" s="183">
        <f>ROUND(I284*H284,2)</f>
        <v>0</v>
      </c>
      <c r="K284" s="179" t="s">
        <v>240</v>
      </c>
      <c r="L284" s="41"/>
      <c r="M284" s="184" t="s">
        <v>42</v>
      </c>
      <c r="N284" s="185" t="s">
        <v>50</v>
      </c>
      <c r="O284" s="66"/>
      <c r="P284" s="186">
        <f>O284*H284</f>
        <v>0</v>
      </c>
      <c r="Q284" s="186">
        <v>3.0450000000000001E-2</v>
      </c>
      <c r="R284" s="186">
        <f>Q284*H284</f>
        <v>9.865800000000001E-2</v>
      </c>
      <c r="S284" s="186">
        <v>0</v>
      </c>
      <c r="T284" s="187">
        <f>S284*H284</f>
        <v>0</v>
      </c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R284" s="188" t="s">
        <v>241</v>
      </c>
      <c r="AT284" s="188" t="s">
        <v>237</v>
      </c>
      <c r="AU284" s="188" t="s">
        <v>89</v>
      </c>
      <c r="AY284" s="19" t="s">
        <v>235</v>
      </c>
      <c r="BE284" s="189">
        <f>IF(N284="základní",J284,0)</f>
        <v>0</v>
      </c>
      <c r="BF284" s="189">
        <f>IF(N284="snížená",J284,0)</f>
        <v>0</v>
      </c>
      <c r="BG284" s="189">
        <f>IF(N284="zákl. přenesená",J284,0)</f>
        <v>0</v>
      </c>
      <c r="BH284" s="189">
        <f>IF(N284="sníž. přenesená",J284,0)</f>
        <v>0</v>
      </c>
      <c r="BI284" s="189">
        <f>IF(N284="nulová",J284,0)</f>
        <v>0</v>
      </c>
      <c r="BJ284" s="19" t="s">
        <v>87</v>
      </c>
      <c r="BK284" s="189">
        <f>ROUND(I284*H284,2)</f>
        <v>0</v>
      </c>
      <c r="BL284" s="19" t="s">
        <v>241</v>
      </c>
      <c r="BM284" s="188" t="s">
        <v>482</v>
      </c>
    </row>
    <row r="285" spans="1:65" s="2" customFormat="1" ht="11.25">
      <c r="A285" s="36"/>
      <c r="B285" s="37"/>
      <c r="C285" s="38"/>
      <c r="D285" s="190" t="s">
        <v>243</v>
      </c>
      <c r="E285" s="38"/>
      <c r="F285" s="191" t="s">
        <v>483</v>
      </c>
      <c r="G285" s="38"/>
      <c r="H285" s="38"/>
      <c r="I285" s="192"/>
      <c r="J285" s="38"/>
      <c r="K285" s="38"/>
      <c r="L285" s="41"/>
      <c r="M285" s="193"/>
      <c r="N285" s="194"/>
      <c r="O285" s="66"/>
      <c r="P285" s="66"/>
      <c r="Q285" s="66"/>
      <c r="R285" s="66"/>
      <c r="S285" s="66"/>
      <c r="T285" s="67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T285" s="19" t="s">
        <v>243</v>
      </c>
      <c r="AU285" s="19" t="s">
        <v>89</v>
      </c>
    </row>
    <row r="286" spans="1:65" s="16" customFormat="1" ht="11.25">
      <c r="B286" s="229"/>
      <c r="C286" s="230"/>
      <c r="D286" s="197" t="s">
        <v>245</v>
      </c>
      <c r="E286" s="231" t="s">
        <v>42</v>
      </c>
      <c r="F286" s="232" t="s">
        <v>484</v>
      </c>
      <c r="G286" s="230"/>
      <c r="H286" s="231" t="s">
        <v>42</v>
      </c>
      <c r="I286" s="233"/>
      <c r="J286" s="230"/>
      <c r="K286" s="230"/>
      <c r="L286" s="234"/>
      <c r="M286" s="235"/>
      <c r="N286" s="236"/>
      <c r="O286" s="236"/>
      <c r="P286" s="236"/>
      <c r="Q286" s="236"/>
      <c r="R286" s="236"/>
      <c r="S286" s="236"/>
      <c r="T286" s="237"/>
      <c r="AT286" s="238" t="s">
        <v>245</v>
      </c>
      <c r="AU286" s="238" t="s">
        <v>89</v>
      </c>
      <c r="AV286" s="16" t="s">
        <v>87</v>
      </c>
      <c r="AW286" s="16" t="s">
        <v>38</v>
      </c>
      <c r="AX286" s="16" t="s">
        <v>79</v>
      </c>
      <c r="AY286" s="238" t="s">
        <v>235</v>
      </c>
    </row>
    <row r="287" spans="1:65" s="16" customFormat="1" ht="11.25">
      <c r="B287" s="229"/>
      <c r="C287" s="230"/>
      <c r="D287" s="197" t="s">
        <v>245</v>
      </c>
      <c r="E287" s="231" t="s">
        <v>42</v>
      </c>
      <c r="F287" s="232" t="s">
        <v>485</v>
      </c>
      <c r="G287" s="230"/>
      <c r="H287" s="231" t="s">
        <v>42</v>
      </c>
      <c r="I287" s="233"/>
      <c r="J287" s="230"/>
      <c r="K287" s="230"/>
      <c r="L287" s="234"/>
      <c r="M287" s="235"/>
      <c r="N287" s="236"/>
      <c r="O287" s="236"/>
      <c r="P287" s="236"/>
      <c r="Q287" s="236"/>
      <c r="R287" s="236"/>
      <c r="S287" s="236"/>
      <c r="T287" s="237"/>
      <c r="AT287" s="238" t="s">
        <v>245</v>
      </c>
      <c r="AU287" s="238" t="s">
        <v>89</v>
      </c>
      <c r="AV287" s="16" t="s">
        <v>87</v>
      </c>
      <c r="AW287" s="16" t="s">
        <v>38</v>
      </c>
      <c r="AX287" s="16" t="s">
        <v>79</v>
      </c>
      <c r="AY287" s="238" t="s">
        <v>235</v>
      </c>
    </row>
    <row r="288" spans="1:65" s="16" customFormat="1" ht="11.25">
      <c r="B288" s="229"/>
      <c r="C288" s="230"/>
      <c r="D288" s="197" t="s">
        <v>245</v>
      </c>
      <c r="E288" s="231" t="s">
        <v>42</v>
      </c>
      <c r="F288" s="232" t="s">
        <v>413</v>
      </c>
      <c r="G288" s="230"/>
      <c r="H288" s="231" t="s">
        <v>42</v>
      </c>
      <c r="I288" s="233"/>
      <c r="J288" s="230"/>
      <c r="K288" s="230"/>
      <c r="L288" s="234"/>
      <c r="M288" s="235"/>
      <c r="N288" s="236"/>
      <c r="O288" s="236"/>
      <c r="P288" s="236"/>
      <c r="Q288" s="236"/>
      <c r="R288" s="236"/>
      <c r="S288" s="236"/>
      <c r="T288" s="237"/>
      <c r="AT288" s="238" t="s">
        <v>245</v>
      </c>
      <c r="AU288" s="238" t="s">
        <v>89</v>
      </c>
      <c r="AV288" s="16" t="s">
        <v>87</v>
      </c>
      <c r="AW288" s="16" t="s">
        <v>38</v>
      </c>
      <c r="AX288" s="16" t="s">
        <v>79</v>
      </c>
      <c r="AY288" s="238" t="s">
        <v>235</v>
      </c>
    </row>
    <row r="289" spans="1:65" s="13" customFormat="1" ht="11.25">
      <c r="B289" s="195"/>
      <c r="C289" s="196"/>
      <c r="D289" s="197" t="s">
        <v>245</v>
      </c>
      <c r="E289" s="198" t="s">
        <v>42</v>
      </c>
      <c r="F289" s="199" t="s">
        <v>486</v>
      </c>
      <c r="G289" s="196"/>
      <c r="H289" s="200">
        <v>2.4</v>
      </c>
      <c r="I289" s="201"/>
      <c r="J289" s="196"/>
      <c r="K289" s="196"/>
      <c r="L289" s="202"/>
      <c r="M289" s="203"/>
      <c r="N289" s="204"/>
      <c r="O289" s="204"/>
      <c r="P289" s="204"/>
      <c r="Q289" s="204"/>
      <c r="R289" s="204"/>
      <c r="S289" s="204"/>
      <c r="T289" s="205"/>
      <c r="AT289" s="206" t="s">
        <v>245</v>
      </c>
      <c r="AU289" s="206" t="s">
        <v>89</v>
      </c>
      <c r="AV289" s="13" t="s">
        <v>89</v>
      </c>
      <c r="AW289" s="13" t="s">
        <v>38</v>
      </c>
      <c r="AX289" s="13" t="s">
        <v>79</v>
      </c>
      <c r="AY289" s="206" t="s">
        <v>235</v>
      </c>
    </row>
    <row r="290" spans="1:65" s="13" customFormat="1" ht="11.25">
      <c r="B290" s="195"/>
      <c r="C290" s="196"/>
      <c r="D290" s="197" t="s">
        <v>245</v>
      </c>
      <c r="E290" s="198" t="s">
        <v>42</v>
      </c>
      <c r="F290" s="199" t="s">
        <v>487</v>
      </c>
      <c r="G290" s="196"/>
      <c r="H290" s="200">
        <v>-0.88</v>
      </c>
      <c r="I290" s="201"/>
      <c r="J290" s="196"/>
      <c r="K290" s="196"/>
      <c r="L290" s="202"/>
      <c r="M290" s="203"/>
      <c r="N290" s="204"/>
      <c r="O290" s="204"/>
      <c r="P290" s="204"/>
      <c r="Q290" s="204"/>
      <c r="R290" s="204"/>
      <c r="S290" s="204"/>
      <c r="T290" s="205"/>
      <c r="AT290" s="206" t="s">
        <v>245</v>
      </c>
      <c r="AU290" s="206" t="s">
        <v>89</v>
      </c>
      <c r="AV290" s="13" t="s">
        <v>89</v>
      </c>
      <c r="AW290" s="13" t="s">
        <v>38</v>
      </c>
      <c r="AX290" s="13" t="s">
        <v>79</v>
      </c>
      <c r="AY290" s="206" t="s">
        <v>235</v>
      </c>
    </row>
    <row r="291" spans="1:65" s="16" customFormat="1" ht="11.25">
      <c r="B291" s="229"/>
      <c r="C291" s="230"/>
      <c r="D291" s="197" t="s">
        <v>245</v>
      </c>
      <c r="E291" s="231" t="s">
        <v>42</v>
      </c>
      <c r="F291" s="232" t="s">
        <v>415</v>
      </c>
      <c r="G291" s="230"/>
      <c r="H291" s="231" t="s">
        <v>42</v>
      </c>
      <c r="I291" s="233"/>
      <c r="J291" s="230"/>
      <c r="K291" s="230"/>
      <c r="L291" s="234"/>
      <c r="M291" s="235"/>
      <c r="N291" s="236"/>
      <c r="O291" s="236"/>
      <c r="P291" s="236"/>
      <c r="Q291" s="236"/>
      <c r="R291" s="236"/>
      <c r="S291" s="236"/>
      <c r="T291" s="237"/>
      <c r="AT291" s="238" t="s">
        <v>245</v>
      </c>
      <c r="AU291" s="238" t="s">
        <v>89</v>
      </c>
      <c r="AV291" s="16" t="s">
        <v>87</v>
      </c>
      <c r="AW291" s="16" t="s">
        <v>38</v>
      </c>
      <c r="AX291" s="16" t="s">
        <v>79</v>
      </c>
      <c r="AY291" s="238" t="s">
        <v>235</v>
      </c>
    </row>
    <row r="292" spans="1:65" s="13" customFormat="1" ht="11.25">
      <c r="B292" s="195"/>
      <c r="C292" s="196"/>
      <c r="D292" s="197" t="s">
        <v>245</v>
      </c>
      <c r="E292" s="198" t="s">
        <v>42</v>
      </c>
      <c r="F292" s="199" t="s">
        <v>486</v>
      </c>
      <c r="G292" s="196"/>
      <c r="H292" s="200">
        <v>2.4</v>
      </c>
      <c r="I292" s="201"/>
      <c r="J292" s="196"/>
      <c r="K292" s="196"/>
      <c r="L292" s="202"/>
      <c r="M292" s="203"/>
      <c r="N292" s="204"/>
      <c r="O292" s="204"/>
      <c r="P292" s="204"/>
      <c r="Q292" s="204"/>
      <c r="R292" s="204"/>
      <c r="S292" s="204"/>
      <c r="T292" s="205"/>
      <c r="AT292" s="206" t="s">
        <v>245</v>
      </c>
      <c r="AU292" s="206" t="s">
        <v>89</v>
      </c>
      <c r="AV292" s="13" t="s">
        <v>89</v>
      </c>
      <c r="AW292" s="13" t="s">
        <v>38</v>
      </c>
      <c r="AX292" s="13" t="s">
        <v>79</v>
      </c>
      <c r="AY292" s="206" t="s">
        <v>235</v>
      </c>
    </row>
    <row r="293" spans="1:65" s="13" customFormat="1" ht="11.25">
      <c r="B293" s="195"/>
      <c r="C293" s="196"/>
      <c r="D293" s="197" t="s">
        <v>245</v>
      </c>
      <c r="E293" s="198" t="s">
        <v>42</v>
      </c>
      <c r="F293" s="199" t="s">
        <v>488</v>
      </c>
      <c r="G293" s="196"/>
      <c r="H293" s="200">
        <v>-0.68</v>
      </c>
      <c r="I293" s="201"/>
      <c r="J293" s="196"/>
      <c r="K293" s="196"/>
      <c r="L293" s="202"/>
      <c r="M293" s="203"/>
      <c r="N293" s="204"/>
      <c r="O293" s="204"/>
      <c r="P293" s="204"/>
      <c r="Q293" s="204"/>
      <c r="R293" s="204"/>
      <c r="S293" s="204"/>
      <c r="T293" s="205"/>
      <c r="AT293" s="206" t="s">
        <v>245</v>
      </c>
      <c r="AU293" s="206" t="s">
        <v>89</v>
      </c>
      <c r="AV293" s="13" t="s">
        <v>89</v>
      </c>
      <c r="AW293" s="13" t="s">
        <v>38</v>
      </c>
      <c r="AX293" s="13" t="s">
        <v>79</v>
      </c>
      <c r="AY293" s="206" t="s">
        <v>235</v>
      </c>
    </row>
    <row r="294" spans="1:65" s="14" customFormat="1" ht="11.25">
      <c r="B294" s="207"/>
      <c r="C294" s="208"/>
      <c r="D294" s="197" t="s">
        <v>245</v>
      </c>
      <c r="E294" s="209" t="s">
        <v>140</v>
      </c>
      <c r="F294" s="210" t="s">
        <v>250</v>
      </c>
      <c r="G294" s="208"/>
      <c r="H294" s="211">
        <v>3.24</v>
      </c>
      <c r="I294" s="212"/>
      <c r="J294" s="208"/>
      <c r="K294" s="208"/>
      <c r="L294" s="213"/>
      <c r="M294" s="214"/>
      <c r="N294" s="215"/>
      <c r="O294" s="215"/>
      <c r="P294" s="215"/>
      <c r="Q294" s="215"/>
      <c r="R294" s="215"/>
      <c r="S294" s="215"/>
      <c r="T294" s="216"/>
      <c r="AT294" s="217" t="s">
        <v>245</v>
      </c>
      <c r="AU294" s="217" t="s">
        <v>89</v>
      </c>
      <c r="AV294" s="14" t="s">
        <v>251</v>
      </c>
      <c r="AW294" s="14" t="s">
        <v>38</v>
      </c>
      <c r="AX294" s="14" t="s">
        <v>79</v>
      </c>
      <c r="AY294" s="217" t="s">
        <v>235</v>
      </c>
    </row>
    <row r="295" spans="1:65" s="15" customFormat="1" ht="11.25">
      <c r="B295" s="218"/>
      <c r="C295" s="219"/>
      <c r="D295" s="197" t="s">
        <v>245</v>
      </c>
      <c r="E295" s="220" t="s">
        <v>42</v>
      </c>
      <c r="F295" s="221" t="s">
        <v>252</v>
      </c>
      <c r="G295" s="219"/>
      <c r="H295" s="222">
        <v>3.24</v>
      </c>
      <c r="I295" s="223"/>
      <c r="J295" s="219"/>
      <c r="K295" s="219"/>
      <c r="L295" s="224"/>
      <c r="M295" s="225"/>
      <c r="N295" s="226"/>
      <c r="O295" s="226"/>
      <c r="P295" s="226"/>
      <c r="Q295" s="226"/>
      <c r="R295" s="226"/>
      <c r="S295" s="226"/>
      <c r="T295" s="227"/>
      <c r="AT295" s="228" t="s">
        <v>245</v>
      </c>
      <c r="AU295" s="228" t="s">
        <v>89</v>
      </c>
      <c r="AV295" s="15" t="s">
        <v>241</v>
      </c>
      <c r="AW295" s="15" t="s">
        <v>38</v>
      </c>
      <c r="AX295" s="15" t="s">
        <v>87</v>
      </c>
      <c r="AY295" s="228" t="s">
        <v>235</v>
      </c>
    </row>
    <row r="296" spans="1:65" s="2" customFormat="1" ht="24.2" customHeight="1">
      <c r="A296" s="36"/>
      <c r="B296" s="37"/>
      <c r="C296" s="177" t="s">
        <v>489</v>
      </c>
      <c r="D296" s="177" t="s">
        <v>237</v>
      </c>
      <c r="E296" s="178" t="s">
        <v>490</v>
      </c>
      <c r="F296" s="179" t="s">
        <v>491</v>
      </c>
      <c r="G296" s="180" t="s">
        <v>106</v>
      </c>
      <c r="H296" s="181">
        <v>4.7060000000000004</v>
      </c>
      <c r="I296" s="182"/>
      <c r="J296" s="183">
        <f>ROUND(I296*H296,2)</f>
        <v>0</v>
      </c>
      <c r="K296" s="179" t="s">
        <v>240</v>
      </c>
      <c r="L296" s="41"/>
      <c r="M296" s="184" t="s">
        <v>42</v>
      </c>
      <c r="N296" s="185" t="s">
        <v>50</v>
      </c>
      <c r="O296" s="66"/>
      <c r="P296" s="186">
        <f>O296*H296</f>
        <v>0</v>
      </c>
      <c r="Q296" s="186">
        <v>3.3579999999999999E-2</v>
      </c>
      <c r="R296" s="186">
        <f>Q296*H296</f>
        <v>0.15802748</v>
      </c>
      <c r="S296" s="186">
        <v>0</v>
      </c>
      <c r="T296" s="187">
        <f>S296*H296</f>
        <v>0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188" t="s">
        <v>241</v>
      </c>
      <c r="AT296" s="188" t="s">
        <v>237</v>
      </c>
      <c r="AU296" s="188" t="s">
        <v>89</v>
      </c>
      <c r="AY296" s="19" t="s">
        <v>235</v>
      </c>
      <c r="BE296" s="189">
        <f>IF(N296="základní",J296,0)</f>
        <v>0</v>
      </c>
      <c r="BF296" s="189">
        <f>IF(N296="snížená",J296,0)</f>
        <v>0</v>
      </c>
      <c r="BG296" s="189">
        <f>IF(N296="zákl. přenesená",J296,0)</f>
        <v>0</v>
      </c>
      <c r="BH296" s="189">
        <f>IF(N296="sníž. přenesená",J296,0)</f>
        <v>0</v>
      </c>
      <c r="BI296" s="189">
        <f>IF(N296="nulová",J296,0)</f>
        <v>0</v>
      </c>
      <c r="BJ296" s="19" t="s">
        <v>87</v>
      </c>
      <c r="BK296" s="189">
        <f>ROUND(I296*H296,2)</f>
        <v>0</v>
      </c>
      <c r="BL296" s="19" t="s">
        <v>241</v>
      </c>
      <c r="BM296" s="188" t="s">
        <v>492</v>
      </c>
    </row>
    <row r="297" spans="1:65" s="2" customFormat="1" ht="11.25">
      <c r="A297" s="36"/>
      <c r="B297" s="37"/>
      <c r="C297" s="38"/>
      <c r="D297" s="190" t="s">
        <v>243</v>
      </c>
      <c r="E297" s="38"/>
      <c r="F297" s="191" t="s">
        <v>493</v>
      </c>
      <c r="G297" s="38"/>
      <c r="H297" s="38"/>
      <c r="I297" s="192"/>
      <c r="J297" s="38"/>
      <c r="K297" s="38"/>
      <c r="L297" s="41"/>
      <c r="M297" s="193"/>
      <c r="N297" s="194"/>
      <c r="O297" s="66"/>
      <c r="P297" s="66"/>
      <c r="Q297" s="66"/>
      <c r="R297" s="66"/>
      <c r="S297" s="66"/>
      <c r="T297" s="67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T297" s="19" t="s">
        <v>243</v>
      </c>
      <c r="AU297" s="19" t="s">
        <v>89</v>
      </c>
    </row>
    <row r="298" spans="1:65" s="16" customFormat="1" ht="11.25">
      <c r="B298" s="229"/>
      <c r="C298" s="230"/>
      <c r="D298" s="197" t="s">
        <v>245</v>
      </c>
      <c r="E298" s="231" t="s">
        <v>42</v>
      </c>
      <c r="F298" s="232" t="s">
        <v>485</v>
      </c>
      <c r="G298" s="230"/>
      <c r="H298" s="231" t="s">
        <v>42</v>
      </c>
      <c r="I298" s="233"/>
      <c r="J298" s="230"/>
      <c r="K298" s="230"/>
      <c r="L298" s="234"/>
      <c r="M298" s="235"/>
      <c r="N298" s="236"/>
      <c r="O298" s="236"/>
      <c r="P298" s="236"/>
      <c r="Q298" s="236"/>
      <c r="R298" s="236"/>
      <c r="S298" s="236"/>
      <c r="T298" s="237"/>
      <c r="AT298" s="238" t="s">
        <v>245</v>
      </c>
      <c r="AU298" s="238" t="s">
        <v>89</v>
      </c>
      <c r="AV298" s="16" t="s">
        <v>87</v>
      </c>
      <c r="AW298" s="16" t="s">
        <v>38</v>
      </c>
      <c r="AX298" s="16" t="s">
        <v>79</v>
      </c>
      <c r="AY298" s="238" t="s">
        <v>235</v>
      </c>
    </row>
    <row r="299" spans="1:65" s="16" customFormat="1" ht="11.25">
      <c r="B299" s="229"/>
      <c r="C299" s="230"/>
      <c r="D299" s="197" t="s">
        <v>245</v>
      </c>
      <c r="E299" s="231" t="s">
        <v>42</v>
      </c>
      <c r="F299" s="232" t="s">
        <v>413</v>
      </c>
      <c r="G299" s="230"/>
      <c r="H299" s="231" t="s">
        <v>42</v>
      </c>
      <c r="I299" s="233"/>
      <c r="J299" s="230"/>
      <c r="K299" s="230"/>
      <c r="L299" s="234"/>
      <c r="M299" s="235"/>
      <c r="N299" s="236"/>
      <c r="O299" s="236"/>
      <c r="P299" s="236"/>
      <c r="Q299" s="236"/>
      <c r="R299" s="236"/>
      <c r="S299" s="236"/>
      <c r="T299" s="237"/>
      <c r="AT299" s="238" t="s">
        <v>245</v>
      </c>
      <c r="AU299" s="238" t="s">
        <v>89</v>
      </c>
      <c r="AV299" s="16" t="s">
        <v>87</v>
      </c>
      <c r="AW299" s="16" t="s">
        <v>38</v>
      </c>
      <c r="AX299" s="16" t="s">
        <v>79</v>
      </c>
      <c r="AY299" s="238" t="s">
        <v>235</v>
      </c>
    </row>
    <row r="300" spans="1:65" s="13" customFormat="1" ht="11.25">
      <c r="B300" s="195"/>
      <c r="C300" s="196"/>
      <c r="D300" s="197" t="s">
        <v>245</v>
      </c>
      <c r="E300" s="198" t="s">
        <v>42</v>
      </c>
      <c r="F300" s="199" t="s">
        <v>494</v>
      </c>
      <c r="G300" s="196"/>
      <c r="H300" s="200">
        <v>2.58</v>
      </c>
      <c r="I300" s="201"/>
      <c r="J300" s="196"/>
      <c r="K300" s="196"/>
      <c r="L300" s="202"/>
      <c r="M300" s="203"/>
      <c r="N300" s="204"/>
      <c r="O300" s="204"/>
      <c r="P300" s="204"/>
      <c r="Q300" s="204"/>
      <c r="R300" s="204"/>
      <c r="S300" s="204"/>
      <c r="T300" s="205"/>
      <c r="AT300" s="206" t="s">
        <v>245</v>
      </c>
      <c r="AU300" s="206" t="s">
        <v>89</v>
      </c>
      <c r="AV300" s="13" t="s">
        <v>89</v>
      </c>
      <c r="AW300" s="13" t="s">
        <v>38</v>
      </c>
      <c r="AX300" s="13" t="s">
        <v>79</v>
      </c>
      <c r="AY300" s="206" t="s">
        <v>235</v>
      </c>
    </row>
    <row r="301" spans="1:65" s="13" customFormat="1" ht="11.25">
      <c r="B301" s="195"/>
      <c r="C301" s="196"/>
      <c r="D301" s="197" t="s">
        <v>245</v>
      </c>
      <c r="E301" s="198" t="s">
        <v>42</v>
      </c>
      <c r="F301" s="199" t="s">
        <v>495</v>
      </c>
      <c r="G301" s="196"/>
      <c r="H301" s="200">
        <v>-0.60399999999999998</v>
      </c>
      <c r="I301" s="201"/>
      <c r="J301" s="196"/>
      <c r="K301" s="196"/>
      <c r="L301" s="202"/>
      <c r="M301" s="203"/>
      <c r="N301" s="204"/>
      <c r="O301" s="204"/>
      <c r="P301" s="204"/>
      <c r="Q301" s="204"/>
      <c r="R301" s="204"/>
      <c r="S301" s="204"/>
      <c r="T301" s="205"/>
      <c r="AT301" s="206" t="s">
        <v>245</v>
      </c>
      <c r="AU301" s="206" t="s">
        <v>89</v>
      </c>
      <c r="AV301" s="13" t="s">
        <v>89</v>
      </c>
      <c r="AW301" s="13" t="s">
        <v>38</v>
      </c>
      <c r="AX301" s="13" t="s">
        <v>79</v>
      </c>
      <c r="AY301" s="206" t="s">
        <v>235</v>
      </c>
    </row>
    <row r="302" spans="1:65" s="16" customFormat="1" ht="11.25">
      <c r="B302" s="229"/>
      <c r="C302" s="230"/>
      <c r="D302" s="197" t="s">
        <v>245</v>
      </c>
      <c r="E302" s="231" t="s">
        <v>42</v>
      </c>
      <c r="F302" s="232" t="s">
        <v>415</v>
      </c>
      <c r="G302" s="230"/>
      <c r="H302" s="231" t="s">
        <v>42</v>
      </c>
      <c r="I302" s="233"/>
      <c r="J302" s="230"/>
      <c r="K302" s="230"/>
      <c r="L302" s="234"/>
      <c r="M302" s="235"/>
      <c r="N302" s="236"/>
      <c r="O302" s="236"/>
      <c r="P302" s="236"/>
      <c r="Q302" s="236"/>
      <c r="R302" s="236"/>
      <c r="S302" s="236"/>
      <c r="T302" s="237"/>
      <c r="AT302" s="238" t="s">
        <v>245</v>
      </c>
      <c r="AU302" s="238" t="s">
        <v>89</v>
      </c>
      <c r="AV302" s="16" t="s">
        <v>87</v>
      </c>
      <c r="AW302" s="16" t="s">
        <v>38</v>
      </c>
      <c r="AX302" s="16" t="s">
        <v>79</v>
      </c>
      <c r="AY302" s="238" t="s">
        <v>235</v>
      </c>
    </row>
    <row r="303" spans="1:65" s="13" customFormat="1" ht="11.25">
      <c r="B303" s="195"/>
      <c r="C303" s="196"/>
      <c r="D303" s="197" t="s">
        <v>245</v>
      </c>
      <c r="E303" s="198" t="s">
        <v>42</v>
      </c>
      <c r="F303" s="199" t="s">
        <v>494</v>
      </c>
      <c r="G303" s="196"/>
      <c r="H303" s="200">
        <v>2.58</v>
      </c>
      <c r="I303" s="201"/>
      <c r="J303" s="196"/>
      <c r="K303" s="196"/>
      <c r="L303" s="202"/>
      <c r="M303" s="203"/>
      <c r="N303" s="204"/>
      <c r="O303" s="204"/>
      <c r="P303" s="204"/>
      <c r="Q303" s="204"/>
      <c r="R303" s="204"/>
      <c r="S303" s="204"/>
      <c r="T303" s="205"/>
      <c r="AT303" s="206" t="s">
        <v>245</v>
      </c>
      <c r="AU303" s="206" t="s">
        <v>89</v>
      </c>
      <c r="AV303" s="13" t="s">
        <v>89</v>
      </c>
      <c r="AW303" s="13" t="s">
        <v>38</v>
      </c>
      <c r="AX303" s="13" t="s">
        <v>79</v>
      </c>
      <c r="AY303" s="206" t="s">
        <v>235</v>
      </c>
    </row>
    <row r="304" spans="1:65" s="13" customFormat="1" ht="11.25">
      <c r="B304" s="195"/>
      <c r="C304" s="196"/>
      <c r="D304" s="197" t="s">
        <v>245</v>
      </c>
      <c r="E304" s="198" t="s">
        <v>42</v>
      </c>
      <c r="F304" s="199" t="s">
        <v>496</v>
      </c>
      <c r="G304" s="196"/>
      <c r="H304" s="200">
        <v>-0.42699999999999999</v>
      </c>
      <c r="I304" s="201"/>
      <c r="J304" s="196"/>
      <c r="K304" s="196"/>
      <c r="L304" s="202"/>
      <c r="M304" s="203"/>
      <c r="N304" s="204"/>
      <c r="O304" s="204"/>
      <c r="P304" s="204"/>
      <c r="Q304" s="204"/>
      <c r="R304" s="204"/>
      <c r="S304" s="204"/>
      <c r="T304" s="205"/>
      <c r="AT304" s="206" t="s">
        <v>245</v>
      </c>
      <c r="AU304" s="206" t="s">
        <v>89</v>
      </c>
      <c r="AV304" s="13" t="s">
        <v>89</v>
      </c>
      <c r="AW304" s="13" t="s">
        <v>38</v>
      </c>
      <c r="AX304" s="13" t="s">
        <v>79</v>
      </c>
      <c r="AY304" s="206" t="s">
        <v>235</v>
      </c>
    </row>
    <row r="305" spans="1:65" s="16" customFormat="1" ht="11.25">
      <c r="B305" s="229"/>
      <c r="C305" s="230"/>
      <c r="D305" s="197" t="s">
        <v>245</v>
      </c>
      <c r="E305" s="231" t="s">
        <v>42</v>
      </c>
      <c r="F305" s="232" t="s">
        <v>419</v>
      </c>
      <c r="G305" s="230"/>
      <c r="H305" s="231" t="s">
        <v>42</v>
      </c>
      <c r="I305" s="233"/>
      <c r="J305" s="230"/>
      <c r="K305" s="230"/>
      <c r="L305" s="234"/>
      <c r="M305" s="235"/>
      <c r="N305" s="236"/>
      <c r="O305" s="236"/>
      <c r="P305" s="236"/>
      <c r="Q305" s="236"/>
      <c r="R305" s="236"/>
      <c r="S305" s="236"/>
      <c r="T305" s="237"/>
      <c r="AT305" s="238" t="s">
        <v>245</v>
      </c>
      <c r="AU305" s="238" t="s">
        <v>89</v>
      </c>
      <c r="AV305" s="16" t="s">
        <v>87</v>
      </c>
      <c r="AW305" s="16" t="s">
        <v>38</v>
      </c>
      <c r="AX305" s="16" t="s">
        <v>79</v>
      </c>
      <c r="AY305" s="238" t="s">
        <v>235</v>
      </c>
    </row>
    <row r="306" spans="1:65" s="13" customFormat="1" ht="11.25">
      <c r="B306" s="195"/>
      <c r="C306" s="196"/>
      <c r="D306" s="197" t="s">
        <v>245</v>
      </c>
      <c r="E306" s="198" t="s">
        <v>42</v>
      </c>
      <c r="F306" s="199" t="s">
        <v>497</v>
      </c>
      <c r="G306" s="196"/>
      <c r="H306" s="200">
        <v>2.86</v>
      </c>
      <c r="I306" s="201"/>
      <c r="J306" s="196"/>
      <c r="K306" s="196"/>
      <c r="L306" s="202"/>
      <c r="M306" s="203"/>
      <c r="N306" s="204"/>
      <c r="O306" s="204"/>
      <c r="P306" s="204"/>
      <c r="Q306" s="204"/>
      <c r="R306" s="204"/>
      <c r="S306" s="204"/>
      <c r="T306" s="205"/>
      <c r="AT306" s="206" t="s">
        <v>245</v>
      </c>
      <c r="AU306" s="206" t="s">
        <v>89</v>
      </c>
      <c r="AV306" s="13" t="s">
        <v>89</v>
      </c>
      <c r="AW306" s="13" t="s">
        <v>38</v>
      </c>
      <c r="AX306" s="13" t="s">
        <v>79</v>
      </c>
      <c r="AY306" s="206" t="s">
        <v>235</v>
      </c>
    </row>
    <row r="307" spans="1:65" s="13" customFormat="1" ht="11.25">
      <c r="B307" s="195"/>
      <c r="C307" s="196"/>
      <c r="D307" s="197" t="s">
        <v>245</v>
      </c>
      <c r="E307" s="198" t="s">
        <v>42</v>
      </c>
      <c r="F307" s="199" t="s">
        <v>498</v>
      </c>
      <c r="G307" s="196"/>
      <c r="H307" s="200">
        <v>-0.13</v>
      </c>
      <c r="I307" s="201"/>
      <c r="J307" s="196"/>
      <c r="K307" s="196"/>
      <c r="L307" s="202"/>
      <c r="M307" s="203"/>
      <c r="N307" s="204"/>
      <c r="O307" s="204"/>
      <c r="P307" s="204"/>
      <c r="Q307" s="204"/>
      <c r="R307" s="204"/>
      <c r="S307" s="204"/>
      <c r="T307" s="205"/>
      <c r="AT307" s="206" t="s">
        <v>245</v>
      </c>
      <c r="AU307" s="206" t="s">
        <v>89</v>
      </c>
      <c r="AV307" s="13" t="s">
        <v>89</v>
      </c>
      <c r="AW307" s="13" t="s">
        <v>38</v>
      </c>
      <c r="AX307" s="13" t="s">
        <v>79</v>
      </c>
      <c r="AY307" s="206" t="s">
        <v>235</v>
      </c>
    </row>
    <row r="308" spans="1:65" s="16" customFormat="1" ht="11.25">
      <c r="B308" s="229"/>
      <c r="C308" s="230"/>
      <c r="D308" s="197" t="s">
        <v>245</v>
      </c>
      <c r="E308" s="231" t="s">
        <v>42</v>
      </c>
      <c r="F308" s="232" t="s">
        <v>421</v>
      </c>
      <c r="G308" s="230"/>
      <c r="H308" s="231" t="s">
        <v>42</v>
      </c>
      <c r="I308" s="233"/>
      <c r="J308" s="230"/>
      <c r="K308" s="230"/>
      <c r="L308" s="234"/>
      <c r="M308" s="235"/>
      <c r="N308" s="236"/>
      <c r="O308" s="236"/>
      <c r="P308" s="236"/>
      <c r="Q308" s="236"/>
      <c r="R308" s="236"/>
      <c r="S308" s="236"/>
      <c r="T308" s="237"/>
      <c r="AT308" s="238" t="s">
        <v>245</v>
      </c>
      <c r="AU308" s="238" t="s">
        <v>89</v>
      </c>
      <c r="AV308" s="16" t="s">
        <v>87</v>
      </c>
      <c r="AW308" s="16" t="s">
        <v>38</v>
      </c>
      <c r="AX308" s="16" t="s">
        <v>79</v>
      </c>
      <c r="AY308" s="238" t="s">
        <v>235</v>
      </c>
    </row>
    <row r="309" spans="1:65" s="13" customFormat="1" ht="11.25">
      <c r="B309" s="195"/>
      <c r="C309" s="196"/>
      <c r="D309" s="197" t="s">
        <v>245</v>
      </c>
      <c r="E309" s="198" t="s">
        <v>42</v>
      </c>
      <c r="F309" s="199" t="s">
        <v>497</v>
      </c>
      <c r="G309" s="196"/>
      <c r="H309" s="200">
        <v>2.86</v>
      </c>
      <c r="I309" s="201"/>
      <c r="J309" s="196"/>
      <c r="K309" s="196"/>
      <c r="L309" s="202"/>
      <c r="M309" s="203"/>
      <c r="N309" s="204"/>
      <c r="O309" s="204"/>
      <c r="P309" s="204"/>
      <c r="Q309" s="204"/>
      <c r="R309" s="204"/>
      <c r="S309" s="204"/>
      <c r="T309" s="205"/>
      <c r="AT309" s="206" t="s">
        <v>245</v>
      </c>
      <c r="AU309" s="206" t="s">
        <v>89</v>
      </c>
      <c r="AV309" s="13" t="s">
        <v>89</v>
      </c>
      <c r="AW309" s="13" t="s">
        <v>38</v>
      </c>
      <c r="AX309" s="13" t="s">
        <v>79</v>
      </c>
      <c r="AY309" s="206" t="s">
        <v>235</v>
      </c>
    </row>
    <row r="310" spans="1:65" s="13" customFormat="1" ht="11.25">
      <c r="B310" s="195"/>
      <c r="C310" s="196"/>
      <c r="D310" s="197" t="s">
        <v>245</v>
      </c>
      <c r="E310" s="198" t="s">
        <v>42</v>
      </c>
      <c r="F310" s="199" t="s">
        <v>499</v>
      </c>
      <c r="G310" s="196"/>
      <c r="H310" s="200">
        <v>-1.7729999999999999</v>
      </c>
      <c r="I310" s="201"/>
      <c r="J310" s="196"/>
      <c r="K310" s="196"/>
      <c r="L310" s="202"/>
      <c r="M310" s="203"/>
      <c r="N310" s="204"/>
      <c r="O310" s="204"/>
      <c r="P310" s="204"/>
      <c r="Q310" s="204"/>
      <c r="R310" s="204"/>
      <c r="S310" s="204"/>
      <c r="T310" s="205"/>
      <c r="AT310" s="206" t="s">
        <v>245</v>
      </c>
      <c r="AU310" s="206" t="s">
        <v>89</v>
      </c>
      <c r="AV310" s="13" t="s">
        <v>89</v>
      </c>
      <c r="AW310" s="13" t="s">
        <v>38</v>
      </c>
      <c r="AX310" s="13" t="s">
        <v>79</v>
      </c>
      <c r="AY310" s="206" t="s">
        <v>235</v>
      </c>
    </row>
    <row r="311" spans="1:65" s="16" customFormat="1" ht="11.25">
      <c r="B311" s="229"/>
      <c r="C311" s="230"/>
      <c r="D311" s="197" t="s">
        <v>245</v>
      </c>
      <c r="E311" s="231" t="s">
        <v>42</v>
      </c>
      <c r="F311" s="232" t="s">
        <v>500</v>
      </c>
      <c r="G311" s="230"/>
      <c r="H311" s="231" t="s">
        <v>42</v>
      </c>
      <c r="I311" s="233"/>
      <c r="J311" s="230"/>
      <c r="K311" s="230"/>
      <c r="L311" s="234"/>
      <c r="M311" s="235"/>
      <c r="N311" s="236"/>
      <c r="O311" s="236"/>
      <c r="P311" s="236"/>
      <c r="Q311" s="236"/>
      <c r="R311" s="236"/>
      <c r="S311" s="236"/>
      <c r="T311" s="237"/>
      <c r="AT311" s="238" t="s">
        <v>245</v>
      </c>
      <c r="AU311" s="238" t="s">
        <v>89</v>
      </c>
      <c r="AV311" s="16" t="s">
        <v>87</v>
      </c>
      <c r="AW311" s="16" t="s">
        <v>38</v>
      </c>
      <c r="AX311" s="16" t="s">
        <v>79</v>
      </c>
      <c r="AY311" s="238" t="s">
        <v>235</v>
      </c>
    </row>
    <row r="312" spans="1:65" s="13" customFormat="1" ht="11.25">
      <c r="B312" s="195"/>
      <c r="C312" s="196"/>
      <c r="D312" s="197" t="s">
        <v>245</v>
      </c>
      <c r="E312" s="198" t="s">
        <v>42</v>
      </c>
      <c r="F312" s="199" t="s">
        <v>501</v>
      </c>
      <c r="G312" s="196"/>
      <c r="H312" s="200">
        <v>-3.24</v>
      </c>
      <c r="I312" s="201"/>
      <c r="J312" s="196"/>
      <c r="K312" s="196"/>
      <c r="L312" s="202"/>
      <c r="M312" s="203"/>
      <c r="N312" s="204"/>
      <c r="O312" s="204"/>
      <c r="P312" s="204"/>
      <c r="Q312" s="204"/>
      <c r="R312" s="204"/>
      <c r="S312" s="204"/>
      <c r="T312" s="205"/>
      <c r="AT312" s="206" t="s">
        <v>245</v>
      </c>
      <c r="AU312" s="206" t="s">
        <v>89</v>
      </c>
      <c r="AV312" s="13" t="s">
        <v>89</v>
      </c>
      <c r="AW312" s="13" t="s">
        <v>38</v>
      </c>
      <c r="AX312" s="13" t="s">
        <v>79</v>
      </c>
      <c r="AY312" s="206" t="s">
        <v>235</v>
      </c>
    </row>
    <row r="313" spans="1:65" s="14" customFormat="1" ht="11.25">
      <c r="B313" s="207"/>
      <c r="C313" s="208"/>
      <c r="D313" s="197" t="s">
        <v>245</v>
      </c>
      <c r="E313" s="209" t="s">
        <v>137</v>
      </c>
      <c r="F313" s="210" t="s">
        <v>250</v>
      </c>
      <c r="G313" s="208"/>
      <c r="H313" s="211">
        <v>4.7060000000000004</v>
      </c>
      <c r="I313" s="212"/>
      <c r="J313" s="208"/>
      <c r="K313" s="208"/>
      <c r="L313" s="213"/>
      <c r="M313" s="214"/>
      <c r="N313" s="215"/>
      <c r="O313" s="215"/>
      <c r="P313" s="215"/>
      <c r="Q313" s="215"/>
      <c r="R313" s="215"/>
      <c r="S313" s="215"/>
      <c r="T313" s="216"/>
      <c r="AT313" s="217" t="s">
        <v>245</v>
      </c>
      <c r="AU313" s="217" t="s">
        <v>89</v>
      </c>
      <c r="AV313" s="14" t="s">
        <v>251</v>
      </c>
      <c r="AW313" s="14" t="s">
        <v>38</v>
      </c>
      <c r="AX313" s="14" t="s">
        <v>79</v>
      </c>
      <c r="AY313" s="217" t="s">
        <v>235</v>
      </c>
    </row>
    <row r="314" spans="1:65" s="15" customFormat="1" ht="11.25">
      <c r="B314" s="218"/>
      <c r="C314" s="219"/>
      <c r="D314" s="197" t="s">
        <v>245</v>
      </c>
      <c r="E314" s="220" t="s">
        <v>42</v>
      </c>
      <c r="F314" s="221" t="s">
        <v>252</v>
      </c>
      <c r="G314" s="219"/>
      <c r="H314" s="222">
        <v>4.7060000000000004</v>
      </c>
      <c r="I314" s="223"/>
      <c r="J314" s="219"/>
      <c r="K314" s="219"/>
      <c r="L314" s="224"/>
      <c r="M314" s="225"/>
      <c r="N314" s="226"/>
      <c r="O314" s="226"/>
      <c r="P314" s="226"/>
      <c r="Q314" s="226"/>
      <c r="R314" s="226"/>
      <c r="S314" s="226"/>
      <c r="T314" s="227"/>
      <c r="AT314" s="228" t="s">
        <v>245</v>
      </c>
      <c r="AU314" s="228" t="s">
        <v>89</v>
      </c>
      <c r="AV314" s="15" t="s">
        <v>241</v>
      </c>
      <c r="AW314" s="15" t="s">
        <v>38</v>
      </c>
      <c r="AX314" s="15" t="s">
        <v>87</v>
      </c>
      <c r="AY314" s="228" t="s">
        <v>235</v>
      </c>
    </row>
    <row r="315" spans="1:65" s="2" customFormat="1" ht="49.15" customHeight="1">
      <c r="A315" s="36"/>
      <c r="B315" s="37"/>
      <c r="C315" s="177" t="s">
        <v>502</v>
      </c>
      <c r="D315" s="177" t="s">
        <v>237</v>
      </c>
      <c r="E315" s="178" t="s">
        <v>503</v>
      </c>
      <c r="F315" s="179" t="s">
        <v>504</v>
      </c>
      <c r="G315" s="180" t="s">
        <v>106</v>
      </c>
      <c r="H315" s="181">
        <v>67.087000000000003</v>
      </c>
      <c r="I315" s="182"/>
      <c r="J315" s="183">
        <f>ROUND(I315*H315,2)</f>
        <v>0</v>
      </c>
      <c r="K315" s="179" t="s">
        <v>240</v>
      </c>
      <c r="L315" s="41"/>
      <c r="M315" s="184" t="s">
        <v>42</v>
      </c>
      <c r="N315" s="185" t="s">
        <v>50</v>
      </c>
      <c r="O315" s="66"/>
      <c r="P315" s="186">
        <f>O315*H315</f>
        <v>0</v>
      </c>
      <c r="Q315" s="186">
        <v>2.8400000000000002E-2</v>
      </c>
      <c r="R315" s="186">
        <f>Q315*H315</f>
        <v>1.9052708000000003</v>
      </c>
      <c r="S315" s="186">
        <v>0</v>
      </c>
      <c r="T315" s="187">
        <f>S315*H315</f>
        <v>0</v>
      </c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R315" s="188" t="s">
        <v>241</v>
      </c>
      <c r="AT315" s="188" t="s">
        <v>237</v>
      </c>
      <c r="AU315" s="188" t="s">
        <v>89</v>
      </c>
      <c r="AY315" s="19" t="s">
        <v>235</v>
      </c>
      <c r="BE315" s="189">
        <f>IF(N315="základní",J315,0)</f>
        <v>0</v>
      </c>
      <c r="BF315" s="189">
        <f>IF(N315="snížená",J315,0)</f>
        <v>0</v>
      </c>
      <c r="BG315" s="189">
        <f>IF(N315="zákl. přenesená",J315,0)</f>
        <v>0</v>
      </c>
      <c r="BH315" s="189">
        <f>IF(N315="sníž. přenesená",J315,0)</f>
        <v>0</v>
      </c>
      <c r="BI315" s="189">
        <f>IF(N315="nulová",J315,0)</f>
        <v>0</v>
      </c>
      <c r="BJ315" s="19" t="s">
        <v>87</v>
      </c>
      <c r="BK315" s="189">
        <f>ROUND(I315*H315,2)</f>
        <v>0</v>
      </c>
      <c r="BL315" s="19" t="s">
        <v>241</v>
      </c>
      <c r="BM315" s="188" t="s">
        <v>505</v>
      </c>
    </row>
    <row r="316" spans="1:65" s="2" customFormat="1" ht="11.25">
      <c r="A316" s="36"/>
      <c r="B316" s="37"/>
      <c r="C316" s="38"/>
      <c r="D316" s="190" t="s">
        <v>243</v>
      </c>
      <c r="E316" s="38"/>
      <c r="F316" s="191" t="s">
        <v>506</v>
      </c>
      <c r="G316" s="38"/>
      <c r="H316" s="38"/>
      <c r="I316" s="192"/>
      <c r="J316" s="38"/>
      <c r="K316" s="38"/>
      <c r="L316" s="41"/>
      <c r="M316" s="193"/>
      <c r="N316" s="194"/>
      <c r="O316" s="66"/>
      <c r="P316" s="66"/>
      <c r="Q316" s="66"/>
      <c r="R316" s="66"/>
      <c r="S316" s="66"/>
      <c r="T316" s="67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T316" s="19" t="s">
        <v>243</v>
      </c>
      <c r="AU316" s="19" t="s">
        <v>89</v>
      </c>
    </row>
    <row r="317" spans="1:65" s="16" customFormat="1" ht="11.25">
      <c r="B317" s="229"/>
      <c r="C317" s="230"/>
      <c r="D317" s="197" t="s">
        <v>245</v>
      </c>
      <c r="E317" s="231" t="s">
        <v>42</v>
      </c>
      <c r="F317" s="232" t="s">
        <v>507</v>
      </c>
      <c r="G317" s="230"/>
      <c r="H317" s="231" t="s">
        <v>42</v>
      </c>
      <c r="I317" s="233"/>
      <c r="J317" s="230"/>
      <c r="K317" s="230"/>
      <c r="L317" s="234"/>
      <c r="M317" s="235"/>
      <c r="N317" s="236"/>
      <c r="O317" s="236"/>
      <c r="P317" s="236"/>
      <c r="Q317" s="236"/>
      <c r="R317" s="236"/>
      <c r="S317" s="236"/>
      <c r="T317" s="237"/>
      <c r="AT317" s="238" t="s">
        <v>245</v>
      </c>
      <c r="AU317" s="238" t="s">
        <v>89</v>
      </c>
      <c r="AV317" s="16" t="s">
        <v>87</v>
      </c>
      <c r="AW317" s="16" t="s">
        <v>38</v>
      </c>
      <c r="AX317" s="16" t="s">
        <v>79</v>
      </c>
      <c r="AY317" s="238" t="s">
        <v>235</v>
      </c>
    </row>
    <row r="318" spans="1:65" s="16" customFormat="1" ht="11.25">
      <c r="B318" s="229"/>
      <c r="C318" s="230"/>
      <c r="D318" s="197" t="s">
        <v>245</v>
      </c>
      <c r="E318" s="231" t="s">
        <v>42</v>
      </c>
      <c r="F318" s="232" t="s">
        <v>508</v>
      </c>
      <c r="G318" s="230"/>
      <c r="H318" s="231" t="s">
        <v>42</v>
      </c>
      <c r="I318" s="233"/>
      <c r="J318" s="230"/>
      <c r="K318" s="230"/>
      <c r="L318" s="234"/>
      <c r="M318" s="235"/>
      <c r="N318" s="236"/>
      <c r="O318" s="236"/>
      <c r="P318" s="236"/>
      <c r="Q318" s="236"/>
      <c r="R318" s="236"/>
      <c r="S318" s="236"/>
      <c r="T318" s="237"/>
      <c r="AT318" s="238" t="s">
        <v>245</v>
      </c>
      <c r="AU318" s="238" t="s">
        <v>89</v>
      </c>
      <c r="AV318" s="16" t="s">
        <v>87</v>
      </c>
      <c r="AW318" s="16" t="s">
        <v>38</v>
      </c>
      <c r="AX318" s="16" t="s">
        <v>79</v>
      </c>
      <c r="AY318" s="238" t="s">
        <v>235</v>
      </c>
    </row>
    <row r="319" spans="1:65" s="16" customFormat="1" ht="11.25">
      <c r="B319" s="229"/>
      <c r="C319" s="230"/>
      <c r="D319" s="197" t="s">
        <v>245</v>
      </c>
      <c r="E319" s="231" t="s">
        <v>42</v>
      </c>
      <c r="F319" s="232" t="s">
        <v>413</v>
      </c>
      <c r="G319" s="230"/>
      <c r="H319" s="231" t="s">
        <v>42</v>
      </c>
      <c r="I319" s="233"/>
      <c r="J319" s="230"/>
      <c r="K319" s="230"/>
      <c r="L319" s="234"/>
      <c r="M319" s="235"/>
      <c r="N319" s="236"/>
      <c r="O319" s="236"/>
      <c r="P319" s="236"/>
      <c r="Q319" s="236"/>
      <c r="R319" s="236"/>
      <c r="S319" s="236"/>
      <c r="T319" s="237"/>
      <c r="AT319" s="238" t="s">
        <v>245</v>
      </c>
      <c r="AU319" s="238" t="s">
        <v>89</v>
      </c>
      <c r="AV319" s="16" t="s">
        <v>87</v>
      </c>
      <c r="AW319" s="16" t="s">
        <v>38</v>
      </c>
      <c r="AX319" s="16" t="s">
        <v>79</v>
      </c>
      <c r="AY319" s="238" t="s">
        <v>235</v>
      </c>
    </row>
    <row r="320" spans="1:65" s="13" customFormat="1" ht="11.25">
      <c r="B320" s="195"/>
      <c r="C320" s="196"/>
      <c r="D320" s="197" t="s">
        <v>245</v>
      </c>
      <c r="E320" s="198" t="s">
        <v>42</v>
      </c>
      <c r="F320" s="199" t="s">
        <v>509</v>
      </c>
      <c r="G320" s="196"/>
      <c r="H320" s="200">
        <v>20.52</v>
      </c>
      <c r="I320" s="201"/>
      <c r="J320" s="196"/>
      <c r="K320" s="196"/>
      <c r="L320" s="202"/>
      <c r="M320" s="203"/>
      <c r="N320" s="204"/>
      <c r="O320" s="204"/>
      <c r="P320" s="204"/>
      <c r="Q320" s="204"/>
      <c r="R320" s="204"/>
      <c r="S320" s="204"/>
      <c r="T320" s="205"/>
      <c r="AT320" s="206" t="s">
        <v>245</v>
      </c>
      <c r="AU320" s="206" t="s">
        <v>89</v>
      </c>
      <c r="AV320" s="13" t="s">
        <v>89</v>
      </c>
      <c r="AW320" s="13" t="s">
        <v>38</v>
      </c>
      <c r="AX320" s="13" t="s">
        <v>79</v>
      </c>
      <c r="AY320" s="206" t="s">
        <v>235</v>
      </c>
    </row>
    <row r="321" spans="2:51" s="13" customFormat="1" ht="11.25">
      <c r="B321" s="195"/>
      <c r="C321" s="196"/>
      <c r="D321" s="197" t="s">
        <v>245</v>
      </c>
      <c r="E321" s="198" t="s">
        <v>42</v>
      </c>
      <c r="F321" s="199" t="s">
        <v>495</v>
      </c>
      <c r="G321" s="196"/>
      <c r="H321" s="200">
        <v>-0.60399999999999998</v>
      </c>
      <c r="I321" s="201"/>
      <c r="J321" s="196"/>
      <c r="K321" s="196"/>
      <c r="L321" s="202"/>
      <c r="M321" s="203"/>
      <c r="N321" s="204"/>
      <c r="O321" s="204"/>
      <c r="P321" s="204"/>
      <c r="Q321" s="204"/>
      <c r="R321" s="204"/>
      <c r="S321" s="204"/>
      <c r="T321" s="205"/>
      <c r="AT321" s="206" t="s">
        <v>245</v>
      </c>
      <c r="AU321" s="206" t="s">
        <v>89</v>
      </c>
      <c r="AV321" s="13" t="s">
        <v>89</v>
      </c>
      <c r="AW321" s="13" t="s">
        <v>38</v>
      </c>
      <c r="AX321" s="13" t="s">
        <v>79</v>
      </c>
      <c r="AY321" s="206" t="s">
        <v>235</v>
      </c>
    </row>
    <row r="322" spans="2:51" s="13" customFormat="1" ht="11.25">
      <c r="B322" s="195"/>
      <c r="C322" s="196"/>
      <c r="D322" s="197" t="s">
        <v>245</v>
      </c>
      <c r="E322" s="198" t="s">
        <v>42</v>
      </c>
      <c r="F322" s="199" t="s">
        <v>472</v>
      </c>
      <c r="G322" s="196"/>
      <c r="H322" s="200">
        <v>-1.125</v>
      </c>
      <c r="I322" s="201"/>
      <c r="J322" s="196"/>
      <c r="K322" s="196"/>
      <c r="L322" s="202"/>
      <c r="M322" s="203"/>
      <c r="N322" s="204"/>
      <c r="O322" s="204"/>
      <c r="P322" s="204"/>
      <c r="Q322" s="204"/>
      <c r="R322" s="204"/>
      <c r="S322" s="204"/>
      <c r="T322" s="205"/>
      <c r="AT322" s="206" t="s">
        <v>245</v>
      </c>
      <c r="AU322" s="206" t="s">
        <v>89</v>
      </c>
      <c r="AV322" s="13" t="s">
        <v>89</v>
      </c>
      <c r="AW322" s="13" t="s">
        <v>38</v>
      </c>
      <c r="AX322" s="13" t="s">
        <v>79</v>
      </c>
      <c r="AY322" s="206" t="s">
        <v>235</v>
      </c>
    </row>
    <row r="323" spans="2:51" s="16" customFormat="1" ht="11.25">
      <c r="B323" s="229"/>
      <c r="C323" s="230"/>
      <c r="D323" s="197" t="s">
        <v>245</v>
      </c>
      <c r="E323" s="231" t="s">
        <v>42</v>
      </c>
      <c r="F323" s="232" t="s">
        <v>415</v>
      </c>
      <c r="G323" s="230"/>
      <c r="H323" s="231" t="s">
        <v>42</v>
      </c>
      <c r="I323" s="233"/>
      <c r="J323" s="230"/>
      <c r="K323" s="230"/>
      <c r="L323" s="234"/>
      <c r="M323" s="235"/>
      <c r="N323" s="236"/>
      <c r="O323" s="236"/>
      <c r="P323" s="236"/>
      <c r="Q323" s="236"/>
      <c r="R323" s="236"/>
      <c r="S323" s="236"/>
      <c r="T323" s="237"/>
      <c r="AT323" s="238" t="s">
        <v>245</v>
      </c>
      <c r="AU323" s="238" t="s">
        <v>89</v>
      </c>
      <c r="AV323" s="16" t="s">
        <v>87</v>
      </c>
      <c r="AW323" s="16" t="s">
        <v>38</v>
      </c>
      <c r="AX323" s="16" t="s">
        <v>79</v>
      </c>
      <c r="AY323" s="238" t="s">
        <v>235</v>
      </c>
    </row>
    <row r="324" spans="2:51" s="13" customFormat="1" ht="11.25">
      <c r="B324" s="195"/>
      <c r="C324" s="196"/>
      <c r="D324" s="197" t="s">
        <v>245</v>
      </c>
      <c r="E324" s="198" t="s">
        <v>42</v>
      </c>
      <c r="F324" s="199" t="s">
        <v>510</v>
      </c>
      <c r="G324" s="196"/>
      <c r="H324" s="200">
        <v>17.954999999999998</v>
      </c>
      <c r="I324" s="201"/>
      <c r="J324" s="196"/>
      <c r="K324" s="196"/>
      <c r="L324" s="202"/>
      <c r="M324" s="203"/>
      <c r="N324" s="204"/>
      <c r="O324" s="204"/>
      <c r="P324" s="204"/>
      <c r="Q324" s="204"/>
      <c r="R324" s="204"/>
      <c r="S324" s="204"/>
      <c r="T324" s="205"/>
      <c r="AT324" s="206" t="s">
        <v>245</v>
      </c>
      <c r="AU324" s="206" t="s">
        <v>89</v>
      </c>
      <c r="AV324" s="13" t="s">
        <v>89</v>
      </c>
      <c r="AW324" s="13" t="s">
        <v>38</v>
      </c>
      <c r="AX324" s="13" t="s">
        <v>79</v>
      </c>
      <c r="AY324" s="206" t="s">
        <v>235</v>
      </c>
    </row>
    <row r="325" spans="2:51" s="13" customFormat="1" ht="11.25">
      <c r="B325" s="195"/>
      <c r="C325" s="196"/>
      <c r="D325" s="197" t="s">
        <v>245</v>
      </c>
      <c r="E325" s="198" t="s">
        <v>42</v>
      </c>
      <c r="F325" s="199" t="s">
        <v>496</v>
      </c>
      <c r="G325" s="196"/>
      <c r="H325" s="200">
        <v>-0.42699999999999999</v>
      </c>
      <c r="I325" s="201"/>
      <c r="J325" s="196"/>
      <c r="K325" s="196"/>
      <c r="L325" s="202"/>
      <c r="M325" s="203"/>
      <c r="N325" s="204"/>
      <c r="O325" s="204"/>
      <c r="P325" s="204"/>
      <c r="Q325" s="204"/>
      <c r="R325" s="204"/>
      <c r="S325" s="204"/>
      <c r="T325" s="205"/>
      <c r="AT325" s="206" t="s">
        <v>245</v>
      </c>
      <c r="AU325" s="206" t="s">
        <v>89</v>
      </c>
      <c r="AV325" s="13" t="s">
        <v>89</v>
      </c>
      <c r="AW325" s="13" t="s">
        <v>38</v>
      </c>
      <c r="AX325" s="13" t="s">
        <v>79</v>
      </c>
      <c r="AY325" s="206" t="s">
        <v>235</v>
      </c>
    </row>
    <row r="326" spans="2:51" s="13" customFormat="1" ht="11.25">
      <c r="B326" s="195"/>
      <c r="C326" s="196"/>
      <c r="D326" s="197" t="s">
        <v>245</v>
      </c>
      <c r="E326" s="198" t="s">
        <v>42</v>
      </c>
      <c r="F326" s="199" t="s">
        <v>472</v>
      </c>
      <c r="G326" s="196"/>
      <c r="H326" s="200">
        <v>-1.125</v>
      </c>
      <c r="I326" s="201"/>
      <c r="J326" s="196"/>
      <c r="K326" s="196"/>
      <c r="L326" s="202"/>
      <c r="M326" s="203"/>
      <c r="N326" s="204"/>
      <c r="O326" s="204"/>
      <c r="P326" s="204"/>
      <c r="Q326" s="204"/>
      <c r="R326" s="204"/>
      <c r="S326" s="204"/>
      <c r="T326" s="205"/>
      <c r="AT326" s="206" t="s">
        <v>245</v>
      </c>
      <c r="AU326" s="206" t="s">
        <v>89</v>
      </c>
      <c r="AV326" s="13" t="s">
        <v>89</v>
      </c>
      <c r="AW326" s="13" t="s">
        <v>38</v>
      </c>
      <c r="AX326" s="13" t="s">
        <v>79</v>
      </c>
      <c r="AY326" s="206" t="s">
        <v>235</v>
      </c>
    </row>
    <row r="327" spans="2:51" s="16" customFormat="1" ht="11.25">
      <c r="B327" s="229"/>
      <c r="C327" s="230"/>
      <c r="D327" s="197" t="s">
        <v>245</v>
      </c>
      <c r="E327" s="231" t="s">
        <v>42</v>
      </c>
      <c r="F327" s="232" t="s">
        <v>417</v>
      </c>
      <c r="G327" s="230"/>
      <c r="H327" s="231" t="s">
        <v>42</v>
      </c>
      <c r="I327" s="233"/>
      <c r="J327" s="230"/>
      <c r="K327" s="230"/>
      <c r="L327" s="234"/>
      <c r="M327" s="235"/>
      <c r="N327" s="236"/>
      <c r="O327" s="236"/>
      <c r="P327" s="236"/>
      <c r="Q327" s="236"/>
      <c r="R327" s="236"/>
      <c r="S327" s="236"/>
      <c r="T327" s="237"/>
      <c r="AT327" s="238" t="s">
        <v>245</v>
      </c>
      <c r="AU327" s="238" t="s">
        <v>89</v>
      </c>
      <c r="AV327" s="16" t="s">
        <v>87</v>
      </c>
      <c r="AW327" s="16" t="s">
        <v>38</v>
      </c>
      <c r="AX327" s="16" t="s">
        <v>79</v>
      </c>
      <c r="AY327" s="238" t="s">
        <v>235</v>
      </c>
    </row>
    <row r="328" spans="2:51" s="13" customFormat="1" ht="11.25">
      <c r="B328" s="195"/>
      <c r="C328" s="196"/>
      <c r="D328" s="197" t="s">
        <v>245</v>
      </c>
      <c r="E328" s="198" t="s">
        <v>42</v>
      </c>
      <c r="F328" s="199" t="s">
        <v>511</v>
      </c>
      <c r="G328" s="196"/>
      <c r="H328" s="200">
        <v>19.756</v>
      </c>
      <c r="I328" s="201"/>
      <c r="J328" s="196"/>
      <c r="K328" s="196"/>
      <c r="L328" s="202"/>
      <c r="M328" s="203"/>
      <c r="N328" s="204"/>
      <c r="O328" s="204"/>
      <c r="P328" s="204"/>
      <c r="Q328" s="204"/>
      <c r="R328" s="204"/>
      <c r="S328" s="204"/>
      <c r="T328" s="205"/>
      <c r="AT328" s="206" t="s">
        <v>245</v>
      </c>
      <c r="AU328" s="206" t="s">
        <v>89</v>
      </c>
      <c r="AV328" s="13" t="s">
        <v>89</v>
      </c>
      <c r="AW328" s="13" t="s">
        <v>38</v>
      </c>
      <c r="AX328" s="13" t="s">
        <v>79</v>
      </c>
      <c r="AY328" s="206" t="s">
        <v>235</v>
      </c>
    </row>
    <row r="329" spans="2:51" s="13" customFormat="1" ht="11.25">
      <c r="B329" s="195"/>
      <c r="C329" s="196"/>
      <c r="D329" s="197" t="s">
        <v>245</v>
      </c>
      <c r="E329" s="198" t="s">
        <v>42</v>
      </c>
      <c r="F329" s="199" t="s">
        <v>512</v>
      </c>
      <c r="G329" s="196"/>
      <c r="H329" s="200">
        <v>-0.30199999999999999</v>
      </c>
      <c r="I329" s="201"/>
      <c r="J329" s="196"/>
      <c r="K329" s="196"/>
      <c r="L329" s="202"/>
      <c r="M329" s="203"/>
      <c r="N329" s="204"/>
      <c r="O329" s="204"/>
      <c r="P329" s="204"/>
      <c r="Q329" s="204"/>
      <c r="R329" s="204"/>
      <c r="S329" s="204"/>
      <c r="T329" s="205"/>
      <c r="AT329" s="206" t="s">
        <v>245</v>
      </c>
      <c r="AU329" s="206" t="s">
        <v>89</v>
      </c>
      <c r="AV329" s="13" t="s">
        <v>89</v>
      </c>
      <c r="AW329" s="13" t="s">
        <v>38</v>
      </c>
      <c r="AX329" s="13" t="s">
        <v>79</v>
      </c>
      <c r="AY329" s="206" t="s">
        <v>235</v>
      </c>
    </row>
    <row r="330" spans="2:51" s="13" customFormat="1" ht="11.25">
      <c r="B330" s="195"/>
      <c r="C330" s="196"/>
      <c r="D330" s="197" t="s">
        <v>245</v>
      </c>
      <c r="E330" s="198" t="s">
        <v>42</v>
      </c>
      <c r="F330" s="199" t="s">
        <v>476</v>
      </c>
      <c r="G330" s="196"/>
      <c r="H330" s="200">
        <v>-1.379</v>
      </c>
      <c r="I330" s="201"/>
      <c r="J330" s="196"/>
      <c r="K330" s="196"/>
      <c r="L330" s="202"/>
      <c r="M330" s="203"/>
      <c r="N330" s="204"/>
      <c r="O330" s="204"/>
      <c r="P330" s="204"/>
      <c r="Q330" s="204"/>
      <c r="R330" s="204"/>
      <c r="S330" s="204"/>
      <c r="T330" s="205"/>
      <c r="AT330" s="206" t="s">
        <v>245</v>
      </c>
      <c r="AU330" s="206" t="s">
        <v>89</v>
      </c>
      <c r="AV330" s="13" t="s">
        <v>89</v>
      </c>
      <c r="AW330" s="13" t="s">
        <v>38</v>
      </c>
      <c r="AX330" s="13" t="s">
        <v>79</v>
      </c>
      <c r="AY330" s="206" t="s">
        <v>235</v>
      </c>
    </row>
    <row r="331" spans="2:51" s="16" customFormat="1" ht="11.25">
      <c r="B331" s="229"/>
      <c r="C331" s="230"/>
      <c r="D331" s="197" t="s">
        <v>245</v>
      </c>
      <c r="E331" s="231" t="s">
        <v>42</v>
      </c>
      <c r="F331" s="232" t="s">
        <v>419</v>
      </c>
      <c r="G331" s="230"/>
      <c r="H331" s="231" t="s">
        <v>42</v>
      </c>
      <c r="I331" s="233"/>
      <c r="J331" s="230"/>
      <c r="K331" s="230"/>
      <c r="L331" s="234"/>
      <c r="M331" s="235"/>
      <c r="N331" s="236"/>
      <c r="O331" s="236"/>
      <c r="P331" s="236"/>
      <c r="Q331" s="236"/>
      <c r="R331" s="236"/>
      <c r="S331" s="236"/>
      <c r="T331" s="237"/>
      <c r="AT331" s="238" t="s">
        <v>245</v>
      </c>
      <c r="AU331" s="238" t="s">
        <v>89</v>
      </c>
      <c r="AV331" s="16" t="s">
        <v>87</v>
      </c>
      <c r="AW331" s="16" t="s">
        <v>38</v>
      </c>
      <c r="AX331" s="16" t="s">
        <v>79</v>
      </c>
      <c r="AY331" s="238" t="s">
        <v>235</v>
      </c>
    </row>
    <row r="332" spans="2:51" s="13" customFormat="1" ht="11.25">
      <c r="B332" s="195"/>
      <c r="C332" s="196"/>
      <c r="D332" s="197" t="s">
        <v>245</v>
      </c>
      <c r="E332" s="198" t="s">
        <v>42</v>
      </c>
      <c r="F332" s="199" t="s">
        <v>513</v>
      </c>
      <c r="G332" s="196"/>
      <c r="H332" s="200">
        <v>60.78</v>
      </c>
      <c r="I332" s="201"/>
      <c r="J332" s="196"/>
      <c r="K332" s="196"/>
      <c r="L332" s="202"/>
      <c r="M332" s="203"/>
      <c r="N332" s="204"/>
      <c r="O332" s="204"/>
      <c r="P332" s="204"/>
      <c r="Q332" s="204"/>
      <c r="R332" s="204"/>
      <c r="S332" s="204"/>
      <c r="T332" s="205"/>
      <c r="AT332" s="206" t="s">
        <v>245</v>
      </c>
      <c r="AU332" s="206" t="s">
        <v>89</v>
      </c>
      <c r="AV332" s="13" t="s">
        <v>89</v>
      </c>
      <c r="AW332" s="13" t="s">
        <v>38</v>
      </c>
      <c r="AX332" s="13" t="s">
        <v>79</v>
      </c>
      <c r="AY332" s="206" t="s">
        <v>235</v>
      </c>
    </row>
    <row r="333" spans="2:51" s="13" customFormat="1" ht="11.25">
      <c r="B333" s="195"/>
      <c r="C333" s="196"/>
      <c r="D333" s="197" t="s">
        <v>245</v>
      </c>
      <c r="E333" s="198" t="s">
        <v>42</v>
      </c>
      <c r="F333" s="199" t="s">
        <v>514</v>
      </c>
      <c r="G333" s="196"/>
      <c r="H333" s="200">
        <v>-0.48899999999999999</v>
      </c>
      <c r="I333" s="201"/>
      <c r="J333" s="196"/>
      <c r="K333" s="196"/>
      <c r="L333" s="202"/>
      <c r="M333" s="203"/>
      <c r="N333" s="204"/>
      <c r="O333" s="204"/>
      <c r="P333" s="204"/>
      <c r="Q333" s="204"/>
      <c r="R333" s="204"/>
      <c r="S333" s="204"/>
      <c r="T333" s="205"/>
      <c r="AT333" s="206" t="s">
        <v>245</v>
      </c>
      <c r="AU333" s="206" t="s">
        <v>89</v>
      </c>
      <c r="AV333" s="13" t="s">
        <v>89</v>
      </c>
      <c r="AW333" s="13" t="s">
        <v>38</v>
      </c>
      <c r="AX333" s="13" t="s">
        <v>79</v>
      </c>
      <c r="AY333" s="206" t="s">
        <v>235</v>
      </c>
    </row>
    <row r="334" spans="2:51" s="13" customFormat="1" ht="11.25">
      <c r="B334" s="195"/>
      <c r="C334" s="196"/>
      <c r="D334" s="197" t="s">
        <v>245</v>
      </c>
      <c r="E334" s="198" t="s">
        <v>42</v>
      </c>
      <c r="F334" s="199" t="s">
        <v>515</v>
      </c>
      <c r="G334" s="196"/>
      <c r="H334" s="200">
        <v>-6.8000000000000005E-2</v>
      </c>
      <c r="I334" s="201"/>
      <c r="J334" s="196"/>
      <c r="K334" s="196"/>
      <c r="L334" s="202"/>
      <c r="M334" s="203"/>
      <c r="N334" s="204"/>
      <c r="O334" s="204"/>
      <c r="P334" s="204"/>
      <c r="Q334" s="204"/>
      <c r="R334" s="204"/>
      <c r="S334" s="204"/>
      <c r="T334" s="205"/>
      <c r="AT334" s="206" t="s">
        <v>245</v>
      </c>
      <c r="AU334" s="206" t="s">
        <v>89</v>
      </c>
      <c r="AV334" s="13" t="s">
        <v>89</v>
      </c>
      <c r="AW334" s="13" t="s">
        <v>38</v>
      </c>
      <c r="AX334" s="13" t="s">
        <v>79</v>
      </c>
      <c r="AY334" s="206" t="s">
        <v>235</v>
      </c>
    </row>
    <row r="335" spans="2:51" s="13" customFormat="1" ht="11.25">
      <c r="B335" s="195"/>
      <c r="C335" s="196"/>
      <c r="D335" s="197" t="s">
        <v>245</v>
      </c>
      <c r="E335" s="198" t="s">
        <v>42</v>
      </c>
      <c r="F335" s="199" t="s">
        <v>516</v>
      </c>
      <c r="G335" s="196"/>
      <c r="H335" s="200">
        <v>-0.76600000000000001</v>
      </c>
      <c r="I335" s="201"/>
      <c r="J335" s="196"/>
      <c r="K335" s="196"/>
      <c r="L335" s="202"/>
      <c r="M335" s="203"/>
      <c r="N335" s="204"/>
      <c r="O335" s="204"/>
      <c r="P335" s="204"/>
      <c r="Q335" s="204"/>
      <c r="R335" s="204"/>
      <c r="S335" s="204"/>
      <c r="T335" s="205"/>
      <c r="AT335" s="206" t="s">
        <v>245</v>
      </c>
      <c r="AU335" s="206" t="s">
        <v>89</v>
      </c>
      <c r="AV335" s="13" t="s">
        <v>89</v>
      </c>
      <c r="AW335" s="13" t="s">
        <v>38</v>
      </c>
      <c r="AX335" s="13" t="s">
        <v>79</v>
      </c>
      <c r="AY335" s="206" t="s">
        <v>235</v>
      </c>
    </row>
    <row r="336" spans="2:51" s="13" customFormat="1" ht="11.25">
      <c r="B336" s="195"/>
      <c r="C336" s="196"/>
      <c r="D336" s="197" t="s">
        <v>245</v>
      </c>
      <c r="E336" s="198" t="s">
        <v>42</v>
      </c>
      <c r="F336" s="199" t="s">
        <v>517</v>
      </c>
      <c r="G336" s="196"/>
      <c r="H336" s="200">
        <v>-5.1999999999999998E-2</v>
      </c>
      <c r="I336" s="201"/>
      <c r="J336" s="196"/>
      <c r="K336" s="196"/>
      <c r="L336" s="202"/>
      <c r="M336" s="203"/>
      <c r="N336" s="204"/>
      <c r="O336" s="204"/>
      <c r="P336" s="204"/>
      <c r="Q336" s="204"/>
      <c r="R336" s="204"/>
      <c r="S336" s="204"/>
      <c r="T336" s="205"/>
      <c r="AT336" s="206" t="s">
        <v>245</v>
      </c>
      <c r="AU336" s="206" t="s">
        <v>89</v>
      </c>
      <c r="AV336" s="13" t="s">
        <v>89</v>
      </c>
      <c r="AW336" s="13" t="s">
        <v>38</v>
      </c>
      <c r="AX336" s="13" t="s">
        <v>79</v>
      </c>
      <c r="AY336" s="206" t="s">
        <v>235</v>
      </c>
    </row>
    <row r="337" spans="2:51" s="13" customFormat="1" ht="11.25">
      <c r="B337" s="195"/>
      <c r="C337" s="196"/>
      <c r="D337" s="197" t="s">
        <v>245</v>
      </c>
      <c r="E337" s="198" t="s">
        <v>42</v>
      </c>
      <c r="F337" s="199" t="s">
        <v>518</v>
      </c>
      <c r="G337" s="196"/>
      <c r="H337" s="200">
        <v>6.2E-2</v>
      </c>
      <c r="I337" s="201"/>
      <c r="J337" s="196"/>
      <c r="K337" s="196"/>
      <c r="L337" s="202"/>
      <c r="M337" s="203"/>
      <c r="N337" s="204"/>
      <c r="O337" s="204"/>
      <c r="P337" s="204"/>
      <c r="Q337" s="204"/>
      <c r="R337" s="204"/>
      <c r="S337" s="204"/>
      <c r="T337" s="205"/>
      <c r="AT337" s="206" t="s">
        <v>245</v>
      </c>
      <c r="AU337" s="206" t="s">
        <v>89</v>
      </c>
      <c r="AV337" s="13" t="s">
        <v>89</v>
      </c>
      <c r="AW337" s="13" t="s">
        <v>38</v>
      </c>
      <c r="AX337" s="13" t="s">
        <v>79</v>
      </c>
      <c r="AY337" s="206" t="s">
        <v>235</v>
      </c>
    </row>
    <row r="338" spans="2:51" s="13" customFormat="1" ht="11.25">
      <c r="B338" s="195"/>
      <c r="C338" s="196"/>
      <c r="D338" s="197" t="s">
        <v>245</v>
      </c>
      <c r="E338" s="198" t="s">
        <v>42</v>
      </c>
      <c r="F338" s="199" t="s">
        <v>519</v>
      </c>
      <c r="G338" s="196"/>
      <c r="H338" s="200">
        <v>1.0999999999999999E-2</v>
      </c>
      <c r="I338" s="201"/>
      <c r="J338" s="196"/>
      <c r="K338" s="196"/>
      <c r="L338" s="202"/>
      <c r="M338" s="203"/>
      <c r="N338" s="204"/>
      <c r="O338" s="204"/>
      <c r="P338" s="204"/>
      <c r="Q338" s="204"/>
      <c r="R338" s="204"/>
      <c r="S338" s="204"/>
      <c r="T338" s="205"/>
      <c r="AT338" s="206" t="s">
        <v>245</v>
      </c>
      <c r="AU338" s="206" t="s">
        <v>89</v>
      </c>
      <c r="AV338" s="13" t="s">
        <v>89</v>
      </c>
      <c r="AW338" s="13" t="s">
        <v>38</v>
      </c>
      <c r="AX338" s="13" t="s">
        <v>79</v>
      </c>
      <c r="AY338" s="206" t="s">
        <v>235</v>
      </c>
    </row>
    <row r="339" spans="2:51" s="13" customFormat="1" ht="11.25">
      <c r="B339" s="195"/>
      <c r="C339" s="196"/>
      <c r="D339" s="197" t="s">
        <v>245</v>
      </c>
      <c r="E339" s="198" t="s">
        <v>42</v>
      </c>
      <c r="F339" s="199" t="s">
        <v>498</v>
      </c>
      <c r="G339" s="196"/>
      <c r="H339" s="200">
        <v>-0.13</v>
      </c>
      <c r="I339" s="201"/>
      <c r="J339" s="196"/>
      <c r="K339" s="196"/>
      <c r="L339" s="202"/>
      <c r="M339" s="203"/>
      <c r="N339" s="204"/>
      <c r="O339" s="204"/>
      <c r="P339" s="204"/>
      <c r="Q339" s="204"/>
      <c r="R339" s="204"/>
      <c r="S339" s="204"/>
      <c r="T339" s="205"/>
      <c r="AT339" s="206" t="s">
        <v>245</v>
      </c>
      <c r="AU339" s="206" t="s">
        <v>89</v>
      </c>
      <c r="AV339" s="13" t="s">
        <v>89</v>
      </c>
      <c r="AW339" s="13" t="s">
        <v>38</v>
      </c>
      <c r="AX339" s="13" t="s">
        <v>79</v>
      </c>
      <c r="AY339" s="206" t="s">
        <v>235</v>
      </c>
    </row>
    <row r="340" spans="2:51" s="16" customFormat="1" ht="11.25">
      <c r="B340" s="229"/>
      <c r="C340" s="230"/>
      <c r="D340" s="197" t="s">
        <v>245</v>
      </c>
      <c r="E340" s="231" t="s">
        <v>42</v>
      </c>
      <c r="F340" s="232" t="s">
        <v>421</v>
      </c>
      <c r="G340" s="230"/>
      <c r="H340" s="231" t="s">
        <v>42</v>
      </c>
      <c r="I340" s="233"/>
      <c r="J340" s="230"/>
      <c r="K340" s="230"/>
      <c r="L340" s="234"/>
      <c r="M340" s="235"/>
      <c r="N340" s="236"/>
      <c r="O340" s="236"/>
      <c r="P340" s="236"/>
      <c r="Q340" s="236"/>
      <c r="R340" s="236"/>
      <c r="S340" s="236"/>
      <c r="T340" s="237"/>
      <c r="AT340" s="238" t="s">
        <v>245</v>
      </c>
      <c r="AU340" s="238" t="s">
        <v>89</v>
      </c>
      <c r="AV340" s="16" t="s">
        <v>87</v>
      </c>
      <c r="AW340" s="16" t="s">
        <v>38</v>
      </c>
      <c r="AX340" s="16" t="s">
        <v>79</v>
      </c>
      <c r="AY340" s="238" t="s">
        <v>235</v>
      </c>
    </row>
    <row r="341" spans="2:51" s="13" customFormat="1" ht="11.25">
      <c r="B341" s="195"/>
      <c r="C341" s="196"/>
      <c r="D341" s="197" t="s">
        <v>245</v>
      </c>
      <c r="E341" s="198" t="s">
        <v>42</v>
      </c>
      <c r="F341" s="199" t="s">
        <v>520</v>
      </c>
      <c r="G341" s="196"/>
      <c r="H341" s="200">
        <v>46.267000000000003</v>
      </c>
      <c r="I341" s="201"/>
      <c r="J341" s="196"/>
      <c r="K341" s="196"/>
      <c r="L341" s="202"/>
      <c r="M341" s="203"/>
      <c r="N341" s="204"/>
      <c r="O341" s="204"/>
      <c r="P341" s="204"/>
      <c r="Q341" s="204"/>
      <c r="R341" s="204"/>
      <c r="S341" s="204"/>
      <c r="T341" s="205"/>
      <c r="AT341" s="206" t="s">
        <v>245</v>
      </c>
      <c r="AU341" s="206" t="s">
        <v>89</v>
      </c>
      <c r="AV341" s="13" t="s">
        <v>89</v>
      </c>
      <c r="AW341" s="13" t="s">
        <v>38</v>
      </c>
      <c r="AX341" s="13" t="s">
        <v>79</v>
      </c>
      <c r="AY341" s="206" t="s">
        <v>235</v>
      </c>
    </row>
    <row r="342" spans="2:51" s="13" customFormat="1" ht="11.25">
      <c r="B342" s="195"/>
      <c r="C342" s="196"/>
      <c r="D342" s="197" t="s">
        <v>245</v>
      </c>
      <c r="E342" s="198" t="s">
        <v>42</v>
      </c>
      <c r="F342" s="199" t="s">
        <v>499</v>
      </c>
      <c r="G342" s="196"/>
      <c r="H342" s="200">
        <v>-1.7729999999999999</v>
      </c>
      <c r="I342" s="201"/>
      <c r="J342" s="196"/>
      <c r="K342" s="196"/>
      <c r="L342" s="202"/>
      <c r="M342" s="203"/>
      <c r="N342" s="204"/>
      <c r="O342" s="204"/>
      <c r="P342" s="204"/>
      <c r="Q342" s="204"/>
      <c r="R342" s="204"/>
      <c r="S342" s="204"/>
      <c r="T342" s="205"/>
      <c r="AT342" s="206" t="s">
        <v>245</v>
      </c>
      <c r="AU342" s="206" t="s">
        <v>89</v>
      </c>
      <c r="AV342" s="13" t="s">
        <v>89</v>
      </c>
      <c r="AW342" s="13" t="s">
        <v>38</v>
      </c>
      <c r="AX342" s="13" t="s">
        <v>79</v>
      </c>
      <c r="AY342" s="206" t="s">
        <v>235</v>
      </c>
    </row>
    <row r="343" spans="2:51" s="13" customFormat="1" ht="11.25">
      <c r="B343" s="195"/>
      <c r="C343" s="196"/>
      <c r="D343" s="197" t="s">
        <v>245</v>
      </c>
      <c r="E343" s="198" t="s">
        <v>42</v>
      </c>
      <c r="F343" s="199" t="s">
        <v>476</v>
      </c>
      <c r="G343" s="196"/>
      <c r="H343" s="200">
        <v>-1.379</v>
      </c>
      <c r="I343" s="201"/>
      <c r="J343" s="196"/>
      <c r="K343" s="196"/>
      <c r="L343" s="202"/>
      <c r="M343" s="203"/>
      <c r="N343" s="204"/>
      <c r="O343" s="204"/>
      <c r="P343" s="204"/>
      <c r="Q343" s="204"/>
      <c r="R343" s="204"/>
      <c r="S343" s="204"/>
      <c r="T343" s="205"/>
      <c r="AT343" s="206" t="s">
        <v>245</v>
      </c>
      <c r="AU343" s="206" t="s">
        <v>89</v>
      </c>
      <c r="AV343" s="13" t="s">
        <v>89</v>
      </c>
      <c r="AW343" s="13" t="s">
        <v>38</v>
      </c>
      <c r="AX343" s="13" t="s">
        <v>79</v>
      </c>
      <c r="AY343" s="206" t="s">
        <v>235</v>
      </c>
    </row>
    <row r="344" spans="2:51" s="13" customFormat="1" ht="11.25">
      <c r="B344" s="195"/>
      <c r="C344" s="196"/>
      <c r="D344" s="197" t="s">
        <v>245</v>
      </c>
      <c r="E344" s="198" t="s">
        <v>42</v>
      </c>
      <c r="F344" s="199" t="s">
        <v>521</v>
      </c>
      <c r="G344" s="196"/>
      <c r="H344" s="200">
        <v>-0.83599999999999997</v>
      </c>
      <c r="I344" s="201"/>
      <c r="J344" s="196"/>
      <c r="K344" s="196"/>
      <c r="L344" s="202"/>
      <c r="M344" s="203"/>
      <c r="N344" s="204"/>
      <c r="O344" s="204"/>
      <c r="P344" s="204"/>
      <c r="Q344" s="204"/>
      <c r="R344" s="204"/>
      <c r="S344" s="204"/>
      <c r="T344" s="205"/>
      <c r="AT344" s="206" t="s">
        <v>245</v>
      </c>
      <c r="AU344" s="206" t="s">
        <v>89</v>
      </c>
      <c r="AV344" s="13" t="s">
        <v>89</v>
      </c>
      <c r="AW344" s="13" t="s">
        <v>38</v>
      </c>
      <c r="AX344" s="13" t="s">
        <v>79</v>
      </c>
      <c r="AY344" s="206" t="s">
        <v>235</v>
      </c>
    </row>
    <row r="345" spans="2:51" s="13" customFormat="1" ht="11.25">
      <c r="B345" s="195"/>
      <c r="C345" s="196"/>
      <c r="D345" s="197" t="s">
        <v>245</v>
      </c>
      <c r="E345" s="198" t="s">
        <v>42</v>
      </c>
      <c r="F345" s="199" t="s">
        <v>522</v>
      </c>
      <c r="G345" s="196"/>
      <c r="H345" s="200">
        <v>2.1000000000000001E-2</v>
      </c>
      <c r="I345" s="201"/>
      <c r="J345" s="196"/>
      <c r="K345" s="196"/>
      <c r="L345" s="202"/>
      <c r="M345" s="203"/>
      <c r="N345" s="204"/>
      <c r="O345" s="204"/>
      <c r="P345" s="204"/>
      <c r="Q345" s="204"/>
      <c r="R345" s="204"/>
      <c r="S345" s="204"/>
      <c r="T345" s="205"/>
      <c r="AT345" s="206" t="s">
        <v>245</v>
      </c>
      <c r="AU345" s="206" t="s">
        <v>89</v>
      </c>
      <c r="AV345" s="13" t="s">
        <v>89</v>
      </c>
      <c r="AW345" s="13" t="s">
        <v>38</v>
      </c>
      <c r="AX345" s="13" t="s">
        <v>79</v>
      </c>
      <c r="AY345" s="206" t="s">
        <v>235</v>
      </c>
    </row>
    <row r="346" spans="2:51" s="14" customFormat="1" ht="11.25">
      <c r="B346" s="207"/>
      <c r="C346" s="208"/>
      <c r="D346" s="197" t="s">
        <v>245</v>
      </c>
      <c r="E346" s="209" t="s">
        <v>146</v>
      </c>
      <c r="F346" s="210" t="s">
        <v>250</v>
      </c>
      <c r="G346" s="208"/>
      <c r="H346" s="211">
        <v>154.917</v>
      </c>
      <c r="I346" s="212"/>
      <c r="J346" s="208"/>
      <c r="K346" s="208"/>
      <c r="L346" s="213"/>
      <c r="M346" s="214"/>
      <c r="N346" s="215"/>
      <c r="O346" s="215"/>
      <c r="P346" s="215"/>
      <c r="Q346" s="215"/>
      <c r="R346" s="215"/>
      <c r="S346" s="215"/>
      <c r="T346" s="216"/>
      <c r="AT346" s="217" t="s">
        <v>245</v>
      </c>
      <c r="AU346" s="217" t="s">
        <v>89</v>
      </c>
      <c r="AV346" s="14" t="s">
        <v>251</v>
      </c>
      <c r="AW346" s="14" t="s">
        <v>38</v>
      </c>
      <c r="AX346" s="14" t="s">
        <v>79</v>
      </c>
      <c r="AY346" s="217" t="s">
        <v>235</v>
      </c>
    </row>
    <row r="347" spans="2:51" s="16" customFormat="1" ht="22.5">
      <c r="B347" s="229"/>
      <c r="C347" s="230"/>
      <c r="D347" s="197" t="s">
        <v>245</v>
      </c>
      <c r="E347" s="231" t="s">
        <v>42</v>
      </c>
      <c r="F347" s="232" t="s">
        <v>523</v>
      </c>
      <c r="G347" s="230"/>
      <c r="H347" s="231" t="s">
        <v>42</v>
      </c>
      <c r="I347" s="233"/>
      <c r="J347" s="230"/>
      <c r="K347" s="230"/>
      <c r="L347" s="234"/>
      <c r="M347" s="235"/>
      <c r="N347" s="236"/>
      <c r="O347" s="236"/>
      <c r="P347" s="236"/>
      <c r="Q347" s="236"/>
      <c r="R347" s="236"/>
      <c r="S347" s="236"/>
      <c r="T347" s="237"/>
      <c r="AT347" s="238" t="s">
        <v>245</v>
      </c>
      <c r="AU347" s="238" t="s">
        <v>89</v>
      </c>
      <c r="AV347" s="16" t="s">
        <v>87</v>
      </c>
      <c r="AW347" s="16" t="s">
        <v>38</v>
      </c>
      <c r="AX347" s="16" t="s">
        <v>79</v>
      </c>
      <c r="AY347" s="238" t="s">
        <v>235</v>
      </c>
    </row>
    <row r="348" spans="2:51" s="13" customFormat="1" ht="11.25">
      <c r="B348" s="195"/>
      <c r="C348" s="196"/>
      <c r="D348" s="197" t="s">
        <v>245</v>
      </c>
      <c r="E348" s="198" t="s">
        <v>42</v>
      </c>
      <c r="F348" s="199" t="s">
        <v>524</v>
      </c>
      <c r="G348" s="196"/>
      <c r="H348" s="200">
        <v>-79.884</v>
      </c>
      <c r="I348" s="201"/>
      <c r="J348" s="196"/>
      <c r="K348" s="196"/>
      <c r="L348" s="202"/>
      <c r="M348" s="203"/>
      <c r="N348" s="204"/>
      <c r="O348" s="204"/>
      <c r="P348" s="204"/>
      <c r="Q348" s="204"/>
      <c r="R348" s="204"/>
      <c r="S348" s="204"/>
      <c r="T348" s="205"/>
      <c r="AT348" s="206" t="s">
        <v>245</v>
      </c>
      <c r="AU348" s="206" t="s">
        <v>89</v>
      </c>
      <c r="AV348" s="13" t="s">
        <v>89</v>
      </c>
      <c r="AW348" s="13" t="s">
        <v>38</v>
      </c>
      <c r="AX348" s="13" t="s">
        <v>79</v>
      </c>
      <c r="AY348" s="206" t="s">
        <v>235</v>
      </c>
    </row>
    <row r="349" spans="2:51" s="16" customFormat="1" ht="11.25">
      <c r="B349" s="229"/>
      <c r="C349" s="230"/>
      <c r="D349" s="197" t="s">
        <v>245</v>
      </c>
      <c r="E349" s="231" t="s">
        <v>42</v>
      </c>
      <c r="F349" s="232" t="s">
        <v>525</v>
      </c>
      <c r="G349" s="230"/>
      <c r="H349" s="231" t="s">
        <v>42</v>
      </c>
      <c r="I349" s="233"/>
      <c r="J349" s="230"/>
      <c r="K349" s="230"/>
      <c r="L349" s="234"/>
      <c r="M349" s="235"/>
      <c r="N349" s="236"/>
      <c r="O349" s="236"/>
      <c r="P349" s="236"/>
      <c r="Q349" s="236"/>
      <c r="R349" s="236"/>
      <c r="S349" s="236"/>
      <c r="T349" s="237"/>
      <c r="AT349" s="238" t="s">
        <v>245</v>
      </c>
      <c r="AU349" s="238" t="s">
        <v>89</v>
      </c>
      <c r="AV349" s="16" t="s">
        <v>87</v>
      </c>
      <c r="AW349" s="16" t="s">
        <v>38</v>
      </c>
      <c r="AX349" s="16" t="s">
        <v>79</v>
      </c>
      <c r="AY349" s="238" t="s">
        <v>235</v>
      </c>
    </row>
    <row r="350" spans="2:51" s="13" customFormat="1" ht="11.25">
      <c r="B350" s="195"/>
      <c r="C350" s="196"/>
      <c r="D350" s="197" t="s">
        <v>245</v>
      </c>
      <c r="E350" s="198" t="s">
        <v>42</v>
      </c>
      <c r="F350" s="199" t="s">
        <v>526</v>
      </c>
      <c r="G350" s="196"/>
      <c r="H350" s="200">
        <v>-7.9459999999999997</v>
      </c>
      <c r="I350" s="201"/>
      <c r="J350" s="196"/>
      <c r="K350" s="196"/>
      <c r="L350" s="202"/>
      <c r="M350" s="203"/>
      <c r="N350" s="204"/>
      <c r="O350" s="204"/>
      <c r="P350" s="204"/>
      <c r="Q350" s="204"/>
      <c r="R350" s="204"/>
      <c r="S350" s="204"/>
      <c r="T350" s="205"/>
      <c r="AT350" s="206" t="s">
        <v>245</v>
      </c>
      <c r="AU350" s="206" t="s">
        <v>89</v>
      </c>
      <c r="AV350" s="13" t="s">
        <v>89</v>
      </c>
      <c r="AW350" s="13" t="s">
        <v>38</v>
      </c>
      <c r="AX350" s="13" t="s">
        <v>79</v>
      </c>
      <c r="AY350" s="206" t="s">
        <v>235</v>
      </c>
    </row>
    <row r="351" spans="2:51" s="14" customFormat="1" ht="11.25">
      <c r="B351" s="207"/>
      <c r="C351" s="208"/>
      <c r="D351" s="197" t="s">
        <v>245</v>
      </c>
      <c r="E351" s="209" t="s">
        <v>42</v>
      </c>
      <c r="F351" s="210" t="s">
        <v>250</v>
      </c>
      <c r="G351" s="208"/>
      <c r="H351" s="211">
        <v>-87.83</v>
      </c>
      <c r="I351" s="212"/>
      <c r="J351" s="208"/>
      <c r="K351" s="208"/>
      <c r="L351" s="213"/>
      <c r="M351" s="214"/>
      <c r="N351" s="215"/>
      <c r="O351" s="215"/>
      <c r="P351" s="215"/>
      <c r="Q351" s="215"/>
      <c r="R351" s="215"/>
      <c r="S351" s="215"/>
      <c r="T351" s="216"/>
      <c r="AT351" s="217" t="s">
        <v>245</v>
      </c>
      <c r="AU351" s="217" t="s">
        <v>89</v>
      </c>
      <c r="AV351" s="14" t="s">
        <v>251</v>
      </c>
      <c r="AW351" s="14" t="s">
        <v>38</v>
      </c>
      <c r="AX351" s="14" t="s">
        <v>79</v>
      </c>
      <c r="AY351" s="217" t="s">
        <v>235</v>
      </c>
    </row>
    <row r="352" spans="2:51" s="15" customFormat="1" ht="11.25">
      <c r="B352" s="218"/>
      <c r="C352" s="219"/>
      <c r="D352" s="197" t="s">
        <v>245</v>
      </c>
      <c r="E352" s="220" t="s">
        <v>143</v>
      </c>
      <c r="F352" s="221" t="s">
        <v>252</v>
      </c>
      <c r="G352" s="219"/>
      <c r="H352" s="222">
        <v>67.087000000000003</v>
      </c>
      <c r="I352" s="223"/>
      <c r="J352" s="219"/>
      <c r="K352" s="219"/>
      <c r="L352" s="224"/>
      <c r="M352" s="225"/>
      <c r="N352" s="226"/>
      <c r="O352" s="226"/>
      <c r="P352" s="226"/>
      <c r="Q352" s="226"/>
      <c r="R352" s="226"/>
      <c r="S352" s="226"/>
      <c r="T352" s="227"/>
      <c r="AT352" s="228" t="s">
        <v>245</v>
      </c>
      <c r="AU352" s="228" t="s">
        <v>89</v>
      </c>
      <c r="AV352" s="15" t="s">
        <v>241</v>
      </c>
      <c r="AW352" s="15" t="s">
        <v>38</v>
      </c>
      <c r="AX352" s="15" t="s">
        <v>87</v>
      </c>
      <c r="AY352" s="228" t="s">
        <v>235</v>
      </c>
    </row>
    <row r="353" spans="1:65" s="2" customFormat="1" ht="55.5" customHeight="1">
      <c r="A353" s="36"/>
      <c r="B353" s="37"/>
      <c r="C353" s="177" t="s">
        <v>527</v>
      </c>
      <c r="D353" s="177" t="s">
        <v>237</v>
      </c>
      <c r="E353" s="178" t="s">
        <v>528</v>
      </c>
      <c r="F353" s="179" t="s">
        <v>529</v>
      </c>
      <c r="G353" s="180" t="s">
        <v>102</v>
      </c>
      <c r="H353" s="181">
        <v>9.6999999999999993</v>
      </c>
      <c r="I353" s="182"/>
      <c r="J353" s="183">
        <f>ROUND(I353*H353,2)</f>
        <v>0</v>
      </c>
      <c r="K353" s="179" t="s">
        <v>240</v>
      </c>
      <c r="L353" s="41"/>
      <c r="M353" s="184" t="s">
        <v>42</v>
      </c>
      <c r="N353" s="185" t="s">
        <v>50</v>
      </c>
      <c r="O353" s="66"/>
      <c r="P353" s="186">
        <f>O353*H353</f>
        <v>0</v>
      </c>
      <c r="Q353" s="186">
        <v>0</v>
      </c>
      <c r="R353" s="186">
        <f>Q353*H353</f>
        <v>0</v>
      </c>
      <c r="S353" s="186">
        <v>0</v>
      </c>
      <c r="T353" s="187">
        <f>S353*H353</f>
        <v>0</v>
      </c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R353" s="188" t="s">
        <v>241</v>
      </c>
      <c r="AT353" s="188" t="s">
        <v>237</v>
      </c>
      <c r="AU353" s="188" t="s">
        <v>89</v>
      </c>
      <c r="AY353" s="19" t="s">
        <v>235</v>
      </c>
      <c r="BE353" s="189">
        <f>IF(N353="základní",J353,0)</f>
        <v>0</v>
      </c>
      <c r="BF353" s="189">
        <f>IF(N353="snížená",J353,0)</f>
        <v>0</v>
      </c>
      <c r="BG353" s="189">
        <f>IF(N353="zákl. přenesená",J353,0)</f>
        <v>0</v>
      </c>
      <c r="BH353" s="189">
        <f>IF(N353="sníž. přenesená",J353,0)</f>
        <v>0</v>
      </c>
      <c r="BI353" s="189">
        <f>IF(N353="nulová",J353,0)</f>
        <v>0</v>
      </c>
      <c r="BJ353" s="19" t="s">
        <v>87</v>
      </c>
      <c r="BK353" s="189">
        <f>ROUND(I353*H353,2)</f>
        <v>0</v>
      </c>
      <c r="BL353" s="19" t="s">
        <v>241</v>
      </c>
      <c r="BM353" s="188" t="s">
        <v>530</v>
      </c>
    </row>
    <row r="354" spans="1:65" s="2" customFormat="1" ht="11.25">
      <c r="A354" s="36"/>
      <c r="B354" s="37"/>
      <c r="C354" s="38"/>
      <c r="D354" s="190" t="s">
        <v>243</v>
      </c>
      <c r="E354" s="38"/>
      <c r="F354" s="191" t="s">
        <v>531</v>
      </c>
      <c r="G354" s="38"/>
      <c r="H354" s="38"/>
      <c r="I354" s="192"/>
      <c r="J354" s="38"/>
      <c r="K354" s="38"/>
      <c r="L354" s="41"/>
      <c r="M354" s="193"/>
      <c r="N354" s="194"/>
      <c r="O354" s="66"/>
      <c r="P354" s="66"/>
      <c r="Q354" s="66"/>
      <c r="R354" s="66"/>
      <c r="S354" s="66"/>
      <c r="T354" s="67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T354" s="19" t="s">
        <v>243</v>
      </c>
      <c r="AU354" s="19" t="s">
        <v>89</v>
      </c>
    </row>
    <row r="355" spans="1:65" s="13" customFormat="1" ht="11.25">
      <c r="B355" s="195"/>
      <c r="C355" s="196"/>
      <c r="D355" s="197" t="s">
        <v>245</v>
      </c>
      <c r="E355" s="198" t="s">
        <v>42</v>
      </c>
      <c r="F355" s="199" t="s">
        <v>532</v>
      </c>
      <c r="G355" s="196"/>
      <c r="H355" s="200">
        <v>9.6999999999999993</v>
      </c>
      <c r="I355" s="201"/>
      <c r="J355" s="196"/>
      <c r="K355" s="196"/>
      <c r="L355" s="202"/>
      <c r="M355" s="203"/>
      <c r="N355" s="204"/>
      <c r="O355" s="204"/>
      <c r="P355" s="204"/>
      <c r="Q355" s="204"/>
      <c r="R355" s="204"/>
      <c r="S355" s="204"/>
      <c r="T355" s="205"/>
      <c r="AT355" s="206" t="s">
        <v>245</v>
      </c>
      <c r="AU355" s="206" t="s">
        <v>89</v>
      </c>
      <c r="AV355" s="13" t="s">
        <v>89</v>
      </c>
      <c r="AW355" s="13" t="s">
        <v>38</v>
      </c>
      <c r="AX355" s="13" t="s">
        <v>79</v>
      </c>
      <c r="AY355" s="206" t="s">
        <v>235</v>
      </c>
    </row>
    <row r="356" spans="1:65" s="15" customFormat="1" ht="11.25">
      <c r="B356" s="218"/>
      <c r="C356" s="219"/>
      <c r="D356" s="197" t="s">
        <v>245</v>
      </c>
      <c r="E356" s="220" t="s">
        <v>100</v>
      </c>
      <c r="F356" s="221" t="s">
        <v>252</v>
      </c>
      <c r="G356" s="219"/>
      <c r="H356" s="222">
        <v>9.6999999999999993</v>
      </c>
      <c r="I356" s="223"/>
      <c r="J356" s="219"/>
      <c r="K356" s="219"/>
      <c r="L356" s="224"/>
      <c r="M356" s="225"/>
      <c r="N356" s="226"/>
      <c r="O356" s="226"/>
      <c r="P356" s="226"/>
      <c r="Q356" s="226"/>
      <c r="R356" s="226"/>
      <c r="S356" s="226"/>
      <c r="T356" s="227"/>
      <c r="AT356" s="228" t="s">
        <v>245</v>
      </c>
      <c r="AU356" s="228" t="s">
        <v>89</v>
      </c>
      <c r="AV356" s="15" t="s">
        <v>241</v>
      </c>
      <c r="AW356" s="15" t="s">
        <v>38</v>
      </c>
      <c r="AX356" s="15" t="s">
        <v>87</v>
      </c>
      <c r="AY356" s="228" t="s">
        <v>235</v>
      </c>
    </row>
    <row r="357" spans="1:65" s="2" customFormat="1" ht="24.2" customHeight="1">
      <c r="A357" s="36"/>
      <c r="B357" s="37"/>
      <c r="C357" s="239" t="s">
        <v>533</v>
      </c>
      <c r="D357" s="239" t="s">
        <v>326</v>
      </c>
      <c r="E357" s="240" t="s">
        <v>534</v>
      </c>
      <c r="F357" s="241" t="s">
        <v>535</v>
      </c>
      <c r="G357" s="242" t="s">
        <v>102</v>
      </c>
      <c r="H357" s="243">
        <v>10.67</v>
      </c>
      <c r="I357" s="244"/>
      <c r="J357" s="245">
        <f>ROUND(I357*H357,2)</f>
        <v>0</v>
      </c>
      <c r="K357" s="241" t="s">
        <v>240</v>
      </c>
      <c r="L357" s="246"/>
      <c r="M357" s="247" t="s">
        <v>42</v>
      </c>
      <c r="N357" s="248" t="s">
        <v>50</v>
      </c>
      <c r="O357" s="66"/>
      <c r="P357" s="186">
        <f>O357*H357</f>
        <v>0</v>
      </c>
      <c r="Q357" s="186">
        <v>4.0000000000000003E-5</v>
      </c>
      <c r="R357" s="186">
        <f>Q357*H357</f>
        <v>4.2680000000000002E-4</v>
      </c>
      <c r="S357" s="186">
        <v>0</v>
      </c>
      <c r="T357" s="187">
        <f>S357*H357</f>
        <v>0</v>
      </c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R357" s="188" t="s">
        <v>294</v>
      </c>
      <c r="AT357" s="188" t="s">
        <v>326</v>
      </c>
      <c r="AU357" s="188" t="s">
        <v>89</v>
      </c>
      <c r="AY357" s="19" t="s">
        <v>235</v>
      </c>
      <c r="BE357" s="189">
        <f>IF(N357="základní",J357,0)</f>
        <v>0</v>
      </c>
      <c r="BF357" s="189">
        <f>IF(N357="snížená",J357,0)</f>
        <v>0</v>
      </c>
      <c r="BG357" s="189">
        <f>IF(N357="zákl. přenesená",J357,0)</f>
        <v>0</v>
      </c>
      <c r="BH357" s="189">
        <f>IF(N357="sníž. přenesená",J357,0)</f>
        <v>0</v>
      </c>
      <c r="BI357" s="189">
        <f>IF(N357="nulová",J357,0)</f>
        <v>0</v>
      </c>
      <c r="BJ357" s="19" t="s">
        <v>87</v>
      </c>
      <c r="BK357" s="189">
        <f>ROUND(I357*H357,2)</f>
        <v>0</v>
      </c>
      <c r="BL357" s="19" t="s">
        <v>241</v>
      </c>
      <c r="BM357" s="188" t="s">
        <v>536</v>
      </c>
    </row>
    <row r="358" spans="1:65" s="13" customFormat="1" ht="11.25">
      <c r="B358" s="195"/>
      <c r="C358" s="196"/>
      <c r="D358" s="197" t="s">
        <v>245</v>
      </c>
      <c r="E358" s="198" t="s">
        <v>42</v>
      </c>
      <c r="F358" s="199" t="s">
        <v>537</v>
      </c>
      <c r="G358" s="196"/>
      <c r="H358" s="200">
        <v>10.67</v>
      </c>
      <c r="I358" s="201"/>
      <c r="J358" s="196"/>
      <c r="K358" s="196"/>
      <c r="L358" s="202"/>
      <c r="M358" s="203"/>
      <c r="N358" s="204"/>
      <c r="O358" s="204"/>
      <c r="P358" s="204"/>
      <c r="Q358" s="204"/>
      <c r="R358" s="204"/>
      <c r="S358" s="204"/>
      <c r="T358" s="205"/>
      <c r="AT358" s="206" t="s">
        <v>245</v>
      </c>
      <c r="AU358" s="206" t="s">
        <v>89</v>
      </c>
      <c r="AV358" s="13" t="s">
        <v>89</v>
      </c>
      <c r="AW358" s="13" t="s">
        <v>38</v>
      </c>
      <c r="AX358" s="13" t="s">
        <v>87</v>
      </c>
      <c r="AY358" s="206" t="s">
        <v>235</v>
      </c>
    </row>
    <row r="359" spans="1:65" s="2" customFormat="1" ht="66.75" customHeight="1">
      <c r="A359" s="36"/>
      <c r="B359" s="37"/>
      <c r="C359" s="177" t="s">
        <v>538</v>
      </c>
      <c r="D359" s="177" t="s">
        <v>237</v>
      </c>
      <c r="E359" s="178" t="s">
        <v>539</v>
      </c>
      <c r="F359" s="179" t="s">
        <v>540</v>
      </c>
      <c r="G359" s="180" t="s">
        <v>106</v>
      </c>
      <c r="H359" s="181">
        <v>2.9790000000000001</v>
      </c>
      <c r="I359" s="182"/>
      <c r="J359" s="183">
        <f>ROUND(I359*H359,2)</f>
        <v>0</v>
      </c>
      <c r="K359" s="179" t="s">
        <v>240</v>
      </c>
      <c r="L359" s="41"/>
      <c r="M359" s="184" t="s">
        <v>42</v>
      </c>
      <c r="N359" s="185" t="s">
        <v>50</v>
      </c>
      <c r="O359" s="66"/>
      <c r="P359" s="186">
        <f>O359*H359</f>
        <v>0</v>
      </c>
      <c r="Q359" s="186">
        <v>8.3499999999999998E-3</v>
      </c>
      <c r="R359" s="186">
        <f>Q359*H359</f>
        <v>2.4874650000000002E-2</v>
      </c>
      <c r="S359" s="186">
        <v>0</v>
      </c>
      <c r="T359" s="187">
        <f>S359*H359</f>
        <v>0</v>
      </c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R359" s="188" t="s">
        <v>241</v>
      </c>
      <c r="AT359" s="188" t="s">
        <v>237</v>
      </c>
      <c r="AU359" s="188" t="s">
        <v>89</v>
      </c>
      <c r="AY359" s="19" t="s">
        <v>235</v>
      </c>
      <c r="BE359" s="189">
        <f>IF(N359="základní",J359,0)</f>
        <v>0</v>
      </c>
      <c r="BF359" s="189">
        <f>IF(N359="snížená",J359,0)</f>
        <v>0</v>
      </c>
      <c r="BG359" s="189">
        <f>IF(N359="zákl. přenesená",J359,0)</f>
        <v>0</v>
      </c>
      <c r="BH359" s="189">
        <f>IF(N359="sníž. přenesená",J359,0)</f>
        <v>0</v>
      </c>
      <c r="BI359" s="189">
        <f>IF(N359="nulová",J359,0)</f>
        <v>0</v>
      </c>
      <c r="BJ359" s="19" t="s">
        <v>87</v>
      </c>
      <c r="BK359" s="189">
        <f>ROUND(I359*H359,2)</f>
        <v>0</v>
      </c>
      <c r="BL359" s="19" t="s">
        <v>241</v>
      </c>
      <c r="BM359" s="188" t="s">
        <v>541</v>
      </c>
    </row>
    <row r="360" spans="1:65" s="2" customFormat="1" ht="11.25">
      <c r="A360" s="36"/>
      <c r="B360" s="37"/>
      <c r="C360" s="38"/>
      <c r="D360" s="190" t="s">
        <v>243</v>
      </c>
      <c r="E360" s="38"/>
      <c r="F360" s="191" t="s">
        <v>542</v>
      </c>
      <c r="G360" s="38"/>
      <c r="H360" s="38"/>
      <c r="I360" s="192"/>
      <c r="J360" s="38"/>
      <c r="K360" s="38"/>
      <c r="L360" s="41"/>
      <c r="M360" s="193"/>
      <c r="N360" s="194"/>
      <c r="O360" s="66"/>
      <c r="P360" s="66"/>
      <c r="Q360" s="66"/>
      <c r="R360" s="66"/>
      <c r="S360" s="66"/>
      <c r="T360" s="67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T360" s="19" t="s">
        <v>243</v>
      </c>
      <c r="AU360" s="19" t="s">
        <v>89</v>
      </c>
    </row>
    <row r="361" spans="1:65" s="16" customFormat="1" ht="11.25">
      <c r="B361" s="229"/>
      <c r="C361" s="230"/>
      <c r="D361" s="197" t="s">
        <v>245</v>
      </c>
      <c r="E361" s="231" t="s">
        <v>42</v>
      </c>
      <c r="F361" s="232" t="s">
        <v>543</v>
      </c>
      <c r="G361" s="230"/>
      <c r="H361" s="231" t="s">
        <v>42</v>
      </c>
      <c r="I361" s="233"/>
      <c r="J361" s="230"/>
      <c r="K361" s="230"/>
      <c r="L361" s="234"/>
      <c r="M361" s="235"/>
      <c r="N361" s="236"/>
      <c r="O361" s="236"/>
      <c r="P361" s="236"/>
      <c r="Q361" s="236"/>
      <c r="R361" s="236"/>
      <c r="S361" s="236"/>
      <c r="T361" s="237"/>
      <c r="AT361" s="238" t="s">
        <v>245</v>
      </c>
      <c r="AU361" s="238" t="s">
        <v>89</v>
      </c>
      <c r="AV361" s="16" t="s">
        <v>87</v>
      </c>
      <c r="AW361" s="16" t="s">
        <v>38</v>
      </c>
      <c r="AX361" s="16" t="s">
        <v>79</v>
      </c>
      <c r="AY361" s="238" t="s">
        <v>235</v>
      </c>
    </row>
    <row r="362" spans="1:65" s="13" customFormat="1" ht="11.25">
      <c r="B362" s="195"/>
      <c r="C362" s="196"/>
      <c r="D362" s="197" t="s">
        <v>245</v>
      </c>
      <c r="E362" s="198" t="s">
        <v>42</v>
      </c>
      <c r="F362" s="199" t="s">
        <v>544</v>
      </c>
      <c r="G362" s="196"/>
      <c r="H362" s="200">
        <v>1.542</v>
      </c>
      <c r="I362" s="201"/>
      <c r="J362" s="196"/>
      <c r="K362" s="196"/>
      <c r="L362" s="202"/>
      <c r="M362" s="203"/>
      <c r="N362" s="204"/>
      <c r="O362" s="204"/>
      <c r="P362" s="204"/>
      <c r="Q362" s="204"/>
      <c r="R362" s="204"/>
      <c r="S362" s="204"/>
      <c r="T362" s="205"/>
      <c r="AT362" s="206" t="s">
        <v>245</v>
      </c>
      <c r="AU362" s="206" t="s">
        <v>89</v>
      </c>
      <c r="AV362" s="13" t="s">
        <v>89</v>
      </c>
      <c r="AW362" s="13" t="s">
        <v>38</v>
      </c>
      <c r="AX362" s="13" t="s">
        <v>79</v>
      </c>
      <c r="AY362" s="206" t="s">
        <v>235</v>
      </c>
    </row>
    <row r="363" spans="1:65" s="13" customFormat="1" ht="11.25">
      <c r="B363" s="195"/>
      <c r="C363" s="196"/>
      <c r="D363" s="197" t="s">
        <v>245</v>
      </c>
      <c r="E363" s="198" t="s">
        <v>42</v>
      </c>
      <c r="F363" s="199" t="s">
        <v>545</v>
      </c>
      <c r="G363" s="196"/>
      <c r="H363" s="200">
        <v>1.4370000000000001</v>
      </c>
      <c r="I363" s="201"/>
      <c r="J363" s="196"/>
      <c r="K363" s="196"/>
      <c r="L363" s="202"/>
      <c r="M363" s="203"/>
      <c r="N363" s="204"/>
      <c r="O363" s="204"/>
      <c r="P363" s="204"/>
      <c r="Q363" s="204"/>
      <c r="R363" s="204"/>
      <c r="S363" s="204"/>
      <c r="T363" s="205"/>
      <c r="AT363" s="206" t="s">
        <v>245</v>
      </c>
      <c r="AU363" s="206" t="s">
        <v>89</v>
      </c>
      <c r="AV363" s="13" t="s">
        <v>89</v>
      </c>
      <c r="AW363" s="13" t="s">
        <v>38</v>
      </c>
      <c r="AX363" s="13" t="s">
        <v>79</v>
      </c>
      <c r="AY363" s="206" t="s">
        <v>235</v>
      </c>
    </row>
    <row r="364" spans="1:65" s="14" customFormat="1" ht="11.25">
      <c r="B364" s="207"/>
      <c r="C364" s="208"/>
      <c r="D364" s="197" t="s">
        <v>245</v>
      </c>
      <c r="E364" s="209" t="s">
        <v>128</v>
      </c>
      <c r="F364" s="210" t="s">
        <v>250</v>
      </c>
      <c r="G364" s="208"/>
      <c r="H364" s="211">
        <v>2.9790000000000001</v>
      </c>
      <c r="I364" s="212"/>
      <c r="J364" s="208"/>
      <c r="K364" s="208"/>
      <c r="L364" s="213"/>
      <c r="M364" s="214"/>
      <c r="N364" s="215"/>
      <c r="O364" s="215"/>
      <c r="P364" s="215"/>
      <c r="Q364" s="215"/>
      <c r="R364" s="215"/>
      <c r="S364" s="215"/>
      <c r="T364" s="216"/>
      <c r="AT364" s="217" t="s">
        <v>245</v>
      </c>
      <c r="AU364" s="217" t="s">
        <v>89</v>
      </c>
      <c r="AV364" s="14" t="s">
        <v>251</v>
      </c>
      <c r="AW364" s="14" t="s">
        <v>38</v>
      </c>
      <c r="AX364" s="14" t="s">
        <v>79</v>
      </c>
      <c r="AY364" s="217" t="s">
        <v>235</v>
      </c>
    </row>
    <row r="365" spans="1:65" s="15" customFormat="1" ht="11.25">
      <c r="B365" s="218"/>
      <c r="C365" s="219"/>
      <c r="D365" s="197" t="s">
        <v>245</v>
      </c>
      <c r="E365" s="220" t="s">
        <v>42</v>
      </c>
      <c r="F365" s="221" t="s">
        <v>252</v>
      </c>
      <c r="G365" s="219"/>
      <c r="H365" s="222">
        <v>2.9790000000000001</v>
      </c>
      <c r="I365" s="223"/>
      <c r="J365" s="219"/>
      <c r="K365" s="219"/>
      <c r="L365" s="224"/>
      <c r="M365" s="225"/>
      <c r="N365" s="226"/>
      <c r="O365" s="226"/>
      <c r="P365" s="226"/>
      <c r="Q365" s="226"/>
      <c r="R365" s="226"/>
      <c r="S365" s="226"/>
      <c r="T365" s="227"/>
      <c r="AT365" s="228" t="s">
        <v>245</v>
      </c>
      <c r="AU365" s="228" t="s">
        <v>89</v>
      </c>
      <c r="AV365" s="15" t="s">
        <v>241</v>
      </c>
      <c r="AW365" s="15" t="s">
        <v>38</v>
      </c>
      <c r="AX365" s="15" t="s">
        <v>87</v>
      </c>
      <c r="AY365" s="228" t="s">
        <v>235</v>
      </c>
    </row>
    <row r="366" spans="1:65" s="2" customFormat="1" ht="16.5" customHeight="1">
      <c r="A366" s="36"/>
      <c r="B366" s="37"/>
      <c r="C366" s="239" t="s">
        <v>546</v>
      </c>
      <c r="D366" s="239" t="s">
        <v>326</v>
      </c>
      <c r="E366" s="240" t="s">
        <v>547</v>
      </c>
      <c r="F366" s="241" t="s">
        <v>548</v>
      </c>
      <c r="G366" s="242" t="s">
        <v>106</v>
      </c>
      <c r="H366" s="243">
        <v>3.1280000000000001</v>
      </c>
      <c r="I366" s="244"/>
      <c r="J366" s="245">
        <f>ROUND(I366*H366,2)</f>
        <v>0</v>
      </c>
      <c r="K366" s="241" t="s">
        <v>240</v>
      </c>
      <c r="L366" s="246"/>
      <c r="M366" s="247" t="s">
        <v>42</v>
      </c>
      <c r="N366" s="248" t="s">
        <v>50</v>
      </c>
      <c r="O366" s="66"/>
      <c r="P366" s="186">
        <f>O366*H366</f>
        <v>0</v>
      </c>
      <c r="Q366" s="186">
        <v>6.9999999999999999E-4</v>
      </c>
      <c r="R366" s="186">
        <f>Q366*H366</f>
        <v>2.1895999999999999E-3</v>
      </c>
      <c r="S366" s="186">
        <v>0</v>
      </c>
      <c r="T366" s="187">
        <f>S366*H366</f>
        <v>0</v>
      </c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R366" s="188" t="s">
        <v>294</v>
      </c>
      <c r="AT366" s="188" t="s">
        <v>326</v>
      </c>
      <c r="AU366" s="188" t="s">
        <v>89</v>
      </c>
      <c r="AY366" s="19" t="s">
        <v>235</v>
      </c>
      <c r="BE366" s="189">
        <f>IF(N366="základní",J366,0)</f>
        <v>0</v>
      </c>
      <c r="BF366" s="189">
        <f>IF(N366="snížená",J366,0)</f>
        <v>0</v>
      </c>
      <c r="BG366" s="189">
        <f>IF(N366="zákl. přenesená",J366,0)</f>
        <v>0</v>
      </c>
      <c r="BH366" s="189">
        <f>IF(N366="sníž. přenesená",J366,0)</f>
        <v>0</v>
      </c>
      <c r="BI366" s="189">
        <f>IF(N366="nulová",J366,0)</f>
        <v>0</v>
      </c>
      <c r="BJ366" s="19" t="s">
        <v>87</v>
      </c>
      <c r="BK366" s="189">
        <f>ROUND(I366*H366,2)</f>
        <v>0</v>
      </c>
      <c r="BL366" s="19" t="s">
        <v>241</v>
      </c>
      <c r="BM366" s="188" t="s">
        <v>549</v>
      </c>
    </row>
    <row r="367" spans="1:65" s="13" customFormat="1" ht="11.25">
      <c r="B367" s="195"/>
      <c r="C367" s="196"/>
      <c r="D367" s="197" t="s">
        <v>245</v>
      </c>
      <c r="E367" s="198" t="s">
        <v>42</v>
      </c>
      <c r="F367" s="199" t="s">
        <v>550</v>
      </c>
      <c r="G367" s="196"/>
      <c r="H367" s="200">
        <v>3.1280000000000001</v>
      </c>
      <c r="I367" s="201"/>
      <c r="J367" s="196"/>
      <c r="K367" s="196"/>
      <c r="L367" s="202"/>
      <c r="M367" s="203"/>
      <c r="N367" s="204"/>
      <c r="O367" s="204"/>
      <c r="P367" s="204"/>
      <c r="Q367" s="204"/>
      <c r="R367" s="204"/>
      <c r="S367" s="204"/>
      <c r="T367" s="205"/>
      <c r="AT367" s="206" t="s">
        <v>245</v>
      </c>
      <c r="AU367" s="206" t="s">
        <v>89</v>
      </c>
      <c r="AV367" s="13" t="s">
        <v>89</v>
      </c>
      <c r="AW367" s="13" t="s">
        <v>38</v>
      </c>
      <c r="AX367" s="13" t="s">
        <v>87</v>
      </c>
      <c r="AY367" s="206" t="s">
        <v>235</v>
      </c>
    </row>
    <row r="368" spans="1:65" s="2" customFormat="1" ht="37.9" customHeight="1">
      <c r="A368" s="36"/>
      <c r="B368" s="37"/>
      <c r="C368" s="177" t="s">
        <v>551</v>
      </c>
      <c r="D368" s="177" t="s">
        <v>237</v>
      </c>
      <c r="E368" s="178" t="s">
        <v>552</v>
      </c>
      <c r="F368" s="179" t="s">
        <v>553</v>
      </c>
      <c r="G368" s="180" t="s">
        <v>106</v>
      </c>
      <c r="H368" s="181">
        <v>2.9790000000000001</v>
      </c>
      <c r="I368" s="182"/>
      <c r="J368" s="183">
        <f>ROUND(I368*H368,2)</f>
        <v>0</v>
      </c>
      <c r="K368" s="179" t="s">
        <v>240</v>
      </c>
      <c r="L368" s="41"/>
      <c r="M368" s="184" t="s">
        <v>42</v>
      </c>
      <c r="N368" s="185" t="s">
        <v>50</v>
      </c>
      <c r="O368" s="66"/>
      <c r="P368" s="186">
        <f>O368*H368</f>
        <v>0</v>
      </c>
      <c r="Q368" s="186">
        <v>4.5799999999999999E-3</v>
      </c>
      <c r="R368" s="186">
        <f>Q368*H368</f>
        <v>1.3643819999999999E-2</v>
      </c>
      <c r="S368" s="186">
        <v>0</v>
      </c>
      <c r="T368" s="187">
        <f>S368*H368</f>
        <v>0</v>
      </c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R368" s="188" t="s">
        <v>241</v>
      </c>
      <c r="AT368" s="188" t="s">
        <v>237</v>
      </c>
      <c r="AU368" s="188" t="s">
        <v>89</v>
      </c>
      <c r="AY368" s="19" t="s">
        <v>235</v>
      </c>
      <c r="BE368" s="189">
        <f>IF(N368="základní",J368,0)</f>
        <v>0</v>
      </c>
      <c r="BF368" s="189">
        <f>IF(N368="snížená",J368,0)</f>
        <v>0</v>
      </c>
      <c r="BG368" s="189">
        <f>IF(N368="zákl. přenesená",J368,0)</f>
        <v>0</v>
      </c>
      <c r="BH368" s="189">
        <f>IF(N368="sníž. přenesená",J368,0)</f>
        <v>0</v>
      </c>
      <c r="BI368" s="189">
        <f>IF(N368="nulová",J368,0)</f>
        <v>0</v>
      </c>
      <c r="BJ368" s="19" t="s">
        <v>87</v>
      </c>
      <c r="BK368" s="189">
        <f>ROUND(I368*H368,2)</f>
        <v>0</v>
      </c>
      <c r="BL368" s="19" t="s">
        <v>241</v>
      </c>
      <c r="BM368" s="188" t="s">
        <v>554</v>
      </c>
    </row>
    <row r="369" spans="1:65" s="2" customFormat="1" ht="11.25">
      <c r="A369" s="36"/>
      <c r="B369" s="37"/>
      <c r="C369" s="38"/>
      <c r="D369" s="190" t="s">
        <v>243</v>
      </c>
      <c r="E369" s="38"/>
      <c r="F369" s="191" t="s">
        <v>555</v>
      </c>
      <c r="G369" s="38"/>
      <c r="H369" s="38"/>
      <c r="I369" s="192"/>
      <c r="J369" s="38"/>
      <c r="K369" s="38"/>
      <c r="L369" s="41"/>
      <c r="M369" s="193"/>
      <c r="N369" s="194"/>
      <c r="O369" s="66"/>
      <c r="P369" s="66"/>
      <c r="Q369" s="66"/>
      <c r="R369" s="66"/>
      <c r="S369" s="66"/>
      <c r="T369" s="67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T369" s="19" t="s">
        <v>243</v>
      </c>
      <c r="AU369" s="19" t="s">
        <v>89</v>
      </c>
    </row>
    <row r="370" spans="1:65" s="13" customFormat="1" ht="11.25">
      <c r="B370" s="195"/>
      <c r="C370" s="196"/>
      <c r="D370" s="197" t="s">
        <v>245</v>
      </c>
      <c r="E370" s="198" t="s">
        <v>42</v>
      </c>
      <c r="F370" s="199" t="s">
        <v>128</v>
      </c>
      <c r="G370" s="196"/>
      <c r="H370" s="200">
        <v>2.9790000000000001</v>
      </c>
      <c r="I370" s="201"/>
      <c r="J370" s="196"/>
      <c r="K370" s="196"/>
      <c r="L370" s="202"/>
      <c r="M370" s="203"/>
      <c r="N370" s="204"/>
      <c r="O370" s="204"/>
      <c r="P370" s="204"/>
      <c r="Q370" s="204"/>
      <c r="R370" s="204"/>
      <c r="S370" s="204"/>
      <c r="T370" s="205"/>
      <c r="AT370" s="206" t="s">
        <v>245</v>
      </c>
      <c r="AU370" s="206" t="s">
        <v>89</v>
      </c>
      <c r="AV370" s="13" t="s">
        <v>89</v>
      </c>
      <c r="AW370" s="13" t="s">
        <v>38</v>
      </c>
      <c r="AX370" s="13" t="s">
        <v>87</v>
      </c>
      <c r="AY370" s="206" t="s">
        <v>235</v>
      </c>
    </row>
    <row r="371" spans="1:65" s="2" customFormat="1" ht="24.2" customHeight="1">
      <c r="A371" s="36"/>
      <c r="B371" s="37"/>
      <c r="C371" s="177" t="s">
        <v>556</v>
      </c>
      <c r="D371" s="177" t="s">
        <v>237</v>
      </c>
      <c r="E371" s="178" t="s">
        <v>557</v>
      </c>
      <c r="F371" s="179" t="s">
        <v>558</v>
      </c>
      <c r="G371" s="180" t="s">
        <v>106</v>
      </c>
      <c r="H371" s="181">
        <v>2.9790000000000001</v>
      </c>
      <c r="I371" s="182"/>
      <c r="J371" s="183">
        <f>ROUND(I371*H371,2)</f>
        <v>0</v>
      </c>
      <c r="K371" s="179" t="s">
        <v>42</v>
      </c>
      <c r="L371" s="41"/>
      <c r="M371" s="184" t="s">
        <v>42</v>
      </c>
      <c r="N371" s="185" t="s">
        <v>50</v>
      </c>
      <c r="O371" s="66"/>
      <c r="P371" s="186">
        <f>O371*H371</f>
        <v>0</v>
      </c>
      <c r="Q371" s="186">
        <v>0</v>
      </c>
      <c r="R371" s="186">
        <f>Q371*H371</f>
        <v>0</v>
      </c>
      <c r="S371" s="186">
        <v>0</v>
      </c>
      <c r="T371" s="187">
        <f>S371*H371</f>
        <v>0</v>
      </c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R371" s="188" t="s">
        <v>241</v>
      </c>
      <c r="AT371" s="188" t="s">
        <v>237</v>
      </c>
      <c r="AU371" s="188" t="s">
        <v>89</v>
      </c>
      <c r="AY371" s="19" t="s">
        <v>235</v>
      </c>
      <c r="BE371" s="189">
        <f>IF(N371="základní",J371,0)</f>
        <v>0</v>
      </c>
      <c r="BF371" s="189">
        <f>IF(N371="snížená",J371,0)</f>
        <v>0</v>
      </c>
      <c r="BG371" s="189">
        <f>IF(N371="zákl. přenesená",J371,0)</f>
        <v>0</v>
      </c>
      <c r="BH371" s="189">
        <f>IF(N371="sníž. přenesená",J371,0)</f>
        <v>0</v>
      </c>
      <c r="BI371" s="189">
        <f>IF(N371="nulová",J371,0)</f>
        <v>0</v>
      </c>
      <c r="BJ371" s="19" t="s">
        <v>87</v>
      </c>
      <c r="BK371" s="189">
        <f>ROUND(I371*H371,2)</f>
        <v>0</v>
      </c>
      <c r="BL371" s="19" t="s">
        <v>241</v>
      </c>
      <c r="BM371" s="188" t="s">
        <v>559</v>
      </c>
    </row>
    <row r="372" spans="1:65" s="13" customFormat="1" ht="11.25">
      <c r="B372" s="195"/>
      <c r="C372" s="196"/>
      <c r="D372" s="197" t="s">
        <v>245</v>
      </c>
      <c r="E372" s="198" t="s">
        <v>42</v>
      </c>
      <c r="F372" s="199" t="s">
        <v>128</v>
      </c>
      <c r="G372" s="196"/>
      <c r="H372" s="200">
        <v>2.9790000000000001</v>
      </c>
      <c r="I372" s="201"/>
      <c r="J372" s="196"/>
      <c r="K372" s="196"/>
      <c r="L372" s="202"/>
      <c r="M372" s="203"/>
      <c r="N372" s="204"/>
      <c r="O372" s="204"/>
      <c r="P372" s="204"/>
      <c r="Q372" s="204"/>
      <c r="R372" s="204"/>
      <c r="S372" s="204"/>
      <c r="T372" s="205"/>
      <c r="AT372" s="206" t="s">
        <v>245</v>
      </c>
      <c r="AU372" s="206" t="s">
        <v>89</v>
      </c>
      <c r="AV372" s="13" t="s">
        <v>89</v>
      </c>
      <c r="AW372" s="13" t="s">
        <v>38</v>
      </c>
      <c r="AX372" s="13" t="s">
        <v>87</v>
      </c>
      <c r="AY372" s="206" t="s">
        <v>235</v>
      </c>
    </row>
    <row r="373" spans="1:65" s="2" customFormat="1" ht="49.15" customHeight="1">
      <c r="A373" s="36"/>
      <c r="B373" s="37"/>
      <c r="C373" s="177" t="s">
        <v>560</v>
      </c>
      <c r="D373" s="177" t="s">
        <v>237</v>
      </c>
      <c r="E373" s="178" t="s">
        <v>561</v>
      </c>
      <c r="F373" s="179" t="s">
        <v>562</v>
      </c>
      <c r="G373" s="180" t="s">
        <v>106</v>
      </c>
      <c r="H373" s="181">
        <v>5.476</v>
      </c>
      <c r="I373" s="182"/>
      <c r="J373" s="183">
        <f>ROUND(I373*H373,2)</f>
        <v>0</v>
      </c>
      <c r="K373" s="179" t="s">
        <v>42</v>
      </c>
      <c r="L373" s="41"/>
      <c r="M373" s="184" t="s">
        <v>42</v>
      </c>
      <c r="N373" s="185" t="s">
        <v>50</v>
      </c>
      <c r="O373" s="66"/>
      <c r="P373" s="186">
        <f>O373*H373</f>
        <v>0</v>
      </c>
      <c r="Q373" s="186">
        <v>0</v>
      </c>
      <c r="R373" s="186">
        <f>Q373*H373</f>
        <v>0</v>
      </c>
      <c r="S373" s="186">
        <v>0</v>
      </c>
      <c r="T373" s="187">
        <f>S373*H373</f>
        <v>0</v>
      </c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R373" s="188" t="s">
        <v>241</v>
      </c>
      <c r="AT373" s="188" t="s">
        <v>237</v>
      </c>
      <c r="AU373" s="188" t="s">
        <v>89</v>
      </c>
      <c r="AY373" s="19" t="s">
        <v>235</v>
      </c>
      <c r="BE373" s="189">
        <f>IF(N373="základní",J373,0)</f>
        <v>0</v>
      </c>
      <c r="BF373" s="189">
        <f>IF(N373="snížená",J373,0)</f>
        <v>0</v>
      </c>
      <c r="BG373" s="189">
        <f>IF(N373="zákl. přenesená",J373,0)</f>
        <v>0</v>
      </c>
      <c r="BH373" s="189">
        <f>IF(N373="sníž. přenesená",J373,0)</f>
        <v>0</v>
      </c>
      <c r="BI373" s="189">
        <f>IF(N373="nulová",J373,0)</f>
        <v>0</v>
      </c>
      <c r="BJ373" s="19" t="s">
        <v>87</v>
      </c>
      <c r="BK373" s="189">
        <f>ROUND(I373*H373,2)</f>
        <v>0</v>
      </c>
      <c r="BL373" s="19" t="s">
        <v>241</v>
      </c>
      <c r="BM373" s="188" t="s">
        <v>563</v>
      </c>
    </row>
    <row r="374" spans="1:65" s="13" customFormat="1" ht="11.25">
      <c r="B374" s="195"/>
      <c r="C374" s="196"/>
      <c r="D374" s="197" t="s">
        <v>245</v>
      </c>
      <c r="E374" s="198" t="s">
        <v>42</v>
      </c>
      <c r="F374" s="199" t="s">
        <v>564</v>
      </c>
      <c r="G374" s="196"/>
      <c r="H374" s="200">
        <v>6.5359999999999996</v>
      </c>
      <c r="I374" s="201"/>
      <c r="J374" s="196"/>
      <c r="K374" s="196"/>
      <c r="L374" s="202"/>
      <c r="M374" s="203"/>
      <c r="N374" s="204"/>
      <c r="O374" s="204"/>
      <c r="P374" s="204"/>
      <c r="Q374" s="204"/>
      <c r="R374" s="204"/>
      <c r="S374" s="204"/>
      <c r="T374" s="205"/>
      <c r="AT374" s="206" t="s">
        <v>245</v>
      </c>
      <c r="AU374" s="206" t="s">
        <v>89</v>
      </c>
      <c r="AV374" s="13" t="s">
        <v>89</v>
      </c>
      <c r="AW374" s="13" t="s">
        <v>38</v>
      </c>
      <c r="AX374" s="13" t="s">
        <v>79</v>
      </c>
      <c r="AY374" s="206" t="s">
        <v>235</v>
      </c>
    </row>
    <row r="375" spans="1:65" s="13" customFormat="1" ht="11.25">
      <c r="B375" s="195"/>
      <c r="C375" s="196"/>
      <c r="D375" s="197" t="s">
        <v>245</v>
      </c>
      <c r="E375" s="198" t="s">
        <v>42</v>
      </c>
      <c r="F375" s="199" t="s">
        <v>565</v>
      </c>
      <c r="G375" s="196"/>
      <c r="H375" s="200">
        <v>-0.29699999999999999</v>
      </c>
      <c r="I375" s="201"/>
      <c r="J375" s="196"/>
      <c r="K375" s="196"/>
      <c r="L375" s="202"/>
      <c r="M375" s="203"/>
      <c r="N375" s="204"/>
      <c r="O375" s="204"/>
      <c r="P375" s="204"/>
      <c r="Q375" s="204"/>
      <c r="R375" s="204"/>
      <c r="S375" s="204"/>
      <c r="T375" s="205"/>
      <c r="AT375" s="206" t="s">
        <v>245</v>
      </c>
      <c r="AU375" s="206" t="s">
        <v>89</v>
      </c>
      <c r="AV375" s="13" t="s">
        <v>89</v>
      </c>
      <c r="AW375" s="13" t="s">
        <v>38</v>
      </c>
      <c r="AX375" s="13" t="s">
        <v>79</v>
      </c>
      <c r="AY375" s="206" t="s">
        <v>235</v>
      </c>
    </row>
    <row r="376" spans="1:65" s="13" customFormat="1" ht="11.25">
      <c r="B376" s="195"/>
      <c r="C376" s="196"/>
      <c r="D376" s="197" t="s">
        <v>245</v>
      </c>
      <c r="E376" s="198" t="s">
        <v>42</v>
      </c>
      <c r="F376" s="199" t="s">
        <v>566</v>
      </c>
      <c r="G376" s="196"/>
      <c r="H376" s="200">
        <v>0.129</v>
      </c>
      <c r="I376" s="201"/>
      <c r="J376" s="196"/>
      <c r="K376" s="196"/>
      <c r="L376" s="202"/>
      <c r="M376" s="203"/>
      <c r="N376" s="204"/>
      <c r="O376" s="204"/>
      <c r="P376" s="204"/>
      <c r="Q376" s="204"/>
      <c r="R376" s="204"/>
      <c r="S376" s="204"/>
      <c r="T376" s="205"/>
      <c r="AT376" s="206" t="s">
        <v>245</v>
      </c>
      <c r="AU376" s="206" t="s">
        <v>89</v>
      </c>
      <c r="AV376" s="13" t="s">
        <v>89</v>
      </c>
      <c r="AW376" s="13" t="s">
        <v>38</v>
      </c>
      <c r="AX376" s="13" t="s">
        <v>79</v>
      </c>
      <c r="AY376" s="206" t="s">
        <v>235</v>
      </c>
    </row>
    <row r="377" spans="1:65" s="13" customFormat="1" ht="11.25">
      <c r="B377" s="195"/>
      <c r="C377" s="196"/>
      <c r="D377" s="197" t="s">
        <v>245</v>
      </c>
      <c r="E377" s="198" t="s">
        <v>42</v>
      </c>
      <c r="F377" s="199" t="s">
        <v>567</v>
      </c>
      <c r="G377" s="196"/>
      <c r="H377" s="200">
        <v>-0.89200000000000002</v>
      </c>
      <c r="I377" s="201"/>
      <c r="J377" s="196"/>
      <c r="K377" s="196"/>
      <c r="L377" s="202"/>
      <c r="M377" s="203"/>
      <c r="N377" s="204"/>
      <c r="O377" s="204"/>
      <c r="P377" s="204"/>
      <c r="Q377" s="204"/>
      <c r="R377" s="204"/>
      <c r="S377" s="204"/>
      <c r="T377" s="205"/>
      <c r="AT377" s="206" t="s">
        <v>245</v>
      </c>
      <c r="AU377" s="206" t="s">
        <v>89</v>
      </c>
      <c r="AV377" s="13" t="s">
        <v>89</v>
      </c>
      <c r="AW377" s="13" t="s">
        <v>38</v>
      </c>
      <c r="AX377" s="13" t="s">
        <v>79</v>
      </c>
      <c r="AY377" s="206" t="s">
        <v>235</v>
      </c>
    </row>
    <row r="378" spans="1:65" s="15" customFormat="1" ht="11.25">
      <c r="B378" s="218"/>
      <c r="C378" s="219"/>
      <c r="D378" s="197" t="s">
        <v>245</v>
      </c>
      <c r="E378" s="220" t="s">
        <v>42</v>
      </c>
      <c r="F378" s="221" t="s">
        <v>252</v>
      </c>
      <c r="G378" s="219"/>
      <c r="H378" s="222">
        <v>5.476</v>
      </c>
      <c r="I378" s="223"/>
      <c r="J378" s="219"/>
      <c r="K378" s="219"/>
      <c r="L378" s="224"/>
      <c r="M378" s="225"/>
      <c r="N378" s="226"/>
      <c r="O378" s="226"/>
      <c r="P378" s="226"/>
      <c r="Q378" s="226"/>
      <c r="R378" s="226"/>
      <c r="S378" s="226"/>
      <c r="T378" s="227"/>
      <c r="AT378" s="228" t="s">
        <v>245</v>
      </c>
      <c r="AU378" s="228" t="s">
        <v>89</v>
      </c>
      <c r="AV378" s="15" t="s">
        <v>241</v>
      </c>
      <c r="AW378" s="15" t="s">
        <v>38</v>
      </c>
      <c r="AX378" s="15" t="s">
        <v>87</v>
      </c>
      <c r="AY378" s="228" t="s">
        <v>235</v>
      </c>
    </row>
    <row r="379" spans="1:65" s="2" customFormat="1" ht="44.25" customHeight="1">
      <c r="A379" s="36"/>
      <c r="B379" s="37"/>
      <c r="C379" s="177" t="s">
        <v>568</v>
      </c>
      <c r="D379" s="177" t="s">
        <v>237</v>
      </c>
      <c r="E379" s="178" t="s">
        <v>569</v>
      </c>
      <c r="F379" s="179" t="s">
        <v>570</v>
      </c>
      <c r="G379" s="180" t="s">
        <v>106</v>
      </c>
      <c r="H379" s="181">
        <v>2.7770000000000001</v>
      </c>
      <c r="I379" s="182"/>
      <c r="J379" s="183">
        <f>ROUND(I379*H379,2)</f>
        <v>0</v>
      </c>
      <c r="K379" s="179" t="s">
        <v>42</v>
      </c>
      <c r="L379" s="41"/>
      <c r="M379" s="184" t="s">
        <v>42</v>
      </c>
      <c r="N379" s="185" t="s">
        <v>50</v>
      </c>
      <c r="O379" s="66"/>
      <c r="P379" s="186">
        <f>O379*H379</f>
        <v>0</v>
      </c>
      <c r="Q379" s="186">
        <v>0.04</v>
      </c>
      <c r="R379" s="186">
        <f>Q379*H379</f>
        <v>0.11108000000000001</v>
      </c>
      <c r="S379" s="186">
        <v>0</v>
      </c>
      <c r="T379" s="187">
        <f>S379*H379</f>
        <v>0</v>
      </c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R379" s="188" t="s">
        <v>241</v>
      </c>
      <c r="AT379" s="188" t="s">
        <v>237</v>
      </c>
      <c r="AU379" s="188" t="s">
        <v>89</v>
      </c>
      <c r="AY379" s="19" t="s">
        <v>235</v>
      </c>
      <c r="BE379" s="189">
        <f>IF(N379="základní",J379,0)</f>
        <v>0</v>
      </c>
      <c r="BF379" s="189">
        <f>IF(N379="snížená",J379,0)</f>
        <v>0</v>
      </c>
      <c r="BG379" s="189">
        <f>IF(N379="zákl. přenesená",J379,0)</f>
        <v>0</v>
      </c>
      <c r="BH379" s="189">
        <f>IF(N379="sníž. přenesená",J379,0)</f>
        <v>0</v>
      </c>
      <c r="BI379" s="189">
        <f>IF(N379="nulová",J379,0)</f>
        <v>0</v>
      </c>
      <c r="BJ379" s="19" t="s">
        <v>87</v>
      </c>
      <c r="BK379" s="189">
        <f>ROUND(I379*H379,2)</f>
        <v>0</v>
      </c>
      <c r="BL379" s="19" t="s">
        <v>241</v>
      </c>
      <c r="BM379" s="188" t="s">
        <v>571</v>
      </c>
    </row>
    <row r="380" spans="1:65" s="13" customFormat="1" ht="11.25">
      <c r="B380" s="195"/>
      <c r="C380" s="196"/>
      <c r="D380" s="197" t="s">
        <v>245</v>
      </c>
      <c r="E380" s="198" t="s">
        <v>42</v>
      </c>
      <c r="F380" s="199" t="s">
        <v>572</v>
      </c>
      <c r="G380" s="196"/>
      <c r="H380" s="200">
        <v>1.3919999999999999</v>
      </c>
      <c r="I380" s="201"/>
      <c r="J380" s="196"/>
      <c r="K380" s="196"/>
      <c r="L380" s="202"/>
      <c r="M380" s="203"/>
      <c r="N380" s="204"/>
      <c r="O380" s="204"/>
      <c r="P380" s="204"/>
      <c r="Q380" s="204"/>
      <c r="R380" s="204"/>
      <c r="S380" s="204"/>
      <c r="T380" s="205"/>
      <c r="AT380" s="206" t="s">
        <v>245</v>
      </c>
      <c r="AU380" s="206" t="s">
        <v>89</v>
      </c>
      <c r="AV380" s="13" t="s">
        <v>89</v>
      </c>
      <c r="AW380" s="13" t="s">
        <v>38</v>
      </c>
      <c r="AX380" s="13" t="s">
        <v>79</v>
      </c>
      <c r="AY380" s="206" t="s">
        <v>235</v>
      </c>
    </row>
    <row r="381" spans="1:65" s="13" customFormat="1" ht="11.25">
      <c r="B381" s="195"/>
      <c r="C381" s="196"/>
      <c r="D381" s="197" t="s">
        <v>245</v>
      </c>
      <c r="E381" s="198" t="s">
        <v>42</v>
      </c>
      <c r="F381" s="199" t="s">
        <v>573</v>
      </c>
      <c r="G381" s="196"/>
      <c r="H381" s="200">
        <v>1.385</v>
      </c>
      <c r="I381" s="201"/>
      <c r="J381" s="196"/>
      <c r="K381" s="196"/>
      <c r="L381" s="202"/>
      <c r="M381" s="203"/>
      <c r="N381" s="204"/>
      <c r="O381" s="204"/>
      <c r="P381" s="204"/>
      <c r="Q381" s="204"/>
      <c r="R381" s="204"/>
      <c r="S381" s="204"/>
      <c r="T381" s="205"/>
      <c r="AT381" s="206" t="s">
        <v>245</v>
      </c>
      <c r="AU381" s="206" t="s">
        <v>89</v>
      </c>
      <c r="AV381" s="13" t="s">
        <v>89</v>
      </c>
      <c r="AW381" s="13" t="s">
        <v>38</v>
      </c>
      <c r="AX381" s="13" t="s">
        <v>79</v>
      </c>
      <c r="AY381" s="206" t="s">
        <v>235</v>
      </c>
    </row>
    <row r="382" spans="1:65" s="15" customFormat="1" ht="11.25">
      <c r="B382" s="218"/>
      <c r="C382" s="219"/>
      <c r="D382" s="197" t="s">
        <v>245</v>
      </c>
      <c r="E382" s="220" t="s">
        <v>42</v>
      </c>
      <c r="F382" s="221" t="s">
        <v>252</v>
      </c>
      <c r="G382" s="219"/>
      <c r="H382" s="222">
        <v>2.7770000000000001</v>
      </c>
      <c r="I382" s="223"/>
      <c r="J382" s="219"/>
      <c r="K382" s="219"/>
      <c r="L382" s="224"/>
      <c r="M382" s="225"/>
      <c r="N382" s="226"/>
      <c r="O382" s="226"/>
      <c r="P382" s="226"/>
      <c r="Q382" s="226"/>
      <c r="R382" s="226"/>
      <c r="S382" s="226"/>
      <c r="T382" s="227"/>
      <c r="AT382" s="228" t="s">
        <v>245</v>
      </c>
      <c r="AU382" s="228" t="s">
        <v>89</v>
      </c>
      <c r="AV382" s="15" t="s">
        <v>241</v>
      </c>
      <c r="AW382" s="15" t="s">
        <v>38</v>
      </c>
      <c r="AX382" s="15" t="s">
        <v>87</v>
      </c>
      <c r="AY382" s="228" t="s">
        <v>235</v>
      </c>
    </row>
    <row r="383" spans="1:65" s="2" customFormat="1" ht="37.9" customHeight="1">
      <c r="A383" s="36"/>
      <c r="B383" s="37"/>
      <c r="C383" s="177" t="s">
        <v>574</v>
      </c>
      <c r="D383" s="177" t="s">
        <v>237</v>
      </c>
      <c r="E383" s="178" t="s">
        <v>575</v>
      </c>
      <c r="F383" s="179" t="s">
        <v>576</v>
      </c>
      <c r="G383" s="180" t="s">
        <v>194</v>
      </c>
      <c r="H383" s="181">
        <v>0.27600000000000002</v>
      </c>
      <c r="I383" s="182"/>
      <c r="J383" s="183">
        <f>ROUND(I383*H383,2)</f>
        <v>0</v>
      </c>
      <c r="K383" s="179" t="s">
        <v>240</v>
      </c>
      <c r="L383" s="41"/>
      <c r="M383" s="184" t="s">
        <v>42</v>
      </c>
      <c r="N383" s="185" t="s">
        <v>50</v>
      </c>
      <c r="O383" s="66"/>
      <c r="P383" s="186">
        <f>O383*H383</f>
        <v>0</v>
      </c>
      <c r="Q383" s="186">
        <v>2.3010199999999998</v>
      </c>
      <c r="R383" s="186">
        <f>Q383*H383</f>
        <v>0.63508151999999995</v>
      </c>
      <c r="S383" s="186">
        <v>0</v>
      </c>
      <c r="T383" s="187">
        <f>S383*H383</f>
        <v>0</v>
      </c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R383" s="188" t="s">
        <v>241</v>
      </c>
      <c r="AT383" s="188" t="s">
        <v>237</v>
      </c>
      <c r="AU383" s="188" t="s">
        <v>89</v>
      </c>
      <c r="AY383" s="19" t="s">
        <v>235</v>
      </c>
      <c r="BE383" s="189">
        <f>IF(N383="základní",J383,0)</f>
        <v>0</v>
      </c>
      <c r="BF383" s="189">
        <f>IF(N383="snížená",J383,0)</f>
        <v>0</v>
      </c>
      <c r="BG383" s="189">
        <f>IF(N383="zákl. přenesená",J383,0)</f>
        <v>0</v>
      </c>
      <c r="BH383" s="189">
        <f>IF(N383="sníž. přenesená",J383,0)</f>
        <v>0</v>
      </c>
      <c r="BI383" s="189">
        <f>IF(N383="nulová",J383,0)</f>
        <v>0</v>
      </c>
      <c r="BJ383" s="19" t="s">
        <v>87</v>
      </c>
      <c r="BK383" s="189">
        <f>ROUND(I383*H383,2)</f>
        <v>0</v>
      </c>
      <c r="BL383" s="19" t="s">
        <v>241</v>
      </c>
      <c r="BM383" s="188" t="s">
        <v>577</v>
      </c>
    </row>
    <row r="384" spans="1:65" s="2" customFormat="1" ht="11.25">
      <c r="A384" s="36"/>
      <c r="B384" s="37"/>
      <c r="C384" s="38"/>
      <c r="D384" s="190" t="s">
        <v>243</v>
      </c>
      <c r="E384" s="38"/>
      <c r="F384" s="191" t="s">
        <v>578</v>
      </c>
      <c r="G384" s="38"/>
      <c r="H384" s="38"/>
      <c r="I384" s="192"/>
      <c r="J384" s="38"/>
      <c r="K384" s="38"/>
      <c r="L384" s="41"/>
      <c r="M384" s="193"/>
      <c r="N384" s="194"/>
      <c r="O384" s="66"/>
      <c r="P384" s="66"/>
      <c r="Q384" s="66"/>
      <c r="R384" s="66"/>
      <c r="S384" s="66"/>
      <c r="T384" s="67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T384" s="19" t="s">
        <v>243</v>
      </c>
      <c r="AU384" s="19" t="s">
        <v>89</v>
      </c>
    </row>
    <row r="385" spans="1:65" s="16" customFormat="1" ht="11.25">
      <c r="B385" s="229"/>
      <c r="C385" s="230"/>
      <c r="D385" s="197" t="s">
        <v>245</v>
      </c>
      <c r="E385" s="231" t="s">
        <v>42</v>
      </c>
      <c r="F385" s="232" t="s">
        <v>579</v>
      </c>
      <c r="G385" s="230"/>
      <c r="H385" s="231" t="s">
        <v>42</v>
      </c>
      <c r="I385" s="233"/>
      <c r="J385" s="230"/>
      <c r="K385" s="230"/>
      <c r="L385" s="234"/>
      <c r="M385" s="235"/>
      <c r="N385" s="236"/>
      <c r="O385" s="236"/>
      <c r="P385" s="236"/>
      <c r="Q385" s="236"/>
      <c r="R385" s="236"/>
      <c r="S385" s="236"/>
      <c r="T385" s="237"/>
      <c r="AT385" s="238" t="s">
        <v>245</v>
      </c>
      <c r="AU385" s="238" t="s">
        <v>89</v>
      </c>
      <c r="AV385" s="16" t="s">
        <v>87</v>
      </c>
      <c r="AW385" s="16" t="s">
        <v>38</v>
      </c>
      <c r="AX385" s="16" t="s">
        <v>79</v>
      </c>
      <c r="AY385" s="238" t="s">
        <v>235</v>
      </c>
    </row>
    <row r="386" spans="1:65" s="13" customFormat="1" ht="11.25">
      <c r="B386" s="195"/>
      <c r="C386" s="196"/>
      <c r="D386" s="197" t="s">
        <v>245</v>
      </c>
      <c r="E386" s="198" t="s">
        <v>42</v>
      </c>
      <c r="F386" s="199" t="s">
        <v>580</v>
      </c>
      <c r="G386" s="196"/>
      <c r="H386" s="200">
        <v>0.16900000000000001</v>
      </c>
      <c r="I386" s="201"/>
      <c r="J386" s="196"/>
      <c r="K386" s="196"/>
      <c r="L386" s="202"/>
      <c r="M386" s="203"/>
      <c r="N386" s="204"/>
      <c r="O386" s="204"/>
      <c r="P386" s="204"/>
      <c r="Q386" s="204"/>
      <c r="R386" s="204"/>
      <c r="S386" s="204"/>
      <c r="T386" s="205"/>
      <c r="AT386" s="206" t="s">
        <v>245</v>
      </c>
      <c r="AU386" s="206" t="s">
        <v>89</v>
      </c>
      <c r="AV386" s="13" t="s">
        <v>89</v>
      </c>
      <c r="AW386" s="13" t="s">
        <v>38</v>
      </c>
      <c r="AX386" s="13" t="s">
        <v>79</v>
      </c>
      <c r="AY386" s="206" t="s">
        <v>235</v>
      </c>
    </row>
    <row r="387" spans="1:65" s="16" customFormat="1" ht="22.5">
      <c r="B387" s="229"/>
      <c r="C387" s="230"/>
      <c r="D387" s="197" t="s">
        <v>245</v>
      </c>
      <c r="E387" s="231" t="s">
        <v>42</v>
      </c>
      <c r="F387" s="232" t="s">
        <v>581</v>
      </c>
      <c r="G387" s="230"/>
      <c r="H387" s="231" t="s">
        <v>42</v>
      </c>
      <c r="I387" s="233"/>
      <c r="J387" s="230"/>
      <c r="K387" s="230"/>
      <c r="L387" s="234"/>
      <c r="M387" s="235"/>
      <c r="N387" s="236"/>
      <c r="O387" s="236"/>
      <c r="P387" s="236"/>
      <c r="Q387" s="236"/>
      <c r="R387" s="236"/>
      <c r="S387" s="236"/>
      <c r="T387" s="237"/>
      <c r="AT387" s="238" t="s">
        <v>245</v>
      </c>
      <c r="AU387" s="238" t="s">
        <v>89</v>
      </c>
      <c r="AV387" s="16" t="s">
        <v>87</v>
      </c>
      <c r="AW387" s="16" t="s">
        <v>38</v>
      </c>
      <c r="AX387" s="16" t="s">
        <v>79</v>
      </c>
      <c r="AY387" s="238" t="s">
        <v>235</v>
      </c>
    </row>
    <row r="388" spans="1:65" s="13" customFormat="1" ht="11.25">
      <c r="B388" s="195"/>
      <c r="C388" s="196"/>
      <c r="D388" s="197" t="s">
        <v>245</v>
      </c>
      <c r="E388" s="198" t="s">
        <v>42</v>
      </c>
      <c r="F388" s="199" t="s">
        <v>582</v>
      </c>
      <c r="G388" s="196"/>
      <c r="H388" s="200">
        <v>0.107</v>
      </c>
      <c r="I388" s="201"/>
      <c r="J388" s="196"/>
      <c r="K388" s="196"/>
      <c r="L388" s="202"/>
      <c r="M388" s="203"/>
      <c r="N388" s="204"/>
      <c r="O388" s="204"/>
      <c r="P388" s="204"/>
      <c r="Q388" s="204"/>
      <c r="R388" s="204"/>
      <c r="S388" s="204"/>
      <c r="T388" s="205"/>
      <c r="AT388" s="206" t="s">
        <v>245</v>
      </c>
      <c r="AU388" s="206" t="s">
        <v>89</v>
      </c>
      <c r="AV388" s="13" t="s">
        <v>89</v>
      </c>
      <c r="AW388" s="13" t="s">
        <v>38</v>
      </c>
      <c r="AX388" s="13" t="s">
        <v>79</v>
      </c>
      <c r="AY388" s="206" t="s">
        <v>235</v>
      </c>
    </row>
    <row r="389" spans="1:65" s="15" customFormat="1" ht="11.25">
      <c r="B389" s="218"/>
      <c r="C389" s="219"/>
      <c r="D389" s="197" t="s">
        <v>245</v>
      </c>
      <c r="E389" s="220" t="s">
        <v>42</v>
      </c>
      <c r="F389" s="221" t="s">
        <v>252</v>
      </c>
      <c r="G389" s="219"/>
      <c r="H389" s="222">
        <v>0.27600000000000002</v>
      </c>
      <c r="I389" s="223"/>
      <c r="J389" s="219"/>
      <c r="K389" s="219"/>
      <c r="L389" s="224"/>
      <c r="M389" s="225"/>
      <c r="N389" s="226"/>
      <c r="O389" s="226"/>
      <c r="P389" s="226"/>
      <c r="Q389" s="226"/>
      <c r="R389" s="226"/>
      <c r="S389" s="226"/>
      <c r="T389" s="227"/>
      <c r="AT389" s="228" t="s">
        <v>245</v>
      </c>
      <c r="AU389" s="228" t="s">
        <v>89</v>
      </c>
      <c r="AV389" s="15" t="s">
        <v>241</v>
      </c>
      <c r="AW389" s="15" t="s">
        <v>38</v>
      </c>
      <c r="AX389" s="15" t="s">
        <v>87</v>
      </c>
      <c r="AY389" s="228" t="s">
        <v>235</v>
      </c>
    </row>
    <row r="390" spans="1:65" s="2" customFormat="1" ht="44.25" customHeight="1">
      <c r="A390" s="36"/>
      <c r="B390" s="37"/>
      <c r="C390" s="177" t="s">
        <v>583</v>
      </c>
      <c r="D390" s="177" t="s">
        <v>237</v>
      </c>
      <c r="E390" s="178" t="s">
        <v>584</v>
      </c>
      <c r="F390" s="179" t="s">
        <v>585</v>
      </c>
      <c r="G390" s="180" t="s">
        <v>194</v>
      </c>
      <c r="H390" s="181">
        <v>0.16900000000000001</v>
      </c>
      <c r="I390" s="182"/>
      <c r="J390" s="183">
        <f>ROUND(I390*H390,2)</f>
        <v>0</v>
      </c>
      <c r="K390" s="179" t="s">
        <v>240</v>
      </c>
      <c r="L390" s="41"/>
      <c r="M390" s="184" t="s">
        <v>42</v>
      </c>
      <c r="N390" s="185" t="s">
        <v>50</v>
      </c>
      <c r="O390" s="66"/>
      <c r="P390" s="186">
        <f>O390*H390</f>
        <v>0</v>
      </c>
      <c r="Q390" s="186">
        <v>0</v>
      </c>
      <c r="R390" s="186">
        <f>Q390*H390</f>
        <v>0</v>
      </c>
      <c r="S390" s="186">
        <v>0</v>
      </c>
      <c r="T390" s="187">
        <f>S390*H390</f>
        <v>0</v>
      </c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R390" s="188" t="s">
        <v>241</v>
      </c>
      <c r="AT390" s="188" t="s">
        <v>237</v>
      </c>
      <c r="AU390" s="188" t="s">
        <v>89</v>
      </c>
      <c r="AY390" s="19" t="s">
        <v>235</v>
      </c>
      <c r="BE390" s="189">
        <f>IF(N390="základní",J390,0)</f>
        <v>0</v>
      </c>
      <c r="BF390" s="189">
        <f>IF(N390="snížená",J390,0)</f>
        <v>0</v>
      </c>
      <c r="BG390" s="189">
        <f>IF(N390="zákl. přenesená",J390,0)</f>
        <v>0</v>
      </c>
      <c r="BH390" s="189">
        <f>IF(N390="sníž. přenesená",J390,0)</f>
        <v>0</v>
      </c>
      <c r="BI390" s="189">
        <f>IF(N390="nulová",J390,0)</f>
        <v>0</v>
      </c>
      <c r="BJ390" s="19" t="s">
        <v>87</v>
      </c>
      <c r="BK390" s="189">
        <f>ROUND(I390*H390,2)</f>
        <v>0</v>
      </c>
      <c r="BL390" s="19" t="s">
        <v>241</v>
      </c>
      <c r="BM390" s="188" t="s">
        <v>586</v>
      </c>
    </row>
    <row r="391" spans="1:65" s="2" customFormat="1" ht="11.25">
      <c r="A391" s="36"/>
      <c r="B391" s="37"/>
      <c r="C391" s="38"/>
      <c r="D391" s="190" t="s">
        <v>243</v>
      </c>
      <c r="E391" s="38"/>
      <c r="F391" s="191" t="s">
        <v>587</v>
      </c>
      <c r="G391" s="38"/>
      <c r="H391" s="38"/>
      <c r="I391" s="192"/>
      <c r="J391" s="38"/>
      <c r="K391" s="38"/>
      <c r="L391" s="41"/>
      <c r="M391" s="193"/>
      <c r="N391" s="194"/>
      <c r="O391" s="66"/>
      <c r="P391" s="66"/>
      <c r="Q391" s="66"/>
      <c r="R391" s="66"/>
      <c r="S391" s="66"/>
      <c r="T391" s="67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T391" s="19" t="s">
        <v>243</v>
      </c>
      <c r="AU391" s="19" t="s">
        <v>89</v>
      </c>
    </row>
    <row r="392" spans="1:65" s="13" customFormat="1" ht="11.25">
      <c r="B392" s="195"/>
      <c r="C392" s="196"/>
      <c r="D392" s="197" t="s">
        <v>245</v>
      </c>
      <c r="E392" s="198" t="s">
        <v>42</v>
      </c>
      <c r="F392" s="199" t="s">
        <v>580</v>
      </c>
      <c r="G392" s="196"/>
      <c r="H392" s="200">
        <v>0.16900000000000001</v>
      </c>
      <c r="I392" s="201"/>
      <c r="J392" s="196"/>
      <c r="K392" s="196"/>
      <c r="L392" s="202"/>
      <c r="M392" s="203"/>
      <c r="N392" s="204"/>
      <c r="O392" s="204"/>
      <c r="P392" s="204"/>
      <c r="Q392" s="204"/>
      <c r="R392" s="204"/>
      <c r="S392" s="204"/>
      <c r="T392" s="205"/>
      <c r="AT392" s="206" t="s">
        <v>245</v>
      </c>
      <c r="AU392" s="206" t="s">
        <v>89</v>
      </c>
      <c r="AV392" s="13" t="s">
        <v>89</v>
      </c>
      <c r="AW392" s="13" t="s">
        <v>38</v>
      </c>
      <c r="AX392" s="13" t="s">
        <v>87</v>
      </c>
      <c r="AY392" s="206" t="s">
        <v>235</v>
      </c>
    </row>
    <row r="393" spans="1:65" s="2" customFormat="1" ht="21.75" customHeight="1">
      <c r="A393" s="36"/>
      <c r="B393" s="37"/>
      <c r="C393" s="177" t="s">
        <v>588</v>
      </c>
      <c r="D393" s="177" t="s">
        <v>237</v>
      </c>
      <c r="E393" s="178" t="s">
        <v>589</v>
      </c>
      <c r="F393" s="179" t="s">
        <v>590</v>
      </c>
      <c r="G393" s="180" t="s">
        <v>160</v>
      </c>
      <c r="H393" s="181">
        <v>1.4E-2</v>
      </c>
      <c r="I393" s="182"/>
      <c r="J393" s="183">
        <f>ROUND(I393*H393,2)</f>
        <v>0</v>
      </c>
      <c r="K393" s="179" t="s">
        <v>240</v>
      </c>
      <c r="L393" s="41"/>
      <c r="M393" s="184" t="s">
        <v>42</v>
      </c>
      <c r="N393" s="185" t="s">
        <v>50</v>
      </c>
      <c r="O393" s="66"/>
      <c r="P393" s="186">
        <f>O393*H393</f>
        <v>0</v>
      </c>
      <c r="Q393" s="186">
        <v>1.06277</v>
      </c>
      <c r="R393" s="186">
        <f>Q393*H393</f>
        <v>1.4878779999999999E-2</v>
      </c>
      <c r="S393" s="186">
        <v>0</v>
      </c>
      <c r="T393" s="187">
        <f>S393*H393</f>
        <v>0</v>
      </c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R393" s="188" t="s">
        <v>241</v>
      </c>
      <c r="AT393" s="188" t="s">
        <v>237</v>
      </c>
      <c r="AU393" s="188" t="s">
        <v>89</v>
      </c>
      <c r="AY393" s="19" t="s">
        <v>235</v>
      </c>
      <c r="BE393" s="189">
        <f>IF(N393="základní",J393,0)</f>
        <v>0</v>
      </c>
      <c r="BF393" s="189">
        <f>IF(N393="snížená",J393,0)</f>
        <v>0</v>
      </c>
      <c r="BG393" s="189">
        <f>IF(N393="zákl. přenesená",J393,0)</f>
        <v>0</v>
      </c>
      <c r="BH393" s="189">
        <f>IF(N393="sníž. přenesená",J393,0)</f>
        <v>0</v>
      </c>
      <c r="BI393" s="189">
        <f>IF(N393="nulová",J393,0)</f>
        <v>0</v>
      </c>
      <c r="BJ393" s="19" t="s">
        <v>87</v>
      </c>
      <c r="BK393" s="189">
        <f>ROUND(I393*H393,2)</f>
        <v>0</v>
      </c>
      <c r="BL393" s="19" t="s">
        <v>241</v>
      </c>
      <c r="BM393" s="188" t="s">
        <v>591</v>
      </c>
    </row>
    <row r="394" spans="1:65" s="2" customFormat="1" ht="11.25">
      <c r="A394" s="36"/>
      <c r="B394" s="37"/>
      <c r="C394" s="38"/>
      <c r="D394" s="190" t="s">
        <v>243</v>
      </c>
      <c r="E394" s="38"/>
      <c r="F394" s="191" t="s">
        <v>592</v>
      </c>
      <c r="G394" s="38"/>
      <c r="H394" s="38"/>
      <c r="I394" s="192"/>
      <c r="J394" s="38"/>
      <c r="K394" s="38"/>
      <c r="L394" s="41"/>
      <c r="M394" s="193"/>
      <c r="N394" s="194"/>
      <c r="O394" s="66"/>
      <c r="P394" s="66"/>
      <c r="Q394" s="66"/>
      <c r="R394" s="66"/>
      <c r="S394" s="66"/>
      <c r="T394" s="67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T394" s="19" t="s">
        <v>243</v>
      </c>
      <c r="AU394" s="19" t="s">
        <v>89</v>
      </c>
    </row>
    <row r="395" spans="1:65" s="16" customFormat="1" ht="11.25">
      <c r="B395" s="229"/>
      <c r="C395" s="230"/>
      <c r="D395" s="197" t="s">
        <v>245</v>
      </c>
      <c r="E395" s="231" t="s">
        <v>42</v>
      </c>
      <c r="F395" s="232" t="s">
        <v>593</v>
      </c>
      <c r="G395" s="230"/>
      <c r="H395" s="231" t="s">
        <v>42</v>
      </c>
      <c r="I395" s="233"/>
      <c r="J395" s="230"/>
      <c r="K395" s="230"/>
      <c r="L395" s="234"/>
      <c r="M395" s="235"/>
      <c r="N395" s="236"/>
      <c r="O395" s="236"/>
      <c r="P395" s="236"/>
      <c r="Q395" s="236"/>
      <c r="R395" s="236"/>
      <c r="S395" s="236"/>
      <c r="T395" s="237"/>
      <c r="AT395" s="238" t="s">
        <v>245</v>
      </c>
      <c r="AU395" s="238" t="s">
        <v>89</v>
      </c>
      <c r="AV395" s="16" t="s">
        <v>87</v>
      </c>
      <c r="AW395" s="16" t="s">
        <v>38</v>
      </c>
      <c r="AX395" s="16" t="s">
        <v>79</v>
      </c>
      <c r="AY395" s="238" t="s">
        <v>235</v>
      </c>
    </row>
    <row r="396" spans="1:65" s="13" customFormat="1" ht="11.25">
      <c r="B396" s="195"/>
      <c r="C396" s="196"/>
      <c r="D396" s="197" t="s">
        <v>245</v>
      </c>
      <c r="E396" s="198" t="s">
        <v>42</v>
      </c>
      <c r="F396" s="199" t="s">
        <v>594</v>
      </c>
      <c r="G396" s="196"/>
      <c r="H396" s="200">
        <v>1.4E-2</v>
      </c>
      <c r="I396" s="201"/>
      <c r="J396" s="196"/>
      <c r="K396" s="196"/>
      <c r="L396" s="202"/>
      <c r="M396" s="203"/>
      <c r="N396" s="204"/>
      <c r="O396" s="204"/>
      <c r="P396" s="204"/>
      <c r="Q396" s="204"/>
      <c r="R396" s="204"/>
      <c r="S396" s="204"/>
      <c r="T396" s="205"/>
      <c r="AT396" s="206" t="s">
        <v>245</v>
      </c>
      <c r="AU396" s="206" t="s">
        <v>89</v>
      </c>
      <c r="AV396" s="13" t="s">
        <v>89</v>
      </c>
      <c r="AW396" s="13" t="s">
        <v>38</v>
      </c>
      <c r="AX396" s="13" t="s">
        <v>87</v>
      </c>
      <c r="AY396" s="206" t="s">
        <v>235</v>
      </c>
    </row>
    <row r="397" spans="1:65" s="2" customFormat="1" ht="33" customHeight="1">
      <c r="A397" s="36"/>
      <c r="B397" s="37"/>
      <c r="C397" s="177" t="s">
        <v>595</v>
      </c>
      <c r="D397" s="177" t="s">
        <v>237</v>
      </c>
      <c r="E397" s="178" t="s">
        <v>596</v>
      </c>
      <c r="F397" s="179" t="s">
        <v>597</v>
      </c>
      <c r="G397" s="180" t="s">
        <v>106</v>
      </c>
      <c r="H397" s="181">
        <v>1.3460000000000001</v>
      </c>
      <c r="I397" s="182"/>
      <c r="J397" s="183">
        <f>ROUND(I397*H397,2)</f>
        <v>0</v>
      </c>
      <c r="K397" s="179" t="s">
        <v>240</v>
      </c>
      <c r="L397" s="41"/>
      <c r="M397" s="184" t="s">
        <v>42</v>
      </c>
      <c r="N397" s="185" t="s">
        <v>50</v>
      </c>
      <c r="O397" s="66"/>
      <c r="P397" s="186">
        <f>O397*H397</f>
        <v>0</v>
      </c>
      <c r="Q397" s="186">
        <v>9.8680000000000004E-2</v>
      </c>
      <c r="R397" s="186">
        <f>Q397*H397</f>
        <v>0.13282328000000002</v>
      </c>
      <c r="S397" s="186">
        <v>0</v>
      </c>
      <c r="T397" s="187">
        <f>S397*H397</f>
        <v>0</v>
      </c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R397" s="188" t="s">
        <v>241</v>
      </c>
      <c r="AT397" s="188" t="s">
        <v>237</v>
      </c>
      <c r="AU397" s="188" t="s">
        <v>89</v>
      </c>
      <c r="AY397" s="19" t="s">
        <v>235</v>
      </c>
      <c r="BE397" s="189">
        <f>IF(N397="základní",J397,0)</f>
        <v>0</v>
      </c>
      <c r="BF397" s="189">
        <f>IF(N397="snížená",J397,0)</f>
        <v>0</v>
      </c>
      <c r="BG397" s="189">
        <f>IF(N397="zákl. přenesená",J397,0)</f>
        <v>0</v>
      </c>
      <c r="BH397" s="189">
        <f>IF(N397="sníž. přenesená",J397,0)</f>
        <v>0</v>
      </c>
      <c r="BI397" s="189">
        <f>IF(N397="nulová",J397,0)</f>
        <v>0</v>
      </c>
      <c r="BJ397" s="19" t="s">
        <v>87</v>
      </c>
      <c r="BK397" s="189">
        <f>ROUND(I397*H397,2)</f>
        <v>0</v>
      </c>
      <c r="BL397" s="19" t="s">
        <v>241</v>
      </c>
      <c r="BM397" s="188" t="s">
        <v>598</v>
      </c>
    </row>
    <row r="398" spans="1:65" s="2" customFormat="1" ht="11.25">
      <c r="A398" s="36"/>
      <c r="B398" s="37"/>
      <c r="C398" s="38"/>
      <c r="D398" s="190" t="s">
        <v>243</v>
      </c>
      <c r="E398" s="38"/>
      <c r="F398" s="191" t="s">
        <v>599</v>
      </c>
      <c r="G398" s="38"/>
      <c r="H398" s="38"/>
      <c r="I398" s="192"/>
      <c r="J398" s="38"/>
      <c r="K398" s="38"/>
      <c r="L398" s="41"/>
      <c r="M398" s="193"/>
      <c r="N398" s="194"/>
      <c r="O398" s="66"/>
      <c r="P398" s="66"/>
      <c r="Q398" s="66"/>
      <c r="R398" s="66"/>
      <c r="S398" s="66"/>
      <c r="T398" s="67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T398" s="19" t="s">
        <v>243</v>
      </c>
      <c r="AU398" s="19" t="s">
        <v>89</v>
      </c>
    </row>
    <row r="399" spans="1:65" s="16" customFormat="1" ht="11.25">
      <c r="B399" s="229"/>
      <c r="C399" s="230"/>
      <c r="D399" s="197" t="s">
        <v>245</v>
      </c>
      <c r="E399" s="231" t="s">
        <v>42</v>
      </c>
      <c r="F399" s="232" t="s">
        <v>600</v>
      </c>
      <c r="G399" s="230"/>
      <c r="H399" s="231" t="s">
        <v>42</v>
      </c>
      <c r="I399" s="233"/>
      <c r="J399" s="230"/>
      <c r="K399" s="230"/>
      <c r="L399" s="234"/>
      <c r="M399" s="235"/>
      <c r="N399" s="236"/>
      <c r="O399" s="236"/>
      <c r="P399" s="236"/>
      <c r="Q399" s="236"/>
      <c r="R399" s="236"/>
      <c r="S399" s="236"/>
      <c r="T399" s="237"/>
      <c r="AT399" s="238" t="s">
        <v>245</v>
      </c>
      <c r="AU399" s="238" t="s">
        <v>89</v>
      </c>
      <c r="AV399" s="16" t="s">
        <v>87</v>
      </c>
      <c r="AW399" s="16" t="s">
        <v>38</v>
      </c>
      <c r="AX399" s="16" t="s">
        <v>79</v>
      </c>
      <c r="AY399" s="238" t="s">
        <v>235</v>
      </c>
    </row>
    <row r="400" spans="1:65" s="13" customFormat="1" ht="11.25">
      <c r="B400" s="195"/>
      <c r="C400" s="196"/>
      <c r="D400" s="197" t="s">
        <v>245</v>
      </c>
      <c r="E400" s="198" t="s">
        <v>42</v>
      </c>
      <c r="F400" s="199" t="s">
        <v>601</v>
      </c>
      <c r="G400" s="196"/>
      <c r="H400" s="200">
        <v>0.53900000000000003</v>
      </c>
      <c r="I400" s="201"/>
      <c r="J400" s="196"/>
      <c r="K400" s="196"/>
      <c r="L400" s="202"/>
      <c r="M400" s="203"/>
      <c r="N400" s="204"/>
      <c r="O400" s="204"/>
      <c r="P400" s="204"/>
      <c r="Q400" s="204"/>
      <c r="R400" s="204"/>
      <c r="S400" s="204"/>
      <c r="T400" s="205"/>
      <c r="AT400" s="206" t="s">
        <v>245</v>
      </c>
      <c r="AU400" s="206" t="s">
        <v>89</v>
      </c>
      <c r="AV400" s="13" t="s">
        <v>89</v>
      </c>
      <c r="AW400" s="13" t="s">
        <v>38</v>
      </c>
      <c r="AX400" s="13" t="s">
        <v>79</v>
      </c>
      <c r="AY400" s="206" t="s">
        <v>235</v>
      </c>
    </row>
    <row r="401" spans="1:65" s="13" customFormat="1" ht="11.25">
      <c r="B401" s="195"/>
      <c r="C401" s="196"/>
      <c r="D401" s="197" t="s">
        <v>245</v>
      </c>
      <c r="E401" s="198" t="s">
        <v>42</v>
      </c>
      <c r="F401" s="199" t="s">
        <v>602</v>
      </c>
      <c r="G401" s="196"/>
      <c r="H401" s="200">
        <v>0.68200000000000005</v>
      </c>
      <c r="I401" s="201"/>
      <c r="J401" s="196"/>
      <c r="K401" s="196"/>
      <c r="L401" s="202"/>
      <c r="M401" s="203"/>
      <c r="N401" s="204"/>
      <c r="O401" s="204"/>
      <c r="P401" s="204"/>
      <c r="Q401" s="204"/>
      <c r="R401" s="204"/>
      <c r="S401" s="204"/>
      <c r="T401" s="205"/>
      <c r="AT401" s="206" t="s">
        <v>245</v>
      </c>
      <c r="AU401" s="206" t="s">
        <v>89</v>
      </c>
      <c r="AV401" s="13" t="s">
        <v>89</v>
      </c>
      <c r="AW401" s="13" t="s">
        <v>38</v>
      </c>
      <c r="AX401" s="13" t="s">
        <v>79</v>
      </c>
      <c r="AY401" s="206" t="s">
        <v>235</v>
      </c>
    </row>
    <row r="402" spans="1:65" s="13" customFormat="1" ht="11.25">
      <c r="B402" s="195"/>
      <c r="C402" s="196"/>
      <c r="D402" s="197" t="s">
        <v>245</v>
      </c>
      <c r="E402" s="198" t="s">
        <v>42</v>
      </c>
      <c r="F402" s="199" t="s">
        <v>603</v>
      </c>
      <c r="G402" s="196"/>
      <c r="H402" s="200">
        <v>0.125</v>
      </c>
      <c r="I402" s="201"/>
      <c r="J402" s="196"/>
      <c r="K402" s="196"/>
      <c r="L402" s="202"/>
      <c r="M402" s="203"/>
      <c r="N402" s="204"/>
      <c r="O402" s="204"/>
      <c r="P402" s="204"/>
      <c r="Q402" s="204"/>
      <c r="R402" s="204"/>
      <c r="S402" s="204"/>
      <c r="T402" s="205"/>
      <c r="AT402" s="206" t="s">
        <v>245</v>
      </c>
      <c r="AU402" s="206" t="s">
        <v>89</v>
      </c>
      <c r="AV402" s="13" t="s">
        <v>89</v>
      </c>
      <c r="AW402" s="13" t="s">
        <v>38</v>
      </c>
      <c r="AX402" s="13" t="s">
        <v>79</v>
      </c>
      <c r="AY402" s="206" t="s">
        <v>235</v>
      </c>
    </row>
    <row r="403" spans="1:65" s="15" customFormat="1" ht="11.25">
      <c r="B403" s="218"/>
      <c r="C403" s="219"/>
      <c r="D403" s="197" t="s">
        <v>245</v>
      </c>
      <c r="E403" s="220" t="s">
        <v>42</v>
      </c>
      <c r="F403" s="221" t="s">
        <v>252</v>
      </c>
      <c r="G403" s="219"/>
      <c r="H403" s="222">
        <v>1.3460000000000001</v>
      </c>
      <c r="I403" s="223"/>
      <c r="J403" s="219"/>
      <c r="K403" s="219"/>
      <c r="L403" s="224"/>
      <c r="M403" s="225"/>
      <c r="N403" s="226"/>
      <c r="O403" s="226"/>
      <c r="P403" s="226"/>
      <c r="Q403" s="226"/>
      <c r="R403" s="226"/>
      <c r="S403" s="226"/>
      <c r="T403" s="227"/>
      <c r="AT403" s="228" t="s">
        <v>245</v>
      </c>
      <c r="AU403" s="228" t="s">
        <v>89</v>
      </c>
      <c r="AV403" s="15" t="s">
        <v>241</v>
      </c>
      <c r="AW403" s="15" t="s">
        <v>38</v>
      </c>
      <c r="AX403" s="15" t="s">
        <v>87</v>
      </c>
      <c r="AY403" s="228" t="s">
        <v>235</v>
      </c>
    </row>
    <row r="404" spans="1:65" s="2" customFormat="1" ht="37.9" customHeight="1">
      <c r="A404" s="36"/>
      <c r="B404" s="37"/>
      <c r="C404" s="177" t="s">
        <v>604</v>
      </c>
      <c r="D404" s="177" t="s">
        <v>237</v>
      </c>
      <c r="E404" s="178" t="s">
        <v>605</v>
      </c>
      <c r="F404" s="179" t="s">
        <v>606</v>
      </c>
      <c r="G404" s="180" t="s">
        <v>319</v>
      </c>
      <c r="H404" s="181">
        <v>2</v>
      </c>
      <c r="I404" s="182"/>
      <c r="J404" s="183">
        <f>ROUND(I404*H404,2)</f>
        <v>0</v>
      </c>
      <c r="K404" s="179" t="s">
        <v>240</v>
      </c>
      <c r="L404" s="41"/>
      <c r="M404" s="184" t="s">
        <v>42</v>
      </c>
      <c r="N404" s="185" t="s">
        <v>50</v>
      </c>
      <c r="O404" s="66"/>
      <c r="P404" s="186">
        <f>O404*H404</f>
        <v>0</v>
      </c>
      <c r="Q404" s="186">
        <v>4.8000000000000001E-4</v>
      </c>
      <c r="R404" s="186">
        <f>Q404*H404</f>
        <v>9.6000000000000002E-4</v>
      </c>
      <c r="S404" s="186">
        <v>0</v>
      </c>
      <c r="T404" s="187">
        <f>S404*H404</f>
        <v>0</v>
      </c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R404" s="188" t="s">
        <v>241</v>
      </c>
      <c r="AT404" s="188" t="s">
        <v>237</v>
      </c>
      <c r="AU404" s="188" t="s">
        <v>89</v>
      </c>
      <c r="AY404" s="19" t="s">
        <v>235</v>
      </c>
      <c r="BE404" s="189">
        <f>IF(N404="základní",J404,0)</f>
        <v>0</v>
      </c>
      <c r="BF404" s="189">
        <f>IF(N404="snížená",J404,0)</f>
        <v>0</v>
      </c>
      <c r="BG404" s="189">
        <f>IF(N404="zákl. přenesená",J404,0)</f>
        <v>0</v>
      </c>
      <c r="BH404" s="189">
        <f>IF(N404="sníž. přenesená",J404,0)</f>
        <v>0</v>
      </c>
      <c r="BI404" s="189">
        <f>IF(N404="nulová",J404,0)</f>
        <v>0</v>
      </c>
      <c r="BJ404" s="19" t="s">
        <v>87</v>
      </c>
      <c r="BK404" s="189">
        <f>ROUND(I404*H404,2)</f>
        <v>0</v>
      </c>
      <c r="BL404" s="19" t="s">
        <v>241</v>
      </c>
      <c r="BM404" s="188" t="s">
        <v>607</v>
      </c>
    </row>
    <row r="405" spans="1:65" s="2" customFormat="1" ht="11.25">
      <c r="A405" s="36"/>
      <c r="B405" s="37"/>
      <c r="C405" s="38"/>
      <c r="D405" s="190" t="s">
        <v>243</v>
      </c>
      <c r="E405" s="38"/>
      <c r="F405" s="191" t="s">
        <v>608</v>
      </c>
      <c r="G405" s="38"/>
      <c r="H405" s="38"/>
      <c r="I405" s="192"/>
      <c r="J405" s="38"/>
      <c r="K405" s="38"/>
      <c r="L405" s="41"/>
      <c r="M405" s="193"/>
      <c r="N405" s="194"/>
      <c r="O405" s="66"/>
      <c r="P405" s="66"/>
      <c r="Q405" s="66"/>
      <c r="R405" s="66"/>
      <c r="S405" s="66"/>
      <c r="T405" s="67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T405" s="19" t="s">
        <v>243</v>
      </c>
      <c r="AU405" s="19" t="s">
        <v>89</v>
      </c>
    </row>
    <row r="406" spans="1:65" s="2" customFormat="1" ht="24.2" customHeight="1">
      <c r="A406" s="36"/>
      <c r="B406" s="37"/>
      <c r="C406" s="239" t="s">
        <v>609</v>
      </c>
      <c r="D406" s="239" t="s">
        <v>326</v>
      </c>
      <c r="E406" s="240" t="s">
        <v>610</v>
      </c>
      <c r="F406" s="241" t="s">
        <v>611</v>
      </c>
      <c r="G406" s="242" t="s">
        <v>319</v>
      </c>
      <c r="H406" s="243">
        <v>1</v>
      </c>
      <c r="I406" s="244"/>
      <c r="J406" s="245">
        <f>ROUND(I406*H406,2)</f>
        <v>0</v>
      </c>
      <c r="K406" s="241" t="s">
        <v>42</v>
      </c>
      <c r="L406" s="246"/>
      <c r="M406" s="247" t="s">
        <v>42</v>
      </c>
      <c r="N406" s="248" t="s">
        <v>50</v>
      </c>
      <c r="O406" s="66"/>
      <c r="P406" s="186">
        <f>O406*H406</f>
        <v>0</v>
      </c>
      <c r="Q406" s="186">
        <v>1.553E-2</v>
      </c>
      <c r="R406" s="186">
        <f>Q406*H406</f>
        <v>1.553E-2</v>
      </c>
      <c r="S406" s="186">
        <v>0</v>
      </c>
      <c r="T406" s="187">
        <f>S406*H406</f>
        <v>0</v>
      </c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R406" s="188" t="s">
        <v>294</v>
      </c>
      <c r="AT406" s="188" t="s">
        <v>326</v>
      </c>
      <c r="AU406" s="188" t="s">
        <v>89</v>
      </c>
      <c r="AY406" s="19" t="s">
        <v>235</v>
      </c>
      <c r="BE406" s="189">
        <f>IF(N406="základní",J406,0)</f>
        <v>0</v>
      </c>
      <c r="BF406" s="189">
        <f>IF(N406="snížená",J406,0)</f>
        <v>0</v>
      </c>
      <c r="BG406" s="189">
        <f>IF(N406="zákl. přenesená",J406,0)</f>
        <v>0</v>
      </c>
      <c r="BH406" s="189">
        <f>IF(N406="sníž. přenesená",J406,0)</f>
        <v>0</v>
      </c>
      <c r="BI406" s="189">
        <f>IF(N406="nulová",J406,0)</f>
        <v>0</v>
      </c>
      <c r="BJ406" s="19" t="s">
        <v>87</v>
      </c>
      <c r="BK406" s="189">
        <f>ROUND(I406*H406,2)</f>
        <v>0</v>
      </c>
      <c r="BL406" s="19" t="s">
        <v>241</v>
      </c>
      <c r="BM406" s="188" t="s">
        <v>612</v>
      </c>
    </row>
    <row r="407" spans="1:65" s="2" customFormat="1" ht="24.2" customHeight="1">
      <c r="A407" s="36"/>
      <c r="B407" s="37"/>
      <c r="C407" s="239" t="s">
        <v>613</v>
      </c>
      <c r="D407" s="239" t="s">
        <v>326</v>
      </c>
      <c r="E407" s="240" t="s">
        <v>614</v>
      </c>
      <c r="F407" s="241" t="s">
        <v>615</v>
      </c>
      <c r="G407" s="242" t="s">
        <v>319</v>
      </c>
      <c r="H407" s="243">
        <v>1</v>
      </c>
      <c r="I407" s="244"/>
      <c r="J407" s="245">
        <f>ROUND(I407*H407,2)</f>
        <v>0</v>
      </c>
      <c r="K407" s="241" t="s">
        <v>42</v>
      </c>
      <c r="L407" s="246"/>
      <c r="M407" s="247" t="s">
        <v>42</v>
      </c>
      <c r="N407" s="248" t="s">
        <v>50</v>
      </c>
      <c r="O407" s="66"/>
      <c r="P407" s="186">
        <f>O407*H407</f>
        <v>0</v>
      </c>
      <c r="Q407" s="186">
        <v>1.753E-2</v>
      </c>
      <c r="R407" s="186">
        <f>Q407*H407</f>
        <v>1.753E-2</v>
      </c>
      <c r="S407" s="186">
        <v>0</v>
      </c>
      <c r="T407" s="187">
        <f>S407*H407</f>
        <v>0</v>
      </c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R407" s="188" t="s">
        <v>294</v>
      </c>
      <c r="AT407" s="188" t="s">
        <v>326</v>
      </c>
      <c r="AU407" s="188" t="s">
        <v>89</v>
      </c>
      <c r="AY407" s="19" t="s">
        <v>235</v>
      </c>
      <c r="BE407" s="189">
        <f>IF(N407="základní",J407,0)</f>
        <v>0</v>
      </c>
      <c r="BF407" s="189">
        <f>IF(N407="snížená",J407,0)</f>
        <v>0</v>
      </c>
      <c r="BG407" s="189">
        <f>IF(N407="zákl. přenesená",J407,0)</f>
        <v>0</v>
      </c>
      <c r="BH407" s="189">
        <f>IF(N407="sníž. přenesená",J407,0)</f>
        <v>0</v>
      </c>
      <c r="BI407" s="189">
        <f>IF(N407="nulová",J407,0)</f>
        <v>0</v>
      </c>
      <c r="BJ407" s="19" t="s">
        <v>87</v>
      </c>
      <c r="BK407" s="189">
        <f>ROUND(I407*H407,2)</f>
        <v>0</v>
      </c>
      <c r="BL407" s="19" t="s">
        <v>241</v>
      </c>
      <c r="BM407" s="188" t="s">
        <v>616</v>
      </c>
    </row>
    <row r="408" spans="1:65" s="12" customFormat="1" ht="22.9" customHeight="1">
      <c r="B408" s="161"/>
      <c r="C408" s="162"/>
      <c r="D408" s="163" t="s">
        <v>78</v>
      </c>
      <c r="E408" s="175" t="s">
        <v>302</v>
      </c>
      <c r="F408" s="175" t="s">
        <v>617</v>
      </c>
      <c r="G408" s="162"/>
      <c r="H408" s="162"/>
      <c r="I408" s="165"/>
      <c r="J408" s="176">
        <f>BK408</f>
        <v>0</v>
      </c>
      <c r="K408" s="162"/>
      <c r="L408" s="167"/>
      <c r="M408" s="168"/>
      <c r="N408" s="169"/>
      <c r="O408" s="169"/>
      <c r="P408" s="170">
        <f>SUM(P409:P546)</f>
        <v>0</v>
      </c>
      <c r="Q408" s="169"/>
      <c r="R408" s="170">
        <f>SUM(R409:R546)</f>
        <v>2.4812149999999998E-2</v>
      </c>
      <c r="S408" s="169"/>
      <c r="T408" s="171">
        <f>SUM(T409:T546)</f>
        <v>21.809860999999998</v>
      </c>
      <c r="AR408" s="172" t="s">
        <v>87</v>
      </c>
      <c r="AT408" s="173" t="s">
        <v>78</v>
      </c>
      <c r="AU408" s="173" t="s">
        <v>87</v>
      </c>
      <c r="AY408" s="172" t="s">
        <v>235</v>
      </c>
      <c r="BK408" s="174">
        <f>SUM(BK409:BK546)</f>
        <v>0</v>
      </c>
    </row>
    <row r="409" spans="1:65" s="2" customFormat="1" ht="37.9" customHeight="1">
      <c r="A409" s="36"/>
      <c r="B409" s="37"/>
      <c r="C409" s="177" t="s">
        <v>618</v>
      </c>
      <c r="D409" s="177" t="s">
        <v>237</v>
      </c>
      <c r="E409" s="178" t="s">
        <v>619</v>
      </c>
      <c r="F409" s="179" t="s">
        <v>620</v>
      </c>
      <c r="G409" s="180" t="s">
        <v>106</v>
      </c>
      <c r="H409" s="181">
        <v>8.6430000000000007</v>
      </c>
      <c r="I409" s="182"/>
      <c r="J409" s="183">
        <f>ROUND(I409*H409,2)</f>
        <v>0</v>
      </c>
      <c r="K409" s="179" t="s">
        <v>240</v>
      </c>
      <c r="L409" s="41"/>
      <c r="M409" s="184" t="s">
        <v>42</v>
      </c>
      <c r="N409" s="185" t="s">
        <v>50</v>
      </c>
      <c r="O409" s="66"/>
      <c r="P409" s="186">
        <f>O409*H409</f>
        <v>0</v>
      </c>
      <c r="Q409" s="186">
        <v>1.2999999999999999E-4</v>
      </c>
      <c r="R409" s="186">
        <f>Q409*H409</f>
        <v>1.12359E-3</v>
      </c>
      <c r="S409" s="186">
        <v>0</v>
      </c>
      <c r="T409" s="187">
        <f>S409*H409</f>
        <v>0</v>
      </c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R409" s="188" t="s">
        <v>241</v>
      </c>
      <c r="AT409" s="188" t="s">
        <v>237</v>
      </c>
      <c r="AU409" s="188" t="s">
        <v>89</v>
      </c>
      <c r="AY409" s="19" t="s">
        <v>235</v>
      </c>
      <c r="BE409" s="189">
        <f>IF(N409="základní",J409,0)</f>
        <v>0</v>
      </c>
      <c r="BF409" s="189">
        <f>IF(N409="snížená",J409,0)</f>
        <v>0</v>
      </c>
      <c r="BG409" s="189">
        <f>IF(N409="zákl. přenesená",J409,0)</f>
        <v>0</v>
      </c>
      <c r="BH409" s="189">
        <f>IF(N409="sníž. přenesená",J409,0)</f>
        <v>0</v>
      </c>
      <c r="BI409" s="189">
        <f>IF(N409="nulová",J409,0)</f>
        <v>0</v>
      </c>
      <c r="BJ409" s="19" t="s">
        <v>87</v>
      </c>
      <c r="BK409" s="189">
        <f>ROUND(I409*H409,2)</f>
        <v>0</v>
      </c>
      <c r="BL409" s="19" t="s">
        <v>241</v>
      </c>
      <c r="BM409" s="188" t="s">
        <v>621</v>
      </c>
    </row>
    <row r="410" spans="1:65" s="2" customFormat="1" ht="11.25">
      <c r="A410" s="36"/>
      <c r="B410" s="37"/>
      <c r="C410" s="38"/>
      <c r="D410" s="190" t="s">
        <v>243</v>
      </c>
      <c r="E410" s="38"/>
      <c r="F410" s="191" t="s">
        <v>622</v>
      </c>
      <c r="G410" s="38"/>
      <c r="H410" s="38"/>
      <c r="I410" s="192"/>
      <c r="J410" s="38"/>
      <c r="K410" s="38"/>
      <c r="L410" s="41"/>
      <c r="M410" s="193"/>
      <c r="N410" s="194"/>
      <c r="O410" s="66"/>
      <c r="P410" s="66"/>
      <c r="Q410" s="66"/>
      <c r="R410" s="66"/>
      <c r="S410" s="66"/>
      <c r="T410" s="67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T410" s="19" t="s">
        <v>243</v>
      </c>
      <c r="AU410" s="19" t="s">
        <v>89</v>
      </c>
    </row>
    <row r="411" spans="1:65" s="16" customFormat="1" ht="11.25">
      <c r="B411" s="229"/>
      <c r="C411" s="230"/>
      <c r="D411" s="197" t="s">
        <v>245</v>
      </c>
      <c r="E411" s="231" t="s">
        <v>42</v>
      </c>
      <c r="F411" s="232" t="s">
        <v>623</v>
      </c>
      <c r="G411" s="230"/>
      <c r="H411" s="231" t="s">
        <v>42</v>
      </c>
      <c r="I411" s="233"/>
      <c r="J411" s="230"/>
      <c r="K411" s="230"/>
      <c r="L411" s="234"/>
      <c r="M411" s="235"/>
      <c r="N411" s="236"/>
      <c r="O411" s="236"/>
      <c r="P411" s="236"/>
      <c r="Q411" s="236"/>
      <c r="R411" s="236"/>
      <c r="S411" s="236"/>
      <c r="T411" s="237"/>
      <c r="AT411" s="238" t="s">
        <v>245</v>
      </c>
      <c r="AU411" s="238" t="s">
        <v>89</v>
      </c>
      <c r="AV411" s="16" t="s">
        <v>87</v>
      </c>
      <c r="AW411" s="16" t="s">
        <v>38</v>
      </c>
      <c r="AX411" s="16" t="s">
        <v>79</v>
      </c>
      <c r="AY411" s="238" t="s">
        <v>235</v>
      </c>
    </row>
    <row r="412" spans="1:65" s="13" customFormat="1" ht="11.25">
      <c r="B412" s="195"/>
      <c r="C412" s="196"/>
      <c r="D412" s="197" t="s">
        <v>245</v>
      </c>
      <c r="E412" s="198" t="s">
        <v>42</v>
      </c>
      <c r="F412" s="199" t="s">
        <v>186</v>
      </c>
      <c r="G412" s="196"/>
      <c r="H412" s="200">
        <v>8.6430000000000007</v>
      </c>
      <c r="I412" s="201"/>
      <c r="J412" s="196"/>
      <c r="K412" s="196"/>
      <c r="L412" s="202"/>
      <c r="M412" s="203"/>
      <c r="N412" s="204"/>
      <c r="O412" s="204"/>
      <c r="P412" s="204"/>
      <c r="Q412" s="204"/>
      <c r="R412" s="204"/>
      <c r="S412" s="204"/>
      <c r="T412" s="205"/>
      <c r="AT412" s="206" t="s">
        <v>245</v>
      </c>
      <c r="AU412" s="206" t="s">
        <v>89</v>
      </c>
      <c r="AV412" s="13" t="s">
        <v>89</v>
      </c>
      <c r="AW412" s="13" t="s">
        <v>38</v>
      </c>
      <c r="AX412" s="13" t="s">
        <v>87</v>
      </c>
      <c r="AY412" s="206" t="s">
        <v>235</v>
      </c>
    </row>
    <row r="413" spans="1:65" s="2" customFormat="1" ht="37.9" customHeight="1">
      <c r="A413" s="36"/>
      <c r="B413" s="37"/>
      <c r="C413" s="177" t="s">
        <v>624</v>
      </c>
      <c r="D413" s="177" t="s">
        <v>237</v>
      </c>
      <c r="E413" s="178" t="s">
        <v>625</v>
      </c>
      <c r="F413" s="179" t="s">
        <v>626</v>
      </c>
      <c r="G413" s="180" t="s">
        <v>106</v>
      </c>
      <c r="H413" s="181">
        <v>66.134</v>
      </c>
      <c r="I413" s="182"/>
      <c r="J413" s="183">
        <f>ROUND(I413*H413,2)</f>
        <v>0</v>
      </c>
      <c r="K413" s="179" t="s">
        <v>240</v>
      </c>
      <c r="L413" s="41"/>
      <c r="M413" s="184" t="s">
        <v>42</v>
      </c>
      <c r="N413" s="185" t="s">
        <v>50</v>
      </c>
      <c r="O413" s="66"/>
      <c r="P413" s="186">
        <f>O413*H413</f>
        <v>0</v>
      </c>
      <c r="Q413" s="186">
        <v>4.0000000000000003E-5</v>
      </c>
      <c r="R413" s="186">
        <f>Q413*H413</f>
        <v>2.6453600000000002E-3</v>
      </c>
      <c r="S413" s="186">
        <v>0</v>
      </c>
      <c r="T413" s="187">
        <f>S413*H413</f>
        <v>0</v>
      </c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R413" s="188" t="s">
        <v>241</v>
      </c>
      <c r="AT413" s="188" t="s">
        <v>237</v>
      </c>
      <c r="AU413" s="188" t="s">
        <v>89</v>
      </c>
      <c r="AY413" s="19" t="s">
        <v>235</v>
      </c>
      <c r="BE413" s="189">
        <f>IF(N413="základní",J413,0)</f>
        <v>0</v>
      </c>
      <c r="BF413" s="189">
        <f>IF(N413="snížená",J413,0)</f>
        <v>0</v>
      </c>
      <c r="BG413" s="189">
        <f>IF(N413="zákl. přenesená",J413,0)</f>
        <v>0</v>
      </c>
      <c r="BH413" s="189">
        <f>IF(N413="sníž. přenesená",J413,0)</f>
        <v>0</v>
      </c>
      <c r="BI413" s="189">
        <f>IF(N413="nulová",J413,0)</f>
        <v>0</v>
      </c>
      <c r="BJ413" s="19" t="s">
        <v>87</v>
      </c>
      <c r="BK413" s="189">
        <f>ROUND(I413*H413,2)</f>
        <v>0</v>
      </c>
      <c r="BL413" s="19" t="s">
        <v>241</v>
      </c>
      <c r="BM413" s="188" t="s">
        <v>627</v>
      </c>
    </row>
    <row r="414" spans="1:65" s="2" customFormat="1" ht="11.25">
      <c r="A414" s="36"/>
      <c r="B414" s="37"/>
      <c r="C414" s="38"/>
      <c r="D414" s="190" t="s">
        <v>243</v>
      </c>
      <c r="E414" s="38"/>
      <c r="F414" s="191" t="s">
        <v>628</v>
      </c>
      <c r="G414" s="38"/>
      <c r="H414" s="38"/>
      <c r="I414" s="192"/>
      <c r="J414" s="38"/>
      <c r="K414" s="38"/>
      <c r="L414" s="41"/>
      <c r="M414" s="193"/>
      <c r="N414" s="194"/>
      <c r="O414" s="66"/>
      <c r="P414" s="66"/>
      <c r="Q414" s="66"/>
      <c r="R414" s="66"/>
      <c r="S414" s="66"/>
      <c r="T414" s="67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T414" s="19" t="s">
        <v>243</v>
      </c>
      <c r="AU414" s="19" t="s">
        <v>89</v>
      </c>
    </row>
    <row r="415" spans="1:65" s="13" customFormat="1" ht="11.25">
      <c r="B415" s="195"/>
      <c r="C415" s="196"/>
      <c r="D415" s="197" t="s">
        <v>245</v>
      </c>
      <c r="E415" s="198" t="s">
        <v>42</v>
      </c>
      <c r="F415" s="199" t="s">
        <v>629</v>
      </c>
      <c r="G415" s="196"/>
      <c r="H415" s="200">
        <v>66.134</v>
      </c>
      <c r="I415" s="201"/>
      <c r="J415" s="196"/>
      <c r="K415" s="196"/>
      <c r="L415" s="202"/>
      <c r="M415" s="203"/>
      <c r="N415" s="204"/>
      <c r="O415" s="204"/>
      <c r="P415" s="204"/>
      <c r="Q415" s="204"/>
      <c r="R415" s="204"/>
      <c r="S415" s="204"/>
      <c r="T415" s="205"/>
      <c r="AT415" s="206" t="s">
        <v>245</v>
      </c>
      <c r="AU415" s="206" t="s">
        <v>89</v>
      </c>
      <c r="AV415" s="13" t="s">
        <v>89</v>
      </c>
      <c r="AW415" s="13" t="s">
        <v>38</v>
      </c>
      <c r="AX415" s="13" t="s">
        <v>87</v>
      </c>
      <c r="AY415" s="206" t="s">
        <v>235</v>
      </c>
    </row>
    <row r="416" spans="1:65" s="2" customFormat="1" ht="24.2" customHeight="1">
      <c r="A416" s="36"/>
      <c r="B416" s="37"/>
      <c r="C416" s="177" t="s">
        <v>630</v>
      </c>
      <c r="D416" s="177" t="s">
        <v>237</v>
      </c>
      <c r="E416" s="178" t="s">
        <v>631</v>
      </c>
      <c r="F416" s="179" t="s">
        <v>632</v>
      </c>
      <c r="G416" s="180" t="s">
        <v>319</v>
      </c>
      <c r="H416" s="181">
        <v>1</v>
      </c>
      <c r="I416" s="182"/>
      <c r="J416" s="183">
        <f>ROUND(I416*H416,2)</f>
        <v>0</v>
      </c>
      <c r="K416" s="179" t="s">
        <v>240</v>
      </c>
      <c r="L416" s="41"/>
      <c r="M416" s="184" t="s">
        <v>42</v>
      </c>
      <c r="N416" s="185" t="s">
        <v>50</v>
      </c>
      <c r="O416" s="66"/>
      <c r="P416" s="186">
        <f>O416*H416</f>
        <v>0</v>
      </c>
      <c r="Q416" s="186">
        <v>1.8000000000000001E-4</v>
      </c>
      <c r="R416" s="186">
        <f>Q416*H416</f>
        <v>1.8000000000000001E-4</v>
      </c>
      <c r="S416" s="186">
        <v>0</v>
      </c>
      <c r="T416" s="187">
        <f>S416*H416</f>
        <v>0</v>
      </c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R416" s="188" t="s">
        <v>241</v>
      </c>
      <c r="AT416" s="188" t="s">
        <v>237</v>
      </c>
      <c r="AU416" s="188" t="s">
        <v>89</v>
      </c>
      <c r="AY416" s="19" t="s">
        <v>235</v>
      </c>
      <c r="BE416" s="189">
        <f>IF(N416="základní",J416,0)</f>
        <v>0</v>
      </c>
      <c r="BF416" s="189">
        <f>IF(N416="snížená",J416,0)</f>
        <v>0</v>
      </c>
      <c r="BG416" s="189">
        <f>IF(N416="zákl. přenesená",J416,0)</f>
        <v>0</v>
      </c>
      <c r="BH416" s="189">
        <f>IF(N416="sníž. přenesená",J416,0)</f>
        <v>0</v>
      </c>
      <c r="BI416" s="189">
        <f>IF(N416="nulová",J416,0)</f>
        <v>0</v>
      </c>
      <c r="BJ416" s="19" t="s">
        <v>87</v>
      </c>
      <c r="BK416" s="189">
        <f>ROUND(I416*H416,2)</f>
        <v>0</v>
      </c>
      <c r="BL416" s="19" t="s">
        <v>241</v>
      </c>
      <c r="BM416" s="188" t="s">
        <v>633</v>
      </c>
    </row>
    <row r="417" spans="1:65" s="2" customFormat="1" ht="11.25">
      <c r="A417" s="36"/>
      <c r="B417" s="37"/>
      <c r="C417" s="38"/>
      <c r="D417" s="190" t="s">
        <v>243</v>
      </c>
      <c r="E417" s="38"/>
      <c r="F417" s="191" t="s">
        <v>634</v>
      </c>
      <c r="G417" s="38"/>
      <c r="H417" s="38"/>
      <c r="I417" s="192"/>
      <c r="J417" s="38"/>
      <c r="K417" s="38"/>
      <c r="L417" s="41"/>
      <c r="M417" s="193"/>
      <c r="N417" s="194"/>
      <c r="O417" s="66"/>
      <c r="P417" s="66"/>
      <c r="Q417" s="66"/>
      <c r="R417" s="66"/>
      <c r="S417" s="66"/>
      <c r="T417" s="67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T417" s="19" t="s">
        <v>243</v>
      </c>
      <c r="AU417" s="19" t="s">
        <v>89</v>
      </c>
    </row>
    <row r="418" spans="1:65" s="2" customFormat="1" ht="16.5" customHeight="1">
      <c r="A418" s="36"/>
      <c r="B418" s="37"/>
      <c r="C418" s="239" t="s">
        <v>635</v>
      </c>
      <c r="D418" s="239" t="s">
        <v>326</v>
      </c>
      <c r="E418" s="240" t="s">
        <v>636</v>
      </c>
      <c r="F418" s="241" t="s">
        <v>637</v>
      </c>
      <c r="G418" s="242" t="s">
        <v>319</v>
      </c>
      <c r="H418" s="243">
        <v>1</v>
      </c>
      <c r="I418" s="244"/>
      <c r="J418" s="245">
        <f>ROUND(I418*H418,2)</f>
        <v>0</v>
      </c>
      <c r="K418" s="241" t="s">
        <v>240</v>
      </c>
      <c r="L418" s="246"/>
      <c r="M418" s="247" t="s">
        <v>42</v>
      </c>
      <c r="N418" s="248" t="s">
        <v>50</v>
      </c>
      <c r="O418" s="66"/>
      <c r="P418" s="186">
        <f>O418*H418</f>
        <v>0</v>
      </c>
      <c r="Q418" s="186">
        <v>1.2E-2</v>
      </c>
      <c r="R418" s="186">
        <f>Q418*H418</f>
        <v>1.2E-2</v>
      </c>
      <c r="S418" s="186">
        <v>0</v>
      </c>
      <c r="T418" s="187">
        <f>S418*H418</f>
        <v>0</v>
      </c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R418" s="188" t="s">
        <v>294</v>
      </c>
      <c r="AT418" s="188" t="s">
        <v>326</v>
      </c>
      <c r="AU418" s="188" t="s">
        <v>89</v>
      </c>
      <c r="AY418" s="19" t="s">
        <v>235</v>
      </c>
      <c r="BE418" s="189">
        <f>IF(N418="základní",J418,0)</f>
        <v>0</v>
      </c>
      <c r="BF418" s="189">
        <f>IF(N418="snížená",J418,0)</f>
        <v>0</v>
      </c>
      <c r="BG418" s="189">
        <f>IF(N418="zákl. přenesená",J418,0)</f>
        <v>0</v>
      </c>
      <c r="BH418" s="189">
        <f>IF(N418="sníž. přenesená",J418,0)</f>
        <v>0</v>
      </c>
      <c r="BI418" s="189">
        <f>IF(N418="nulová",J418,0)</f>
        <v>0</v>
      </c>
      <c r="BJ418" s="19" t="s">
        <v>87</v>
      </c>
      <c r="BK418" s="189">
        <f>ROUND(I418*H418,2)</f>
        <v>0</v>
      </c>
      <c r="BL418" s="19" t="s">
        <v>241</v>
      </c>
      <c r="BM418" s="188" t="s">
        <v>638</v>
      </c>
    </row>
    <row r="419" spans="1:65" s="2" customFormat="1" ht="37.9" customHeight="1">
      <c r="A419" s="36"/>
      <c r="B419" s="37"/>
      <c r="C419" s="177" t="s">
        <v>639</v>
      </c>
      <c r="D419" s="177" t="s">
        <v>237</v>
      </c>
      <c r="E419" s="178" t="s">
        <v>640</v>
      </c>
      <c r="F419" s="179" t="s">
        <v>641</v>
      </c>
      <c r="G419" s="180" t="s">
        <v>642</v>
      </c>
      <c r="H419" s="181">
        <v>1</v>
      </c>
      <c r="I419" s="182"/>
      <c r="J419" s="183">
        <f>ROUND(I419*H419,2)</f>
        <v>0</v>
      </c>
      <c r="K419" s="179" t="s">
        <v>42</v>
      </c>
      <c r="L419" s="41"/>
      <c r="M419" s="184" t="s">
        <v>42</v>
      </c>
      <c r="N419" s="185" t="s">
        <v>50</v>
      </c>
      <c r="O419" s="66"/>
      <c r="P419" s="186">
        <f>O419*H419</f>
        <v>0</v>
      </c>
      <c r="Q419" s="186">
        <v>0</v>
      </c>
      <c r="R419" s="186">
        <f>Q419*H419</f>
        <v>0</v>
      </c>
      <c r="S419" s="186">
        <v>0</v>
      </c>
      <c r="T419" s="187">
        <f>S419*H419</f>
        <v>0</v>
      </c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R419" s="188" t="s">
        <v>241</v>
      </c>
      <c r="AT419" s="188" t="s">
        <v>237</v>
      </c>
      <c r="AU419" s="188" t="s">
        <v>89</v>
      </c>
      <c r="AY419" s="19" t="s">
        <v>235</v>
      </c>
      <c r="BE419" s="189">
        <f>IF(N419="základní",J419,0)</f>
        <v>0</v>
      </c>
      <c r="BF419" s="189">
        <f>IF(N419="snížená",J419,0)</f>
        <v>0</v>
      </c>
      <c r="BG419" s="189">
        <f>IF(N419="zákl. přenesená",J419,0)</f>
        <v>0</v>
      </c>
      <c r="BH419" s="189">
        <f>IF(N419="sníž. přenesená",J419,0)</f>
        <v>0</v>
      </c>
      <c r="BI419" s="189">
        <f>IF(N419="nulová",J419,0)</f>
        <v>0</v>
      </c>
      <c r="BJ419" s="19" t="s">
        <v>87</v>
      </c>
      <c r="BK419" s="189">
        <f>ROUND(I419*H419,2)</f>
        <v>0</v>
      </c>
      <c r="BL419" s="19" t="s">
        <v>241</v>
      </c>
      <c r="BM419" s="188" t="s">
        <v>643</v>
      </c>
    </row>
    <row r="420" spans="1:65" s="2" customFormat="1" ht="16.5" customHeight="1">
      <c r="A420" s="36"/>
      <c r="B420" s="37"/>
      <c r="C420" s="177" t="s">
        <v>644</v>
      </c>
      <c r="D420" s="177" t="s">
        <v>237</v>
      </c>
      <c r="E420" s="178" t="s">
        <v>645</v>
      </c>
      <c r="F420" s="179" t="s">
        <v>646</v>
      </c>
      <c r="G420" s="180" t="s">
        <v>647</v>
      </c>
      <c r="H420" s="181">
        <v>20</v>
      </c>
      <c r="I420" s="182"/>
      <c r="J420" s="183">
        <f>ROUND(I420*H420,2)</f>
        <v>0</v>
      </c>
      <c r="K420" s="179" t="s">
        <v>42</v>
      </c>
      <c r="L420" s="41"/>
      <c r="M420" s="184" t="s">
        <v>42</v>
      </c>
      <c r="N420" s="185" t="s">
        <v>50</v>
      </c>
      <c r="O420" s="66"/>
      <c r="P420" s="186">
        <f>O420*H420</f>
        <v>0</v>
      </c>
      <c r="Q420" s="186">
        <v>0</v>
      </c>
      <c r="R420" s="186">
        <f>Q420*H420</f>
        <v>0</v>
      </c>
      <c r="S420" s="186">
        <v>0.15</v>
      </c>
      <c r="T420" s="187">
        <f>S420*H420</f>
        <v>3</v>
      </c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R420" s="188" t="s">
        <v>241</v>
      </c>
      <c r="AT420" s="188" t="s">
        <v>237</v>
      </c>
      <c r="AU420" s="188" t="s">
        <v>89</v>
      </c>
      <c r="AY420" s="19" t="s">
        <v>235</v>
      </c>
      <c r="BE420" s="189">
        <f>IF(N420="základní",J420,0)</f>
        <v>0</v>
      </c>
      <c r="BF420" s="189">
        <f>IF(N420="snížená",J420,0)</f>
        <v>0</v>
      </c>
      <c r="BG420" s="189">
        <f>IF(N420="zákl. přenesená",J420,0)</f>
        <v>0</v>
      </c>
      <c r="BH420" s="189">
        <f>IF(N420="sníž. přenesená",J420,0)</f>
        <v>0</v>
      </c>
      <c r="BI420" s="189">
        <f>IF(N420="nulová",J420,0)</f>
        <v>0</v>
      </c>
      <c r="BJ420" s="19" t="s">
        <v>87</v>
      </c>
      <c r="BK420" s="189">
        <f>ROUND(I420*H420,2)</f>
        <v>0</v>
      </c>
      <c r="BL420" s="19" t="s">
        <v>241</v>
      </c>
      <c r="BM420" s="188" t="s">
        <v>648</v>
      </c>
    </row>
    <row r="421" spans="1:65" s="2" customFormat="1" ht="44.25" customHeight="1">
      <c r="A421" s="36"/>
      <c r="B421" s="37"/>
      <c r="C421" s="177" t="s">
        <v>649</v>
      </c>
      <c r="D421" s="177" t="s">
        <v>237</v>
      </c>
      <c r="E421" s="178" t="s">
        <v>650</v>
      </c>
      <c r="F421" s="179" t="s">
        <v>651</v>
      </c>
      <c r="G421" s="180" t="s">
        <v>106</v>
      </c>
      <c r="H421" s="181">
        <v>45.162999999999997</v>
      </c>
      <c r="I421" s="182"/>
      <c r="J421" s="183">
        <f>ROUND(I421*H421,2)</f>
        <v>0</v>
      </c>
      <c r="K421" s="179" t="s">
        <v>240</v>
      </c>
      <c r="L421" s="41"/>
      <c r="M421" s="184" t="s">
        <v>42</v>
      </c>
      <c r="N421" s="185" t="s">
        <v>50</v>
      </c>
      <c r="O421" s="66"/>
      <c r="P421" s="186">
        <f>O421*H421</f>
        <v>0</v>
      </c>
      <c r="Q421" s="186">
        <v>0</v>
      </c>
      <c r="R421" s="186">
        <f>Q421*H421</f>
        <v>0</v>
      </c>
      <c r="S421" s="186">
        <v>0.13100000000000001</v>
      </c>
      <c r="T421" s="187">
        <f>S421*H421</f>
        <v>5.916353</v>
      </c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R421" s="188" t="s">
        <v>241</v>
      </c>
      <c r="AT421" s="188" t="s">
        <v>237</v>
      </c>
      <c r="AU421" s="188" t="s">
        <v>89</v>
      </c>
      <c r="AY421" s="19" t="s">
        <v>235</v>
      </c>
      <c r="BE421" s="189">
        <f>IF(N421="základní",J421,0)</f>
        <v>0</v>
      </c>
      <c r="BF421" s="189">
        <f>IF(N421="snížená",J421,0)</f>
        <v>0</v>
      </c>
      <c r="BG421" s="189">
        <f>IF(N421="zákl. přenesená",J421,0)</f>
        <v>0</v>
      </c>
      <c r="BH421" s="189">
        <f>IF(N421="sníž. přenesená",J421,0)</f>
        <v>0</v>
      </c>
      <c r="BI421" s="189">
        <f>IF(N421="nulová",J421,0)</f>
        <v>0</v>
      </c>
      <c r="BJ421" s="19" t="s">
        <v>87</v>
      </c>
      <c r="BK421" s="189">
        <f>ROUND(I421*H421,2)</f>
        <v>0</v>
      </c>
      <c r="BL421" s="19" t="s">
        <v>241</v>
      </c>
      <c r="BM421" s="188" t="s">
        <v>652</v>
      </c>
    </row>
    <row r="422" spans="1:65" s="2" customFormat="1" ht="11.25">
      <c r="A422" s="36"/>
      <c r="B422" s="37"/>
      <c r="C422" s="38"/>
      <c r="D422" s="190" t="s">
        <v>243</v>
      </c>
      <c r="E422" s="38"/>
      <c r="F422" s="191" t="s">
        <v>653</v>
      </c>
      <c r="G422" s="38"/>
      <c r="H422" s="38"/>
      <c r="I422" s="192"/>
      <c r="J422" s="38"/>
      <c r="K422" s="38"/>
      <c r="L422" s="41"/>
      <c r="M422" s="193"/>
      <c r="N422" s="194"/>
      <c r="O422" s="66"/>
      <c r="P422" s="66"/>
      <c r="Q422" s="66"/>
      <c r="R422" s="66"/>
      <c r="S422" s="66"/>
      <c r="T422" s="67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T422" s="19" t="s">
        <v>243</v>
      </c>
      <c r="AU422" s="19" t="s">
        <v>89</v>
      </c>
    </row>
    <row r="423" spans="1:65" s="13" customFormat="1" ht="11.25">
      <c r="B423" s="195"/>
      <c r="C423" s="196"/>
      <c r="D423" s="197" t="s">
        <v>245</v>
      </c>
      <c r="E423" s="198" t="s">
        <v>42</v>
      </c>
      <c r="F423" s="199" t="s">
        <v>654</v>
      </c>
      <c r="G423" s="196"/>
      <c r="H423" s="200">
        <v>33.512</v>
      </c>
      <c r="I423" s="201"/>
      <c r="J423" s="196"/>
      <c r="K423" s="196"/>
      <c r="L423" s="202"/>
      <c r="M423" s="203"/>
      <c r="N423" s="204"/>
      <c r="O423" s="204"/>
      <c r="P423" s="204"/>
      <c r="Q423" s="204"/>
      <c r="R423" s="204"/>
      <c r="S423" s="204"/>
      <c r="T423" s="205"/>
      <c r="AT423" s="206" t="s">
        <v>245</v>
      </c>
      <c r="AU423" s="206" t="s">
        <v>89</v>
      </c>
      <c r="AV423" s="13" t="s">
        <v>89</v>
      </c>
      <c r="AW423" s="13" t="s">
        <v>38</v>
      </c>
      <c r="AX423" s="13" t="s">
        <v>79</v>
      </c>
      <c r="AY423" s="206" t="s">
        <v>235</v>
      </c>
    </row>
    <row r="424" spans="1:65" s="13" customFormat="1" ht="11.25">
      <c r="B424" s="195"/>
      <c r="C424" s="196"/>
      <c r="D424" s="197" t="s">
        <v>245</v>
      </c>
      <c r="E424" s="198" t="s">
        <v>42</v>
      </c>
      <c r="F424" s="199" t="s">
        <v>655</v>
      </c>
      <c r="G424" s="196"/>
      <c r="H424" s="200">
        <v>-4.7279999999999998</v>
      </c>
      <c r="I424" s="201"/>
      <c r="J424" s="196"/>
      <c r="K424" s="196"/>
      <c r="L424" s="202"/>
      <c r="M424" s="203"/>
      <c r="N424" s="204"/>
      <c r="O424" s="204"/>
      <c r="P424" s="204"/>
      <c r="Q424" s="204"/>
      <c r="R424" s="204"/>
      <c r="S424" s="204"/>
      <c r="T424" s="205"/>
      <c r="AT424" s="206" t="s">
        <v>245</v>
      </c>
      <c r="AU424" s="206" t="s">
        <v>89</v>
      </c>
      <c r="AV424" s="13" t="s">
        <v>89</v>
      </c>
      <c r="AW424" s="13" t="s">
        <v>38</v>
      </c>
      <c r="AX424" s="13" t="s">
        <v>79</v>
      </c>
      <c r="AY424" s="206" t="s">
        <v>235</v>
      </c>
    </row>
    <row r="425" spans="1:65" s="13" customFormat="1" ht="11.25">
      <c r="B425" s="195"/>
      <c r="C425" s="196"/>
      <c r="D425" s="197" t="s">
        <v>245</v>
      </c>
      <c r="E425" s="198" t="s">
        <v>42</v>
      </c>
      <c r="F425" s="199" t="s">
        <v>476</v>
      </c>
      <c r="G425" s="196"/>
      <c r="H425" s="200">
        <v>-1.379</v>
      </c>
      <c r="I425" s="201"/>
      <c r="J425" s="196"/>
      <c r="K425" s="196"/>
      <c r="L425" s="202"/>
      <c r="M425" s="203"/>
      <c r="N425" s="204"/>
      <c r="O425" s="204"/>
      <c r="P425" s="204"/>
      <c r="Q425" s="204"/>
      <c r="R425" s="204"/>
      <c r="S425" s="204"/>
      <c r="T425" s="205"/>
      <c r="AT425" s="206" t="s">
        <v>245</v>
      </c>
      <c r="AU425" s="206" t="s">
        <v>89</v>
      </c>
      <c r="AV425" s="13" t="s">
        <v>89</v>
      </c>
      <c r="AW425" s="13" t="s">
        <v>38</v>
      </c>
      <c r="AX425" s="13" t="s">
        <v>79</v>
      </c>
      <c r="AY425" s="206" t="s">
        <v>235</v>
      </c>
    </row>
    <row r="426" spans="1:65" s="13" customFormat="1" ht="11.25">
      <c r="B426" s="195"/>
      <c r="C426" s="196"/>
      <c r="D426" s="197" t="s">
        <v>245</v>
      </c>
      <c r="E426" s="198" t="s">
        <v>42</v>
      </c>
      <c r="F426" s="199" t="s">
        <v>656</v>
      </c>
      <c r="G426" s="196"/>
      <c r="H426" s="200">
        <v>21.634</v>
      </c>
      <c r="I426" s="201"/>
      <c r="J426" s="196"/>
      <c r="K426" s="196"/>
      <c r="L426" s="202"/>
      <c r="M426" s="203"/>
      <c r="N426" s="204"/>
      <c r="O426" s="204"/>
      <c r="P426" s="204"/>
      <c r="Q426" s="204"/>
      <c r="R426" s="204"/>
      <c r="S426" s="204"/>
      <c r="T426" s="205"/>
      <c r="AT426" s="206" t="s">
        <v>245</v>
      </c>
      <c r="AU426" s="206" t="s">
        <v>89</v>
      </c>
      <c r="AV426" s="13" t="s">
        <v>89</v>
      </c>
      <c r="AW426" s="13" t="s">
        <v>38</v>
      </c>
      <c r="AX426" s="13" t="s">
        <v>79</v>
      </c>
      <c r="AY426" s="206" t="s">
        <v>235</v>
      </c>
    </row>
    <row r="427" spans="1:65" s="13" customFormat="1" ht="11.25">
      <c r="B427" s="195"/>
      <c r="C427" s="196"/>
      <c r="D427" s="197" t="s">
        <v>245</v>
      </c>
      <c r="E427" s="198" t="s">
        <v>42</v>
      </c>
      <c r="F427" s="199" t="s">
        <v>657</v>
      </c>
      <c r="G427" s="196"/>
      <c r="H427" s="200">
        <v>-1.5760000000000001</v>
      </c>
      <c r="I427" s="201"/>
      <c r="J427" s="196"/>
      <c r="K427" s="196"/>
      <c r="L427" s="202"/>
      <c r="M427" s="203"/>
      <c r="N427" s="204"/>
      <c r="O427" s="204"/>
      <c r="P427" s="204"/>
      <c r="Q427" s="204"/>
      <c r="R427" s="204"/>
      <c r="S427" s="204"/>
      <c r="T427" s="205"/>
      <c r="AT427" s="206" t="s">
        <v>245</v>
      </c>
      <c r="AU427" s="206" t="s">
        <v>89</v>
      </c>
      <c r="AV427" s="13" t="s">
        <v>89</v>
      </c>
      <c r="AW427" s="13" t="s">
        <v>38</v>
      </c>
      <c r="AX427" s="13" t="s">
        <v>79</v>
      </c>
      <c r="AY427" s="206" t="s">
        <v>235</v>
      </c>
    </row>
    <row r="428" spans="1:65" s="13" customFormat="1" ht="11.25">
      <c r="B428" s="195"/>
      <c r="C428" s="196"/>
      <c r="D428" s="197" t="s">
        <v>245</v>
      </c>
      <c r="E428" s="198" t="s">
        <v>42</v>
      </c>
      <c r="F428" s="199" t="s">
        <v>658</v>
      </c>
      <c r="G428" s="196"/>
      <c r="H428" s="200">
        <v>-2.2999999999999998</v>
      </c>
      <c r="I428" s="201"/>
      <c r="J428" s="196"/>
      <c r="K428" s="196"/>
      <c r="L428" s="202"/>
      <c r="M428" s="203"/>
      <c r="N428" s="204"/>
      <c r="O428" s="204"/>
      <c r="P428" s="204"/>
      <c r="Q428" s="204"/>
      <c r="R428" s="204"/>
      <c r="S428" s="204"/>
      <c r="T428" s="205"/>
      <c r="AT428" s="206" t="s">
        <v>245</v>
      </c>
      <c r="AU428" s="206" t="s">
        <v>89</v>
      </c>
      <c r="AV428" s="13" t="s">
        <v>89</v>
      </c>
      <c r="AW428" s="13" t="s">
        <v>38</v>
      </c>
      <c r="AX428" s="13" t="s">
        <v>79</v>
      </c>
      <c r="AY428" s="206" t="s">
        <v>235</v>
      </c>
    </row>
    <row r="429" spans="1:65" s="15" customFormat="1" ht="11.25">
      <c r="B429" s="218"/>
      <c r="C429" s="219"/>
      <c r="D429" s="197" t="s">
        <v>245</v>
      </c>
      <c r="E429" s="220" t="s">
        <v>42</v>
      </c>
      <c r="F429" s="221" t="s">
        <v>252</v>
      </c>
      <c r="G429" s="219"/>
      <c r="H429" s="222">
        <v>45.162999999999997</v>
      </c>
      <c r="I429" s="223"/>
      <c r="J429" s="219"/>
      <c r="K429" s="219"/>
      <c r="L429" s="224"/>
      <c r="M429" s="225"/>
      <c r="N429" s="226"/>
      <c r="O429" s="226"/>
      <c r="P429" s="226"/>
      <c r="Q429" s="226"/>
      <c r="R429" s="226"/>
      <c r="S429" s="226"/>
      <c r="T429" s="227"/>
      <c r="AT429" s="228" t="s">
        <v>245</v>
      </c>
      <c r="AU429" s="228" t="s">
        <v>89</v>
      </c>
      <c r="AV429" s="15" t="s">
        <v>241</v>
      </c>
      <c r="AW429" s="15" t="s">
        <v>38</v>
      </c>
      <c r="AX429" s="15" t="s">
        <v>87</v>
      </c>
      <c r="AY429" s="228" t="s">
        <v>235</v>
      </c>
    </row>
    <row r="430" spans="1:65" s="2" customFormat="1" ht="24.2" customHeight="1">
      <c r="A430" s="36"/>
      <c r="B430" s="37"/>
      <c r="C430" s="177" t="s">
        <v>659</v>
      </c>
      <c r="D430" s="177" t="s">
        <v>237</v>
      </c>
      <c r="E430" s="178" t="s">
        <v>660</v>
      </c>
      <c r="F430" s="179" t="s">
        <v>661</v>
      </c>
      <c r="G430" s="180" t="s">
        <v>194</v>
      </c>
      <c r="H430" s="181">
        <v>0.26</v>
      </c>
      <c r="I430" s="182"/>
      <c r="J430" s="183">
        <f>ROUND(I430*H430,2)</f>
        <v>0</v>
      </c>
      <c r="K430" s="179" t="s">
        <v>240</v>
      </c>
      <c r="L430" s="41"/>
      <c r="M430" s="184" t="s">
        <v>42</v>
      </c>
      <c r="N430" s="185" t="s">
        <v>50</v>
      </c>
      <c r="O430" s="66"/>
      <c r="P430" s="186">
        <f>O430*H430</f>
        <v>0</v>
      </c>
      <c r="Q430" s="186">
        <v>0</v>
      </c>
      <c r="R430" s="186">
        <f>Q430*H430</f>
        <v>0</v>
      </c>
      <c r="S430" s="186">
        <v>2.2000000000000002</v>
      </c>
      <c r="T430" s="187">
        <f>S430*H430</f>
        <v>0.57200000000000006</v>
      </c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R430" s="188" t="s">
        <v>241</v>
      </c>
      <c r="AT430" s="188" t="s">
        <v>237</v>
      </c>
      <c r="AU430" s="188" t="s">
        <v>89</v>
      </c>
      <c r="AY430" s="19" t="s">
        <v>235</v>
      </c>
      <c r="BE430" s="189">
        <f>IF(N430="základní",J430,0)</f>
        <v>0</v>
      </c>
      <c r="BF430" s="189">
        <f>IF(N430="snížená",J430,0)</f>
        <v>0</v>
      </c>
      <c r="BG430" s="189">
        <f>IF(N430="zákl. přenesená",J430,0)</f>
        <v>0</v>
      </c>
      <c r="BH430" s="189">
        <f>IF(N430="sníž. přenesená",J430,0)</f>
        <v>0</v>
      </c>
      <c r="BI430" s="189">
        <f>IF(N430="nulová",J430,0)</f>
        <v>0</v>
      </c>
      <c r="BJ430" s="19" t="s">
        <v>87</v>
      </c>
      <c r="BK430" s="189">
        <f>ROUND(I430*H430,2)</f>
        <v>0</v>
      </c>
      <c r="BL430" s="19" t="s">
        <v>241</v>
      </c>
      <c r="BM430" s="188" t="s">
        <v>662</v>
      </c>
    </row>
    <row r="431" spans="1:65" s="2" customFormat="1" ht="11.25">
      <c r="A431" s="36"/>
      <c r="B431" s="37"/>
      <c r="C431" s="38"/>
      <c r="D431" s="190" t="s">
        <v>243</v>
      </c>
      <c r="E431" s="38"/>
      <c r="F431" s="191" t="s">
        <v>663</v>
      </c>
      <c r="G431" s="38"/>
      <c r="H431" s="38"/>
      <c r="I431" s="192"/>
      <c r="J431" s="38"/>
      <c r="K431" s="38"/>
      <c r="L431" s="41"/>
      <c r="M431" s="193"/>
      <c r="N431" s="194"/>
      <c r="O431" s="66"/>
      <c r="P431" s="66"/>
      <c r="Q431" s="66"/>
      <c r="R431" s="66"/>
      <c r="S431" s="66"/>
      <c r="T431" s="67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T431" s="19" t="s">
        <v>243</v>
      </c>
      <c r="AU431" s="19" t="s">
        <v>89</v>
      </c>
    </row>
    <row r="432" spans="1:65" s="2" customFormat="1" ht="19.5">
      <c r="A432" s="36"/>
      <c r="B432" s="37"/>
      <c r="C432" s="38"/>
      <c r="D432" s="197" t="s">
        <v>664</v>
      </c>
      <c r="E432" s="38"/>
      <c r="F432" s="249" t="s">
        <v>665</v>
      </c>
      <c r="G432" s="38"/>
      <c r="H432" s="38"/>
      <c r="I432" s="192"/>
      <c r="J432" s="38"/>
      <c r="K432" s="38"/>
      <c r="L432" s="41"/>
      <c r="M432" s="193"/>
      <c r="N432" s="194"/>
      <c r="O432" s="66"/>
      <c r="P432" s="66"/>
      <c r="Q432" s="66"/>
      <c r="R432" s="66"/>
      <c r="S432" s="66"/>
      <c r="T432" s="67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T432" s="19" t="s">
        <v>664</v>
      </c>
      <c r="AU432" s="19" t="s">
        <v>89</v>
      </c>
    </row>
    <row r="433" spans="1:65" s="16" customFormat="1" ht="11.25">
      <c r="B433" s="229"/>
      <c r="C433" s="230"/>
      <c r="D433" s="197" t="s">
        <v>245</v>
      </c>
      <c r="E433" s="231" t="s">
        <v>42</v>
      </c>
      <c r="F433" s="232" t="s">
        <v>666</v>
      </c>
      <c r="G433" s="230"/>
      <c r="H433" s="231" t="s">
        <v>42</v>
      </c>
      <c r="I433" s="233"/>
      <c r="J433" s="230"/>
      <c r="K433" s="230"/>
      <c r="L433" s="234"/>
      <c r="M433" s="235"/>
      <c r="N433" s="236"/>
      <c r="O433" s="236"/>
      <c r="P433" s="236"/>
      <c r="Q433" s="236"/>
      <c r="R433" s="236"/>
      <c r="S433" s="236"/>
      <c r="T433" s="237"/>
      <c r="AT433" s="238" t="s">
        <v>245</v>
      </c>
      <c r="AU433" s="238" t="s">
        <v>89</v>
      </c>
      <c r="AV433" s="16" t="s">
        <v>87</v>
      </c>
      <c r="AW433" s="16" t="s">
        <v>38</v>
      </c>
      <c r="AX433" s="16" t="s">
        <v>79</v>
      </c>
      <c r="AY433" s="238" t="s">
        <v>235</v>
      </c>
    </row>
    <row r="434" spans="1:65" s="13" customFormat="1" ht="11.25">
      <c r="B434" s="195"/>
      <c r="C434" s="196"/>
      <c r="D434" s="197" t="s">
        <v>245</v>
      </c>
      <c r="E434" s="198" t="s">
        <v>42</v>
      </c>
      <c r="F434" s="199" t="s">
        <v>667</v>
      </c>
      <c r="G434" s="196"/>
      <c r="H434" s="200">
        <v>0.26</v>
      </c>
      <c r="I434" s="201"/>
      <c r="J434" s="196"/>
      <c r="K434" s="196"/>
      <c r="L434" s="202"/>
      <c r="M434" s="203"/>
      <c r="N434" s="204"/>
      <c r="O434" s="204"/>
      <c r="P434" s="204"/>
      <c r="Q434" s="204"/>
      <c r="R434" s="204"/>
      <c r="S434" s="204"/>
      <c r="T434" s="205"/>
      <c r="AT434" s="206" t="s">
        <v>245</v>
      </c>
      <c r="AU434" s="206" t="s">
        <v>89</v>
      </c>
      <c r="AV434" s="13" t="s">
        <v>89</v>
      </c>
      <c r="AW434" s="13" t="s">
        <v>38</v>
      </c>
      <c r="AX434" s="13" t="s">
        <v>87</v>
      </c>
      <c r="AY434" s="206" t="s">
        <v>235</v>
      </c>
    </row>
    <row r="435" spans="1:65" s="2" customFormat="1" ht="24.2" customHeight="1">
      <c r="A435" s="36"/>
      <c r="B435" s="37"/>
      <c r="C435" s="177" t="s">
        <v>668</v>
      </c>
      <c r="D435" s="177" t="s">
        <v>237</v>
      </c>
      <c r="E435" s="178" t="s">
        <v>669</v>
      </c>
      <c r="F435" s="179" t="s">
        <v>670</v>
      </c>
      <c r="G435" s="180" t="s">
        <v>194</v>
      </c>
      <c r="H435" s="181">
        <v>0.182</v>
      </c>
      <c r="I435" s="182"/>
      <c r="J435" s="183">
        <f>ROUND(I435*H435,2)</f>
        <v>0</v>
      </c>
      <c r="K435" s="179" t="s">
        <v>240</v>
      </c>
      <c r="L435" s="41"/>
      <c r="M435" s="184" t="s">
        <v>42</v>
      </c>
      <c r="N435" s="185" t="s">
        <v>50</v>
      </c>
      <c r="O435" s="66"/>
      <c r="P435" s="186">
        <f>O435*H435</f>
        <v>0</v>
      </c>
      <c r="Q435" s="186">
        <v>0</v>
      </c>
      <c r="R435" s="186">
        <f>Q435*H435</f>
        <v>0</v>
      </c>
      <c r="S435" s="186">
        <v>2.2000000000000002</v>
      </c>
      <c r="T435" s="187">
        <f>S435*H435</f>
        <v>0.40040000000000003</v>
      </c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R435" s="188" t="s">
        <v>241</v>
      </c>
      <c r="AT435" s="188" t="s">
        <v>237</v>
      </c>
      <c r="AU435" s="188" t="s">
        <v>89</v>
      </c>
      <c r="AY435" s="19" t="s">
        <v>235</v>
      </c>
      <c r="BE435" s="189">
        <f>IF(N435="základní",J435,0)</f>
        <v>0</v>
      </c>
      <c r="BF435" s="189">
        <f>IF(N435="snížená",J435,0)</f>
        <v>0</v>
      </c>
      <c r="BG435" s="189">
        <f>IF(N435="zákl. přenesená",J435,0)</f>
        <v>0</v>
      </c>
      <c r="BH435" s="189">
        <f>IF(N435="sníž. přenesená",J435,0)</f>
        <v>0</v>
      </c>
      <c r="BI435" s="189">
        <f>IF(N435="nulová",J435,0)</f>
        <v>0</v>
      </c>
      <c r="BJ435" s="19" t="s">
        <v>87</v>
      </c>
      <c r="BK435" s="189">
        <f>ROUND(I435*H435,2)</f>
        <v>0</v>
      </c>
      <c r="BL435" s="19" t="s">
        <v>241</v>
      </c>
      <c r="BM435" s="188" t="s">
        <v>671</v>
      </c>
    </row>
    <row r="436" spans="1:65" s="2" customFormat="1" ht="11.25">
      <c r="A436" s="36"/>
      <c r="B436" s="37"/>
      <c r="C436" s="38"/>
      <c r="D436" s="190" t="s">
        <v>243</v>
      </c>
      <c r="E436" s="38"/>
      <c r="F436" s="191" t="s">
        <v>672</v>
      </c>
      <c r="G436" s="38"/>
      <c r="H436" s="38"/>
      <c r="I436" s="192"/>
      <c r="J436" s="38"/>
      <c r="K436" s="38"/>
      <c r="L436" s="41"/>
      <c r="M436" s="193"/>
      <c r="N436" s="194"/>
      <c r="O436" s="66"/>
      <c r="P436" s="66"/>
      <c r="Q436" s="66"/>
      <c r="R436" s="66"/>
      <c r="S436" s="66"/>
      <c r="T436" s="67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T436" s="19" t="s">
        <v>243</v>
      </c>
      <c r="AU436" s="19" t="s">
        <v>89</v>
      </c>
    </row>
    <row r="437" spans="1:65" s="16" customFormat="1" ht="11.25">
      <c r="B437" s="229"/>
      <c r="C437" s="230"/>
      <c r="D437" s="197" t="s">
        <v>245</v>
      </c>
      <c r="E437" s="231" t="s">
        <v>42</v>
      </c>
      <c r="F437" s="232" t="s">
        <v>673</v>
      </c>
      <c r="G437" s="230"/>
      <c r="H437" s="231" t="s">
        <v>42</v>
      </c>
      <c r="I437" s="233"/>
      <c r="J437" s="230"/>
      <c r="K437" s="230"/>
      <c r="L437" s="234"/>
      <c r="M437" s="235"/>
      <c r="N437" s="236"/>
      <c r="O437" s="236"/>
      <c r="P437" s="236"/>
      <c r="Q437" s="236"/>
      <c r="R437" s="236"/>
      <c r="S437" s="236"/>
      <c r="T437" s="237"/>
      <c r="AT437" s="238" t="s">
        <v>245</v>
      </c>
      <c r="AU437" s="238" t="s">
        <v>89</v>
      </c>
      <c r="AV437" s="16" t="s">
        <v>87</v>
      </c>
      <c r="AW437" s="16" t="s">
        <v>38</v>
      </c>
      <c r="AX437" s="16" t="s">
        <v>79</v>
      </c>
      <c r="AY437" s="238" t="s">
        <v>235</v>
      </c>
    </row>
    <row r="438" spans="1:65" s="13" customFormat="1" ht="11.25">
      <c r="B438" s="195"/>
      <c r="C438" s="196"/>
      <c r="D438" s="197" t="s">
        <v>245</v>
      </c>
      <c r="E438" s="198" t="s">
        <v>42</v>
      </c>
      <c r="F438" s="199" t="s">
        <v>674</v>
      </c>
      <c r="G438" s="196"/>
      <c r="H438" s="200">
        <v>0.182</v>
      </c>
      <c r="I438" s="201"/>
      <c r="J438" s="196"/>
      <c r="K438" s="196"/>
      <c r="L438" s="202"/>
      <c r="M438" s="203"/>
      <c r="N438" s="204"/>
      <c r="O438" s="204"/>
      <c r="P438" s="204"/>
      <c r="Q438" s="204"/>
      <c r="R438" s="204"/>
      <c r="S438" s="204"/>
      <c r="T438" s="205"/>
      <c r="AT438" s="206" t="s">
        <v>245</v>
      </c>
      <c r="AU438" s="206" t="s">
        <v>89</v>
      </c>
      <c r="AV438" s="13" t="s">
        <v>89</v>
      </c>
      <c r="AW438" s="13" t="s">
        <v>38</v>
      </c>
      <c r="AX438" s="13" t="s">
        <v>87</v>
      </c>
      <c r="AY438" s="206" t="s">
        <v>235</v>
      </c>
    </row>
    <row r="439" spans="1:65" s="2" customFormat="1" ht="33" customHeight="1">
      <c r="A439" s="36"/>
      <c r="B439" s="37"/>
      <c r="C439" s="177" t="s">
        <v>675</v>
      </c>
      <c r="D439" s="177" t="s">
        <v>237</v>
      </c>
      <c r="E439" s="178" t="s">
        <v>676</v>
      </c>
      <c r="F439" s="179" t="s">
        <v>677</v>
      </c>
      <c r="G439" s="180" t="s">
        <v>194</v>
      </c>
      <c r="H439" s="181">
        <v>0.182</v>
      </c>
      <c r="I439" s="182"/>
      <c r="J439" s="183">
        <f>ROUND(I439*H439,2)</f>
        <v>0</v>
      </c>
      <c r="K439" s="179" t="s">
        <v>240</v>
      </c>
      <c r="L439" s="41"/>
      <c r="M439" s="184" t="s">
        <v>42</v>
      </c>
      <c r="N439" s="185" t="s">
        <v>50</v>
      </c>
      <c r="O439" s="66"/>
      <c r="P439" s="186">
        <f>O439*H439</f>
        <v>0</v>
      </c>
      <c r="Q439" s="186">
        <v>0</v>
      </c>
      <c r="R439" s="186">
        <f>Q439*H439</f>
        <v>0</v>
      </c>
      <c r="S439" s="186">
        <v>4.3999999999999997E-2</v>
      </c>
      <c r="T439" s="187">
        <f>S439*H439</f>
        <v>8.0079999999999995E-3</v>
      </c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R439" s="188" t="s">
        <v>241</v>
      </c>
      <c r="AT439" s="188" t="s">
        <v>237</v>
      </c>
      <c r="AU439" s="188" t="s">
        <v>89</v>
      </c>
      <c r="AY439" s="19" t="s">
        <v>235</v>
      </c>
      <c r="BE439" s="189">
        <f>IF(N439="základní",J439,0)</f>
        <v>0</v>
      </c>
      <c r="BF439" s="189">
        <f>IF(N439="snížená",J439,0)</f>
        <v>0</v>
      </c>
      <c r="BG439" s="189">
        <f>IF(N439="zákl. přenesená",J439,0)</f>
        <v>0</v>
      </c>
      <c r="BH439" s="189">
        <f>IF(N439="sníž. přenesená",J439,0)</f>
        <v>0</v>
      </c>
      <c r="BI439" s="189">
        <f>IF(N439="nulová",J439,0)</f>
        <v>0</v>
      </c>
      <c r="BJ439" s="19" t="s">
        <v>87</v>
      </c>
      <c r="BK439" s="189">
        <f>ROUND(I439*H439,2)</f>
        <v>0</v>
      </c>
      <c r="BL439" s="19" t="s">
        <v>241</v>
      </c>
      <c r="BM439" s="188" t="s">
        <v>678</v>
      </c>
    </row>
    <row r="440" spans="1:65" s="2" customFormat="1" ht="11.25">
      <c r="A440" s="36"/>
      <c r="B440" s="37"/>
      <c r="C440" s="38"/>
      <c r="D440" s="190" t="s">
        <v>243</v>
      </c>
      <c r="E440" s="38"/>
      <c r="F440" s="191" t="s">
        <v>679</v>
      </c>
      <c r="G440" s="38"/>
      <c r="H440" s="38"/>
      <c r="I440" s="192"/>
      <c r="J440" s="38"/>
      <c r="K440" s="38"/>
      <c r="L440" s="41"/>
      <c r="M440" s="193"/>
      <c r="N440" s="194"/>
      <c r="O440" s="66"/>
      <c r="P440" s="66"/>
      <c r="Q440" s="66"/>
      <c r="R440" s="66"/>
      <c r="S440" s="66"/>
      <c r="T440" s="67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T440" s="19" t="s">
        <v>243</v>
      </c>
      <c r="AU440" s="19" t="s">
        <v>89</v>
      </c>
    </row>
    <row r="441" spans="1:65" s="16" customFormat="1" ht="11.25">
      <c r="B441" s="229"/>
      <c r="C441" s="230"/>
      <c r="D441" s="197" t="s">
        <v>245</v>
      </c>
      <c r="E441" s="231" t="s">
        <v>42</v>
      </c>
      <c r="F441" s="232" t="s">
        <v>673</v>
      </c>
      <c r="G441" s="230"/>
      <c r="H441" s="231" t="s">
        <v>42</v>
      </c>
      <c r="I441" s="233"/>
      <c r="J441" s="230"/>
      <c r="K441" s="230"/>
      <c r="L441" s="234"/>
      <c r="M441" s="235"/>
      <c r="N441" s="236"/>
      <c r="O441" s="236"/>
      <c r="P441" s="236"/>
      <c r="Q441" s="236"/>
      <c r="R441" s="236"/>
      <c r="S441" s="236"/>
      <c r="T441" s="237"/>
      <c r="AT441" s="238" t="s">
        <v>245</v>
      </c>
      <c r="AU441" s="238" t="s">
        <v>89</v>
      </c>
      <c r="AV441" s="16" t="s">
        <v>87</v>
      </c>
      <c r="AW441" s="16" t="s">
        <v>38</v>
      </c>
      <c r="AX441" s="16" t="s">
        <v>79</v>
      </c>
      <c r="AY441" s="238" t="s">
        <v>235</v>
      </c>
    </row>
    <row r="442" spans="1:65" s="13" customFormat="1" ht="11.25">
      <c r="B442" s="195"/>
      <c r="C442" s="196"/>
      <c r="D442" s="197" t="s">
        <v>245</v>
      </c>
      <c r="E442" s="198" t="s">
        <v>42</v>
      </c>
      <c r="F442" s="199" t="s">
        <v>674</v>
      </c>
      <c r="G442" s="196"/>
      <c r="H442" s="200">
        <v>0.182</v>
      </c>
      <c r="I442" s="201"/>
      <c r="J442" s="196"/>
      <c r="K442" s="196"/>
      <c r="L442" s="202"/>
      <c r="M442" s="203"/>
      <c r="N442" s="204"/>
      <c r="O442" s="204"/>
      <c r="P442" s="204"/>
      <c r="Q442" s="204"/>
      <c r="R442" s="204"/>
      <c r="S442" s="204"/>
      <c r="T442" s="205"/>
      <c r="AT442" s="206" t="s">
        <v>245</v>
      </c>
      <c r="AU442" s="206" t="s">
        <v>89</v>
      </c>
      <c r="AV442" s="13" t="s">
        <v>89</v>
      </c>
      <c r="AW442" s="13" t="s">
        <v>38</v>
      </c>
      <c r="AX442" s="13" t="s">
        <v>87</v>
      </c>
      <c r="AY442" s="206" t="s">
        <v>235</v>
      </c>
    </row>
    <row r="443" spans="1:65" s="2" customFormat="1" ht="49.15" customHeight="1">
      <c r="A443" s="36"/>
      <c r="B443" s="37"/>
      <c r="C443" s="177" t="s">
        <v>680</v>
      </c>
      <c r="D443" s="177" t="s">
        <v>237</v>
      </c>
      <c r="E443" s="178" t="s">
        <v>681</v>
      </c>
      <c r="F443" s="179" t="s">
        <v>682</v>
      </c>
      <c r="G443" s="180" t="s">
        <v>106</v>
      </c>
      <c r="H443" s="181">
        <v>9.91</v>
      </c>
      <c r="I443" s="182"/>
      <c r="J443" s="183">
        <f>ROUND(I443*H443,2)</f>
        <v>0</v>
      </c>
      <c r="K443" s="179" t="s">
        <v>240</v>
      </c>
      <c r="L443" s="41"/>
      <c r="M443" s="184" t="s">
        <v>42</v>
      </c>
      <c r="N443" s="185" t="s">
        <v>50</v>
      </c>
      <c r="O443" s="66"/>
      <c r="P443" s="186">
        <f>O443*H443</f>
        <v>0</v>
      </c>
      <c r="Q443" s="186">
        <v>0</v>
      </c>
      <c r="R443" s="186">
        <f>Q443*H443</f>
        <v>0</v>
      </c>
      <c r="S443" s="186">
        <v>5.5E-2</v>
      </c>
      <c r="T443" s="187">
        <f>S443*H443</f>
        <v>0.54505000000000003</v>
      </c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R443" s="188" t="s">
        <v>241</v>
      </c>
      <c r="AT443" s="188" t="s">
        <v>237</v>
      </c>
      <c r="AU443" s="188" t="s">
        <v>89</v>
      </c>
      <c r="AY443" s="19" t="s">
        <v>235</v>
      </c>
      <c r="BE443" s="189">
        <f>IF(N443="základní",J443,0)</f>
        <v>0</v>
      </c>
      <c r="BF443" s="189">
        <f>IF(N443="snížená",J443,0)</f>
        <v>0</v>
      </c>
      <c r="BG443" s="189">
        <f>IF(N443="zákl. přenesená",J443,0)</f>
        <v>0</v>
      </c>
      <c r="BH443" s="189">
        <f>IF(N443="sníž. přenesená",J443,0)</f>
        <v>0</v>
      </c>
      <c r="BI443" s="189">
        <f>IF(N443="nulová",J443,0)</f>
        <v>0</v>
      </c>
      <c r="BJ443" s="19" t="s">
        <v>87</v>
      </c>
      <c r="BK443" s="189">
        <f>ROUND(I443*H443,2)</f>
        <v>0</v>
      </c>
      <c r="BL443" s="19" t="s">
        <v>241</v>
      </c>
      <c r="BM443" s="188" t="s">
        <v>683</v>
      </c>
    </row>
    <row r="444" spans="1:65" s="2" customFormat="1" ht="11.25">
      <c r="A444" s="36"/>
      <c r="B444" s="37"/>
      <c r="C444" s="38"/>
      <c r="D444" s="190" t="s">
        <v>243</v>
      </c>
      <c r="E444" s="38"/>
      <c r="F444" s="191" t="s">
        <v>684</v>
      </c>
      <c r="G444" s="38"/>
      <c r="H444" s="38"/>
      <c r="I444" s="192"/>
      <c r="J444" s="38"/>
      <c r="K444" s="38"/>
      <c r="L444" s="41"/>
      <c r="M444" s="193"/>
      <c r="N444" s="194"/>
      <c r="O444" s="66"/>
      <c r="P444" s="66"/>
      <c r="Q444" s="66"/>
      <c r="R444" s="66"/>
      <c r="S444" s="66"/>
      <c r="T444" s="67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T444" s="19" t="s">
        <v>243</v>
      </c>
      <c r="AU444" s="19" t="s">
        <v>89</v>
      </c>
    </row>
    <row r="445" spans="1:65" s="16" customFormat="1" ht="11.25">
      <c r="B445" s="229"/>
      <c r="C445" s="230"/>
      <c r="D445" s="197" t="s">
        <v>245</v>
      </c>
      <c r="E445" s="231" t="s">
        <v>42</v>
      </c>
      <c r="F445" s="232" t="s">
        <v>685</v>
      </c>
      <c r="G445" s="230"/>
      <c r="H445" s="231" t="s">
        <v>42</v>
      </c>
      <c r="I445" s="233"/>
      <c r="J445" s="230"/>
      <c r="K445" s="230"/>
      <c r="L445" s="234"/>
      <c r="M445" s="235"/>
      <c r="N445" s="236"/>
      <c r="O445" s="236"/>
      <c r="P445" s="236"/>
      <c r="Q445" s="236"/>
      <c r="R445" s="236"/>
      <c r="S445" s="236"/>
      <c r="T445" s="237"/>
      <c r="AT445" s="238" t="s">
        <v>245</v>
      </c>
      <c r="AU445" s="238" t="s">
        <v>89</v>
      </c>
      <c r="AV445" s="16" t="s">
        <v>87</v>
      </c>
      <c r="AW445" s="16" t="s">
        <v>38</v>
      </c>
      <c r="AX445" s="16" t="s">
        <v>79</v>
      </c>
      <c r="AY445" s="238" t="s">
        <v>235</v>
      </c>
    </row>
    <row r="446" spans="1:65" s="13" customFormat="1" ht="11.25">
      <c r="B446" s="195"/>
      <c r="C446" s="196"/>
      <c r="D446" s="197" t="s">
        <v>245</v>
      </c>
      <c r="E446" s="198" t="s">
        <v>42</v>
      </c>
      <c r="F446" s="199" t="s">
        <v>686</v>
      </c>
      <c r="G446" s="196"/>
      <c r="H446" s="200">
        <v>3.746</v>
      </c>
      <c r="I446" s="201"/>
      <c r="J446" s="196"/>
      <c r="K446" s="196"/>
      <c r="L446" s="202"/>
      <c r="M446" s="203"/>
      <c r="N446" s="204"/>
      <c r="O446" s="204"/>
      <c r="P446" s="204"/>
      <c r="Q446" s="204"/>
      <c r="R446" s="204"/>
      <c r="S446" s="204"/>
      <c r="T446" s="205"/>
      <c r="AT446" s="206" t="s">
        <v>245</v>
      </c>
      <c r="AU446" s="206" t="s">
        <v>89</v>
      </c>
      <c r="AV446" s="13" t="s">
        <v>89</v>
      </c>
      <c r="AW446" s="13" t="s">
        <v>38</v>
      </c>
      <c r="AX446" s="13" t="s">
        <v>79</v>
      </c>
      <c r="AY446" s="206" t="s">
        <v>235</v>
      </c>
    </row>
    <row r="447" spans="1:65" s="13" customFormat="1" ht="11.25">
      <c r="B447" s="195"/>
      <c r="C447" s="196"/>
      <c r="D447" s="197" t="s">
        <v>245</v>
      </c>
      <c r="E447" s="198" t="s">
        <v>42</v>
      </c>
      <c r="F447" s="199" t="s">
        <v>687</v>
      </c>
      <c r="G447" s="196"/>
      <c r="H447" s="200">
        <v>3.726</v>
      </c>
      <c r="I447" s="201"/>
      <c r="J447" s="196"/>
      <c r="K447" s="196"/>
      <c r="L447" s="202"/>
      <c r="M447" s="203"/>
      <c r="N447" s="204"/>
      <c r="O447" s="204"/>
      <c r="P447" s="204"/>
      <c r="Q447" s="204"/>
      <c r="R447" s="204"/>
      <c r="S447" s="204"/>
      <c r="T447" s="205"/>
      <c r="AT447" s="206" t="s">
        <v>245</v>
      </c>
      <c r="AU447" s="206" t="s">
        <v>89</v>
      </c>
      <c r="AV447" s="13" t="s">
        <v>89</v>
      </c>
      <c r="AW447" s="13" t="s">
        <v>38</v>
      </c>
      <c r="AX447" s="13" t="s">
        <v>79</v>
      </c>
      <c r="AY447" s="206" t="s">
        <v>235</v>
      </c>
    </row>
    <row r="448" spans="1:65" s="16" customFormat="1" ht="11.25">
      <c r="B448" s="229"/>
      <c r="C448" s="230"/>
      <c r="D448" s="197" t="s">
        <v>245</v>
      </c>
      <c r="E448" s="231" t="s">
        <v>42</v>
      </c>
      <c r="F448" s="232" t="s">
        <v>688</v>
      </c>
      <c r="G448" s="230"/>
      <c r="H448" s="231" t="s">
        <v>42</v>
      </c>
      <c r="I448" s="233"/>
      <c r="J448" s="230"/>
      <c r="K448" s="230"/>
      <c r="L448" s="234"/>
      <c r="M448" s="235"/>
      <c r="N448" s="236"/>
      <c r="O448" s="236"/>
      <c r="P448" s="236"/>
      <c r="Q448" s="236"/>
      <c r="R448" s="236"/>
      <c r="S448" s="236"/>
      <c r="T448" s="237"/>
      <c r="AT448" s="238" t="s">
        <v>245</v>
      </c>
      <c r="AU448" s="238" t="s">
        <v>89</v>
      </c>
      <c r="AV448" s="16" t="s">
        <v>87</v>
      </c>
      <c r="AW448" s="16" t="s">
        <v>38</v>
      </c>
      <c r="AX448" s="16" t="s">
        <v>79</v>
      </c>
      <c r="AY448" s="238" t="s">
        <v>235</v>
      </c>
    </row>
    <row r="449" spans="1:65" s="13" customFormat="1" ht="11.25">
      <c r="B449" s="195"/>
      <c r="C449" s="196"/>
      <c r="D449" s="197" t="s">
        <v>245</v>
      </c>
      <c r="E449" s="198" t="s">
        <v>42</v>
      </c>
      <c r="F449" s="199" t="s">
        <v>689</v>
      </c>
      <c r="G449" s="196"/>
      <c r="H449" s="200">
        <v>2.4380000000000002</v>
      </c>
      <c r="I449" s="201"/>
      <c r="J449" s="196"/>
      <c r="K449" s="196"/>
      <c r="L449" s="202"/>
      <c r="M449" s="203"/>
      <c r="N449" s="204"/>
      <c r="O449" s="204"/>
      <c r="P449" s="204"/>
      <c r="Q449" s="204"/>
      <c r="R449" s="204"/>
      <c r="S449" s="204"/>
      <c r="T449" s="205"/>
      <c r="AT449" s="206" t="s">
        <v>245</v>
      </c>
      <c r="AU449" s="206" t="s">
        <v>89</v>
      </c>
      <c r="AV449" s="13" t="s">
        <v>89</v>
      </c>
      <c r="AW449" s="13" t="s">
        <v>38</v>
      </c>
      <c r="AX449" s="13" t="s">
        <v>79</v>
      </c>
      <c r="AY449" s="206" t="s">
        <v>235</v>
      </c>
    </row>
    <row r="450" spans="1:65" s="15" customFormat="1" ht="11.25">
      <c r="B450" s="218"/>
      <c r="C450" s="219"/>
      <c r="D450" s="197" t="s">
        <v>245</v>
      </c>
      <c r="E450" s="220" t="s">
        <v>42</v>
      </c>
      <c r="F450" s="221" t="s">
        <v>252</v>
      </c>
      <c r="G450" s="219"/>
      <c r="H450" s="222">
        <v>9.91</v>
      </c>
      <c r="I450" s="223"/>
      <c r="J450" s="219"/>
      <c r="K450" s="219"/>
      <c r="L450" s="224"/>
      <c r="M450" s="225"/>
      <c r="N450" s="226"/>
      <c r="O450" s="226"/>
      <c r="P450" s="226"/>
      <c r="Q450" s="226"/>
      <c r="R450" s="226"/>
      <c r="S450" s="226"/>
      <c r="T450" s="227"/>
      <c r="AT450" s="228" t="s">
        <v>245</v>
      </c>
      <c r="AU450" s="228" t="s">
        <v>89</v>
      </c>
      <c r="AV450" s="15" t="s">
        <v>241</v>
      </c>
      <c r="AW450" s="15" t="s">
        <v>38</v>
      </c>
      <c r="AX450" s="15" t="s">
        <v>87</v>
      </c>
      <c r="AY450" s="228" t="s">
        <v>235</v>
      </c>
    </row>
    <row r="451" spans="1:65" s="2" customFormat="1" ht="55.5" customHeight="1">
      <c r="A451" s="36"/>
      <c r="B451" s="37"/>
      <c r="C451" s="177" t="s">
        <v>690</v>
      </c>
      <c r="D451" s="177" t="s">
        <v>237</v>
      </c>
      <c r="E451" s="178" t="s">
        <v>691</v>
      </c>
      <c r="F451" s="179" t="s">
        <v>692</v>
      </c>
      <c r="G451" s="180" t="s">
        <v>106</v>
      </c>
      <c r="H451" s="181">
        <v>0.314</v>
      </c>
      <c r="I451" s="182"/>
      <c r="J451" s="183">
        <f>ROUND(I451*H451,2)</f>
        <v>0</v>
      </c>
      <c r="K451" s="179" t="s">
        <v>240</v>
      </c>
      <c r="L451" s="41"/>
      <c r="M451" s="184" t="s">
        <v>42</v>
      </c>
      <c r="N451" s="185" t="s">
        <v>50</v>
      </c>
      <c r="O451" s="66"/>
      <c r="P451" s="186">
        <f>O451*H451</f>
        <v>0</v>
      </c>
      <c r="Q451" s="186">
        <v>0</v>
      </c>
      <c r="R451" s="186">
        <f>Q451*H451</f>
        <v>0</v>
      </c>
      <c r="S451" s="186">
        <v>0.183</v>
      </c>
      <c r="T451" s="187">
        <f>S451*H451</f>
        <v>5.7461999999999999E-2</v>
      </c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R451" s="188" t="s">
        <v>241</v>
      </c>
      <c r="AT451" s="188" t="s">
        <v>237</v>
      </c>
      <c r="AU451" s="188" t="s">
        <v>89</v>
      </c>
      <c r="AY451" s="19" t="s">
        <v>235</v>
      </c>
      <c r="BE451" s="189">
        <f>IF(N451="základní",J451,0)</f>
        <v>0</v>
      </c>
      <c r="BF451" s="189">
        <f>IF(N451="snížená",J451,0)</f>
        <v>0</v>
      </c>
      <c r="BG451" s="189">
        <f>IF(N451="zákl. přenesená",J451,0)</f>
        <v>0</v>
      </c>
      <c r="BH451" s="189">
        <f>IF(N451="sníž. přenesená",J451,0)</f>
        <v>0</v>
      </c>
      <c r="BI451" s="189">
        <f>IF(N451="nulová",J451,0)</f>
        <v>0</v>
      </c>
      <c r="BJ451" s="19" t="s">
        <v>87</v>
      </c>
      <c r="BK451" s="189">
        <f>ROUND(I451*H451,2)</f>
        <v>0</v>
      </c>
      <c r="BL451" s="19" t="s">
        <v>241</v>
      </c>
      <c r="BM451" s="188" t="s">
        <v>693</v>
      </c>
    </row>
    <row r="452" spans="1:65" s="2" customFormat="1" ht="11.25">
      <c r="A452" s="36"/>
      <c r="B452" s="37"/>
      <c r="C452" s="38"/>
      <c r="D452" s="190" t="s">
        <v>243</v>
      </c>
      <c r="E452" s="38"/>
      <c r="F452" s="191" t="s">
        <v>694</v>
      </c>
      <c r="G452" s="38"/>
      <c r="H452" s="38"/>
      <c r="I452" s="192"/>
      <c r="J452" s="38"/>
      <c r="K452" s="38"/>
      <c r="L452" s="41"/>
      <c r="M452" s="193"/>
      <c r="N452" s="194"/>
      <c r="O452" s="66"/>
      <c r="P452" s="66"/>
      <c r="Q452" s="66"/>
      <c r="R452" s="66"/>
      <c r="S452" s="66"/>
      <c r="T452" s="67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T452" s="19" t="s">
        <v>243</v>
      </c>
      <c r="AU452" s="19" t="s">
        <v>89</v>
      </c>
    </row>
    <row r="453" spans="1:65" s="13" customFormat="1" ht="11.25">
      <c r="B453" s="195"/>
      <c r="C453" s="196"/>
      <c r="D453" s="197" t="s">
        <v>245</v>
      </c>
      <c r="E453" s="198" t="s">
        <v>42</v>
      </c>
      <c r="F453" s="199" t="s">
        <v>695</v>
      </c>
      <c r="G453" s="196"/>
      <c r="H453" s="200">
        <v>0.314</v>
      </c>
      <c r="I453" s="201"/>
      <c r="J453" s="196"/>
      <c r="K453" s="196"/>
      <c r="L453" s="202"/>
      <c r="M453" s="203"/>
      <c r="N453" s="204"/>
      <c r="O453" s="204"/>
      <c r="P453" s="204"/>
      <c r="Q453" s="204"/>
      <c r="R453" s="204"/>
      <c r="S453" s="204"/>
      <c r="T453" s="205"/>
      <c r="AT453" s="206" t="s">
        <v>245</v>
      </c>
      <c r="AU453" s="206" t="s">
        <v>89</v>
      </c>
      <c r="AV453" s="13" t="s">
        <v>89</v>
      </c>
      <c r="AW453" s="13" t="s">
        <v>38</v>
      </c>
      <c r="AX453" s="13" t="s">
        <v>87</v>
      </c>
      <c r="AY453" s="206" t="s">
        <v>235</v>
      </c>
    </row>
    <row r="454" spans="1:65" s="2" customFormat="1" ht="24.2" customHeight="1">
      <c r="A454" s="36"/>
      <c r="B454" s="37"/>
      <c r="C454" s="177" t="s">
        <v>696</v>
      </c>
      <c r="D454" s="177" t="s">
        <v>237</v>
      </c>
      <c r="E454" s="178" t="s">
        <v>697</v>
      </c>
      <c r="F454" s="179" t="s">
        <v>698</v>
      </c>
      <c r="G454" s="180" t="s">
        <v>106</v>
      </c>
      <c r="H454" s="181">
        <v>0.82499999999999996</v>
      </c>
      <c r="I454" s="182"/>
      <c r="J454" s="183">
        <f>ROUND(I454*H454,2)</f>
        <v>0</v>
      </c>
      <c r="K454" s="179" t="s">
        <v>42</v>
      </c>
      <c r="L454" s="41"/>
      <c r="M454" s="184" t="s">
        <v>42</v>
      </c>
      <c r="N454" s="185" t="s">
        <v>50</v>
      </c>
      <c r="O454" s="66"/>
      <c r="P454" s="186">
        <f>O454*H454</f>
        <v>0</v>
      </c>
      <c r="Q454" s="186">
        <v>0</v>
      </c>
      <c r="R454" s="186">
        <f>Q454*H454</f>
        <v>0</v>
      </c>
      <c r="S454" s="186">
        <v>0.25</v>
      </c>
      <c r="T454" s="187">
        <f>S454*H454</f>
        <v>0.20624999999999999</v>
      </c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R454" s="188" t="s">
        <v>241</v>
      </c>
      <c r="AT454" s="188" t="s">
        <v>237</v>
      </c>
      <c r="AU454" s="188" t="s">
        <v>89</v>
      </c>
      <c r="AY454" s="19" t="s">
        <v>235</v>
      </c>
      <c r="BE454" s="189">
        <f>IF(N454="základní",J454,0)</f>
        <v>0</v>
      </c>
      <c r="BF454" s="189">
        <f>IF(N454="snížená",J454,0)</f>
        <v>0</v>
      </c>
      <c r="BG454" s="189">
        <f>IF(N454="zákl. přenesená",J454,0)</f>
        <v>0</v>
      </c>
      <c r="BH454" s="189">
        <f>IF(N454="sníž. přenesená",J454,0)</f>
        <v>0</v>
      </c>
      <c r="BI454" s="189">
        <f>IF(N454="nulová",J454,0)</f>
        <v>0</v>
      </c>
      <c r="BJ454" s="19" t="s">
        <v>87</v>
      </c>
      <c r="BK454" s="189">
        <f>ROUND(I454*H454,2)</f>
        <v>0</v>
      </c>
      <c r="BL454" s="19" t="s">
        <v>241</v>
      </c>
      <c r="BM454" s="188" t="s">
        <v>699</v>
      </c>
    </row>
    <row r="455" spans="1:65" s="13" customFormat="1" ht="11.25">
      <c r="B455" s="195"/>
      <c r="C455" s="196"/>
      <c r="D455" s="197" t="s">
        <v>245</v>
      </c>
      <c r="E455" s="198" t="s">
        <v>42</v>
      </c>
      <c r="F455" s="199" t="s">
        <v>700</v>
      </c>
      <c r="G455" s="196"/>
      <c r="H455" s="200">
        <v>0.82499999999999996</v>
      </c>
      <c r="I455" s="201"/>
      <c r="J455" s="196"/>
      <c r="K455" s="196"/>
      <c r="L455" s="202"/>
      <c r="M455" s="203"/>
      <c r="N455" s="204"/>
      <c r="O455" s="204"/>
      <c r="P455" s="204"/>
      <c r="Q455" s="204"/>
      <c r="R455" s="204"/>
      <c r="S455" s="204"/>
      <c r="T455" s="205"/>
      <c r="AT455" s="206" t="s">
        <v>245</v>
      </c>
      <c r="AU455" s="206" t="s">
        <v>89</v>
      </c>
      <c r="AV455" s="13" t="s">
        <v>89</v>
      </c>
      <c r="AW455" s="13" t="s">
        <v>38</v>
      </c>
      <c r="AX455" s="13" t="s">
        <v>87</v>
      </c>
      <c r="AY455" s="206" t="s">
        <v>235</v>
      </c>
    </row>
    <row r="456" spans="1:65" s="2" customFormat="1" ht="37.9" customHeight="1">
      <c r="A456" s="36"/>
      <c r="B456" s="37"/>
      <c r="C456" s="177" t="s">
        <v>701</v>
      </c>
      <c r="D456" s="177" t="s">
        <v>237</v>
      </c>
      <c r="E456" s="178" t="s">
        <v>702</v>
      </c>
      <c r="F456" s="179" t="s">
        <v>703</v>
      </c>
      <c r="G456" s="180" t="s">
        <v>106</v>
      </c>
      <c r="H456" s="181">
        <v>9.2590000000000003</v>
      </c>
      <c r="I456" s="182"/>
      <c r="J456" s="183">
        <f>ROUND(I456*H456,2)</f>
        <v>0</v>
      </c>
      <c r="K456" s="179" t="s">
        <v>240</v>
      </c>
      <c r="L456" s="41"/>
      <c r="M456" s="184" t="s">
        <v>42</v>
      </c>
      <c r="N456" s="185" t="s">
        <v>50</v>
      </c>
      <c r="O456" s="66"/>
      <c r="P456" s="186">
        <f>O456*H456</f>
        <v>0</v>
      </c>
      <c r="Q456" s="186">
        <v>0</v>
      </c>
      <c r="R456" s="186">
        <f>Q456*H456</f>
        <v>0</v>
      </c>
      <c r="S456" s="186">
        <v>7.5999999999999998E-2</v>
      </c>
      <c r="T456" s="187">
        <f>S456*H456</f>
        <v>0.70368399999999998</v>
      </c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R456" s="188" t="s">
        <v>241</v>
      </c>
      <c r="AT456" s="188" t="s">
        <v>237</v>
      </c>
      <c r="AU456" s="188" t="s">
        <v>89</v>
      </c>
      <c r="AY456" s="19" t="s">
        <v>235</v>
      </c>
      <c r="BE456" s="189">
        <f>IF(N456="základní",J456,0)</f>
        <v>0</v>
      </c>
      <c r="BF456" s="189">
        <f>IF(N456="snížená",J456,0)</f>
        <v>0</v>
      </c>
      <c r="BG456" s="189">
        <f>IF(N456="zákl. přenesená",J456,0)</f>
        <v>0</v>
      </c>
      <c r="BH456" s="189">
        <f>IF(N456="sníž. přenesená",J456,0)</f>
        <v>0</v>
      </c>
      <c r="BI456" s="189">
        <f>IF(N456="nulová",J456,0)</f>
        <v>0</v>
      </c>
      <c r="BJ456" s="19" t="s">
        <v>87</v>
      </c>
      <c r="BK456" s="189">
        <f>ROUND(I456*H456,2)</f>
        <v>0</v>
      </c>
      <c r="BL456" s="19" t="s">
        <v>241</v>
      </c>
      <c r="BM456" s="188" t="s">
        <v>704</v>
      </c>
    </row>
    <row r="457" spans="1:65" s="2" customFormat="1" ht="11.25">
      <c r="A457" s="36"/>
      <c r="B457" s="37"/>
      <c r="C457" s="38"/>
      <c r="D457" s="190" t="s">
        <v>243</v>
      </c>
      <c r="E457" s="38"/>
      <c r="F457" s="191" t="s">
        <v>705</v>
      </c>
      <c r="G457" s="38"/>
      <c r="H457" s="38"/>
      <c r="I457" s="192"/>
      <c r="J457" s="38"/>
      <c r="K457" s="38"/>
      <c r="L457" s="41"/>
      <c r="M457" s="193"/>
      <c r="N457" s="194"/>
      <c r="O457" s="66"/>
      <c r="P457" s="66"/>
      <c r="Q457" s="66"/>
      <c r="R457" s="66"/>
      <c r="S457" s="66"/>
      <c r="T457" s="67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T457" s="19" t="s">
        <v>243</v>
      </c>
      <c r="AU457" s="19" t="s">
        <v>89</v>
      </c>
    </row>
    <row r="458" spans="1:65" s="13" customFormat="1" ht="11.25">
      <c r="B458" s="195"/>
      <c r="C458" s="196"/>
      <c r="D458" s="197" t="s">
        <v>245</v>
      </c>
      <c r="E458" s="198" t="s">
        <v>42</v>
      </c>
      <c r="F458" s="199" t="s">
        <v>706</v>
      </c>
      <c r="G458" s="196"/>
      <c r="H458" s="200">
        <v>7.88</v>
      </c>
      <c r="I458" s="201"/>
      <c r="J458" s="196"/>
      <c r="K458" s="196"/>
      <c r="L458" s="202"/>
      <c r="M458" s="203"/>
      <c r="N458" s="204"/>
      <c r="O458" s="204"/>
      <c r="P458" s="204"/>
      <c r="Q458" s="204"/>
      <c r="R458" s="204"/>
      <c r="S458" s="204"/>
      <c r="T458" s="205"/>
      <c r="AT458" s="206" t="s">
        <v>245</v>
      </c>
      <c r="AU458" s="206" t="s">
        <v>89</v>
      </c>
      <c r="AV458" s="13" t="s">
        <v>89</v>
      </c>
      <c r="AW458" s="13" t="s">
        <v>38</v>
      </c>
      <c r="AX458" s="13" t="s">
        <v>79</v>
      </c>
      <c r="AY458" s="206" t="s">
        <v>235</v>
      </c>
    </row>
    <row r="459" spans="1:65" s="13" customFormat="1" ht="11.25">
      <c r="B459" s="195"/>
      <c r="C459" s="196"/>
      <c r="D459" s="197" t="s">
        <v>245</v>
      </c>
      <c r="E459" s="198" t="s">
        <v>42</v>
      </c>
      <c r="F459" s="199" t="s">
        <v>707</v>
      </c>
      <c r="G459" s="196"/>
      <c r="H459" s="200">
        <v>1.379</v>
      </c>
      <c r="I459" s="201"/>
      <c r="J459" s="196"/>
      <c r="K459" s="196"/>
      <c r="L459" s="202"/>
      <c r="M459" s="203"/>
      <c r="N459" s="204"/>
      <c r="O459" s="204"/>
      <c r="P459" s="204"/>
      <c r="Q459" s="204"/>
      <c r="R459" s="204"/>
      <c r="S459" s="204"/>
      <c r="T459" s="205"/>
      <c r="AT459" s="206" t="s">
        <v>245</v>
      </c>
      <c r="AU459" s="206" t="s">
        <v>89</v>
      </c>
      <c r="AV459" s="13" t="s">
        <v>89</v>
      </c>
      <c r="AW459" s="13" t="s">
        <v>38</v>
      </c>
      <c r="AX459" s="13" t="s">
        <v>79</v>
      </c>
      <c r="AY459" s="206" t="s">
        <v>235</v>
      </c>
    </row>
    <row r="460" spans="1:65" s="15" customFormat="1" ht="11.25">
      <c r="B460" s="218"/>
      <c r="C460" s="219"/>
      <c r="D460" s="197" t="s">
        <v>245</v>
      </c>
      <c r="E460" s="220" t="s">
        <v>42</v>
      </c>
      <c r="F460" s="221" t="s">
        <v>252</v>
      </c>
      <c r="G460" s="219"/>
      <c r="H460" s="222">
        <v>9.2590000000000003</v>
      </c>
      <c r="I460" s="223"/>
      <c r="J460" s="219"/>
      <c r="K460" s="219"/>
      <c r="L460" s="224"/>
      <c r="M460" s="225"/>
      <c r="N460" s="226"/>
      <c r="O460" s="226"/>
      <c r="P460" s="226"/>
      <c r="Q460" s="226"/>
      <c r="R460" s="226"/>
      <c r="S460" s="226"/>
      <c r="T460" s="227"/>
      <c r="AT460" s="228" t="s">
        <v>245</v>
      </c>
      <c r="AU460" s="228" t="s">
        <v>89</v>
      </c>
      <c r="AV460" s="15" t="s">
        <v>241</v>
      </c>
      <c r="AW460" s="15" t="s">
        <v>38</v>
      </c>
      <c r="AX460" s="15" t="s">
        <v>87</v>
      </c>
      <c r="AY460" s="228" t="s">
        <v>235</v>
      </c>
    </row>
    <row r="461" spans="1:65" s="2" customFormat="1" ht="33" customHeight="1">
      <c r="A461" s="36"/>
      <c r="B461" s="37"/>
      <c r="C461" s="177" t="s">
        <v>708</v>
      </c>
      <c r="D461" s="177" t="s">
        <v>237</v>
      </c>
      <c r="E461" s="178" t="s">
        <v>709</v>
      </c>
      <c r="F461" s="179" t="s">
        <v>710</v>
      </c>
      <c r="G461" s="180" t="s">
        <v>106</v>
      </c>
      <c r="H461" s="181">
        <v>3.5339999999999998</v>
      </c>
      <c r="I461" s="182"/>
      <c r="J461" s="183">
        <f>ROUND(I461*H461,2)</f>
        <v>0</v>
      </c>
      <c r="K461" s="179" t="s">
        <v>240</v>
      </c>
      <c r="L461" s="41"/>
      <c r="M461" s="184" t="s">
        <v>42</v>
      </c>
      <c r="N461" s="185" t="s">
        <v>50</v>
      </c>
      <c r="O461" s="66"/>
      <c r="P461" s="186">
        <f>O461*H461</f>
        <v>0</v>
      </c>
      <c r="Q461" s="186">
        <v>0</v>
      </c>
      <c r="R461" s="186">
        <f>Q461*H461</f>
        <v>0</v>
      </c>
      <c r="S461" s="186">
        <v>5.8999999999999997E-2</v>
      </c>
      <c r="T461" s="187">
        <f>S461*H461</f>
        <v>0.20850599999999997</v>
      </c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R461" s="188" t="s">
        <v>241</v>
      </c>
      <c r="AT461" s="188" t="s">
        <v>237</v>
      </c>
      <c r="AU461" s="188" t="s">
        <v>89</v>
      </c>
      <c r="AY461" s="19" t="s">
        <v>235</v>
      </c>
      <c r="BE461" s="189">
        <f>IF(N461="základní",J461,0)</f>
        <v>0</v>
      </c>
      <c r="BF461" s="189">
        <f>IF(N461="snížená",J461,0)</f>
        <v>0</v>
      </c>
      <c r="BG461" s="189">
        <f>IF(N461="zákl. přenesená",J461,0)</f>
        <v>0</v>
      </c>
      <c r="BH461" s="189">
        <f>IF(N461="sníž. přenesená",J461,0)</f>
        <v>0</v>
      </c>
      <c r="BI461" s="189">
        <f>IF(N461="nulová",J461,0)</f>
        <v>0</v>
      </c>
      <c r="BJ461" s="19" t="s">
        <v>87</v>
      </c>
      <c r="BK461" s="189">
        <f>ROUND(I461*H461,2)</f>
        <v>0</v>
      </c>
      <c r="BL461" s="19" t="s">
        <v>241</v>
      </c>
      <c r="BM461" s="188" t="s">
        <v>711</v>
      </c>
    </row>
    <row r="462" spans="1:65" s="2" customFormat="1" ht="11.25">
      <c r="A462" s="36"/>
      <c r="B462" s="37"/>
      <c r="C462" s="38"/>
      <c r="D462" s="190" t="s">
        <v>243</v>
      </c>
      <c r="E462" s="38"/>
      <c r="F462" s="191" t="s">
        <v>712</v>
      </c>
      <c r="G462" s="38"/>
      <c r="H462" s="38"/>
      <c r="I462" s="192"/>
      <c r="J462" s="38"/>
      <c r="K462" s="38"/>
      <c r="L462" s="41"/>
      <c r="M462" s="193"/>
      <c r="N462" s="194"/>
      <c r="O462" s="66"/>
      <c r="P462" s="66"/>
      <c r="Q462" s="66"/>
      <c r="R462" s="66"/>
      <c r="S462" s="66"/>
      <c r="T462" s="67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T462" s="19" t="s">
        <v>243</v>
      </c>
      <c r="AU462" s="19" t="s">
        <v>89</v>
      </c>
    </row>
    <row r="463" spans="1:65" s="13" customFormat="1" ht="11.25">
      <c r="B463" s="195"/>
      <c r="C463" s="196"/>
      <c r="D463" s="197" t="s">
        <v>245</v>
      </c>
      <c r="E463" s="198" t="s">
        <v>42</v>
      </c>
      <c r="F463" s="199" t="s">
        <v>713</v>
      </c>
      <c r="G463" s="196"/>
      <c r="H463" s="200">
        <v>3.5339999999999998</v>
      </c>
      <c r="I463" s="201"/>
      <c r="J463" s="196"/>
      <c r="K463" s="196"/>
      <c r="L463" s="202"/>
      <c r="M463" s="203"/>
      <c r="N463" s="204"/>
      <c r="O463" s="204"/>
      <c r="P463" s="204"/>
      <c r="Q463" s="204"/>
      <c r="R463" s="204"/>
      <c r="S463" s="204"/>
      <c r="T463" s="205"/>
      <c r="AT463" s="206" t="s">
        <v>245</v>
      </c>
      <c r="AU463" s="206" t="s">
        <v>89</v>
      </c>
      <c r="AV463" s="13" t="s">
        <v>89</v>
      </c>
      <c r="AW463" s="13" t="s">
        <v>38</v>
      </c>
      <c r="AX463" s="13" t="s">
        <v>87</v>
      </c>
      <c r="AY463" s="206" t="s">
        <v>235</v>
      </c>
    </row>
    <row r="464" spans="1:65" s="2" customFormat="1" ht="55.5" customHeight="1">
      <c r="A464" s="36"/>
      <c r="B464" s="37"/>
      <c r="C464" s="177" t="s">
        <v>714</v>
      </c>
      <c r="D464" s="177" t="s">
        <v>237</v>
      </c>
      <c r="E464" s="178" t="s">
        <v>715</v>
      </c>
      <c r="F464" s="179" t="s">
        <v>716</v>
      </c>
      <c r="G464" s="180" t="s">
        <v>194</v>
      </c>
      <c r="H464" s="181">
        <v>2.6989999999999998</v>
      </c>
      <c r="I464" s="182"/>
      <c r="J464" s="183">
        <f>ROUND(I464*H464,2)</f>
        <v>0</v>
      </c>
      <c r="K464" s="179" t="s">
        <v>240</v>
      </c>
      <c r="L464" s="41"/>
      <c r="M464" s="184" t="s">
        <v>42</v>
      </c>
      <c r="N464" s="185" t="s">
        <v>50</v>
      </c>
      <c r="O464" s="66"/>
      <c r="P464" s="186">
        <f>O464*H464</f>
        <v>0</v>
      </c>
      <c r="Q464" s="186">
        <v>0</v>
      </c>
      <c r="R464" s="186">
        <f>Q464*H464</f>
        <v>0</v>
      </c>
      <c r="S464" s="186">
        <v>1.8</v>
      </c>
      <c r="T464" s="187">
        <f>S464*H464</f>
        <v>4.8582000000000001</v>
      </c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R464" s="188" t="s">
        <v>241</v>
      </c>
      <c r="AT464" s="188" t="s">
        <v>237</v>
      </c>
      <c r="AU464" s="188" t="s">
        <v>89</v>
      </c>
      <c r="AY464" s="19" t="s">
        <v>235</v>
      </c>
      <c r="BE464" s="189">
        <f>IF(N464="základní",J464,0)</f>
        <v>0</v>
      </c>
      <c r="BF464" s="189">
        <f>IF(N464="snížená",J464,0)</f>
        <v>0</v>
      </c>
      <c r="BG464" s="189">
        <f>IF(N464="zákl. přenesená",J464,0)</f>
        <v>0</v>
      </c>
      <c r="BH464" s="189">
        <f>IF(N464="sníž. přenesená",J464,0)</f>
        <v>0</v>
      </c>
      <c r="BI464" s="189">
        <f>IF(N464="nulová",J464,0)</f>
        <v>0</v>
      </c>
      <c r="BJ464" s="19" t="s">
        <v>87</v>
      </c>
      <c r="BK464" s="189">
        <f>ROUND(I464*H464,2)</f>
        <v>0</v>
      </c>
      <c r="BL464" s="19" t="s">
        <v>241</v>
      </c>
      <c r="BM464" s="188" t="s">
        <v>717</v>
      </c>
    </row>
    <row r="465" spans="1:65" s="2" customFormat="1" ht="11.25">
      <c r="A465" s="36"/>
      <c r="B465" s="37"/>
      <c r="C465" s="38"/>
      <c r="D465" s="190" t="s">
        <v>243</v>
      </c>
      <c r="E465" s="38"/>
      <c r="F465" s="191" t="s">
        <v>718</v>
      </c>
      <c r="G465" s="38"/>
      <c r="H465" s="38"/>
      <c r="I465" s="192"/>
      <c r="J465" s="38"/>
      <c r="K465" s="38"/>
      <c r="L465" s="41"/>
      <c r="M465" s="193"/>
      <c r="N465" s="194"/>
      <c r="O465" s="66"/>
      <c r="P465" s="66"/>
      <c r="Q465" s="66"/>
      <c r="R465" s="66"/>
      <c r="S465" s="66"/>
      <c r="T465" s="67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T465" s="19" t="s">
        <v>243</v>
      </c>
      <c r="AU465" s="19" t="s">
        <v>89</v>
      </c>
    </row>
    <row r="466" spans="1:65" s="16" customFormat="1" ht="11.25">
      <c r="B466" s="229"/>
      <c r="C466" s="230"/>
      <c r="D466" s="197" t="s">
        <v>245</v>
      </c>
      <c r="E466" s="231" t="s">
        <v>42</v>
      </c>
      <c r="F466" s="232" t="s">
        <v>685</v>
      </c>
      <c r="G466" s="230"/>
      <c r="H466" s="231" t="s">
        <v>42</v>
      </c>
      <c r="I466" s="233"/>
      <c r="J466" s="230"/>
      <c r="K466" s="230"/>
      <c r="L466" s="234"/>
      <c r="M466" s="235"/>
      <c r="N466" s="236"/>
      <c r="O466" s="236"/>
      <c r="P466" s="236"/>
      <c r="Q466" s="236"/>
      <c r="R466" s="236"/>
      <c r="S466" s="236"/>
      <c r="T466" s="237"/>
      <c r="AT466" s="238" t="s">
        <v>245</v>
      </c>
      <c r="AU466" s="238" t="s">
        <v>89</v>
      </c>
      <c r="AV466" s="16" t="s">
        <v>87</v>
      </c>
      <c r="AW466" s="16" t="s">
        <v>38</v>
      </c>
      <c r="AX466" s="16" t="s">
        <v>79</v>
      </c>
      <c r="AY466" s="238" t="s">
        <v>235</v>
      </c>
    </row>
    <row r="467" spans="1:65" s="13" customFormat="1" ht="11.25">
      <c r="B467" s="195"/>
      <c r="C467" s="196"/>
      <c r="D467" s="197" t="s">
        <v>245</v>
      </c>
      <c r="E467" s="198" t="s">
        <v>42</v>
      </c>
      <c r="F467" s="199" t="s">
        <v>719</v>
      </c>
      <c r="G467" s="196"/>
      <c r="H467" s="200">
        <v>1.6359999999999999</v>
      </c>
      <c r="I467" s="201"/>
      <c r="J467" s="196"/>
      <c r="K467" s="196"/>
      <c r="L467" s="202"/>
      <c r="M467" s="203"/>
      <c r="N467" s="204"/>
      <c r="O467" s="204"/>
      <c r="P467" s="204"/>
      <c r="Q467" s="204"/>
      <c r="R467" s="204"/>
      <c r="S467" s="204"/>
      <c r="T467" s="205"/>
      <c r="AT467" s="206" t="s">
        <v>245</v>
      </c>
      <c r="AU467" s="206" t="s">
        <v>89</v>
      </c>
      <c r="AV467" s="13" t="s">
        <v>89</v>
      </c>
      <c r="AW467" s="13" t="s">
        <v>38</v>
      </c>
      <c r="AX467" s="13" t="s">
        <v>79</v>
      </c>
      <c r="AY467" s="206" t="s">
        <v>235</v>
      </c>
    </row>
    <row r="468" spans="1:65" s="16" customFormat="1" ht="11.25">
      <c r="B468" s="229"/>
      <c r="C468" s="230"/>
      <c r="D468" s="197" t="s">
        <v>245</v>
      </c>
      <c r="E468" s="231" t="s">
        <v>42</v>
      </c>
      <c r="F468" s="232" t="s">
        <v>688</v>
      </c>
      <c r="G468" s="230"/>
      <c r="H468" s="231" t="s">
        <v>42</v>
      </c>
      <c r="I468" s="233"/>
      <c r="J468" s="230"/>
      <c r="K468" s="230"/>
      <c r="L468" s="234"/>
      <c r="M468" s="235"/>
      <c r="N468" s="236"/>
      <c r="O468" s="236"/>
      <c r="P468" s="236"/>
      <c r="Q468" s="236"/>
      <c r="R468" s="236"/>
      <c r="S468" s="236"/>
      <c r="T468" s="237"/>
      <c r="AT468" s="238" t="s">
        <v>245</v>
      </c>
      <c r="AU468" s="238" t="s">
        <v>89</v>
      </c>
      <c r="AV468" s="16" t="s">
        <v>87</v>
      </c>
      <c r="AW468" s="16" t="s">
        <v>38</v>
      </c>
      <c r="AX468" s="16" t="s">
        <v>79</v>
      </c>
      <c r="AY468" s="238" t="s">
        <v>235</v>
      </c>
    </row>
    <row r="469" spans="1:65" s="13" customFormat="1" ht="11.25">
      <c r="B469" s="195"/>
      <c r="C469" s="196"/>
      <c r="D469" s="197" t="s">
        <v>245</v>
      </c>
      <c r="E469" s="198" t="s">
        <v>42</v>
      </c>
      <c r="F469" s="199" t="s">
        <v>720</v>
      </c>
      <c r="G469" s="196"/>
      <c r="H469" s="200">
        <v>1.0629999999999999</v>
      </c>
      <c r="I469" s="201"/>
      <c r="J469" s="196"/>
      <c r="K469" s="196"/>
      <c r="L469" s="202"/>
      <c r="M469" s="203"/>
      <c r="N469" s="204"/>
      <c r="O469" s="204"/>
      <c r="P469" s="204"/>
      <c r="Q469" s="204"/>
      <c r="R469" s="204"/>
      <c r="S469" s="204"/>
      <c r="T469" s="205"/>
      <c r="AT469" s="206" t="s">
        <v>245</v>
      </c>
      <c r="AU469" s="206" t="s">
        <v>89</v>
      </c>
      <c r="AV469" s="13" t="s">
        <v>89</v>
      </c>
      <c r="AW469" s="13" t="s">
        <v>38</v>
      </c>
      <c r="AX469" s="13" t="s">
        <v>79</v>
      </c>
      <c r="AY469" s="206" t="s">
        <v>235</v>
      </c>
    </row>
    <row r="470" spans="1:65" s="15" customFormat="1" ht="11.25">
      <c r="B470" s="218"/>
      <c r="C470" s="219"/>
      <c r="D470" s="197" t="s">
        <v>245</v>
      </c>
      <c r="E470" s="220" t="s">
        <v>42</v>
      </c>
      <c r="F470" s="221" t="s">
        <v>252</v>
      </c>
      <c r="G470" s="219"/>
      <c r="H470" s="222">
        <v>2.6989999999999998</v>
      </c>
      <c r="I470" s="223"/>
      <c r="J470" s="219"/>
      <c r="K470" s="219"/>
      <c r="L470" s="224"/>
      <c r="M470" s="225"/>
      <c r="N470" s="226"/>
      <c r="O470" s="226"/>
      <c r="P470" s="226"/>
      <c r="Q470" s="226"/>
      <c r="R470" s="226"/>
      <c r="S470" s="226"/>
      <c r="T470" s="227"/>
      <c r="AT470" s="228" t="s">
        <v>245</v>
      </c>
      <c r="AU470" s="228" t="s">
        <v>89</v>
      </c>
      <c r="AV470" s="15" t="s">
        <v>241</v>
      </c>
      <c r="AW470" s="15" t="s">
        <v>38</v>
      </c>
      <c r="AX470" s="15" t="s">
        <v>87</v>
      </c>
      <c r="AY470" s="228" t="s">
        <v>235</v>
      </c>
    </row>
    <row r="471" spans="1:65" s="2" customFormat="1" ht="37.9" customHeight="1">
      <c r="A471" s="36"/>
      <c r="B471" s="37"/>
      <c r="C471" s="177" t="s">
        <v>721</v>
      </c>
      <c r="D471" s="177" t="s">
        <v>237</v>
      </c>
      <c r="E471" s="178" t="s">
        <v>722</v>
      </c>
      <c r="F471" s="179" t="s">
        <v>723</v>
      </c>
      <c r="G471" s="180" t="s">
        <v>319</v>
      </c>
      <c r="H471" s="181">
        <v>4</v>
      </c>
      <c r="I471" s="182"/>
      <c r="J471" s="183">
        <f>ROUND(I471*H471,2)</f>
        <v>0</v>
      </c>
      <c r="K471" s="179" t="s">
        <v>240</v>
      </c>
      <c r="L471" s="41"/>
      <c r="M471" s="184" t="s">
        <v>42</v>
      </c>
      <c r="N471" s="185" t="s">
        <v>50</v>
      </c>
      <c r="O471" s="66"/>
      <c r="P471" s="186">
        <f>O471*H471</f>
        <v>0</v>
      </c>
      <c r="Q471" s="186">
        <v>0</v>
      </c>
      <c r="R471" s="186">
        <f>Q471*H471</f>
        <v>0</v>
      </c>
      <c r="S471" s="186">
        <v>1.4999999999999999E-2</v>
      </c>
      <c r="T471" s="187">
        <f>S471*H471</f>
        <v>0.06</v>
      </c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R471" s="188" t="s">
        <v>241</v>
      </c>
      <c r="AT471" s="188" t="s">
        <v>237</v>
      </c>
      <c r="AU471" s="188" t="s">
        <v>89</v>
      </c>
      <c r="AY471" s="19" t="s">
        <v>235</v>
      </c>
      <c r="BE471" s="189">
        <f>IF(N471="základní",J471,0)</f>
        <v>0</v>
      </c>
      <c r="BF471" s="189">
        <f>IF(N471="snížená",J471,0)</f>
        <v>0</v>
      </c>
      <c r="BG471" s="189">
        <f>IF(N471="zákl. přenesená",J471,0)</f>
        <v>0</v>
      </c>
      <c r="BH471" s="189">
        <f>IF(N471="sníž. přenesená",J471,0)</f>
        <v>0</v>
      </c>
      <c r="BI471" s="189">
        <f>IF(N471="nulová",J471,0)</f>
        <v>0</v>
      </c>
      <c r="BJ471" s="19" t="s">
        <v>87</v>
      </c>
      <c r="BK471" s="189">
        <f>ROUND(I471*H471,2)</f>
        <v>0</v>
      </c>
      <c r="BL471" s="19" t="s">
        <v>241</v>
      </c>
      <c r="BM471" s="188" t="s">
        <v>724</v>
      </c>
    </row>
    <row r="472" spans="1:65" s="2" customFormat="1" ht="11.25">
      <c r="A472" s="36"/>
      <c r="B472" s="37"/>
      <c r="C472" s="38"/>
      <c r="D472" s="190" t="s">
        <v>243</v>
      </c>
      <c r="E472" s="38"/>
      <c r="F472" s="191" t="s">
        <v>725</v>
      </c>
      <c r="G472" s="38"/>
      <c r="H472" s="38"/>
      <c r="I472" s="192"/>
      <c r="J472" s="38"/>
      <c r="K472" s="38"/>
      <c r="L472" s="41"/>
      <c r="M472" s="193"/>
      <c r="N472" s="194"/>
      <c r="O472" s="66"/>
      <c r="P472" s="66"/>
      <c r="Q472" s="66"/>
      <c r="R472" s="66"/>
      <c r="S472" s="66"/>
      <c r="T472" s="67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T472" s="19" t="s">
        <v>243</v>
      </c>
      <c r="AU472" s="19" t="s">
        <v>89</v>
      </c>
    </row>
    <row r="473" spans="1:65" s="16" customFormat="1" ht="11.25">
      <c r="B473" s="229"/>
      <c r="C473" s="230"/>
      <c r="D473" s="197" t="s">
        <v>245</v>
      </c>
      <c r="E473" s="231" t="s">
        <v>42</v>
      </c>
      <c r="F473" s="232" t="s">
        <v>726</v>
      </c>
      <c r="G473" s="230"/>
      <c r="H473" s="231" t="s">
        <v>42</v>
      </c>
      <c r="I473" s="233"/>
      <c r="J473" s="230"/>
      <c r="K473" s="230"/>
      <c r="L473" s="234"/>
      <c r="M473" s="235"/>
      <c r="N473" s="236"/>
      <c r="O473" s="236"/>
      <c r="P473" s="236"/>
      <c r="Q473" s="236"/>
      <c r="R473" s="236"/>
      <c r="S473" s="236"/>
      <c r="T473" s="237"/>
      <c r="AT473" s="238" t="s">
        <v>245</v>
      </c>
      <c r="AU473" s="238" t="s">
        <v>89</v>
      </c>
      <c r="AV473" s="16" t="s">
        <v>87</v>
      </c>
      <c r="AW473" s="16" t="s">
        <v>38</v>
      </c>
      <c r="AX473" s="16" t="s">
        <v>79</v>
      </c>
      <c r="AY473" s="238" t="s">
        <v>235</v>
      </c>
    </row>
    <row r="474" spans="1:65" s="13" customFormat="1" ht="11.25">
      <c r="B474" s="195"/>
      <c r="C474" s="196"/>
      <c r="D474" s="197" t="s">
        <v>245</v>
      </c>
      <c r="E474" s="198" t="s">
        <v>42</v>
      </c>
      <c r="F474" s="199" t="s">
        <v>324</v>
      </c>
      <c r="G474" s="196"/>
      <c r="H474" s="200">
        <v>4</v>
      </c>
      <c r="I474" s="201"/>
      <c r="J474" s="196"/>
      <c r="K474" s="196"/>
      <c r="L474" s="202"/>
      <c r="M474" s="203"/>
      <c r="N474" s="204"/>
      <c r="O474" s="204"/>
      <c r="P474" s="204"/>
      <c r="Q474" s="204"/>
      <c r="R474" s="204"/>
      <c r="S474" s="204"/>
      <c r="T474" s="205"/>
      <c r="AT474" s="206" t="s">
        <v>245</v>
      </c>
      <c r="AU474" s="206" t="s">
        <v>89</v>
      </c>
      <c r="AV474" s="13" t="s">
        <v>89</v>
      </c>
      <c r="AW474" s="13" t="s">
        <v>38</v>
      </c>
      <c r="AX474" s="13" t="s">
        <v>87</v>
      </c>
      <c r="AY474" s="206" t="s">
        <v>235</v>
      </c>
    </row>
    <row r="475" spans="1:65" s="2" customFormat="1" ht="44.25" customHeight="1">
      <c r="A475" s="36"/>
      <c r="B475" s="37"/>
      <c r="C475" s="177" t="s">
        <v>727</v>
      </c>
      <c r="D475" s="177" t="s">
        <v>237</v>
      </c>
      <c r="E475" s="178" t="s">
        <v>728</v>
      </c>
      <c r="F475" s="179" t="s">
        <v>729</v>
      </c>
      <c r="G475" s="180" t="s">
        <v>102</v>
      </c>
      <c r="H475" s="181">
        <v>3</v>
      </c>
      <c r="I475" s="182"/>
      <c r="J475" s="183">
        <f>ROUND(I475*H475,2)</f>
        <v>0</v>
      </c>
      <c r="K475" s="179" t="s">
        <v>240</v>
      </c>
      <c r="L475" s="41"/>
      <c r="M475" s="184" t="s">
        <v>42</v>
      </c>
      <c r="N475" s="185" t="s">
        <v>50</v>
      </c>
      <c r="O475" s="66"/>
      <c r="P475" s="186">
        <f>O475*H475</f>
        <v>0</v>
      </c>
      <c r="Q475" s="186">
        <v>0</v>
      </c>
      <c r="R475" s="186">
        <f>Q475*H475</f>
        <v>0</v>
      </c>
      <c r="S475" s="186">
        <v>7.0000000000000001E-3</v>
      </c>
      <c r="T475" s="187">
        <f>S475*H475</f>
        <v>2.1000000000000001E-2</v>
      </c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R475" s="188" t="s">
        <v>241</v>
      </c>
      <c r="AT475" s="188" t="s">
        <v>237</v>
      </c>
      <c r="AU475" s="188" t="s">
        <v>89</v>
      </c>
      <c r="AY475" s="19" t="s">
        <v>235</v>
      </c>
      <c r="BE475" s="189">
        <f>IF(N475="základní",J475,0)</f>
        <v>0</v>
      </c>
      <c r="BF475" s="189">
        <f>IF(N475="snížená",J475,0)</f>
        <v>0</v>
      </c>
      <c r="BG475" s="189">
        <f>IF(N475="zákl. přenesená",J475,0)</f>
        <v>0</v>
      </c>
      <c r="BH475" s="189">
        <f>IF(N475="sníž. přenesená",J475,0)</f>
        <v>0</v>
      </c>
      <c r="BI475" s="189">
        <f>IF(N475="nulová",J475,0)</f>
        <v>0</v>
      </c>
      <c r="BJ475" s="19" t="s">
        <v>87</v>
      </c>
      <c r="BK475" s="189">
        <f>ROUND(I475*H475,2)</f>
        <v>0</v>
      </c>
      <c r="BL475" s="19" t="s">
        <v>241</v>
      </c>
      <c r="BM475" s="188" t="s">
        <v>730</v>
      </c>
    </row>
    <row r="476" spans="1:65" s="2" customFormat="1" ht="11.25">
      <c r="A476" s="36"/>
      <c r="B476" s="37"/>
      <c r="C476" s="38"/>
      <c r="D476" s="190" t="s">
        <v>243</v>
      </c>
      <c r="E476" s="38"/>
      <c r="F476" s="191" t="s">
        <v>731</v>
      </c>
      <c r="G476" s="38"/>
      <c r="H476" s="38"/>
      <c r="I476" s="192"/>
      <c r="J476" s="38"/>
      <c r="K476" s="38"/>
      <c r="L476" s="41"/>
      <c r="M476" s="193"/>
      <c r="N476" s="194"/>
      <c r="O476" s="66"/>
      <c r="P476" s="66"/>
      <c r="Q476" s="66"/>
      <c r="R476" s="66"/>
      <c r="S476" s="66"/>
      <c r="T476" s="67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T476" s="19" t="s">
        <v>243</v>
      </c>
      <c r="AU476" s="19" t="s">
        <v>89</v>
      </c>
    </row>
    <row r="477" spans="1:65" s="13" customFormat="1" ht="11.25">
      <c r="B477" s="195"/>
      <c r="C477" s="196"/>
      <c r="D477" s="197" t="s">
        <v>245</v>
      </c>
      <c r="E477" s="198" t="s">
        <v>42</v>
      </c>
      <c r="F477" s="199" t="s">
        <v>732</v>
      </c>
      <c r="G477" s="196"/>
      <c r="H477" s="200">
        <v>3</v>
      </c>
      <c r="I477" s="201"/>
      <c r="J477" s="196"/>
      <c r="K477" s="196"/>
      <c r="L477" s="202"/>
      <c r="M477" s="203"/>
      <c r="N477" s="204"/>
      <c r="O477" s="204"/>
      <c r="P477" s="204"/>
      <c r="Q477" s="204"/>
      <c r="R477" s="204"/>
      <c r="S477" s="204"/>
      <c r="T477" s="205"/>
      <c r="AT477" s="206" t="s">
        <v>245</v>
      </c>
      <c r="AU477" s="206" t="s">
        <v>89</v>
      </c>
      <c r="AV477" s="13" t="s">
        <v>89</v>
      </c>
      <c r="AW477" s="13" t="s">
        <v>38</v>
      </c>
      <c r="AX477" s="13" t="s">
        <v>87</v>
      </c>
      <c r="AY477" s="206" t="s">
        <v>235</v>
      </c>
    </row>
    <row r="478" spans="1:65" s="2" customFormat="1" ht="44.25" customHeight="1">
      <c r="A478" s="36"/>
      <c r="B478" s="37"/>
      <c r="C478" s="177" t="s">
        <v>733</v>
      </c>
      <c r="D478" s="177" t="s">
        <v>237</v>
      </c>
      <c r="E478" s="178" t="s">
        <v>734</v>
      </c>
      <c r="F478" s="179" t="s">
        <v>735</v>
      </c>
      <c r="G478" s="180" t="s">
        <v>102</v>
      </c>
      <c r="H478" s="181">
        <v>6</v>
      </c>
      <c r="I478" s="182"/>
      <c r="J478" s="183">
        <f>ROUND(I478*H478,2)</f>
        <v>0</v>
      </c>
      <c r="K478" s="179" t="s">
        <v>240</v>
      </c>
      <c r="L478" s="41"/>
      <c r="M478" s="184" t="s">
        <v>42</v>
      </c>
      <c r="N478" s="185" t="s">
        <v>50</v>
      </c>
      <c r="O478" s="66"/>
      <c r="P478" s="186">
        <f>O478*H478</f>
        <v>0</v>
      </c>
      <c r="Q478" s="186">
        <v>0</v>
      </c>
      <c r="R478" s="186">
        <f>Q478*H478</f>
        <v>0</v>
      </c>
      <c r="S478" s="186">
        <v>8.9999999999999993E-3</v>
      </c>
      <c r="T478" s="187">
        <f>S478*H478</f>
        <v>5.3999999999999992E-2</v>
      </c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R478" s="188" t="s">
        <v>241</v>
      </c>
      <c r="AT478" s="188" t="s">
        <v>237</v>
      </c>
      <c r="AU478" s="188" t="s">
        <v>89</v>
      </c>
      <c r="AY478" s="19" t="s">
        <v>235</v>
      </c>
      <c r="BE478" s="189">
        <f>IF(N478="základní",J478,0)</f>
        <v>0</v>
      </c>
      <c r="BF478" s="189">
        <f>IF(N478="snížená",J478,0)</f>
        <v>0</v>
      </c>
      <c r="BG478" s="189">
        <f>IF(N478="zákl. přenesená",J478,0)</f>
        <v>0</v>
      </c>
      <c r="BH478" s="189">
        <f>IF(N478="sníž. přenesená",J478,0)</f>
        <v>0</v>
      </c>
      <c r="BI478" s="189">
        <f>IF(N478="nulová",J478,0)</f>
        <v>0</v>
      </c>
      <c r="BJ478" s="19" t="s">
        <v>87</v>
      </c>
      <c r="BK478" s="189">
        <f>ROUND(I478*H478,2)</f>
        <v>0</v>
      </c>
      <c r="BL478" s="19" t="s">
        <v>241</v>
      </c>
      <c r="BM478" s="188" t="s">
        <v>736</v>
      </c>
    </row>
    <row r="479" spans="1:65" s="2" customFormat="1" ht="11.25">
      <c r="A479" s="36"/>
      <c r="B479" s="37"/>
      <c r="C479" s="38"/>
      <c r="D479" s="190" t="s">
        <v>243</v>
      </c>
      <c r="E479" s="38"/>
      <c r="F479" s="191" t="s">
        <v>737</v>
      </c>
      <c r="G479" s="38"/>
      <c r="H479" s="38"/>
      <c r="I479" s="192"/>
      <c r="J479" s="38"/>
      <c r="K479" s="38"/>
      <c r="L479" s="41"/>
      <c r="M479" s="193"/>
      <c r="N479" s="194"/>
      <c r="O479" s="66"/>
      <c r="P479" s="66"/>
      <c r="Q479" s="66"/>
      <c r="R479" s="66"/>
      <c r="S479" s="66"/>
      <c r="T479" s="67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T479" s="19" t="s">
        <v>243</v>
      </c>
      <c r="AU479" s="19" t="s">
        <v>89</v>
      </c>
    </row>
    <row r="480" spans="1:65" s="13" customFormat="1" ht="11.25">
      <c r="B480" s="195"/>
      <c r="C480" s="196"/>
      <c r="D480" s="197" t="s">
        <v>245</v>
      </c>
      <c r="E480" s="198" t="s">
        <v>42</v>
      </c>
      <c r="F480" s="199" t="s">
        <v>738</v>
      </c>
      <c r="G480" s="196"/>
      <c r="H480" s="200">
        <v>6</v>
      </c>
      <c r="I480" s="201"/>
      <c r="J480" s="196"/>
      <c r="K480" s="196"/>
      <c r="L480" s="202"/>
      <c r="M480" s="203"/>
      <c r="N480" s="204"/>
      <c r="O480" s="204"/>
      <c r="P480" s="204"/>
      <c r="Q480" s="204"/>
      <c r="R480" s="204"/>
      <c r="S480" s="204"/>
      <c r="T480" s="205"/>
      <c r="AT480" s="206" t="s">
        <v>245</v>
      </c>
      <c r="AU480" s="206" t="s">
        <v>89</v>
      </c>
      <c r="AV480" s="13" t="s">
        <v>89</v>
      </c>
      <c r="AW480" s="13" t="s">
        <v>38</v>
      </c>
      <c r="AX480" s="13" t="s">
        <v>87</v>
      </c>
      <c r="AY480" s="206" t="s">
        <v>235</v>
      </c>
    </row>
    <row r="481" spans="1:65" s="2" customFormat="1" ht="37.9" customHeight="1">
      <c r="A481" s="36"/>
      <c r="B481" s="37"/>
      <c r="C481" s="177" t="s">
        <v>739</v>
      </c>
      <c r="D481" s="177" t="s">
        <v>237</v>
      </c>
      <c r="E481" s="178" t="s">
        <v>740</v>
      </c>
      <c r="F481" s="179" t="s">
        <v>741</v>
      </c>
      <c r="G481" s="180" t="s">
        <v>102</v>
      </c>
      <c r="H481" s="181">
        <v>6</v>
      </c>
      <c r="I481" s="182"/>
      <c r="J481" s="183">
        <f>ROUND(I481*H481,2)</f>
        <v>0</v>
      </c>
      <c r="K481" s="179" t="s">
        <v>240</v>
      </c>
      <c r="L481" s="41"/>
      <c r="M481" s="184" t="s">
        <v>42</v>
      </c>
      <c r="N481" s="185" t="s">
        <v>50</v>
      </c>
      <c r="O481" s="66"/>
      <c r="P481" s="186">
        <f>O481*H481</f>
        <v>0</v>
      </c>
      <c r="Q481" s="186">
        <v>0</v>
      </c>
      <c r="R481" s="186">
        <f>Q481*H481</f>
        <v>0</v>
      </c>
      <c r="S481" s="186">
        <v>8.9999999999999993E-3</v>
      </c>
      <c r="T481" s="187">
        <f>S481*H481</f>
        <v>5.3999999999999992E-2</v>
      </c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R481" s="188" t="s">
        <v>241</v>
      </c>
      <c r="AT481" s="188" t="s">
        <v>237</v>
      </c>
      <c r="AU481" s="188" t="s">
        <v>89</v>
      </c>
      <c r="AY481" s="19" t="s">
        <v>235</v>
      </c>
      <c r="BE481" s="189">
        <f>IF(N481="základní",J481,0)</f>
        <v>0</v>
      </c>
      <c r="BF481" s="189">
        <f>IF(N481="snížená",J481,0)</f>
        <v>0</v>
      </c>
      <c r="BG481" s="189">
        <f>IF(N481="zákl. přenesená",J481,0)</f>
        <v>0</v>
      </c>
      <c r="BH481" s="189">
        <f>IF(N481="sníž. přenesená",J481,0)</f>
        <v>0</v>
      </c>
      <c r="BI481" s="189">
        <f>IF(N481="nulová",J481,0)</f>
        <v>0</v>
      </c>
      <c r="BJ481" s="19" t="s">
        <v>87</v>
      </c>
      <c r="BK481" s="189">
        <f>ROUND(I481*H481,2)</f>
        <v>0</v>
      </c>
      <c r="BL481" s="19" t="s">
        <v>241</v>
      </c>
      <c r="BM481" s="188" t="s">
        <v>742</v>
      </c>
    </row>
    <row r="482" spans="1:65" s="2" customFormat="1" ht="11.25">
      <c r="A482" s="36"/>
      <c r="B482" s="37"/>
      <c r="C482" s="38"/>
      <c r="D482" s="190" t="s">
        <v>243</v>
      </c>
      <c r="E482" s="38"/>
      <c r="F482" s="191" t="s">
        <v>743</v>
      </c>
      <c r="G482" s="38"/>
      <c r="H482" s="38"/>
      <c r="I482" s="192"/>
      <c r="J482" s="38"/>
      <c r="K482" s="38"/>
      <c r="L482" s="41"/>
      <c r="M482" s="193"/>
      <c r="N482" s="194"/>
      <c r="O482" s="66"/>
      <c r="P482" s="66"/>
      <c r="Q482" s="66"/>
      <c r="R482" s="66"/>
      <c r="S482" s="66"/>
      <c r="T482" s="67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T482" s="19" t="s">
        <v>243</v>
      </c>
      <c r="AU482" s="19" t="s">
        <v>89</v>
      </c>
    </row>
    <row r="483" spans="1:65" s="13" customFormat="1" ht="11.25">
      <c r="B483" s="195"/>
      <c r="C483" s="196"/>
      <c r="D483" s="197" t="s">
        <v>245</v>
      </c>
      <c r="E483" s="198" t="s">
        <v>42</v>
      </c>
      <c r="F483" s="199" t="s">
        <v>738</v>
      </c>
      <c r="G483" s="196"/>
      <c r="H483" s="200">
        <v>6</v>
      </c>
      <c r="I483" s="201"/>
      <c r="J483" s="196"/>
      <c r="K483" s="196"/>
      <c r="L483" s="202"/>
      <c r="M483" s="203"/>
      <c r="N483" s="204"/>
      <c r="O483" s="204"/>
      <c r="P483" s="204"/>
      <c r="Q483" s="204"/>
      <c r="R483" s="204"/>
      <c r="S483" s="204"/>
      <c r="T483" s="205"/>
      <c r="AT483" s="206" t="s">
        <v>245</v>
      </c>
      <c r="AU483" s="206" t="s">
        <v>89</v>
      </c>
      <c r="AV483" s="13" t="s">
        <v>89</v>
      </c>
      <c r="AW483" s="13" t="s">
        <v>38</v>
      </c>
      <c r="AX483" s="13" t="s">
        <v>87</v>
      </c>
      <c r="AY483" s="206" t="s">
        <v>235</v>
      </c>
    </row>
    <row r="484" spans="1:65" s="2" customFormat="1" ht="49.15" customHeight="1">
      <c r="A484" s="36"/>
      <c r="B484" s="37"/>
      <c r="C484" s="177" t="s">
        <v>744</v>
      </c>
      <c r="D484" s="177" t="s">
        <v>237</v>
      </c>
      <c r="E484" s="178" t="s">
        <v>745</v>
      </c>
      <c r="F484" s="179" t="s">
        <v>746</v>
      </c>
      <c r="G484" s="180" t="s">
        <v>102</v>
      </c>
      <c r="H484" s="181">
        <v>4.47</v>
      </c>
      <c r="I484" s="182"/>
      <c r="J484" s="183">
        <f>ROUND(I484*H484,2)</f>
        <v>0</v>
      </c>
      <c r="K484" s="179" t="s">
        <v>240</v>
      </c>
      <c r="L484" s="41"/>
      <c r="M484" s="184" t="s">
        <v>42</v>
      </c>
      <c r="N484" s="185" t="s">
        <v>50</v>
      </c>
      <c r="O484" s="66"/>
      <c r="P484" s="186">
        <f>O484*H484</f>
        <v>0</v>
      </c>
      <c r="Q484" s="186">
        <v>0</v>
      </c>
      <c r="R484" s="186">
        <f>Q484*H484</f>
        <v>0</v>
      </c>
      <c r="S484" s="186">
        <v>6.5000000000000002E-2</v>
      </c>
      <c r="T484" s="187">
        <f>S484*H484</f>
        <v>0.29054999999999997</v>
      </c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R484" s="188" t="s">
        <v>241</v>
      </c>
      <c r="AT484" s="188" t="s">
        <v>237</v>
      </c>
      <c r="AU484" s="188" t="s">
        <v>89</v>
      </c>
      <c r="AY484" s="19" t="s">
        <v>235</v>
      </c>
      <c r="BE484" s="189">
        <f>IF(N484="základní",J484,0)</f>
        <v>0</v>
      </c>
      <c r="BF484" s="189">
        <f>IF(N484="snížená",J484,0)</f>
        <v>0</v>
      </c>
      <c r="BG484" s="189">
        <f>IF(N484="zákl. přenesená",J484,0)</f>
        <v>0</v>
      </c>
      <c r="BH484" s="189">
        <f>IF(N484="sníž. přenesená",J484,0)</f>
        <v>0</v>
      </c>
      <c r="BI484" s="189">
        <f>IF(N484="nulová",J484,0)</f>
        <v>0</v>
      </c>
      <c r="BJ484" s="19" t="s">
        <v>87</v>
      </c>
      <c r="BK484" s="189">
        <f>ROUND(I484*H484,2)</f>
        <v>0</v>
      </c>
      <c r="BL484" s="19" t="s">
        <v>241</v>
      </c>
      <c r="BM484" s="188" t="s">
        <v>747</v>
      </c>
    </row>
    <row r="485" spans="1:65" s="2" customFormat="1" ht="11.25">
      <c r="A485" s="36"/>
      <c r="B485" s="37"/>
      <c r="C485" s="38"/>
      <c r="D485" s="190" t="s">
        <v>243</v>
      </c>
      <c r="E485" s="38"/>
      <c r="F485" s="191" t="s">
        <v>748</v>
      </c>
      <c r="G485" s="38"/>
      <c r="H485" s="38"/>
      <c r="I485" s="192"/>
      <c r="J485" s="38"/>
      <c r="K485" s="38"/>
      <c r="L485" s="41"/>
      <c r="M485" s="193"/>
      <c r="N485" s="194"/>
      <c r="O485" s="66"/>
      <c r="P485" s="66"/>
      <c r="Q485" s="66"/>
      <c r="R485" s="66"/>
      <c r="S485" s="66"/>
      <c r="T485" s="67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T485" s="19" t="s">
        <v>243</v>
      </c>
      <c r="AU485" s="19" t="s">
        <v>89</v>
      </c>
    </row>
    <row r="486" spans="1:65" s="16" customFormat="1" ht="11.25">
      <c r="B486" s="229"/>
      <c r="C486" s="230"/>
      <c r="D486" s="197" t="s">
        <v>245</v>
      </c>
      <c r="E486" s="231" t="s">
        <v>42</v>
      </c>
      <c r="F486" s="232" t="s">
        <v>322</v>
      </c>
      <c r="G486" s="230"/>
      <c r="H486" s="231" t="s">
        <v>42</v>
      </c>
      <c r="I486" s="233"/>
      <c r="J486" s="230"/>
      <c r="K486" s="230"/>
      <c r="L486" s="234"/>
      <c r="M486" s="235"/>
      <c r="N486" s="236"/>
      <c r="O486" s="236"/>
      <c r="P486" s="236"/>
      <c r="Q486" s="236"/>
      <c r="R486" s="236"/>
      <c r="S486" s="236"/>
      <c r="T486" s="237"/>
      <c r="AT486" s="238" t="s">
        <v>245</v>
      </c>
      <c r="AU486" s="238" t="s">
        <v>89</v>
      </c>
      <c r="AV486" s="16" t="s">
        <v>87</v>
      </c>
      <c r="AW486" s="16" t="s">
        <v>38</v>
      </c>
      <c r="AX486" s="16" t="s">
        <v>79</v>
      </c>
      <c r="AY486" s="238" t="s">
        <v>235</v>
      </c>
    </row>
    <row r="487" spans="1:65" s="13" customFormat="1" ht="11.25">
      <c r="B487" s="195"/>
      <c r="C487" s="196"/>
      <c r="D487" s="197" t="s">
        <v>245</v>
      </c>
      <c r="E487" s="198" t="s">
        <v>42</v>
      </c>
      <c r="F487" s="199" t="s">
        <v>749</v>
      </c>
      <c r="G487" s="196"/>
      <c r="H487" s="200">
        <v>4.47</v>
      </c>
      <c r="I487" s="201"/>
      <c r="J487" s="196"/>
      <c r="K487" s="196"/>
      <c r="L487" s="202"/>
      <c r="M487" s="203"/>
      <c r="N487" s="204"/>
      <c r="O487" s="204"/>
      <c r="P487" s="204"/>
      <c r="Q487" s="204"/>
      <c r="R487" s="204"/>
      <c r="S487" s="204"/>
      <c r="T487" s="205"/>
      <c r="AT487" s="206" t="s">
        <v>245</v>
      </c>
      <c r="AU487" s="206" t="s">
        <v>89</v>
      </c>
      <c r="AV487" s="13" t="s">
        <v>89</v>
      </c>
      <c r="AW487" s="13" t="s">
        <v>38</v>
      </c>
      <c r="AX487" s="13" t="s">
        <v>87</v>
      </c>
      <c r="AY487" s="206" t="s">
        <v>235</v>
      </c>
    </row>
    <row r="488" spans="1:65" s="2" customFormat="1" ht="44.25" customHeight="1">
      <c r="A488" s="36"/>
      <c r="B488" s="37"/>
      <c r="C488" s="177" t="s">
        <v>750</v>
      </c>
      <c r="D488" s="177" t="s">
        <v>237</v>
      </c>
      <c r="E488" s="178" t="s">
        <v>751</v>
      </c>
      <c r="F488" s="179" t="s">
        <v>752</v>
      </c>
      <c r="G488" s="180" t="s">
        <v>102</v>
      </c>
      <c r="H488" s="181">
        <v>0.56000000000000005</v>
      </c>
      <c r="I488" s="182"/>
      <c r="J488" s="183">
        <f>ROUND(I488*H488,2)</f>
        <v>0</v>
      </c>
      <c r="K488" s="179" t="s">
        <v>240</v>
      </c>
      <c r="L488" s="41"/>
      <c r="M488" s="184" t="s">
        <v>42</v>
      </c>
      <c r="N488" s="185" t="s">
        <v>50</v>
      </c>
      <c r="O488" s="66"/>
      <c r="P488" s="186">
        <f>O488*H488</f>
        <v>0</v>
      </c>
      <c r="Q488" s="186">
        <v>1.47E-3</v>
      </c>
      <c r="R488" s="186">
        <f>Q488*H488</f>
        <v>8.2320000000000006E-4</v>
      </c>
      <c r="S488" s="186">
        <v>3.9E-2</v>
      </c>
      <c r="T488" s="187">
        <f>S488*H488</f>
        <v>2.1840000000000002E-2</v>
      </c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R488" s="188" t="s">
        <v>241</v>
      </c>
      <c r="AT488" s="188" t="s">
        <v>237</v>
      </c>
      <c r="AU488" s="188" t="s">
        <v>89</v>
      </c>
      <c r="AY488" s="19" t="s">
        <v>235</v>
      </c>
      <c r="BE488" s="189">
        <f>IF(N488="základní",J488,0)</f>
        <v>0</v>
      </c>
      <c r="BF488" s="189">
        <f>IF(N488="snížená",J488,0)</f>
        <v>0</v>
      </c>
      <c r="BG488" s="189">
        <f>IF(N488="zákl. přenesená",J488,0)</f>
        <v>0</v>
      </c>
      <c r="BH488" s="189">
        <f>IF(N488="sníž. přenesená",J488,0)</f>
        <v>0</v>
      </c>
      <c r="BI488" s="189">
        <f>IF(N488="nulová",J488,0)</f>
        <v>0</v>
      </c>
      <c r="BJ488" s="19" t="s">
        <v>87</v>
      </c>
      <c r="BK488" s="189">
        <f>ROUND(I488*H488,2)</f>
        <v>0</v>
      </c>
      <c r="BL488" s="19" t="s">
        <v>241</v>
      </c>
      <c r="BM488" s="188" t="s">
        <v>753</v>
      </c>
    </row>
    <row r="489" spans="1:65" s="2" customFormat="1" ht="11.25">
      <c r="A489" s="36"/>
      <c r="B489" s="37"/>
      <c r="C489" s="38"/>
      <c r="D489" s="190" t="s">
        <v>243</v>
      </c>
      <c r="E489" s="38"/>
      <c r="F489" s="191" t="s">
        <v>754</v>
      </c>
      <c r="G489" s="38"/>
      <c r="H489" s="38"/>
      <c r="I489" s="192"/>
      <c r="J489" s="38"/>
      <c r="K489" s="38"/>
      <c r="L489" s="41"/>
      <c r="M489" s="193"/>
      <c r="N489" s="194"/>
      <c r="O489" s="66"/>
      <c r="P489" s="66"/>
      <c r="Q489" s="66"/>
      <c r="R489" s="66"/>
      <c r="S489" s="66"/>
      <c r="T489" s="67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T489" s="19" t="s">
        <v>243</v>
      </c>
      <c r="AU489" s="19" t="s">
        <v>89</v>
      </c>
    </row>
    <row r="490" spans="1:65" s="16" customFormat="1" ht="11.25">
      <c r="B490" s="229"/>
      <c r="C490" s="230"/>
      <c r="D490" s="197" t="s">
        <v>245</v>
      </c>
      <c r="E490" s="231" t="s">
        <v>42</v>
      </c>
      <c r="F490" s="232" t="s">
        <v>755</v>
      </c>
      <c r="G490" s="230"/>
      <c r="H490" s="231" t="s">
        <v>42</v>
      </c>
      <c r="I490" s="233"/>
      <c r="J490" s="230"/>
      <c r="K490" s="230"/>
      <c r="L490" s="234"/>
      <c r="M490" s="235"/>
      <c r="N490" s="236"/>
      <c r="O490" s="236"/>
      <c r="P490" s="236"/>
      <c r="Q490" s="236"/>
      <c r="R490" s="236"/>
      <c r="S490" s="236"/>
      <c r="T490" s="237"/>
      <c r="AT490" s="238" t="s">
        <v>245</v>
      </c>
      <c r="AU490" s="238" t="s">
        <v>89</v>
      </c>
      <c r="AV490" s="16" t="s">
        <v>87</v>
      </c>
      <c r="AW490" s="16" t="s">
        <v>38</v>
      </c>
      <c r="AX490" s="16" t="s">
        <v>79</v>
      </c>
      <c r="AY490" s="238" t="s">
        <v>235</v>
      </c>
    </row>
    <row r="491" spans="1:65" s="13" customFormat="1" ht="11.25">
      <c r="B491" s="195"/>
      <c r="C491" s="196"/>
      <c r="D491" s="197" t="s">
        <v>245</v>
      </c>
      <c r="E491" s="198" t="s">
        <v>42</v>
      </c>
      <c r="F491" s="199" t="s">
        <v>756</v>
      </c>
      <c r="G491" s="196"/>
      <c r="H491" s="200">
        <v>0.56000000000000005</v>
      </c>
      <c r="I491" s="201"/>
      <c r="J491" s="196"/>
      <c r="K491" s="196"/>
      <c r="L491" s="202"/>
      <c r="M491" s="203"/>
      <c r="N491" s="204"/>
      <c r="O491" s="204"/>
      <c r="P491" s="204"/>
      <c r="Q491" s="204"/>
      <c r="R491" s="204"/>
      <c r="S491" s="204"/>
      <c r="T491" s="205"/>
      <c r="AT491" s="206" t="s">
        <v>245</v>
      </c>
      <c r="AU491" s="206" t="s">
        <v>89</v>
      </c>
      <c r="AV491" s="13" t="s">
        <v>89</v>
      </c>
      <c r="AW491" s="13" t="s">
        <v>38</v>
      </c>
      <c r="AX491" s="13" t="s">
        <v>87</v>
      </c>
      <c r="AY491" s="206" t="s">
        <v>235</v>
      </c>
    </row>
    <row r="492" spans="1:65" s="2" customFormat="1" ht="49.15" customHeight="1">
      <c r="A492" s="36"/>
      <c r="B492" s="37"/>
      <c r="C492" s="177" t="s">
        <v>757</v>
      </c>
      <c r="D492" s="177" t="s">
        <v>237</v>
      </c>
      <c r="E492" s="178" t="s">
        <v>758</v>
      </c>
      <c r="F492" s="179" t="s">
        <v>759</v>
      </c>
      <c r="G492" s="180" t="s">
        <v>102</v>
      </c>
      <c r="H492" s="181">
        <v>0.2</v>
      </c>
      <c r="I492" s="182"/>
      <c r="J492" s="183">
        <f>ROUND(I492*H492,2)</f>
        <v>0</v>
      </c>
      <c r="K492" s="179" t="s">
        <v>240</v>
      </c>
      <c r="L492" s="41"/>
      <c r="M492" s="184" t="s">
        <v>42</v>
      </c>
      <c r="N492" s="185" t="s">
        <v>50</v>
      </c>
      <c r="O492" s="66"/>
      <c r="P492" s="186">
        <f>O492*H492</f>
        <v>0</v>
      </c>
      <c r="Q492" s="186">
        <v>1.5E-3</v>
      </c>
      <c r="R492" s="186">
        <f>Q492*H492</f>
        <v>3.0000000000000003E-4</v>
      </c>
      <c r="S492" s="186">
        <v>2.1000000000000001E-2</v>
      </c>
      <c r="T492" s="187">
        <f>S492*H492</f>
        <v>4.2000000000000006E-3</v>
      </c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R492" s="188" t="s">
        <v>241</v>
      </c>
      <c r="AT492" s="188" t="s">
        <v>237</v>
      </c>
      <c r="AU492" s="188" t="s">
        <v>89</v>
      </c>
      <c r="AY492" s="19" t="s">
        <v>235</v>
      </c>
      <c r="BE492" s="189">
        <f>IF(N492="základní",J492,0)</f>
        <v>0</v>
      </c>
      <c r="BF492" s="189">
        <f>IF(N492="snížená",J492,0)</f>
        <v>0</v>
      </c>
      <c r="BG492" s="189">
        <f>IF(N492="zákl. přenesená",J492,0)</f>
        <v>0</v>
      </c>
      <c r="BH492" s="189">
        <f>IF(N492="sníž. přenesená",J492,0)</f>
        <v>0</v>
      </c>
      <c r="BI492" s="189">
        <f>IF(N492="nulová",J492,0)</f>
        <v>0</v>
      </c>
      <c r="BJ492" s="19" t="s">
        <v>87</v>
      </c>
      <c r="BK492" s="189">
        <f>ROUND(I492*H492,2)</f>
        <v>0</v>
      </c>
      <c r="BL492" s="19" t="s">
        <v>241</v>
      </c>
      <c r="BM492" s="188" t="s">
        <v>760</v>
      </c>
    </row>
    <row r="493" spans="1:65" s="2" customFormat="1" ht="11.25">
      <c r="A493" s="36"/>
      <c r="B493" s="37"/>
      <c r="C493" s="38"/>
      <c r="D493" s="190" t="s">
        <v>243</v>
      </c>
      <c r="E493" s="38"/>
      <c r="F493" s="191" t="s">
        <v>761</v>
      </c>
      <c r="G493" s="38"/>
      <c r="H493" s="38"/>
      <c r="I493" s="192"/>
      <c r="J493" s="38"/>
      <c r="K493" s="38"/>
      <c r="L493" s="41"/>
      <c r="M493" s="193"/>
      <c r="N493" s="194"/>
      <c r="O493" s="66"/>
      <c r="P493" s="66"/>
      <c r="Q493" s="66"/>
      <c r="R493" s="66"/>
      <c r="S493" s="66"/>
      <c r="T493" s="67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T493" s="19" t="s">
        <v>243</v>
      </c>
      <c r="AU493" s="19" t="s">
        <v>89</v>
      </c>
    </row>
    <row r="494" spans="1:65" s="16" customFormat="1" ht="11.25">
      <c r="B494" s="229"/>
      <c r="C494" s="230"/>
      <c r="D494" s="197" t="s">
        <v>245</v>
      </c>
      <c r="E494" s="231" t="s">
        <v>42</v>
      </c>
      <c r="F494" s="232" t="s">
        <v>762</v>
      </c>
      <c r="G494" s="230"/>
      <c r="H494" s="231" t="s">
        <v>42</v>
      </c>
      <c r="I494" s="233"/>
      <c r="J494" s="230"/>
      <c r="K494" s="230"/>
      <c r="L494" s="234"/>
      <c r="M494" s="235"/>
      <c r="N494" s="236"/>
      <c r="O494" s="236"/>
      <c r="P494" s="236"/>
      <c r="Q494" s="236"/>
      <c r="R494" s="236"/>
      <c r="S494" s="236"/>
      <c r="T494" s="237"/>
      <c r="AT494" s="238" t="s">
        <v>245</v>
      </c>
      <c r="AU494" s="238" t="s">
        <v>89</v>
      </c>
      <c r="AV494" s="16" t="s">
        <v>87</v>
      </c>
      <c r="AW494" s="16" t="s">
        <v>38</v>
      </c>
      <c r="AX494" s="16" t="s">
        <v>79</v>
      </c>
      <c r="AY494" s="238" t="s">
        <v>235</v>
      </c>
    </row>
    <row r="495" spans="1:65" s="13" customFormat="1" ht="11.25">
      <c r="B495" s="195"/>
      <c r="C495" s="196"/>
      <c r="D495" s="197" t="s">
        <v>245</v>
      </c>
      <c r="E495" s="198" t="s">
        <v>42</v>
      </c>
      <c r="F495" s="199" t="s">
        <v>763</v>
      </c>
      <c r="G495" s="196"/>
      <c r="H495" s="200">
        <v>0.2</v>
      </c>
      <c r="I495" s="201"/>
      <c r="J495" s="196"/>
      <c r="K495" s="196"/>
      <c r="L495" s="202"/>
      <c r="M495" s="203"/>
      <c r="N495" s="204"/>
      <c r="O495" s="204"/>
      <c r="P495" s="204"/>
      <c r="Q495" s="204"/>
      <c r="R495" s="204"/>
      <c r="S495" s="204"/>
      <c r="T495" s="205"/>
      <c r="AT495" s="206" t="s">
        <v>245</v>
      </c>
      <c r="AU495" s="206" t="s">
        <v>89</v>
      </c>
      <c r="AV495" s="13" t="s">
        <v>89</v>
      </c>
      <c r="AW495" s="13" t="s">
        <v>38</v>
      </c>
      <c r="AX495" s="13" t="s">
        <v>87</v>
      </c>
      <c r="AY495" s="206" t="s">
        <v>235</v>
      </c>
    </row>
    <row r="496" spans="1:65" s="2" customFormat="1" ht="24.2" customHeight="1">
      <c r="A496" s="36"/>
      <c r="B496" s="37"/>
      <c r="C496" s="177" t="s">
        <v>764</v>
      </c>
      <c r="D496" s="177" t="s">
        <v>237</v>
      </c>
      <c r="E496" s="178" t="s">
        <v>765</v>
      </c>
      <c r="F496" s="179" t="s">
        <v>766</v>
      </c>
      <c r="G496" s="180" t="s">
        <v>102</v>
      </c>
      <c r="H496" s="181">
        <v>0.4</v>
      </c>
      <c r="I496" s="182"/>
      <c r="J496" s="183">
        <f>ROUND(I496*H496,2)</f>
        <v>0</v>
      </c>
      <c r="K496" s="179" t="s">
        <v>42</v>
      </c>
      <c r="L496" s="41"/>
      <c r="M496" s="184" t="s">
        <v>42</v>
      </c>
      <c r="N496" s="185" t="s">
        <v>50</v>
      </c>
      <c r="O496" s="66"/>
      <c r="P496" s="186">
        <f>O496*H496</f>
        <v>0</v>
      </c>
      <c r="Q496" s="186">
        <v>9.1E-4</v>
      </c>
      <c r="R496" s="186">
        <f>Q496*H496</f>
        <v>3.6400000000000001E-4</v>
      </c>
      <c r="S496" s="186">
        <v>3.7999999999999999E-2</v>
      </c>
      <c r="T496" s="187">
        <f>S496*H496</f>
        <v>1.52E-2</v>
      </c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R496" s="188" t="s">
        <v>241</v>
      </c>
      <c r="AT496" s="188" t="s">
        <v>237</v>
      </c>
      <c r="AU496" s="188" t="s">
        <v>89</v>
      </c>
      <c r="AY496" s="19" t="s">
        <v>235</v>
      </c>
      <c r="BE496" s="189">
        <f>IF(N496="základní",J496,0)</f>
        <v>0</v>
      </c>
      <c r="BF496" s="189">
        <f>IF(N496="snížená",J496,0)</f>
        <v>0</v>
      </c>
      <c r="BG496" s="189">
        <f>IF(N496="zákl. přenesená",J496,0)</f>
        <v>0</v>
      </c>
      <c r="BH496" s="189">
        <f>IF(N496="sníž. přenesená",J496,0)</f>
        <v>0</v>
      </c>
      <c r="BI496" s="189">
        <f>IF(N496="nulová",J496,0)</f>
        <v>0</v>
      </c>
      <c r="BJ496" s="19" t="s">
        <v>87</v>
      </c>
      <c r="BK496" s="189">
        <f>ROUND(I496*H496,2)</f>
        <v>0</v>
      </c>
      <c r="BL496" s="19" t="s">
        <v>241</v>
      </c>
      <c r="BM496" s="188" t="s">
        <v>767</v>
      </c>
    </row>
    <row r="497" spans="1:65" s="16" customFormat="1" ht="11.25">
      <c r="B497" s="229"/>
      <c r="C497" s="230"/>
      <c r="D497" s="197" t="s">
        <v>245</v>
      </c>
      <c r="E497" s="231" t="s">
        <v>42</v>
      </c>
      <c r="F497" s="232" t="s">
        <v>768</v>
      </c>
      <c r="G497" s="230"/>
      <c r="H497" s="231" t="s">
        <v>42</v>
      </c>
      <c r="I497" s="233"/>
      <c r="J497" s="230"/>
      <c r="K497" s="230"/>
      <c r="L497" s="234"/>
      <c r="M497" s="235"/>
      <c r="N497" s="236"/>
      <c r="O497" s="236"/>
      <c r="P497" s="236"/>
      <c r="Q497" s="236"/>
      <c r="R497" s="236"/>
      <c r="S497" s="236"/>
      <c r="T497" s="237"/>
      <c r="AT497" s="238" t="s">
        <v>245</v>
      </c>
      <c r="AU497" s="238" t="s">
        <v>89</v>
      </c>
      <c r="AV497" s="16" t="s">
        <v>87</v>
      </c>
      <c r="AW497" s="16" t="s">
        <v>38</v>
      </c>
      <c r="AX497" s="16" t="s">
        <v>79</v>
      </c>
      <c r="AY497" s="238" t="s">
        <v>235</v>
      </c>
    </row>
    <row r="498" spans="1:65" s="13" customFormat="1" ht="11.25">
      <c r="B498" s="195"/>
      <c r="C498" s="196"/>
      <c r="D498" s="197" t="s">
        <v>245</v>
      </c>
      <c r="E498" s="198" t="s">
        <v>42</v>
      </c>
      <c r="F498" s="199" t="s">
        <v>769</v>
      </c>
      <c r="G498" s="196"/>
      <c r="H498" s="200">
        <v>0.4</v>
      </c>
      <c r="I498" s="201"/>
      <c r="J498" s="196"/>
      <c r="K498" s="196"/>
      <c r="L498" s="202"/>
      <c r="M498" s="203"/>
      <c r="N498" s="204"/>
      <c r="O498" s="204"/>
      <c r="P498" s="204"/>
      <c r="Q498" s="204"/>
      <c r="R498" s="204"/>
      <c r="S498" s="204"/>
      <c r="T498" s="205"/>
      <c r="AT498" s="206" t="s">
        <v>245</v>
      </c>
      <c r="AU498" s="206" t="s">
        <v>89</v>
      </c>
      <c r="AV498" s="13" t="s">
        <v>89</v>
      </c>
      <c r="AW498" s="13" t="s">
        <v>38</v>
      </c>
      <c r="AX498" s="13" t="s">
        <v>87</v>
      </c>
      <c r="AY498" s="206" t="s">
        <v>235</v>
      </c>
    </row>
    <row r="499" spans="1:65" s="2" customFormat="1" ht="24.2" customHeight="1">
      <c r="A499" s="36"/>
      <c r="B499" s="37"/>
      <c r="C499" s="177" t="s">
        <v>770</v>
      </c>
      <c r="D499" s="177" t="s">
        <v>237</v>
      </c>
      <c r="E499" s="178" t="s">
        <v>771</v>
      </c>
      <c r="F499" s="179" t="s">
        <v>772</v>
      </c>
      <c r="G499" s="180" t="s">
        <v>102</v>
      </c>
      <c r="H499" s="181">
        <v>13.01</v>
      </c>
      <c r="I499" s="182"/>
      <c r="J499" s="183">
        <f>ROUND(I499*H499,2)</f>
        <v>0</v>
      </c>
      <c r="K499" s="179" t="s">
        <v>240</v>
      </c>
      <c r="L499" s="41"/>
      <c r="M499" s="184" t="s">
        <v>42</v>
      </c>
      <c r="N499" s="185" t="s">
        <v>50</v>
      </c>
      <c r="O499" s="66"/>
      <c r="P499" s="186">
        <f>O499*H499</f>
        <v>0</v>
      </c>
      <c r="Q499" s="186">
        <v>0</v>
      </c>
      <c r="R499" s="186">
        <f>Q499*H499</f>
        <v>0</v>
      </c>
      <c r="S499" s="186">
        <v>0</v>
      </c>
      <c r="T499" s="187">
        <f>S499*H499</f>
        <v>0</v>
      </c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R499" s="188" t="s">
        <v>241</v>
      </c>
      <c r="AT499" s="188" t="s">
        <v>237</v>
      </c>
      <c r="AU499" s="188" t="s">
        <v>89</v>
      </c>
      <c r="AY499" s="19" t="s">
        <v>235</v>
      </c>
      <c r="BE499" s="189">
        <f>IF(N499="základní",J499,0)</f>
        <v>0</v>
      </c>
      <c r="BF499" s="189">
        <f>IF(N499="snížená",J499,0)</f>
        <v>0</v>
      </c>
      <c r="BG499" s="189">
        <f>IF(N499="zákl. přenesená",J499,0)</f>
        <v>0</v>
      </c>
      <c r="BH499" s="189">
        <f>IF(N499="sníž. přenesená",J499,0)</f>
        <v>0</v>
      </c>
      <c r="BI499" s="189">
        <f>IF(N499="nulová",J499,0)</f>
        <v>0</v>
      </c>
      <c r="BJ499" s="19" t="s">
        <v>87</v>
      </c>
      <c r="BK499" s="189">
        <f>ROUND(I499*H499,2)</f>
        <v>0</v>
      </c>
      <c r="BL499" s="19" t="s">
        <v>241</v>
      </c>
      <c r="BM499" s="188" t="s">
        <v>773</v>
      </c>
    </row>
    <row r="500" spans="1:65" s="2" customFormat="1" ht="11.25">
      <c r="A500" s="36"/>
      <c r="B500" s="37"/>
      <c r="C500" s="38"/>
      <c r="D500" s="190" t="s">
        <v>243</v>
      </c>
      <c r="E500" s="38"/>
      <c r="F500" s="191" t="s">
        <v>774</v>
      </c>
      <c r="G500" s="38"/>
      <c r="H500" s="38"/>
      <c r="I500" s="192"/>
      <c r="J500" s="38"/>
      <c r="K500" s="38"/>
      <c r="L500" s="41"/>
      <c r="M500" s="193"/>
      <c r="N500" s="194"/>
      <c r="O500" s="66"/>
      <c r="P500" s="66"/>
      <c r="Q500" s="66"/>
      <c r="R500" s="66"/>
      <c r="S500" s="66"/>
      <c r="T500" s="67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T500" s="19" t="s">
        <v>243</v>
      </c>
      <c r="AU500" s="19" t="s">
        <v>89</v>
      </c>
    </row>
    <row r="501" spans="1:65" s="16" customFormat="1" ht="11.25">
      <c r="B501" s="229"/>
      <c r="C501" s="230"/>
      <c r="D501" s="197" t="s">
        <v>245</v>
      </c>
      <c r="E501" s="231" t="s">
        <v>42</v>
      </c>
      <c r="F501" s="232" t="s">
        <v>775</v>
      </c>
      <c r="G501" s="230"/>
      <c r="H501" s="231" t="s">
        <v>42</v>
      </c>
      <c r="I501" s="233"/>
      <c r="J501" s="230"/>
      <c r="K501" s="230"/>
      <c r="L501" s="234"/>
      <c r="M501" s="235"/>
      <c r="N501" s="236"/>
      <c r="O501" s="236"/>
      <c r="P501" s="236"/>
      <c r="Q501" s="236"/>
      <c r="R501" s="236"/>
      <c r="S501" s="236"/>
      <c r="T501" s="237"/>
      <c r="AT501" s="238" t="s">
        <v>245</v>
      </c>
      <c r="AU501" s="238" t="s">
        <v>89</v>
      </c>
      <c r="AV501" s="16" t="s">
        <v>87</v>
      </c>
      <c r="AW501" s="16" t="s">
        <v>38</v>
      </c>
      <c r="AX501" s="16" t="s">
        <v>79</v>
      </c>
      <c r="AY501" s="238" t="s">
        <v>235</v>
      </c>
    </row>
    <row r="502" spans="1:65" s="13" customFormat="1" ht="11.25">
      <c r="B502" s="195"/>
      <c r="C502" s="196"/>
      <c r="D502" s="197" t="s">
        <v>245</v>
      </c>
      <c r="E502" s="198" t="s">
        <v>42</v>
      </c>
      <c r="F502" s="199" t="s">
        <v>155</v>
      </c>
      <c r="G502" s="196"/>
      <c r="H502" s="200">
        <v>13.01</v>
      </c>
      <c r="I502" s="201"/>
      <c r="J502" s="196"/>
      <c r="K502" s="196"/>
      <c r="L502" s="202"/>
      <c r="M502" s="203"/>
      <c r="N502" s="204"/>
      <c r="O502" s="204"/>
      <c r="P502" s="204"/>
      <c r="Q502" s="204"/>
      <c r="R502" s="204"/>
      <c r="S502" s="204"/>
      <c r="T502" s="205"/>
      <c r="AT502" s="206" t="s">
        <v>245</v>
      </c>
      <c r="AU502" s="206" t="s">
        <v>89</v>
      </c>
      <c r="AV502" s="13" t="s">
        <v>89</v>
      </c>
      <c r="AW502" s="13" t="s">
        <v>38</v>
      </c>
      <c r="AX502" s="13" t="s">
        <v>87</v>
      </c>
      <c r="AY502" s="206" t="s">
        <v>235</v>
      </c>
    </row>
    <row r="503" spans="1:65" s="2" customFormat="1" ht="24.2" customHeight="1">
      <c r="A503" s="36"/>
      <c r="B503" s="37"/>
      <c r="C503" s="177" t="s">
        <v>776</v>
      </c>
      <c r="D503" s="177" t="s">
        <v>237</v>
      </c>
      <c r="E503" s="178" t="s">
        <v>777</v>
      </c>
      <c r="F503" s="179" t="s">
        <v>778</v>
      </c>
      <c r="G503" s="180" t="s">
        <v>102</v>
      </c>
      <c r="H503" s="181">
        <v>13.01</v>
      </c>
      <c r="I503" s="182"/>
      <c r="J503" s="183">
        <f>ROUND(I503*H503,2)</f>
        <v>0</v>
      </c>
      <c r="K503" s="179" t="s">
        <v>240</v>
      </c>
      <c r="L503" s="41"/>
      <c r="M503" s="184" t="s">
        <v>42</v>
      </c>
      <c r="N503" s="185" t="s">
        <v>50</v>
      </c>
      <c r="O503" s="66"/>
      <c r="P503" s="186">
        <f>O503*H503</f>
        <v>0</v>
      </c>
      <c r="Q503" s="186">
        <v>0</v>
      </c>
      <c r="R503" s="186">
        <f>Q503*H503</f>
        <v>0</v>
      </c>
      <c r="S503" s="186">
        <v>0</v>
      </c>
      <c r="T503" s="187">
        <f>S503*H503</f>
        <v>0</v>
      </c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R503" s="188" t="s">
        <v>241</v>
      </c>
      <c r="AT503" s="188" t="s">
        <v>237</v>
      </c>
      <c r="AU503" s="188" t="s">
        <v>89</v>
      </c>
      <c r="AY503" s="19" t="s">
        <v>235</v>
      </c>
      <c r="BE503" s="189">
        <f>IF(N503="základní",J503,0)</f>
        <v>0</v>
      </c>
      <c r="BF503" s="189">
        <f>IF(N503="snížená",J503,0)</f>
        <v>0</v>
      </c>
      <c r="BG503" s="189">
        <f>IF(N503="zákl. přenesená",J503,0)</f>
        <v>0</v>
      </c>
      <c r="BH503" s="189">
        <f>IF(N503="sníž. přenesená",J503,0)</f>
        <v>0</v>
      </c>
      <c r="BI503" s="189">
        <f>IF(N503="nulová",J503,0)</f>
        <v>0</v>
      </c>
      <c r="BJ503" s="19" t="s">
        <v>87</v>
      </c>
      <c r="BK503" s="189">
        <f>ROUND(I503*H503,2)</f>
        <v>0</v>
      </c>
      <c r="BL503" s="19" t="s">
        <v>241</v>
      </c>
      <c r="BM503" s="188" t="s">
        <v>779</v>
      </c>
    </row>
    <row r="504" spans="1:65" s="2" customFormat="1" ht="11.25">
      <c r="A504" s="36"/>
      <c r="B504" s="37"/>
      <c r="C504" s="38"/>
      <c r="D504" s="190" t="s">
        <v>243</v>
      </c>
      <c r="E504" s="38"/>
      <c r="F504" s="191" t="s">
        <v>780</v>
      </c>
      <c r="G504" s="38"/>
      <c r="H504" s="38"/>
      <c r="I504" s="192"/>
      <c r="J504" s="38"/>
      <c r="K504" s="38"/>
      <c r="L504" s="41"/>
      <c r="M504" s="193"/>
      <c r="N504" s="194"/>
      <c r="O504" s="66"/>
      <c r="P504" s="66"/>
      <c r="Q504" s="66"/>
      <c r="R504" s="66"/>
      <c r="S504" s="66"/>
      <c r="T504" s="67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T504" s="19" t="s">
        <v>243</v>
      </c>
      <c r="AU504" s="19" t="s">
        <v>89</v>
      </c>
    </row>
    <row r="505" spans="1:65" s="2" customFormat="1" ht="19.5">
      <c r="A505" s="36"/>
      <c r="B505" s="37"/>
      <c r="C505" s="38"/>
      <c r="D505" s="197" t="s">
        <v>664</v>
      </c>
      <c r="E505" s="38"/>
      <c r="F505" s="249" t="s">
        <v>781</v>
      </c>
      <c r="G505" s="38"/>
      <c r="H505" s="38"/>
      <c r="I505" s="192"/>
      <c r="J505" s="38"/>
      <c r="K505" s="38"/>
      <c r="L505" s="41"/>
      <c r="M505" s="193"/>
      <c r="N505" s="194"/>
      <c r="O505" s="66"/>
      <c r="P505" s="66"/>
      <c r="Q505" s="66"/>
      <c r="R505" s="66"/>
      <c r="S505" s="66"/>
      <c r="T505" s="67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T505" s="19" t="s">
        <v>664</v>
      </c>
      <c r="AU505" s="19" t="s">
        <v>89</v>
      </c>
    </row>
    <row r="506" spans="1:65" s="16" customFormat="1" ht="11.25">
      <c r="B506" s="229"/>
      <c r="C506" s="230"/>
      <c r="D506" s="197" t="s">
        <v>245</v>
      </c>
      <c r="E506" s="231" t="s">
        <v>42</v>
      </c>
      <c r="F506" s="232" t="s">
        <v>673</v>
      </c>
      <c r="G506" s="230"/>
      <c r="H506" s="231" t="s">
        <v>42</v>
      </c>
      <c r="I506" s="233"/>
      <c r="J506" s="230"/>
      <c r="K506" s="230"/>
      <c r="L506" s="234"/>
      <c r="M506" s="235"/>
      <c r="N506" s="236"/>
      <c r="O506" s="236"/>
      <c r="P506" s="236"/>
      <c r="Q506" s="236"/>
      <c r="R506" s="236"/>
      <c r="S506" s="236"/>
      <c r="T506" s="237"/>
      <c r="AT506" s="238" t="s">
        <v>245</v>
      </c>
      <c r="AU506" s="238" t="s">
        <v>89</v>
      </c>
      <c r="AV506" s="16" t="s">
        <v>87</v>
      </c>
      <c r="AW506" s="16" t="s">
        <v>38</v>
      </c>
      <c r="AX506" s="16" t="s">
        <v>79</v>
      </c>
      <c r="AY506" s="238" t="s">
        <v>235</v>
      </c>
    </row>
    <row r="507" spans="1:65" s="16" customFormat="1" ht="11.25">
      <c r="B507" s="229"/>
      <c r="C507" s="230"/>
      <c r="D507" s="197" t="s">
        <v>245</v>
      </c>
      <c r="E507" s="231" t="s">
        <v>42</v>
      </c>
      <c r="F507" s="232" t="s">
        <v>782</v>
      </c>
      <c r="G507" s="230"/>
      <c r="H507" s="231" t="s">
        <v>42</v>
      </c>
      <c r="I507" s="233"/>
      <c r="J507" s="230"/>
      <c r="K507" s="230"/>
      <c r="L507" s="234"/>
      <c r="M507" s="235"/>
      <c r="N507" s="236"/>
      <c r="O507" s="236"/>
      <c r="P507" s="236"/>
      <c r="Q507" s="236"/>
      <c r="R507" s="236"/>
      <c r="S507" s="236"/>
      <c r="T507" s="237"/>
      <c r="AT507" s="238" t="s">
        <v>245</v>
      </c>
      <c r="AU507" s="238" t="s">
        <v>89</v>
      </c>
      <c r="AV507" s="16" t="s">
        <v>87</v>
      </c>
      <c r="AW507" s="16" t="s">
        <v>38</v>
      </c>
      <c r="AX507" s="16" t="s">
        <v>79</v>
      </c>
      <c r="AY507" s="238" t="s">
        <v>235</v>
      </c>
    </row>
    <row r="508" spans="1:65" s="13" customFormat="1" ht="11.25">
      <c r="B508" s="195"/>
      <c r="C508" s="196"/>
      <c r="D508" s="197" t="s">
        <v>245</v>
      </c>
      <c r="E508" s="198" t="s">
        <v>42</v>
      </c>
      <c r="F508" s="199" t="s">
        <v>783</v>
      </c>
      <c r="G508" s="196"/>
      <c r="H508" s="200">
        <v>6.75</v>
      </c>
      <c r="I508" s="201"/>
      <c r="J508" s="196"/>
      <c r="K508" s="196"/>
      <c r="L508" s="202"/>
      <c r="M508" s="203"/>
      <c r="N508" s="204"/>
      <c r="O508" s="204"/>
      <c r="P508" s="204"/>
      <c r="Q508" s="204"/>
      <c r="R508" s="204"/>
      <c r="S508" s="204"/>
      <c r="T508" s="205"/>
      <c r="AT508" s="206" t="s">
        <v>245</v>
      </c>
      <c r="AU508" s="206" t="s">
        <v>89</v>
      </c>
      <c r="AV508" s="13" t="s">
        <v>89</v>
      </c>
      <c r="AW508" s="13" t="s">
        <v>38</v>
      </c>
      <c r="AX508" s="13" t="s">
        <v>79</v>
      </c>
      <c r="AY508" s="206" t="s">
        <v>235</v>
      </c>
    </row>
    <row r="509" spans="1:65" s="13" customFormat="1" ht="11.25">
      <c r="B509" s="195"/>
      <c r="C509" s="196"/>
      <c r="D509" s="197" t="s">
        <v>245</v>
      </c>
      <c r="E509" s="198" t="s">
        <v>42</v>
      </c>
      <c r="F509" s="199" t="s">
        <v>784</v>
      </c>
      <c r="G509" s="196"/>
      <c r="H509" s="200">
        <v>6.26</v>
      </c>
      <c r="I509" s="201"/>
      <c r="J509" s="196"/>
      <c r="K509" s="196"/>
      <c r="L509" s="202"/>
      <c r="M509" s="203"/>
      <c r="N509" s="204"/>
      <c r="O509" s="204"/>
      <c r="P509" s="204"/>
      <c r="Q509" s="204"/>
      <c r="R509" s="204"/>
      <c r="S509" s="204"/>
      <c r="T509" s="205"/>
      <c r="AT509" s="206" t="s">
        <v>245</v>
      </c>
      <c r="AU509" s="206" t="s">
        <v>89</v>
      </c>
      <c r="AV509" s="13" t="s">
        <v>89</v>
      </c>
      <c r="AW509" s="13" t="s">
        <v>38</v>
      </c>
      <c r="AX509" s="13" t="s">
        <v>79</v>
      </c>
      <c r="AY509" s="206" t="s">
        <v>235</v>
      </c>
    </row>
    <row r="510" spans="1:65" s="14" customFormat="1" ht="11.25">
      <c r="B510" s="207"/>
      <c r="C510" s="208"/>
      <c r="D510" s="197" t="s">
        <v>245</v>
      </c>
      <c r="E510" s="209" t="s">
        <v>155</v>
      </c>
      <c r="F510" s="210" t="s">
        <v>250</v>
      </c>
      <c r="G510" s="208"/>
      <c r="H510" s="211">
        <v>13.01</v>
      </c>
      <c r="I510" s="212"/>
      <c r="J510" s="208"/>
      <c r="K510" s="208"/>
      <c r="L510" s="213"/>
      <c r="M510" s="214"/>
      <c r="N510" s="215"/>
      <c r="O510" s="215"/>
      <c r="P510" s="215"/>
      <c r="Q510" s="215"/>
      <c r="R510" s="215"/>
      <c r="S510" s="215"/>
      <c r="T510" s="216"/>
      <c r="AT510" s="217" t="s">
        <v>245</v>
      </c>
      <c r="AU510" s="217" t="s">
        <v>89</v>
      </c>
      <c r="AV510" s="14" t="s">
        <v>251</v>
      </c>
      <c r="AW510" s="14" t="s">
        <v>38</v>
      </c>
      <c r="AX510" s="14" t="s">
        <v>79</v>
      </c>
      <c r="AY510" s="217" t="s">
        <v>235</v>
      </c>
    </row>
    <row r="511" spans="1:65" s="15" customFormat="1" ht="11.25">
      <c r="B511" s="218"/>
      <c r="C511" s="219"/>
      <c r="D511" s="197" t="s">
        <v>245</v>
      </c>
      <c r="E511" s="220" t="s">
        <v>42</v>
      </c>
      <c r="F511" s="221" t="s">
        <v>252</v>
      </c>
      <c r="G511" s="219"/>
      <c r="H511" s="222">
        <v>13.01</v>
      </c>
      <c r="I511" s="223"/>
      <c r="J511" s="219"/>
      <c r="K511" s="219"/>
      <c r="L511" s="224"/>
      <c r="M511" s="225"/>
      <c r="N511" s="226"/>
      <c r="O511" s="226"/>
      <c r="P511" s="226"/>
      <c r="Q511" s="226"/>
      <c r="R511" s="226"/>
      <c r="S511" s="226"/>
      <c r="T511" s="227"/>
      <c r="AT511" s="228" t="s">
        <v>245</v>
      </c>
      <c r="AU511" s="228" t="s">
        <v>89</v>
      </c>
      <c r="AV511" s="15" t="s">
        <v>241</v>
      </c>
      <c r="AW511" s="15" t="s">
        <v>38</v>
      </c>
      <c r="AX511" s="15" t="s">
        <v>87</v>
      </c>
      <c r="AY511" s="228" t="s">
        <v>235</v>
      </c>
    </row>
    <row r="512" spans="1:65" s="2" customFormat="1" ht="33" customHeight="1">
      <c r="A512" s="36"/>
      <c r="B512" s="37"/>
      <c r="C512" s="177" t="s">
        <v>785</v>
      </c>
      <c r="D512" s="177" t="s">
        <v>237</v>
      </c>
      <c r="E512" s="178" t="s">
        <v>786</v>
      </c>
      <c r="F512" s="179" t="s">
        <v>787</v>
      </c>
      <c r="G512" s="180" t="s">
        <v>106</v>
      </c>
      <c r="H512" s="181">
        <v>44.825000000000003</v>
      </c>
      <c r="I512" s="182"/>
      <c r="J512" s="183">
        <f>ROUND(I512*H512,2)</f>
        <v>0</v>
      </c>
      <c r="K512" s="179" t="s">
        <v>240</v>
      </c>
      <c r="L512" s="41"/>
      <c r="M512" s="184" t="s">
        <v>42</v>
      </c>
      <c r="N512" s="185" t="s">
        <v>50</v>
      </c>
      <c r="O512" s="66"/>
      <c r="P512" s="186">
        <f>O512*H512</f>
        <v>0</v>
      </c>
      <c r="Q512" s="186">
        <v>0</v>
      </c>
      <c r="R512" s="186">
        <f>Q512*H512</f>
        <v>0</v>
      </c>
      <c r="S512" s="186">
        <v>0.02</v>
      </c>
      <c r="T512" s="187">
        <f>S512*H512</f>
        <v>0.89650000000000007</v>
      </c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R512" s="188" t="s">
        <v>241</v>
      </c>
      <c r="AT512" s="188" t="s">
        <v>237</v>
      </c>
      <c r="AU512" s="188" t="s">
        <v>89</v>
      </c>
      <c r="AY512" s="19" t="s">
        <v>235</v>
      </c>
      <c r="BE512" s="189">
        <f>IF(N512="základní",J512,0)</f>
        <v>0</v>
      </c>
      <c r="BF512" s="189">
        <f>IF(N512="snížená",J512,0)</f>
        <v>0</v>
      </c>
      <c r="BG512" s="189">
        <f>IF(N512="zákl. přenesená",J512,0)</f>
        <v>0</v>
      </c>
      <c r="BH512" s="189">
        <f>IF(N512="sníž. přenesená",J512,0)</f>
        <v>0</v>
      </c>
      <c r="BI512" s="189">
        <f>IF(N512="nulová",J512,0)</f>
        <v>0</v>
      </c>
      <c r="BJ512" s="19" t="s">
        <v>87</v>
      </c>
      <c r="BK512" s="189">
        <f>ROUND(I512*H512,2)</f>
        <v>0</v>
      </c>
      <c r="BL512" s="19" t="s">
        <v>241</v>
      </c>
      <c r="BM512" s="188" t="s">
        <v>788</v>
      </c>
    </row>
    <row r="513" spans="1:65" s="2" customFormat="1" ht="11.25">
      <c r="A513" s="36"/>
      <c r="B513" s="37"/>
      <c r="C513" s="38"/>
      <c r="D513" s="190" t="s">
        <v>243</v>
      </c>
      <c r="E513" s="38"/>
      <c r="F513" s="191" t="s">
        <v>789</v>
      </c>
      <c r="G513" s="38"/>
      <c r="H513" s="38"/>
      <c r="I513" s="192"/>
      <c r="J513" s="38"/>
      <c r="K513" s="38"/>
      <c r="L513" s="41"/>
      <c r="M513" s="193"/>
      <c r="N513" s="194"/>
      <c r="O513" s="66"/>
      <c r="P513" s="66"/>
      <c r="Q513" s="66"/>
      <c r="R513" s="66"/>
      <c r="S513" s="66"/>
      <c r="T513" s="67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T513" s="19" t="s">
        <v>243</v>
      </c>
      <c r="AU513" s="19" t="s">
        <v>89</v>
      </c>
    </row>
    <row r="514" spans="1:65" s="13" customFormat="1" ht="11.25">
      <c r="B514" s="195"/>
      <c r="C514" s="196"/>
      <c r="D514" s="197" t="s">
        <v>245</v>
      </c>
      <c r="E514" s="198" t="s">
        <v>42</v>
      </c>
      <c r="F514" s="199" t="s">
        <v>134</v>
      </c>
      <c r="G514" s="196"/>
      <c r="H514" s="200">
        <v>44.825000000000003</v>
      </c>
      <c r="I514" s="201"/>
      <c r="J514" s="196"/>
      <c r="K514" s="196"/>
      <c r="L514" s="202"/>
      <c r="M514" s="203"/>
      <c r="N514" s="204"/>
      <c r="O514" s="204"/>
      <c r="P514" s="204"/>
      <c r="Q514" s="204"/>
      <c r="R514" s="204"/>
      <c r="S514" s="204"/>
      <c r="T514" s="205"/>
      <c r="AT514" s="206" t="s">
        <v>245</v>
      </c>
      <c r="AU514" s="206" t="s">
        <v>89</v>
      </c>
      <c r="AV514" s="13" t="s">
        <v>89</v>
      </c>
      <c r="AW514" s="13" t="s">
        <v>38</v>
      </c>
      <c r="AX514" s="13" t="s">
        <v>87</v>
      </c>
      <c r="AY514" s="206" t="s">
        <v>235</v>
      </c>
    </row>
    <row r="515" spans="1:65" s="2" customFormat="1" ht="37.9" customHeight="1">
      <c r="A515" s="36"/>
      <c r="B515" s="37"/>
      <c r="C515" s="177" t="s">
        <v>790</v>
      </c>
      <c r="D515" s="177" t="s">
        <v>237</v>
      </c>
      <c r="E515" s="178" t="s">
        <v>791</v>
      </c>
      <c r="F515" s="179" t="s">
        <v>792</v>
      </c>
      <c r="G515" s="180" t="s">
        <v>106</v>
      </c>
      <c r="H515" s="181">
        <v>67.087000000000003</v>
      </c>
      <c r="I515" s="182"/>
      <c r="J515" s="183">
        <f>ROUND(I515*H515,2)</f>
        <v>0</v>
      </c>
      <c r="K515" s="179" t="s">
        <v>240</v>
      </c>
      <c r="L515" s="41"/>
      <c r="M515" s="184" t="s">
        <v>42</v>
      </c>
      <c r="N515" s="185" t="s">
        <v>50</v>
      </c>
      <c r="O515" s="66"/>
      <c r="P515" s="186">
        <f>O515*H515</f>
        <v>0</v>
      </c>
      <c r="Q515" s="186">
        <v>0</v>
      </c>
      <c r="R515" s="186">
        <f>Q515*H515</f>
        <v>0</v>
      </c>
      <c r="S515" s="186">
        <v>0.02</v>
      </c>
      <c r="T515" s="187">
        <f>S515*H515</f>
        <v>1.3417400000000002</v>
      </c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R515" s="188" t="s">
        <v>241</v>
      </c>
      <c r="AT515" s="188" t="s">
        <v>237</v>
      </c>
      <c r="AU515" s="188" t="s">
        <v>89</v>
      </c>
      <c r="AY515" s="19" t="s">
        <v>235</v>
      </c>
      <c r="BE515" s="189">
        <f>IF(N515="základní",J515,0)</f>
        <v>0</v>
      </c>
      <c r="BF515" s="189">
        <f>IF(N515="snížená",J515,0)</f>
        <v>0</v>
      </c>
      <c r="BG515" s="189">
        <f>IF(N515="zákl. přenesená",J515,0)</f>
        <v>0</v>
      </c>
      <c r="BH515" s="189">
        <f>IF(N515="sníž. přenesená",J515,0)</f>
        <v>0</v>
      </c>
      <c r="BI515" s="189">
        <f>IF(N515="nulová",J515,0)</f>
        <v>0</v>
      </c>
      <c r="BJ515" s="19" t="s">
        <v>87</v>
      </c>
      <c r="BK515" s="189">
        <f>ROUND(I515*H515,2)</f>
        <v>0</v>
      </c>
      <c r="BL515" s="19" t="s">
        <v>241</v>
      </c>
      <c r="BM515" s="188" t="s">
        <v>793</v>
      </c>
    </row>
    <row r="516" spans="1:65" s="2" customFormat="1" ht="11.25">
      <c r="A516" s="36"/>
      <c r="B516" s="37"/>
      <c r="C516" s="38"/>
      <c r="D516" s="190" t="s">
        <v>243</v>
      </c>
      <c r="E516" s="38"/>
      <c r="F516" s="191" t="s">
        <v>794</v>
      </c>
      <c r="G516" s="38"/>
      <c r="H516" s="38"/>
      <c r="I516" s="192"/>
      <c r="J516" s="38"/>
      <c r="K516" s="38"/>
      <c r="L516" s="41"/>
      <c r="M516" s="193"/>
      <c r="N516" s="194"/>
      <c r="O516" s="66"/>
      <c r="P516" s="66"/>
      <c r="Q516" s="66"/>
      <c r="R516" s="66"/>
      <c r="S516" s="66"/>
      <c r="T516" s="67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T516" s="19" t="s">
        <v>243</v>
      </c>
      <c r="AU516" s="19" t="s">
        <v>89</v>
      </c>
    </row>
    <row r="517" spans="1:65" s="13" customFormat="1" ht="11.25">
      <c r="B517" s="195"/>
      <c r="C517" s="196"/>
      <c r="D517" s="197" t="s">
        <v>245</v>
      </c>
      <c r="E517" s="198" t="s">
        <v>42</v>
      </c>
      <c r="F517" s="199" t="s">
        <v>143</v>
      </c>
      <c r="G517" s="196"/>
      <c r="H517" s="200">
        <v>67.087000000000003</v>
      </c>
      <c r="I517" s="201"/>
      <c r="J517" s="196"/>
      <c r="K517" s="196"/>
      <c r="L517" s="202"/>
      <c r="M517" s="203"/>
      <c r="N517" s="204"/>
      <c r="O517" s="204"/>
      <c r="P517" s="204"/>
      <c r="Q517" s="204"/>
      <c r="R517" s="204"/>
      <c r="S517" s="204"/>
      <c r="T517" s="205"/>
      <c r="AT517" s="206" t="s">
        <v>245</v>
      </c>
      <c r="AU517" s="206" t="s">
        <v>89</v>
      </c>
      <c r="AV517" s="13" t="s">
        <v>89</v>
      </c>
      <c r="AW517" s="13" t="s">
        <v>38</v>
      </c>
      <c r="AX517" s="13" t="s">
        <v>87</v>
      </c>
      <c r="AY517" s="206" t="s">
        <v>235</v>
      </c>
    </row>
    <row r="518" spans="1:65" s="2" customFormat="1" ht="37.9" customHeight="1">
      <c r="A518" s="36"/>
      <c r="B518" s="37"/>
      <c r="C518" s="177" t="s">
        <v>795</v>
      </c>
      <c r="D518" s="177" t="s">
        <v>237</v>
      </c>
      <c r="E518" s="178" t="s">
        <v>796</v>
      </c>
      <c r="F518" s="179" t="s">
        <v>797</v>
      </c>
      <c r="G518" s="180" t="s">
        <v>106</v>
      </c>
      <c r="H518" s="181">
        <v>36.377000000000002</v>
      </c>
      <c r="I518" s="182"/>
      <c r="J518" s="183">
        <f>ROUND(I518*H518,2)</f>
        <v>0</v>
      </c>
      <c r="K518" s="179" t="s">
        <v>240</v>
      </c>
      <c r="L518" s="41"/>
      <c r="M518" s="184" t="s">
        <v>42</v>
      </c>
      <c r="N518" s="185" t="s">
        <v>50</v>
      </c>
      <c r="O518" s="66"/>
      <c r="P518" s="186">
        <f>O518*H518</f>
        <v>0</v>
      </c>
      <c r="Q518" s="186">
        <v>0</v>
      </c>
      <c r="R518" s="186">
        <f>Q518*H518</f>
        <v>0</v>
      </c>
      <c r="S518" s="186">
        <v>6.8000000000000005E-2</v>
      </c>
      <c r="T518" s="187">
        <f>S518*H518</f>
        <v>2.4736360000000004</v>
      </c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R518" s="188" t="s">
        <v>241</v>
      </c>
      <c r="AT518" s="188" t="s">
        <v>237</v>
      </c>
      <c r="AU518" s="188" t="s">
        <v>89</v>
      </c>
      <c r="AY518" s="19" t="s">
        <v>235</v>
      </c>
      <c r="BE518" s="189">
        <f>IF(N518="základní",J518,0)</f>
        <v>0</v>
      </c>
      <c r="BF518" s="189">
        <f>IF(N518="snížená",J518,0)</f>
        <v>0</v>
      </c>
      <c r="BG518" s="189">
        <f>IF(N518="zákl. přenesená",J518,0)</f>
        <v>0</v>
      </c>
      <c r="BH518" s="189">
        <f>IF(N518="sníž. přenesená",J518,0)</f>
        <v>0</v>
      </c>
      <c r="BI518" s="189">
        <f>IF(N518="nulová",J518,0)</f>
        <v>0</v>
      </c>
      <c r="BJ518" s="19" t="s">
        <v>87</v>
      </c>
      <c r="BK518" s="189">
        <f>ROUND(I518*H518,2)</f>
        <v>0</v>
      </c>
      <c r="BL518" s="19" t="s">
        <v>241</v>
      </c>
      <c r="BM518" s="188" t="s">
        <v>798</v>
      </c>
    </row>
    <row r="519" spans="1:65" s="2" customFormat="1" ht="11.25">
      <c r="A519" s="36"/>
      <c r="B519" s="37"/>
      <c r="C519" s="38"/>
      <c r="D519" s="190" t="s">
        <v>243</v>
      </c>
      <c r="E519" s="38"/>
      <c r="F519" s="191" t="s">
        <v>799</v>
      </c>
      <c r="G519" s="38"/>
      <c r="H519" s="38"/>
      <c r="I519" s="192"/>
      <c r="J519" s="38"/>
      <c r="K519" s="38"/>
      <c r="L519" s="41"/>
      <c r="M519" s="193"/>
      <c r="N519" s="194"/>
      <c r="O519" s="66"/>
      <c r="P519" s="66"/>
      <c r="Q519" s="66"/>
      <c r="R519" s="66"/>
      <c r="S519" s="66"/>
      <c r="T519" s="67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T519" s="19" t="s">
        <v>243</v>
      </c>
      <c r="AU519" s="19" t="s">
        <v>89</v>
      </c>
    </row>
    <row r="520" spans="1:65" s="13" customFormat="1" ht="11.25">
      <c r="B520" s="195"/>
      <c r="C520" s="196"/>
      <c r="D520" s="197" t="s">
        <v>245</v>
      </c>
      <c r="E520" s="198" t="s">
        <v>42</v>
      </c>
      <c r="F520" s="199" t="s">
        <v>800</v>
      </c>
      <c r="G520" s="196"/>
      <c r="H520" s="200">
        <v>2.25</v>
      </c>
      <c r="I520" s="201"/>
      <c r="J520" s="196"/>
      <c r="K520" s="196"/>
      <c r="L520" s="202"/>
      <c r="M520" s="203"/>
      <c r="N520" s="204"/>
      <c r="O520" s="204"/>
      <c r="P520" s="204"/>
      <c r="Q520" s="204"/>
      <c r="R520" s="204"/>
      <c r="S520" s="204"/>
      <c r="T520" s="205"/>
      <c r="AT520" s="206" t="s">
        <v>245</v>
      </c>
      <c r="AU520" s="206" t="s">
        <v>89</v>
      </c>
      <c r="AV520" s="13" t="s">
        <v>89</v>
      </c>
      <c r="AW520" s="13" t="s">
        <v>38</v>
      </c>
      <c r="AX520" s="13" t="s">
        <v>79</v>
      </c>
      <c r="AY520" s="206" t="s">
        <v>235</v>
      </c>
    </row>
    <row r="521" spans="1:65" s="13" customFormat="1" ht="11.25">
      <c r="B521" s="195"/>
      <c r="C521" s="196"/>
      <c r="D521" s="197" t="s">
        <v>245</v>
      </c>
      <c r="E521" s="198" t="s">
        <v>42</v>
      </c>
      <c r="F521" s="199" t="s">
        <v>801</v>
      </c>
      <c r="G521" s="196"/>
      <c r="H521" s="200">
        <v>16.29</v>
      </c>
      <c r="I521" s="201"/>
      <c r="J521" s="196"/>
      <c r="K521" s="196"/>
      <c r="L521" s="202"/>
      <c r="M521" s="203"/>
      <c r="N521" s="204"/>
      <c r="O521" s="204"/>
      <c r="P521" s="204"/>
      <c r="Q521" s="204"/>
      <c r="R521" s="204"/>
      <c r="S521" s="204"/>
      <c r="T521" s="205"/>
      <c r="AT521" s="206" t="s">
        <v>245</v>
      </c>
      <c r="AU521" s="206" t="s">
        <v>89</v>
      </c>
      <c r="AV521" s="13" t="s">
        <v>89</v>
      </c>
      <c r="AW521" s="13" t="s">
        <v>38</v>
      </c>
      <c r="AX521" s="13" t="s">
        <v>79</v>
      </c>
      <c r="AY521" s="206" t="s">
        <v>235</v>
      </c>
    </row>
    <row r="522" spans="1:65" s="13" customFormat="1" ht="11.25">
      <c r="B522" s="195"/>
      <c r="C522" s="196"/>
      <c r="D522" s="197" t="s">
        <v>245</v>
      </c>
      <c r="E522" s="198" t="s">
        <v>42</v>
      </c>
      <c r="F522" s="199" t="s">
        <v>802</v>
      </c>
      <c r="G522" s="196"/>
      <c r="H522" s="200">
        <v>-0.42299999999999999</v>
      </c>
      <c r="I522" s="201"/>
      <c r="J522" s="196"/>
      <c r="K522" s="196"/>
      <c r="L522" s="202"/>
      <c r="M522" s="203"/>
      <c r="N522" s="204"/>
      <c r="O522" s="204"/>
      <c r="P522" s="204"/>
      <c r="Q522" s="204"/>
      <c r="R522" s="204"/>
      <c r="S522" s="204"/>
      <c r="T522" s="205"/>
      <c r="AT522" s="206" t="s">
        <v>245</v>
      </c>
      <c r="AU522" s="206" t="s">
        <v>89</v>
      </c>
      <c r="AV522" s="13" t="s">
        <v>89</v>
      </c>
      <c r="AW522" s="13" t="s">
        <v>38</v>
      </c>
      <c r="AX522" s="13" t="s">
        <v>79</v>
      </c>
      <c r="AY522" s="206" t="s">
        <v>235</v>
      </c>
    </row>
    <row r="523" spans="1:65" s="13" customFormat="1" ht="11.25">
      <c r="B523" s="195"/>
      <c r="C523" s="196"/>
      <c r="D523" s="197" t="s">
        <v>245</v>
      </c>
      <c r="E523" s="198" t="s">
        <v>42</v>
      </c>
      <c r="F523" s="199" t="s">
        <v>803</v>
      </c>
      <c r="G523" s="196"/>
      <c r="H523" s="200">
        <v>16.838999999999999</v>
      </c>
      <c r="I523" s="201"/>
      <c r="J523" s="196"/>
      <c r="K523" s="196"/>
      <c r="L523" s="202"/>
      <c r="M523" s="203"/>
      <c r="N523" s="204"/>
      <c r="O523" s="204"/>
      <c r="P523" s="204"/>
      <c r="Q523" s="204"/>
      <c r="R523" s="204"/>
      <c r="S523" s="204"/>
      <c r="T523" s="205"/>
      <c r="AT523" s="206" t="s">
        <v>245</v>
      </c>
      <c r="AU523" s="206" t="s">
        <v>89</v>
      </c>
      <c r="AV523" s="13" t="s">
        <v>89</v>
      </c>
      <c r="AW523" s="13" t="s">
        <v>38</v>
      </c>
      <c r="AX523" s="13" t="s">
        <v>79</v>
      </c>
      <c r="AY523" s="206" t="s">
        <v>235</v>
      </c>
    </row>
    <row r="524" spans="1:65" s="13" customFormat="1" ht="11.25">
      <c r="B524" s="195"/>
      <c r="C524" s="196"/>
      <c r="D524" s="197" t="s">
        <v>245</v>
      </c>
      <c r="E524" s="198" t="s">
        <v>42</v>
      </c>
      <c r="F524" s="199" t="s">
        <v>804</v>
      </c>
      <c r="G524" s="196"/>
      <c r="H524" s="200">
        <v>-7.3999999999999996E-2</v>
      </c>
      <c r="I524" s="201"/>
      <c r="J524" s="196"/>
      <c r="K524" s="196"/>
      <c r="L524" s="202"/>
      <c r="M524" s="203"/>
      <c r="N524" s="204"/>
      <c r="O524" s="204"/>
      <c r="P524" s="204"/>
      <c r="Q524" s="204"/>
      <c r="R524" s="204"/>
      <c r="S524" s="204"/>
      <c r="T524" s="205"/>
      <c r="AT524" s="206" t="s">
        <v>245</v>
      </c>
      <c r="AU524" s="206" t="s">
        <v>89</v>
      </c>
      <c r="AV524" s="13" t="s">
        <v>89</v>
      </c>
      <c r="AW524" s="13" t="s">
        <v>38</v>
      </c>
      <c r="AX524" s="13" t="s">
        <v>79</v>
      </c>
      <c r="AY524" s="206" t="s">
        <v>235</v>
      </c>
    </row>
    <row r="525" spans="1:65" s="14" customFormat="1" ht="11.25">
      <c r="B525" s="207"/>
      <c r="C525" s="208"/>
      <c r="D525" s="197" t="s">
        <v>245</v>
      </c>
      <c r="E525" s="209" t="s">
        <v>112</v>
      </c>
      <c r="F525" s="210" t="s">
        <v>250</v>
      </c>
      <c r="G525" s="208"/>
      <c r="H525" s="211">
        <v>34.881999999999998</v>
      </c>
      <c r="I525" s="212"/>
      <c r="J525" s="208"/>
      <c r="K525" s="208"/>
      <c r="L525" s="213"/>
      <c r="M525" s="214"/>
      <c r="N525" s="215"/>
      <c r="O525" s="215"/>
      <c r="P525" s="215"/>
      <c r="Q525" s="215"/>
      <c r="R525" s="215"/>
      <c r="S525" s="215"/>
      <c r="T525" s="216"/>
      <c r="AT525" s="217" t="s">
        <v>245</v>
      </c>
      <c r="AU525" s="217" t="s">
        <v>89</v>
      </c>
      <c r="AV525" s="14" t="s">
        <v>251</v>
      </c>
      <c r="AW525" s="14" t="s">
        <v>38</v>
      </c>
      <c r="AX525" s="14" t="s">
        <v>79</v>
      </c>
      <c r="AY525" s="217" t="s">
        <v>235</v>
      </c>
    </row>
    <row r="526" spans="1:65" s="16" customFormat="1" ht="11.25">
      <c r="B526" s="229"/>
      <c r="C526" s="230"/>
      <c r="D526" s="197" t="s">
        <v>245</v>
      </c>
      <c r="E526" s="231" t="s">
        <v>42</v>
      </c>
      <c r="F526" s="232" t="s">
        <v>805</v>
      </c>
      <c r="G526" s="230"/>
      <c r="H526" s="231" t="s">
        <v>42</v>
      </c>
      <c r="I526" s="233"/>
      <c r="J526" s="230"/>
      <c r="K526" s="230"/>
      <c r="L526" s="234"/>
      <c r="M526" s="235"/>
      <c r="N526" s="236"/>
      <c r="O526" s="236"/>
      <c r="P526" s="236"/>
      <c r="Q526" s="236"/>
      <c r="R526" s="236"/>
      <c r="S526" s="236"/>
      <c r="T526" s="237"/>
      <c r="AT526" s="238" t="s">
        <v>245</v>
      </c>
      <c r="AU526" s="238" t="s">
        <v>89</v>
      </c>
      <c r="AV526" s="16" t="s">
        <v>87</v>
      </c>
      <c r="AW526" s="16" t="s">
        <v>38</v>
      </c>
      <c r="AX526" s="16" t="s">
        <v>79</v>
      </c>
      <c r="AY526" s="238" t="s">
        <v>235</v>
      </c>
    </row>
    <row r="527" spans="1:65" s="13" customFormat="1" ht="11.25">
      <c r="B527" s="195"/>
      <c r="C527" s="196"/>
      <c r="D527" s="197" t="s">
        <v>245</v>
      </c>
      <c r="E527" s="198" t="s">
        <v>42</v>
      </c>
      <c r="F527" s="199" t="s">
        <v>806</v>
      </c>
      <c r="G527" s="196"/>
      <c r="H527" s="200">
        <v>1.4950000000000001</v>
      </c>
      <c r="I527" s="201"/>
      <c r="J527" s="196"/>
      <c r="K527" s="196"/>
      <c r="L527" s="202"/>
      <c r="M527" s="203"/>
      <c r="N527" s="204"/>
      <c r="O527" s="204"/>
      <c r="P527" s="204"/>
      <c r="Q527" s="204"/>
      <c r="R527" s="204"/>
      <c r="S527" s="204"/>
      <c r="T527" s="205"/>
      <c r="AT527" s="206" t="s">
        <v>245</v>
      </c>
      <c r="AU527" s="206" t="s">
        <v>89</v>
      </c>
      <c r="AV527" s="13" t="s">
        <v>89</v>
      </c>
      <c r="AW527" s="13" t="s">
        <v>38</v>
      </c>
      <c r="AX527" s="13" t="s">
        <v>79</v>
      </c>
      <c r="AY527" s="206" t="s">
        <v>235</v>
      </c>
    </row>
    <row r="528" spans="1:65" s="14" customFormat="1" ht="11.25">
      <c r="B528" s="207"/>
      <c r="C528" s="208"/>
      <c r="D528" s="197" t="s">
        <v>245</v>
      </c>
      <c r="E528" s="209" t="s">
        <v>42</v>
      </c>
      <c r="F528" s="210" t="s">
        <v>250</v>
      </c>
      <c r="G528" s="208"/>
      <c r="H528" s="211">
        <v>1.4950000000000001</v>
      </c>
      <c r="I528" s="212"/>
      <c r="J528" s="208"/>
      <c r="K528" s="208"/>
      <c r="L528" s="213"/>
      <c r="M528" s="214"/>
      <c r="N528" s="215"/>
      <c r="O528" s="215"/>
      <c r="P528" s="215"/>
      <c r="Q528" s="215"/>
      <c r="R528" s="215"/>
      <c r="S528" s="215"/>
      <c r="T528" s="216"/>
      <c r="AT528" s="217" t="s">
        <v>245</v>
      </c>
      <c r="AU528" s="217" t="s">
        <v>89</v>
      </c>
      <c r="AV528" s="14" t="s">
        <v>251</v>
      </c>
      <c r="AW528" s="14" t="s">
        <v>38</v>
      </c>
      <c r="AX528" s="14" t="s">
        <v>79</v>
      </c>
      <c r="AY528" s="217" t="s">
        <v>235</v>
      </c>
    </row>
    <row r="529" spans="1:65" s="15" customFormat="1" ht="11.25">
      <c r="B529" s="218"/>
      <c r="C529" s="219"/>
      <c r="D529" s="197" t="s">
        <v>245</v>
      </c>
      <c r="E529" s="220" t="s">
        <v>42</v>
      </c>
      <c r="F529" s="221" t="s">
        <v>252</v>
      </c>
      <c r="G529" s="219"/>
      <c r="H529" s="222">
        <v>36.377000000000002</v>
      </c>
      <c r="I529" s="223"/>
      <c r="J529" s="219"/>
      <c r="K529" s="219"/>
      <c r="L529" s="224"/>
      <c r="M529" s="225"/>
      <c r="N529" s="226"/>
      <c r="O529" s="226"/>
      <c r="P529" s="226"/>
      <c r="Q529" s="226"/>
      <c r="R529" s="226"/>
      <c r="S529" s="226"/>
      <c r="T529" s="227"/>
      <c r="AT529" s="228" t="s">
        <v>245</v>
      </c>
      <c r="AU529" s="228" t="s">
        <v>89</v>
      </c>
      <c r="AV529" s="15" t="s">
        <v>241</v>
      </c>
      <c r="AW529" s="15" t="s">
        <v>38</v>
      </c>
      <c r="AX529" s="15" t="s">
        <v>87</v>
      </c>
      <c r="AY529" s="228" t="s">
        <v>235</v>
      </c>
    </row>
    <row r="530" spans="1:65" s="2" customFormat="1" ht="33" customHeight="1">
      <c r="A530" s="36"/>
      <c r="B530" s="37"/>
      <c r="C530" s="177" t="s">
        <v>807</v>
      </c>
      <c r="D530" s="177" t="s">
        <v>237</v>
      </c>
      <c r="E530" s="178" t="s">
        <v>808</v>
      </c>
      <c r="F530" s="179" t="s">
        <v>809</v>
      </c>
      <c r="G530" s="180" t="s">
        <v>106</v>
      </c>
      <c r="H530" s="181">
        <v>1.1379999999999999</v>
      </c>
      <c r="I530" s="182"/>
      <c r="J530" s="183">
        <f>ROUND(I530*H530,2)</f>
        <v>0</v>
      </c>
      <c r="K530" s="179" t="s">
        <v>42</v>
      </c>
      <c r="L530" s="41"/>
      <c r="M530" s="184" t="s">
        <v>42</v>
      </c>
      <c r="N530" s="185" t="s">
        <v>50</v>
      </c>
      <c r="O530" s="66"/>
      <c r="P530" s="186">
        <f>O530*H530</f>
        <v>0</v>
      </c>
      <c r="Q530" s="186">
        <v>0</v>
      </c>
      <c r="R530" s="186">
        <f>Q530*H530</f>
        <v>0</v>
      </c>
      <c r="S530" s="186">
        <v>8.8999999999999996E-2</v>
      </c>
      <c r="T530" s="187">
        <f>S530*H530</f>
        <v>0.10128199999999998</v>
      </c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R530" s="188" t="s">
        <v>241</v>
      </c>
      <c r="AT530" s="188" t="s">
        <v>237</v>
      </c>
      <c r="AU530" s="188" t="s">
        <v>89</v>
      </c>
      <c r="AY530" s="19" t="s">
        <v>235</v>
      </c>
      <c r="BE530" s="189">
        <f>IF(N530="základní",J530,0)</f>
        <v>0</v>
      </c>
      <c r="BF530" s="189">
        <f>IF(N530="snížená",J530,0)</f>
        <v>0</v>
      </c>
      <c r="BG530" s="189">
        <f>IF(N530="zákl. přenesená",J530,0)</f>
        <v>0</v>
      </c>
      <c r="BH530" s="189">
        <f>IF(N530="sníž. přenesená",J530,0)</f>
        <v>0</v>
      </c>
      <c r="BI530" s="189">
        <f>IF(N530="nulová",J530,0)</f>
        <v>0</v>
      </c>
      <c r="BJ530" s="19" t="s">
        <v>87</v>
      </c>
      <c r="BK530" s="189">
        <f>ROUND(I530*H530,2)</f>
        <v>0</v>
      </c>
      <c r="BL530" s="19" t="s">
        <v>241</v>
      </c>
      <c r="BM530" s="188" t="s">
        <v>810</v>
      </c>
    </row>
    <row r="531" spans="1:65" s="13" customFormat="1" ht="11.25">
      <c r="B531" s="195"/>
      <c r="C531" s="196"/>
      <c r="D531" s="197" t="s">
        <v>245</v>
      </c>
      <c r="E531" s="198" t="s">
        <v>42</v>
      </c>
      <c r="F531" s="199" t="s">
        <v>811</v>
      </c>
      <c r="G531" s="196"/>
      <c r="H531" s="200">
        <v>1.1379999999999999</v>
      </c>
      <c r="I531" s="201"/>
      <c r="J531" s="196"/>
      <c r="K531" s="196"/>
      <c r="L531" s="202"/>
      <c r="M531" s="203"/>
      <c r="N531" s="204"/>
      <c r="O531" s="204"/>
      <c r="P531" s="204"/>
      <c r="Q531" s="204"/>
      <c r="R531" s="204"/>
      <c r="S531" s="204"/>
      <c r="T531" s="205"/>
      <c r="AT531" s="206" t="s">
        <v>245</v>
      </c>
      <c r="AU531" s="206" t="s">
        <v>89</v>
      </c>
      <c r="AV531" s="13" t="s">
        <v>89</v>
      </c>
      <c r="AW531" s="13" t="s">
        <v>38</v>
      </c>
      <c r="AX531" s="13" t="s">
        <v>87</v>
      </c>
      <c r="AY531" s="206" t="s">
        <v>235</v>
      </c>
    </row>
    <row r="532" spans="1:65" s="2" customFormat="1" ht="55.5" customHeight="1">
      <c r="A532" s="36"/>
      <c r="B532" s="37"/>
      <c r="C532" s="177" t="s">
        <v>812</v>
      </c>
      <c r="D532" s="177" t="s">
        <v>237</v>
      </c>
      <c r="E532" s="178" t="s">
        <v>813</v>
      </c>
      <c r="F532" s="179" t="s">
        <v>814</v>
      </c>
      <c r="G532" s="180" t="s">
        <v>106</v>
      </c>
      <c r="H532" s="181">
        <v>25</v>
      </c>
      <c r="I532" s="182"/>
      <c r="J532" s="183">
        <f>ROUND(I532*H532,2)</f>
        <v>0</v>
      </c>
      <c r="K532" s="179" t="s">
        <v>240</v>
      </c>
      <c r="L532" s="41"/>
      <c r="M532" s="184" t="s">
        <v>42</v>
      </c>
      <c r="N532" s="185" t="s">
        <v>50</v>
      </c>
      <c r="O532" s="66"/>
      <c r="P532" s="186">
        <f>O532*H532</f>
        <v>0</v>
      </c>
      <c r="Q532" s="186">
        <v>0</v>
      </c>
      <c r="R532" s="186">
        <f>Q532*H532</f>
        <v>0</v>
      </c>
      <c r="S532" s="186">
        <v>0</v>
      </c>
      <c r="T532" s="187">
        <f>S532*H532</f>
        <v>0</v>
      </c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R532" s="188" t="s">
        <v>241</v>
      </c>
      <c r="AT532" s="188" t="s">
        <v>237</v>
      </c>
      <c r="AU532" s="188" t="s">
        <v>89</v>
      </c>
      <c r="AY532" s="19" t="s">
        <v>235</v>
      </c>
      <c r="BE532" s="189">
        <f>IF(N532="základní",J532,0)</f>
        <v>0</v>
      </c>
      <c r="BF532" s="189">
        <f>IF(N532="snížená",J532,0)</f>
        <v>0</v>
      </c>
      <c r="BG532" s="189">
        <f>IF(N532="zákl. přenesená",J532,0)</f>
        <v>0</v>
      </c>
      <c r="BH532" s="189">
        <f>IF(N532="sníž. přenesená",J532,0)</f>
        <v>0</v>
      </c>
      <c r="BI532" s="189">
        <f>IF(N532="nulová",J532,0)</f>
        <v>0</v>
      </c>
      <c r="BJ532" s="19" t="s">
        <v>87</v>
      </c>
      <c r="BK532" s="189">
        <f>ROUND(I532*H532,2)</f>
        <v>0</v>
      </c>
      <c r="BL532" s="19" t="s">
        <v>241</v>
      </c>
      <c r="BM532" s="188" t="s">
        <v>815</v>
      </c>
    </row>
    <row r="533" spans="1:65" s="2" customFormat="1" ht="11.25">
      <c r="A533" s="36"/>
      <c r="B533" s="37"/>
      <c r="C533" s="38"/>
      <c r="D533" s="190" t="s">
        <v>243</v>
      </c>
      <c r="E533" s="38"/>
      <c r="F533" s="191" t="s">
        <v>816</v>
      </c>
      <c r="G533" s="38"/>
      <c r="H533" s="38"/>
      <c r="I533" s="192"/>
      <c r="J533" s="38"/>
      <c r="K533" s="38"/>
      <c r="L533" s="41"/>
      <c r="M533" s="193"/>
      <c r="N533" s="194"/>
      <c r="O533" s="66"/>
      <c r="P533" s="66"/>
      <c r="Q533" s="66"/>
      <c r="R533" s="66"/>
      <c r="S533" s="66"/>
      <c r="T533" s="67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T533" s="19" t="s">
        <v>243</v>
      </c>
      <c r="AU533" s="19" t="s">
        <v>89</v>
      </c>
    </row>
    <row r="534" spans="1:65" s="13" customFormat="1" ht="11.25">
      <c r="B534" s="195"/>
      <c r="C534" s="196"/>
      <c r="D534" s="197" t="s">
        <v>245</v>
      </c>
      <c r="E534" s="198" t="s">
        <v>42</v>
      </c>
      <c r="F534" s="199" t="s">
        <v>104</v>
      </c>
      <c r="G534" s="196"/>
      <c r="H534" s="200">
        <v>25</v>
      </c>
      <c r="I534" s="201"/>
      <c r="J534" s="196"/>
      <c r="K534" s="196"/>
      <c r="L534" s="202"/>
      <c r="M534" s="203"/>
      <c r="N534" s="204"/>
      <c r="O534" s="204"/>
      <c r="P534" s="204"/>
      <c r="Q534" s="204"/>
      <c r="R534" s="204"/>
      <c r="S534" s="204"/>
      <c r="T534" s="205"/>
      <c r="AT534" s="206" t="s">
        <v>245</v>
      </c>
      <c r="AU534" s="206" t="s">
        <v>89</v>
      </c>
      <c r="AV534" s="13" t="s">
        <v>89</v>
      </c>
      <c r="AW534" s="13" t="s">
        <v>38</v>
      </c>
      <c r="AX534" s="13" t="s">
        <v>87</v>
      </c>
      <c r="AY534" s="206" t="s">
        <v>235</v>
      </c>
    </row>
    <row r="535" spans="1:65" s="2" customFormat="1" ht="37.9" customHeight="1">
      <c r="A535" s="36"/>
      <c r="B535" s="37"/>
      <c r="C535" s="177" t="s">
        <v>817</v>
      </c>
      <c r="D535" s="177" t="s">
        <v>237</v>
      </c>
      <c r="E535" s="178" t="s">
        <v>818</v>
      </c>
      <c r="F535" s="179" t="s">
        <v>819</v>
      </c>
      <c r="G535" s="180" t="s">
        <v>102</v>
      </c>
      <c r="H535" s="181">
        <v>3.2</v>
      </c>
      <c r="I535" s="182"/>
      <c r="J535" s="183">
        <f>ROUND(I535*H535,2)</f>
        <v>0</v>
      </c>
      <c r="K535" s="179" t="s">
        <v>240</v>
      </c>
      <c r="L535" s="41"/>
      <c r="M535" s="184" t="s">
        <v>42</v>
      </c>
      <c r="N535" s="185" t="s">
        <v>50</v>
      </c>
      <c r="O535" s="66"/>
      <c r="P535" s="186">
        <f>O535*H535</f>
        <v>0</v>
      </c>
      <c r="Q535" s="186">
        <v>4.2999999999999999E-4</v>
      </c>
      <c r="R535" s="186">
        <f>Q535*H535</f>
        <v>1.3760000000000001E-3</v>
      </c>
      <c r="S535" s="186">
        <v>0</v>
      </c>
      <c r="T535" s="187">
        <f>S535*H535</f>
        <v>0</v>
      </c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R535" s="188" t="s">
        <v>241</v>
      </c>
      <c r="AT535" s="188" t="s">
        <v>237</v>
      </c>
      <c r="AU535" s="188" t="s">
        <v>89</v>
      </c>
      <c r="AY535" s="19" t="s">
        <v>235</v>
      </c>
      <c r="BE535" s="189">
        <f>IF(N535="základní",J535,0)</f>
        <v>0</v>
      </c>
      <c r="BF535" s="189">
        <f>IF(N535="snížená",J535,0)</f>
        <v>0</v>
      </c>
      <c r="BG535" s="189">
        <f>IF(N535="zákl. přenesená",J535,0)</f>
        <v>0</v>
      </c>
      <c r="BH535" s="189">
        <f>IF(N535="sníž. přenesená",J535,0)</f>
        <v>0</v>
      </c>
      <c r="BI535" s="189">
        <f>IF(N535="nulová",J535,0)</f>
        <v>0</v>
      </c>
      <c r="BJ535" s="19" t="s">
        <v>87</v>
      </c>
      <c r="BK535" s="189">
        <f>ROUND(I535*H535,2)</f>
        <v>0</v>
      </c>
      <c r="BL535" s="19" t="s">
        <v>241</v>
      </c>
      <c r="BM535" s="188" t="s">
        <v>820</v>
      </c>
    </row>
    <row r="536" spans="1:65" s="2" customFormat="1" ht="11.25">
      <c r="A536" s="36"/>
      <c r="B536" s="37"/>
      <c r="C536" s="38"/>
      <c r="D536" s="190" t="s">
        <v>243</v>
      </c>
      <c r="E536" s="38"/>
      <c r="F536" s="191" t="s">
        <v>821</v>
      </c>
      <c r="G536" s="38"/>
      <c r="H536" s="38"/>
      <c r="I536" s="192"/>
      <c r="J536" s="38"/>
      <c r="K536" s="38"/>
      <c r="L536" s="41"/>
      <c r="M536" s="193"/>
      <c r="N536" s="194"/>
      <c r="O536" s="66"/>
      <c r="P536" s="66"/>
      <c r="Q536" s="66"/>
      <c r="R536" s="66"/>
      <c r="S536" s="66"/>
      <c r="T536" s="67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T536" s="19" t="s">
        <v>243</v>
      </c>
      <c r="AU536" s="19" t="s">
        <v>89</v>
      </c>
    </row>
    <row r="537" spans="1:65" s="16" customFormat="1" ht="11.25">
      <c r="B537" s="229"/>
      <c r="C537" s="230"/>
      <c r="D537" s="197" t="s">
        <v>245</v>
      </c>
      <c r="E537" s="231" t="s">
        <v>42</v>
      </c>
      <c r="F537" s="232" t="s">
        <v>822</v>
      </c>
      <c r="G537" s="230"/>
      <c r="H537" s="231" t="s">
        <v>42</v>
      </c>
      <c r="I537" s="233"/>
      <c r="J537" s="230"/>
      <c r="K537" s="230"/>
      <c r="L537" s="234"/>
      <c r="M537" s="235"/>
      <c r="N537" s="236"/>
      <c r="O537" s="236"/>
      <c r="P537" s="236"/>
      <c r="Q537" s="236"/>
      <c r="R537" s="236"/>
      <c r="S537" s="236"/>
      <c r="T537" s="237"/>
      <c r="AT537" s="238" t="s">
        <v>245</v>
      </c>
      <c r="AU537" s="238" t="s">
        <v>89</v>
      </c>
      <c r="AV537" s="16" t="s">
        <v>87</v>
      </c>
      <c r="AW537" s="16" t="s">
        <v>38</v>
      </c>
      <c r="AX537" s="16" t="s">
        <v>79</v>
      </c>
      <c r="AY537" s="238" t="s">
        <v>235</v>
      </c>
    </row>
    <row r="538" spans="1:65" s="16" customFormat="1" ht="11.25">
      <c r="B538" s="229"/>
      <c r="C538" s="230"/>
      <c r="D538" s="197" t="s">
        <v>245</v>
      </c>
      <c r="E538" s="231" t="s">
        <v>42</v>
      </c>
      <c r="F538" s="232" t="s">
        <v>823</v>
      </c>
      <c r="G538" s="230"/>
      <c r="H538" s="231" t="s">
        <v>42</v>
      </c>
      <c r="I538" s="233"/>
      <c r="J538" s="230"/>
      <c r="K538" s="230"/>
      <c r="L538" s="234"/>
      <c r="M538" s="235"/>
      <c r="N538" s="236"/>
      <c r="O538" s="236"/>
      <c r="P538" s="236"/>
      <c r="Q538" s="236"/>
      <c r="R538" s="236"/>
      <c r="S538" s="236"/>
      <c r="T538" s="237"/>
      <c r="AT538" s="238" t="s">
        <v>245</v>
      </c>
      <c r="AU538" s="238" t="s">
        <v>89</v>
      </c>
      <c r="AV538" s="16" t="s">
        <v>87</v>
      </c>
      <c r="AW538" s="16" t="s">
        <v>38</v>
      </c>
      <c r="AX538" s="16" t="s">
        <v>79</v>
      </c>
      <c r="AY538" s="238" t="s">
        <v>235</v>
      </c>
    </row>
    <row r="539" spans="1:65" s="13" customFormat="1" ht="11.25">
      <c r="B539" s="195"/>
      <c r="C539" s="196"/>
      <c r="D539" s="197" t="s">
        <v>245</v>
      </c>
      <c r="E539" s="198" t="s">
        <v>42</v>
      </c>
      <c r="F539" s="199" t="s">
        <v>824</v>
      </c>
      <c r="G539" s="196"/>
      <c r="H539" s="200">
        <v>3.2</v>
      </c>
      <c r="I539" s="201"/>
      <c r="J539" s="196"/>
      <c r="K539" s="196"/>
      <c r="L539" s="202"/>
      <c r="M539" s="203"/>
      <c r="N539" s="204"/>
      <c r="O539" s="204"/>
      <c r="P539" s="204"/>
      <c r="Q539" s="204"/>
      <c r="R539" s="204"/>
      <c r="S539" s="204"/>
      <c r="T539" s="205"/>
      <c r="AT539" s="206" t="s">
        <v>245</v>
      </c>
      <c r="AU539" s="206" t="s">
        <v>89</v>
      </c>
      <c r="AV539" s="13" t="s">
        <v>89</v>
      </c>
      <c r="AW539" s="13" t="s">
        <v>38</v>
      </c>
      <c r="AX539" s="13" t="s">
        <v>87</v>
      </c>
      <c r="AY539" s="206" t="s">
        <v>235</v>
      </c>
    </row>
    <row r="540" spans="1:65" s="2" customFormat="1" ht="24.2" customHeight="1">
      <c r="A540" s="36"/>
      <c r="B540" s="37"/>
      <c r="C540" s="239" t="s">
        <v>825</v>
      </c>
      <c r="D540" s="239" t="s">
        <v>326</v>
      </c>
      <c r="E540" s="240" t="s">
        <v>826</v>
      </c>
      <c r="F540" s="241" t="s">
        <v>827</v>
      </c>
      <c r="G540" s="242" t="s">
        <v>160</v>
      </c>
      <c r="H540" s="243">
        <v>6.0000000000000001E-3</v>
      </c>
      <c r="I540" s="244"/>
      <c r="J540" s="245">
        <f>ROUND(I540*H540,2)</f>
        <v>0</v>
      </c>
      <c r="K540" s="241" t="s">
        <v>240</v>
      </c>
      <c r="L540" s="246"/>
      <c r="M540" s="247" t="s">
        <v>42</v>
      </c>
      <c r="N540" s="248" t="s">
        <v>50</v>
      </c>
      <c r="O540" s="66"/>
      <c r="P540" s="186">
        <f>O540*H540</f>
        <v>0</v>
      </c>
      <c r="Q540" s="186">
        <v>1</v>
      </c>
      <c r="R540" s="186">
        <f>Q540*H540</f>
        <v>6.0000000000000001E-3</v>
      </c>
      <c r="S540" s="186">
        <v>0</v>
      </c>
      <c r="T540" s="187">
        <f>S540*H540</f>
        <v>0</v>
      </c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R540" s="188" t="s">
        <v>294</v>
      </c>
      <c r="AT540" s="188" t="s">
        <v>326</v>
      </c>
      <c r="AU540" s="188" t="s">
        <v>89</v>
      </c>
      <c r="AY540" s="19" t="s">
        <v>235</v>
      </c>
      <c r="BE540" s="189">
        <f>IF(N540="základní",J540,0)</f>
        <v>0</v>
      </c>
      <c r="BF540" s="189">
        <f>IF(N540="snížená",J540,0)</f>
        <v>0</v>
      </c>
      <c r="BG540" s="189">
        <f>IF(N540="zákl. přenesená",J540,0)</f>
        <v>0</v>
      </c>
      <c r="BH540" s="189">
        <f>IF(N540="sníž. přenesená",J540,0)</f>
        <v>0</v>
      </c>
      <c r="BI540" s="189">
        <f>IF(N540="nulová",J540,0)</f>
        <v>0</v>
      </c>
      <c r="BJ540" s="19" t="s">
        <v>87</v>
      </c>
      <c r="BK540" s="189">
        <f>ROUND(I540*H540,2)</f>
        <v>0</v>
      </c>
      <c r="BL540" s="19" t="s">
        <v>241</v>
      </c>
      <c r="BM540" s="188" t="s">
        <v>828</v>
      </c>
    </row>
    <row r="541" spans="1:65" s="16" customFormat="1" ht="11.25">
      <c r="B541" s="229"/>
      <c r="C541" s="230"/>
      <c r="D541" s="197" t="s">
        <v>245</v>
      </c>
      <c r="E541" s="231" t="s">
        <v>42</v>
      </c>
      <c r="F541" s="232" t="s">
        <v>823</v>
      </c>
      <c r="G541" s="230"/>
      <c r="H541" s="231" t="s">
        <v>42</v>
      </c>
      <c r="I541" s="233"/>
      <c r="J541" s="230"/>
      <c r="K541" s="230"/>
      <c r="L541" s="234"/>
      <c r="M541" s="235"/>
      <c r="N541" s="236"/>
      <c r="O541" s="236"/>
      <c r="P541" s="236"/>
      <c r="Q541" s="236"/>
      <c r="R541" s="236"/>
      <c r="S541" s="236"/>
      <c r="T541" s="237"/>
      <c r="AT541" s="238" t="s">
        <v>245</v>
      </c>
      <c r="AU541" s="238" t="s">
        <v>89</v>
      </c>
      <c r="AV541" s="16" t="s">
        <v>87</v>
      </c>
      <c r="AW541" s="16" t="s">
        <v>38</v>
      </c>
      <c r="AX541" s="16" t="s">
        <v>79</v>
      </c>
      <c r="AY541" s="238" t="s">
        <v>235</v>
      </c>
    </row>
    <row r="542" spans="1:65" s="13" customFormat="1" ht="11.25">
      <c r="B542" s="195"/>
      <c r="C542" s="196"/>
      <c r="D542" s="197" t="s">
        <v>245</v>
      </c>
      <c r="E542" s="198" t="s">
        <v>42</v>
      </c>
      <c r="F542" s="199" t="s">
        <v>829</v>
      </c>
      <c r="G542" s="196"/>
      <c r="H542" s="200">
        <v>6.0000000000000001E-3</v>
      </c>
      <c r="I542" s="201"/>
      <c r="J542" s="196"/>
      <c r="K542" s="196"/>
      <c r="L542" s="202"/>
      <c r="M542" s="203"/>
      <c r="N542" s="204"/>
      <c r="O542" s="204"/>
      <c r="P542" s="204"/>
      <c r="Q542" s="204"/>
      <c r="R542" s="204"/>
      <c r="S542" s="204"/>
      <c r="T542" s="205"/>
      <c r="AT542" s="206" t="s">
        <v>245</v>
      </c>
      <c r="AU542" s="206" t="s">
        <v>89</v>
      </c>
      <c r="AV542" s="13" t="s">
        <v>89</v>
      </c>
      <c r="AW542" s="13" t="s">
        <v>38</v>
      </c>
      <c r="AX542" s="13" t="s">
        <v>87</v>
      </c>
      <c r="AY542" s="206" t="s">
        <v>235</v>
      </c>
    </row>
    <row r="543" spans="1:65" s="2" customFormat="1" ht="24.2" customHeight="1">
      <c r="A543" s="36"/>
      <c r="B543" s="37"/>
      <c r="C543" s="177" t="s">
        <v>830</v>
      </c>
      <c r="D543" s="177" t="s">
        <v>237</v>
      </c>
      <c r="E543" s="178" t="s">
        <v>831</v>
      </c>
      <c r="F543" s="179" t="s">
        <v>832</v>
      </c>
      <c r="G543" s="180" t="s">
        <v>102</v>
      </c>
      <c r="H543" s="181">
        <v>3.2</v>
      </c>
      <c r="I543" s="182"/>
      <c r="J543" s="183">
        <f>ROUND(I543*H543,2)</f>
        <v>0</v>
      </c>
      <c r="K543" s="179" t="s">
        <v>240</v>
      </c>
      <c r="L543" s="41"/>
      <c r="M543" s="184" t="s">
        <v>42</v>
      </c>
      <c r="N543" s="185" t="s">
        <v>50</v>
      </c>
      <c r="O543" s="66"/>
      <c r="P543" s="186">
        <f>O543*H543</f>
        <v>0</v>
      </c>
      <c r="Q543" s="186">
        <v>0</v>
      </c>
      <c r="R543" s="186">
        <f>Q543*H543</f>
        <v>0</v>
      </c>
      <c r="S543" s="186">
        <v>0</v>
      </c>
      <c r="T543" s="187">
        <f>S543*H543</f>
        <v>0</v>
      </c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R543" s="188" t="s">
        <v>241</v>
      </c>
      <c r="AT543" s="188" t="s">
        <v>237</v>
      </c>
      <c r="AU543" s="188" t="s">
        <v>89</v>
      </c>
      <c r="AY543" s="19" t="s">
        <v>235</v>
      </c>
      <c r="BE543" s="189">
        <f>IF(N543="základní",J543,0)</f>
        <v>0</v>
      </c>
      <c r="BF543" s="189">
        <f>IF(N543="snížená",J543,0)</f>
        <v>0</v>
      </c>
      <c r="BG543" s="189">
        <f>IF(N543="zákl. přenesená",J543,0)</f>
        <v>0</v>
      </c>
      <c r="BH543" s="189">
        <f>IF(N543="sníž. přenesená",J543,0)</f>
        <v>0</v>
      </c>
      <c r="BI543" s="189">
        <f>IF(N543="nulová",J543,0)</f>
        <v>0</v>
      </c>
      <c r="BJ543" s="19" t="s">
        <v>87</v>
      </c>
      <c r="BK543" s="189">
        <f>ROUND(I543*H543,2)</f>
        <v>0</v>
      </c>
      <c r="BL543" s="19" t="s">
        <v>241</v>
      </c>
      <c r="BM543" s="188" t="s">
        <v>833</v>
      </c>
    </row>
    <row r="544" spans="1:65" s="2" customFormat="1" ht="11.25">
      <c r="A544" s="36"/>
      <c r="B544" s="37"/>
      <c r="C544" s="38"/>
      <c r="D544" s="190" t="s">
        <v>243</v>
      </c>
      <c r="E544" s="38"/>
      <c r="F544" s="191" t="s">
        <v>834</v>
      </c>
      <c r="G544" s="38"/>
      <c r="H544" s="38"/>
      <c r="I544" s="192"/>
      <c r="J544" s="38"/>
      <c r="K544" s="38"/>
      <c r="L544" s="41"/>
      <c r="M544" s="193"/>
      <c r="N544" s="194"/>
      <c r="O544" s="66"/>
      <c r="P544" s="66"/>
      <c r="Q544" s="66"/>
      <c r="R544" s="66"/>
      <c r="S544" s="66"/>
      <c r="T544" s="67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T544" s="19" t="s">
        <v>243</v>
      </c>
      <c r="AU544" s="19" t="s">
        <v>89</v>
      </c>
    </row>
    <row r="545" spans="1:65" s="2" customFormat="1" ht="24.2" customHeight="1">
      <c r="A545" s="36"/>
      <c r="B545" s="37"/>
      <c r="C545" s="177" t="s">
        <v>835</v>
      </c>
      <c r="D545" s="177" t="s">
        <v>237</v>
      </c>
      <c r="E545" s="178" t="s">
        <v>836</v>
      </c>
      <c r="F545" s="179" t="s">
        <v>837</v>
      </c>
      <c r="G545" s="180" t="s">
        <v>102</v>
      </c>
      <c r="H545" s="181">
        <v>3.2</v>
      </c>
      <c r="I545" s="182"/>
      <c r="J545" s="183">
        <f>ROUND(I545*H545,2)</f>
        <v>0</v>
      </c>
      <c r="K545" s="179" t="s">
        <v>240</v>
      </c>
      <c r="L545" s="41"/>
      <c r="M545" s="184" t="s">
        <v>42</v>
      </c>
      <c r="N545" s="185" t="s">
        <v>50</v>
      </c>
      <c r="O545" s="66"/>
      <c r="P545" s="186">
        <f>O545*H545</f>
        <v>0</v>
      </c>
      <c r="Q545" s="186">
        <v>0</v>
      </c>
      <c r="R545" s="186">
        <f>Q545*H545</f>
        <v>0</v>
      </c>
      <c r="S545" s="186">
        <v>0</v>
      </c>
      <c r="T545" s="187">
        <f>S545*H545</f>
        <v>0</v>
      </c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R545" s="188" t="s">
        <v>241</v>
      </c>
      <c r="AT545" s="188" t="s">
        <v>237</v>
      </c>
      <c r="AU545" s="188" t="s">
        <v>89</v>
      </c>
      <c r="AY545" s="19" t="s">
        <v>235</v>
      </c>
      <c r="BE545" s="189">
        <f>IF(N545="základní",J545,0)</f>
        <v>0</v>
      </c>
      <c r="BF545" s="189">
        <f>IF(N545="snížená",J545,0)</f>
        <v>0</v>
      </c>
      <c r="BG545" s="189">
        <f>IF(N545="zákl. přenesená",J545,0)</f>
        <v>0</v>
      </c>
      <c r="BH545" s="189">
        <f>IF(N545="sníž. přenesená",J545,0)</f>
        <v>0</v>
      </c>
      <c r="BI545" s="189">
        <f>IF(N545="nulová",J545,0)</f>
        <v>0</v>
      </c>
      <c r="BJ545" s="19" t="s">
        <v>87</v>
      </c>
      <c r="BK545" s="189">
        <f>ROUND(I545*H545,2)</f>
        <v>0</v>
      </c>
      <c r="BL545" s="19" t="s">
        <v>241</v>
      </c>
      <c r="BM545" s="188" t="s">
        <v>838</v>
      </c>
    </row>
    <row r="546" spans="1:65" s="2" customFormat="1" ht="11.25">
      <c r="A546" s="36"/>
      <c r="B546" s="37"/>
      <c r="C546" s="38"/>
      <c r="D546" s="190" t="s">
        <v>243</v>
      </c>
      <c r="E546" s="38"/>
      <c r="F546" s="191" t="s">
        <v>839</v>
      </c>
      <c r="G546" s="38"/>
      <c r="H546" s="38"/>
      <c r="I546" s="192"/>
      <c r="J546" s="38"/>
      <c r="K546" s="38"/>
      <c r="L546" s="41"/>
      <c r="M546" s="193"/>
      <c r="N546" s="194"/>
      <c r="O546" s="66"/>
      <c r="P546" s="66"/>
      <c r="Q546" s="66"/>
      <c r="R546" s="66"/>
      <c r="S546" s="66"/>
      <c r="T546" s="67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T546" s="19" t="s">
        <v>243</v>
      </c>
      <c r="AU546" s="19" t="s">
        <v>89</v>
      </c>
    </row>
    <row r="547" spans="1:65" s="12" customFormat="1" ht="22.9" customHeight="1">
      <c r="B547" s="161"/>
      <c r="C547" s="162"/>
      <c r="D547" s="163" t="s">
        <v>78</v>
      </c>
      <c r="E547" s="175" t="s">
        <v>840</v>
      </c>
      <c r="F547" s="175" t="s">
        <v>841</v>
      </c>
      <c r="G547" s="162"/>
      <c r="H547" s="162"/>
      <c r="I547" s="165"/>
      <c r="J547" s="176">
        <f>BK547</f>
        <v>0</v>
      </c>
      <c r="K547" s="162"/>
      <c r="L547" s="167"/>
      <c r="M547" s="168"/>
      <c r="N547" s="169"/>
      <c r="O547" s="169"/>
      <c r="P547" s="170">
        <f>SUM(P548:P592)</f>
        <v>0</v>
      </c>
      <c r="Q547" s="169"/>
      <c r="R547" s="170">
        <f>SUM(R548:R592)</f>
        <v>0</v>
      </c>
      <c r="S547" s="169"/>
      <c r="T547" s="171">
        <f>SUM(T548:T592)</f>
        <v>0</v>
      </c>
      <c r="AR547" s="172" t="s">
        <v>87</v>
      </c>
      <c r="AT547" s="173" t="s">
        <v>78</v>
      </c>
      <c r="AU547" s="173" t="s">
        <v>87</v>
      </c>
      <c r="AY547" s="172" t="s">
        <v>235</v>
      </c>
      <c r="BK547" s="174">
        <f>SUM(BK548:BK592)</f>
        <v>0</v>
      </c>
    </row>
    <row r="548" spans="1:65" s="2" customFormat="1" ht="37.9" customHeight="1">
      <c r="A548" s="36"/>
      <c r="B548" s="37"/>
      <c r="C548" s="177" t="s">
        <v>842</v>
      </c>
      <c r="D548" s="177" t="s">
        <v>237</v>
      </c>
      <c r="E548" s="178" t="s">
        <v>843</v>
      </c>
      <c r="F548" s="179" t="s">
        <v>844</v>
      </c>
      <c r="G548" s="180" t="s">
        <v>160</v>
      </c>
      <c r="H548" s="181">
        <v>26.027999999999999</v>
      </c>
      <c r="I548" s="182"/>
      <c r="J548" s="183">
        <f>ROUND(I548*H548,2)</f>
        <v>0</v>
      </c>
      <c r="K548" s="179" t="s">
        <v>240</v>
      </c>
      <c r="L548" s="41"/>
      <c r="M548" s="184" t="s">
        <v>42</v>
      </c>
      <c r="N548" s="185" t="s">
        <v>50</v>
      </c>
      <c r="O548" s="66"/>
      <c r="P548" s="186">
        <f>O548*H548</f>
        <v>0</v>
      </c>
      <c r="Q548" s="186">
        <v>0</v>
      </c>
      <c r="R548" s="186">
        <f>Q548*H548</f>
        <v>0</v>
      </c>
      <c r="S548" s="186">
        <v>0</v>
      </c>
      <c r="T548" s="187">
        <f>S548*H548</f>
        <v>0</v>
      </c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R548" s="188" t="s">
        <v>241</v>
      </c>
      <c r="AT548" s="188" t="s">
        <v>237</v>
      </c>
      <c r="AU548" s="188" t="s">
        <v>89</v>
      </c>
      <c r="AY548" s="19" t="s">
        <v>235</v>
      </c>
      <c r="BE548" s="189">
        <f>IF(N548="základní",J548,0)</f>
        <v>0</v>
      </c>
      <c r="BF548" s="189">
        <f>IF(N548="snížená",J548,0)</f>
        <v>0</v>
      </c>
      <c r="BG548" s="189">
        <f>IF(N548="zákl. přenesená",J548,0)</f>
        <v>0</v>
      </c>
      <c r="BH548" s="189">
        <f>IF(N548="sníž. přenesená",J548,0)</f>
        <v>0</v>
      </c>
      <c r="BI548" s="189">
        <f>IF(N548="nulová",J548,0)</f>
        <v>0</v>
      </c>
      <c r="BJ548" s="19" t="s">
        <v>87</v>
      </c>
      <c r="BK548" s="189">
        <f>ROUND(I548*H548,2)</f>
        <v>0</v>
      </c>
      <c r="BL548" s="19" t="s">
        <v>241</v>
      </c>
      <c r="BM548" s="188" t="s">
        <v>845</v>
      </c>
    </row>
    <row r="549" spans="1:65" s="2" customFormat="1" ht="11.25">
      <c r="A549" s="36"/>
      <c r="B549" s="37"/>
      <c r="C549" s="38"/>
      <c r="D549" s="190" t="s">
        <v>243</v>
      </c>
      <c r="E549" s="38"/>
      <c r="F549" s="191" t="s">
        <v>846</v>
      </c>
      <c r="G549" s="38"/>
      <c r="H549" s="38"/>
      <c r="I549" s="192"/>
      <c r="J549" s="38"/>
      <c r="K549" s="38"/>
      <c r="L549" s="41"/>
      <c r="M549" s="193"/>
      <c r="N549" s="194"/>
      <c r="O549" s="66"/>
      <c r="P549" s="66"/>
      <c r="Q549" s="66"/>
      <c r="R549" s="66"/>
      <c r="S549" s="66"/>
      <c r="T549" s="67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T549" s="19" t="s">
        <v>243</v>
      </c>
      <c r="AU549" s="19" t="s">
        <v>89</v>
      </c>
    </row>
    <row r="550" spans="1:65" s="13" customFormat="1" ht="11.25">
      <c r="B550" s="195"/>
      <c r="C550" s="196"/>
      <c r="D550" s="197" t="s">
        <v>245</v>
      </c>
      <c r="E550" s="198" t="s">
        <v>42</v>
      </c>
      <c r="F550" s="199" t="s">
        <v>189</v>
      </c>
      <c r="G550" s="196"/>
      <c r="H550" s="200">
        <v>26.027999999999999</v>
      </c>
      <c r="I550" s="201"/>
      <c r="J550" s="196"/>
      <c r="K550" s="196"/>
      <c r="L550" s="202"/>
      <c r="M550" s="203"/>
      <c r="N550" s="204"/>
      <c r="O550" s="204"/>
      <c r="P550" s="204"/>
      <c r="Q550" s="204"/>
      <c r="R550" s="204"/>
      <c r="S550" s="204"/>
      <c r="T550" s="205"/>
      <c r="AT550" s="206" t="s">
        <v>245</v>
      </c>
      <c r="AU550" s="206" t="s">
        <v>89</v>
      </c>
      <c r="AV550" s="13" t="s">
        <v>89</v>
      </c>
      <c r="AW550" s="13" t="s">
        <v>38</v>
      </c>
      <c r="AX550" s="13" t="s">
        <v>87</v>
      </c>
      <c r="AY550" s="206" t="s">
        <v>235</v>
      </c>
    </row>
    <row r="551" spans="1:65" s="2" customFormat="1" ht="33" customHeight="1">
      <c r="A551" s="36"/>
      <c r="B551" s="37"/>
      <c r="C551" s="177" t="s">
        <v>847</v>
      </c>
      <c r="D551" s="177" t="s">
        <v>237</v>
      </c>
      <c r="E551" s="178" t="s">
        <v>848</v>
      </c>
      <c r="F551" s="179" t="s">
        <v>849</v>
      </c>
      <c r="G551" s="180" t="s">
        <v>160</v>
      </c>
      <c r="H551" s="181">
        <v>26.027999999999999</v>
      </c>
      <c r="I551" s="182"/>
      <c r="J551" s="183">
        <f>ROUND(I551*H551,2)</f>
        <v>0</v>
      </c>
      <c r="K551" s="179" t="s">
        <v>240</v>
      </c>
      <c r="L551" s="41"/>
      <c r="M551" s="184" t="s">
        <v>42</v>
      </c>
      <c r="N551" s="185" t="s">
        <v>50</v>
      </c>
      <c r="O551" s="66"/>
      <c r="P551" s="186">
        <f>O551*H551</f>
        <v>0</v>
      </c>
      <c r="Q551" s="186">
        <v>0</v>
      </c>
      <c r="R551" s="186">
        <f>Q551*H551</f>
        <v>0</v>
      </c>
      <c r="S551" s="186">
        <v>0</v>
      </c>
      <c r="T551" s="187">
        <f>S551*H551</f>
        <v>0</v>
      </c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R551" s="188" t="s">
        <v>241</v>
      </c>
      <c r="AT551" s="188" t="s">
        <v>237</v>
      </c>
      <c r="AU551" s="188" t="s">
        <v>89</v>
      </c>
      <c r="AY551" s="19" t="s">
        <v>235</v>
      </c>
      <c r="BE551" s="189">
        <f>IF(N551="základní",J551,0)</f>
        <v>0</v>
      </c>
      <c r="BF551" s="189">
        <f>IF(N551="snížená",J551,0)</f>
        <v>0</v>
      </c>
      <c r="BG551" s="189">
        <f>IF(N551="zákl. přenesená",J551,0)</f>
        <v>0</v>
      </c>
      <c r="BH551" s="189">
        <f>IF(N551="sníž. přenesená",J551,0)</f>
        <v>0</v>
      </c>
      <c r="BI551" s="189">
        <f>IF(N551="nulová",J551,0)</f>
        <v>0</v>
      </c>
      <c r="BJ551" s="19" t="s">
        <v>87</v>
      </c>
      <c r="BK551" s="189">
        <f>ROUND(I551*H551,2)</f>
        <v>0</v>
      </c>
      <c r="BL551" s="19" t="s">
        <v>241</v>
      </c>
      <c r="BM551" s="188" t="s">
        <v>850</v>
      </c>
    </row>
    <row r="552" spans="1:65" s="2" customFormat="1" ht="11.25">
      <c r="A552" s="36"/>
      <c r="B552" s="37"/>
      <c r="C552" s="38"/>
      <c r="D552" s="190" t="s">
        <v>243</v>
      </c>
      <c r="E552" s="38"/>
      <c r="F552" s="191" t="s">
        <v>851</v>
      </c>
      <c r="G552" s="38"/>
      <c r="H552" s="38"/>
      <c r="I552" s="192"/>
      <c r="J552" s="38"/>
      <c r="K552" s="38"/>
      <c r="L552" s="41"/>
      <c r="M552" s="193"/>
      <c r="N552" s="194"/>
      <c r="O552" s="66"/>
      <c r="P552" s="66"/>
      <c r="Q552" s="66"/>
      <c r="R552" s="66"/>
      <c r="S552" s="66"/>
      <c r="T552" s="67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T552" s="19" t="s">
        <v>243</v>
      </c>
      <c r="AU552" s="19" t="s">
        <v>89</v>
      </c>
    </row>
    <row r="553" spans="1:65" s="13" customFormat="1" ht="11.25">
      <c r="B553" s="195"/>
      <c r="C553" s="196"/>
      <c r="D553" s="197" t="s">
        <v>245</v>
      </c>
      <c r="E553" s="198" t="s">
        <v>42</v>
      </c>
      <c r="F553" s="199" t="s">
        <v>852</v>
      </c>
      <c r="G553" s="196"/>
      <c r="H553" s="200">
        <v>26.027999999999999</v>
      </c>
      <c r="I553" s="201"/>
      <c r="J553" s="196"/>
      <c r="K553" s="196"/>
      <c r="L553" s="202"/>
      <c r="M553" s="203"/>
      <c r="N553" s="204"/>
      <c r="O553" s="204"/>
      <c r="P553" s="204"/>
      <c r="Q553" s="204"/>
      <c r="R553" s="204"/>
      <c r="S553" s="204"/>
      <c r="T553" s="205"/>
      <c r="AT553" s="206" t="s">
        <v>245</v>
      </c>
      <c r="AU553" s="206" t="s">
        <v>89</v>
      </c>
      <c r="AV553" s="13" t="s">
        <v>89</v>
      </c>
      <c r="AW553" s="13" t="s">
        <v>38</v>
      </c>
      <c r="AX553" s="13" t="s">
        <v>79</v>
      </c>
      <c r="AY553" s="206" t="s">
        <v>235</v>
      </c>
    </row>
    <row r="554" spans="1:65" s="15" customFormat="1" ht="11.25">
      <c r="B554" s="218"/>
      <c r="C554" s="219"/>
      <c r="D554" s="197" t="s">
        <v>245</v>
      </c>
      <c r="E554" s="220" t="s">
        <v>189</v>
      </c>
      <c r="F554" s="221" t="s">
        <v>252</v>
      </c>
      <c r="G554" s="219"/>
      <c r="H554" s="222">
        <v>26.027999999999999</v>
      </c>
      <c r="I554" s="223"/>
      <c r="J554" s="219"/>
      <c r="K554" s="219"/>
      <c r="L554" s="224"/>
      <c r="M554" s="225"/>
      <c r="N554" s="226"/>
      <c r="O554" s="226"/>
      <c r="P554" s="226"/>
      <c r="Q554" s="226"/>
      <c r="R554" s="226"/>
      <c r="S554" s="226"/>
      <c r="T554" s="227"/>
      <c r="AT554" s="228" t="s">
        <v>245</v>
      </c>
      <c r="AU554" s="228" t="s">
        <v>89</v>
      </c>
      <c r="AV554" s="15" t="s">
        <v>241</v>
      </c>
      <c r="AW554" s="15" t="s">
        <v>38</v>
      </c>
      <c r="AX554" s="15" t="s">
        <v>87</v>
      </c>
      <c r="AY554" s="228" t="s">
        <v>235</v>
      </c>
    </row>
    <row r="555" spans="1:65" s="2" customFormat="1" ht="44.25" customHeight="1">
      <c r="A555" s="36"/>
      <c r="B555" s="37"/>
      <c r="C555" s="177" t="s">
        <v>853</v>
      </c>
      <c r="D555" s="177" t="s">
        <v>237</v>
      </c>
      <c r="E555" s="178" t="s">
        <v>854</v>
      </c>
      <c r="F555" s="179" t="s">
        <v>855</v>
      </c>
      <c r="G555" s="180" t="s">
        <v>160</v>
      </c>
      <c r="H555" s="181">
        <v>754.81200000000001</v>
      </c>
      <c r="I555" s="182"/>
      <c r="J555" s="183">
        <f>ROUND(I555*H555,2)</f>
        <v>0</v>
      </c>
      <c r="K555" s="179" t="s">
        <v>240</v>
      </c>
      <c r="L555" s="41"/>
      <c r="M555" s="184" t="s">
        <v>42</v>
      </c>
      <c r="N555" s="185" t="s">
        <v>50</v>
      </c>
      <c r="O555" s="66"/>
      <c r="P555" s="186">
        <f>O555*H555</f>
        <v>0</v>
      </c>
      <c r="Q555" s="186">
        <v>0</v>
      </c>
      <c r="R555" s="186">
        <f>Q555*H555</f>
        <v>0</v>
      </c>
      <c r="S555" s="186">
        <v>0</v>
      </c>
      <c r="T555" s="187">
        <f>S555*H555</f>
        <v>0</v>
      </c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R555" s="188" t="s">
        <v>241</v>
      </c>
      <c r="AT555" s="188" t="s">
        <v>237</v>
      </c>
      <c r="AU555" s="188" t="s">
        <v>89</v>
      </c>
      <c r="AY555" s="19" t="s">
        <v>235</v>
      </c>
      <c r="BE555" s="189">
        <f>IF(N555="základní",J555,0)</f>
        <v>0</v>
      </c>
      <c r="BF555" s="189">
        <f>IF(N555="snížená",J555,0)</f>
        <v>0</v>
      </c>
      <c r="BG555" s="189">
        <f>IF(N555="zákl. přenesená",J555,0)</f>
        <v>0</v>
      </c>
      <c r="BH555" s="189">
        <f>IF(N555="sníž. přenesená",J555,0)</f>
        <v>0</v>
      </c>
      <c r="BI555" s="189">
        <f>IF(N555="nulová",J555,0)</f>
        <v>0</v>
      </c>
      <c r="BJ555" s="19" t="s">
        <v>87</v>
      </c>
      <c r="BK555" s="189">
        <f>ROUND(I555*H555,2)</f>
        <v>0</v>
      </c>
      <c r="BL555" s="19" t="s">
        <v>241</v>
      </c>
      <c r="BM555" s="188" t="s">
        <v>856</v>
      </c>
    </row>
    <row r="556" spans="1:65" s="2" customFormat="1" ht="11.25">
      <c r="A556" s="36"/>
      <c r="B556" s="37"/>
      <c r="C556" s="38"/>
      <c r="D556" s="190" t="s">
        <v>243</v>
      </c>
      <c r="E556" s="38"/>
      <c r="F556" s="191" t="s">
        <v>857</v>
      </c>
      <c r="G556" s="38"/>
      <c r="H556" s="38"/>
      <c r="I556" s="192"/>
      <c r="J556" s="38"/>
      <c r="K556" s="38"/>
      <c r="L556" s="41"/>
      <c r="M556" s="193"/>
      <c r="N556" s="194"/>
      <c r="O556" s="66"/>
      <c r="P556" s="66"/>
      <c r="Q556" s="66"/>
      <c r="R556" s="66"/>
      <c r="S556" s="66"/>
      <c r="T556" s="67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T556" s="19" t="s">
        <v>243</v>
      </c>
      <c r="AU556" s="19" t="s">
        <v>89</v>
      </c>
    </row>
    <row r="557" spans="1:65" s="13" customFormat="1" ht="11.25">
      <c r="B557" s="195"/>
      <c r="C557" s="196"/>
      <c r="D557" s="197" t="s">
        <v>245</v>
      </c>
      <c r="E557" s="198" t="s">
        <v>42</v>
      </c>
      <c r="F557" s="199" t="s">
        <v>858</v>
      </c>
      <c r="G557" s="196"/>
      <c r="H557" s="200">
        <v>754.81200000000001</v>
      </c>
      <c r="I557" s="201"/>
      <c r="J557" s="196"/>
      <c r="K557" s="196"/>
      <c r="L557" s="202"/>
      <c r="M557" s="203"/>
      <c r="N557" s="204"/>
      <c r="O557" s="204"/>
      <c r="P557" s="204"/>
      <c r="Q557" s="204"/>
      <c r="R557" s="204"/>
      <c r="S557" s="204"/>
      <c r="T557" s="205"/>
      <c r="AT557" s="206" t="s">
        <v>245</v>
      </c>
      <c r="AU557" s="206" t="s">
        <v>89</v>
      </c>
      <c r="AV557" s="13" t="s">
        <v>89</v>
      </c>
      <c r="AW557" s="13" t="s">
        <v>38</v>
      </c>
      <c r="AX557" s="13" t="s">
        <v>87</v>
      </c>
      <c r="AY557" s="206" t="s">
        <v>235</v>
      </c>
    </row>
    <row r="558" spans="1:65" s="2" customFormat="1" ht="44.25" customHeight="1">
      <c r="A558" s="36"/>
      <c r="B558" s="37"/>
      <c r="C558" s="177" t="s">
        <v>859</v>
      </c>
      <c r="D558" s="177" t="s">
        <v>237</v>
      </c>
      <c r="E558" s="178" t="s">
        <v>860</v>
      </c>
      <c r="F558" s="179" t="s">
        <v>861</v>
      </c>
      <c r="G558" s="180" t="s">
        <v>160</v>
      </c>
      <c r="H558" s="181">
        <v>0.77800000000000002</v>
      </c>
      <c r="I558" s="182"/>
      <c r="J558" s="183">
        <f>ROUND(I558*H558,2)</f>
        <v>0</v>
      </c>
      <c r="K558" s="179" t="s">
        <v>240</v>
      </c>
      <c r="L558" s="41"/>
      <c r="M558" s="184" t="s">
        <v>42</v>
      </c>
      <c r="N558" s="185" t="s">
        <v>50</v>
      </c>
      <c r="O558" s="66"/>
      <c r="P558" s="186">
        <f>O558*H558</f>
        <v>0</v>
      </c>
      <c r="Q558" s="186">
        <v>0</v>
      </c>
      <c r="R558" s="186">
        <f>Q558*H558</f>
        <v>0</v>
      </c>
      <c r="S558" s="186">
        <v>0</v>
      </c>
      <c r="T558" s="187">
        <f>S558*H558</f>
        <v>0</v>
      </c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R558" s="188" t="s">
        <v>241</v>
      </c>
      <c r="AT558" s="188" t="s">
        <v>237</v>
      </c>
      <c r="AU558" s="188" t="s">
        <v>89</v>
      </c>
      <c r="AY558" s="19" t="s">
        <v>235</v>
      </c>
      <c r="BE558" s="189">
        <f>IF(N558="základní",J558,0)</f>
        <v>0</v>
      </c>
      <c r="BF558" s="189">
        <f>IF(N558="snížená",J558,0)</f>
        <v>0</v>
      </c>
      <c r="BG558" s="189">
        <f>IF(N558="zákl. přenesená",J558,0)</f>
        <v>0</v>
      </c>
      <c r="BH558" s="189">
        <f>IF(N558="sníž. přenesená",J558,0)</f>
        <v>0</v>
      </c>
      <c r="BI558" s="189">
        <f>IF(N558="nulová",J558,0)</f>
        <v>0</v>
      </c>
      <c r="BJ558" s="19" t="s">
        <v>87</v>
      </c>
      <c r="BK558" s="189">
        <f>ROUND(I558*H558,2)</f>
        <v>0</v>
      </c>
      <c r="BL558" s="19" t="s">
        <v>241</v>
      </c>
      <c r="BM558" s="188" t="s">
        <v>862</v>
      </c>
    </row>
    <row r="559" spans="1:65" s="2" customFormat="1" ht="11.25">
      <c r="A559" s="36"/>
      <c r="B559" s="37"/>
      <c r="C559" s="38"/>
      <c r="D559" s="190" t="s">
        <v>243</v>
      </c>
      <c r="E559" s="38"/>
      <c r="F559" s="191" t="s">
        <v>863</v>
      </c>
      <c r="G559" s="38"/>
      <c r="H559" s="38"/>
      <c r="I559" s="192"/>
      <c r="J559" s="38"/>
      <c r="K559" s="38"/>
      <c r="L559" s="41"/>
      <c r="M559" s="193"/>
      <c r="N559" s="194"/>
      <c r="O559" s="66"/>
      <c r="P559" s="66"/>
      <c r="Q559" s="66"/>
      <c r="R559" s="66"/>
      <c r="S559" s="66"/>
      <c r="T559" s="67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T559" s="19" t="s">
        <v>243</v>
      </c>
      <c r="AU559" s="19" t="s">
        <v>89</v>
      </c>
    </row>
    <row r="560" spans="1:65" s="13" customFormat="1" ht="11.25">
      <c r="B560" s="195"/>
      <c r="C560" s="196"/>
      <c r="D560" s="197" t="s">
        <v>245</v>
      </c>
      <c r="E560" s="198" t="s">
        <v>42</v>
      </c>
      <c r="F560" s="199" t="s">
        <v>864</v>
      </c>
      <c r="G560" s="196"/>
      <c r="H560" s="200">
        <v>0.77800000000000002</v>
      </c>
      <c r="I560" s="201"/>
      <c r="J560" s="196"/>
      <c r="K560" s="196"/>
      <c r="L560" s="202"/>
      <c r="M560" s="203"/>
      <c r="N560" s="204"/>
      <c r="O560" s="204"/>
      <c r="P560" s="204"/>
      <c r="Q560" s="204"/>
      <c r="R560" s="204"/>
      <c r="S560" s="204"/>
      <c r="T560" s="205"/>
      <c r="AT560" s="206" t="s">
        <v>245</v>
      </c>
      <c r="AU560" s="206" t="s">
        <v>89</v>
      </c>
      <c r="AV560" s="13" t="s">
        <v>89</v>
      </c>
      <c r="AW560" s="13" t="s">
        <v>38</v>
      </c>
      <c r="AX560" s="13" t="s">
        <v>79</v>
      </c>
      <c r="AY560" s="206" t="s">
        <v>235</v>
      </c>
    </row>
    <row r="561" spans="1:65" s="15" customFormat="1" ht="11.25">
      <c r="B561" s="218"/>
      <c r="C561" s="219"/>
      <c r="D561" s="197" t="s">
        <v>245</v>
      </c>
      <c r="E561" s="220" t="s">
        <v>158</v>
      </c>
      <c r="F561" s="221" t="s">
        <v>252</v>
      </c>
      <c r="G561" s="219"/>
      <c r="H561" s="222">
        <v>0.77800000000000002</v>
      </c>
      <c r="I561" s="223"/>
      <c r="J561" s="219"/>
      <c r="K561" s="219"/>
      <c r="L561" s="224"/>
      <c r="M561" s="225"/>
      <c r="N561" s="226"/>
      <c r="O561" s="226"/>
      <c r="P561" s="226"/>
      <c r="Q561" s="226"/>
      <c r="R561" s="226"/>
      <c r="S561" s="226"/>
      <c r="T561" s="227"/>
      <c r="AT561" s="228" t="s">
        <v>245</v>
      </c>
      <c r="AU561" s="228" t="s">
        <v>89</v>
      </c>
      <c r="AV561" s="15" t="s">
        <v>241</v>
      </c>
      <c r="AW561" s="15" t="s">
        <v>38</v>
      </c>
      <c r="AX561" s="15" t="s">
        <v>87</v>
      </c>
      <c r="AY561" s="228" t="s">
        <v>235</v>
      </c>
    </row>
    <row r="562" spans="1:65" s="2" customFormat="1" ht="44.25" customHeight="1">
      <c r="A562" s="36"/>
      <c r="B562" s="37"/>
      <c r="C562" s="177" t="s">
        <v>865</v>
      </c>
      <c r="D562" s="177" t="s">
        <v>237</v>
      </c>
      <c r="E562" s="178" t="s">
        <v>866</v>
      </c>
      <c r="F562" s="179" t="s">
        <v>867</v>
      </c>
      <c r="G562" s="180" t="s">
        <v>160</v>
      </c>
      <c r="H562" s="181">
        <v>6.4960000000000004</v>
      </c>
      <c r="I562" s="182"/>
      <c r="J562" s="183">
        <f>ROUND(I562*H562,2)</f>
        <v>0</v>
      </c>
      <c r="K562" s="179" t="s">
        <v>240</v>
      </c>
      <c r="L562" s="41"/>
      <c r="M562" s="184" t="s">
        <v>42</v>
      </c>
      <c r="N562" s="185" t="s">
        <v>50</v>
      </c>
      <c r="O562" s="66"/>
      <c r="P562" s="186">
        <f>O562*H562</f>
        <v>0</v>
      </c>
      <c r="Q562" s="186">
        <v>0</v>
      </c>
      <c r="R562" s="186">
        <f>Q562*H562</f>
        <v>0</v>
      </c>
      <c r="S562" s="186">
        <v>0</v>
      </c>
      <c r="T562" s="187">
        <f>S562*H562</f>
        <v>0</v>
      </c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R562" s="188" t="s">
        <v>241</v>
      </c>
      <c r="AT562" s="188" t="s">
        <v>237</v>
      </c>
      <c r="AU562" s="188" t="s">
        <v>89</v>
      </c>
      <c r="AY562" s="19" t="s">
        <v>235</v>
      </c>
      <c r="BE562" s="189">
        <f>IF(N562="základní",J562,0)</f>
        <v>0</v>
      </c>
      <c r="BF562" s="189">
        <f>IF(N562="snížená",J562,0)</f>
        <v>0</v>
      </c>
      <c r="BG562" s="189">
        <f>IF(N562="zákl. přenesená",J562,0)</f>
        <v>0</v>
      </c>
      <c r="BH562" s="189">
        <f>IF(N562="sníž. přenesená",J562,0)</f>
        <v>0</v>
      </c>
      <c r="BI562" s="189">
        <f>IF(N562="nulová",J562,0)</f>
        <v>0</v>
      </c>
      <c r="BJ562" s="19" t="s">
        <v>87</v>
      </c>
      <c r="BK562" s="189">
        <f>ROUND(I562*H562,2)</f>
        <v>0</v>
      </c>
      <c r="BL562" s="19" t="s">
        <v>241</v>
      </c>
      <c r="BM562" s="188" t="s">
        <v>868</v>
      </c>
    </row>
    <row r="563" spans="1:65" s="2" customFormat="1" ht="11.25">
      <c r="A563" s="36"/>
      <c r="B563" s="37"/>
      <c r="C563" s="38"/>
      <c r="D563" s="190" t="s">
        <v>243</v>
      </c>
      <c r="E563" s="38"/>
      <c r="F563" s="191" t="s">
        <v>869</v>
      </c>
      <c r="G563" s="38"/>
      <c r="H563" s="38"/>
      <c r="I563" s="192"/>
      <c r="J563" s="38"/>
      <c r="K563" s="38"/>
      <c r="L563" s="41"/>
      <c r="M563" s="193"/>
      <c r="N563" s="194"/>
      <c r="O563" s="66"/>
      <c r="P563" s="66"/>
      <c r="Q563" s="66"/>
      <c r="R563" s="66"/>
      <c r="S563" s="66"/>
      <c r="T563" s="67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T563" s="19" t="s">
        <v>243</v>
      </c>
      <c r="AU563" s="19" t="s">
        <v>89</v>
      </c>
    </row>
    <row r="564" spans="1:65" s="13" customFormat="1" ht="11.25">
      <c r="B564" s="195"/>
      <c r="C564" s="196"/>
      <c r="D564" s="197" t="s">
        <v>245</v>
      </c>
      <c r="E564" s="198" t="s">
        <v>42</v>
      </c>
      <c r="F564" s="199" t="s">
        <v>870</v>
      </c>
      <c r="G564" s="196"/>
      <c r="H564" s="200">
        <v>6.4960000000000004</v>
      </c>
      <c r="I564" s="201"/>
      <c r="J564" s="196"/>
      <c r="K564" s="196"/>
      <c r="L564" s="202"/>
      <c r="M564" s="203"/>
      <c r="N564" s="204"/>
      <c r="O564" s="204"/>
      <c r="P564" s="204"/>
      <c r="Q564" s="204"/>
      <c r="R564" s="204"/>
      <c r="S564" s="204"/>
      <c r="T564" s="205"/>
      <c r="AT564" s="206" t="s">
        <v>245</v>
      </c>
      <c r="AU564" s="206" t="s">
        <v>89</v>
      </c>
      <c r="AV564" s="13" t="s">
        <v>89</v>
      </c>
      <c r="AW564" s="13" t="s">
        <v>38</v>
      </c>
      <c r="AX564" s="13" t="s">
        <v>79</v>
      </c>
      <c r="AY564" s="206" t="s">
        <v>235</v>
      </c>
    </row>
    <row r="565" spans="1:65" s="15" customFormat="1" ht="11.25">
      <c r="B565" s="218"/>
      <c r="C565" s="219"/>
      <c r="D565" s="197" t="s">
        <v>245</v>
      </c>
      <c r="E565" s="220" t="s">
        <v>162</v>
      </c>
      <c r="F565" s="221" t="s">
        <v>252</v>
      </c>
      <c r="G565" s="219"/>
      <c r="H565" s="222">
        <v>6.4960000000000004</v>
      </c>
      <c r="I565" s="223"/>
      <c r="J565" s="219"/>
      <c r="K565" s="219"/>
      <c r="L565" s="224"/>
      <c r="M565" s="225"/>
      <c r="N565" s="226"/>
      <c r="O565" s="226"/>
      <c r="P565" s="226"/>
      <c r="Q565" s="226"/>
      <c r="R565" s="226"/>
      <c r="S565" s="226"/>
      <c r="T565" s="227"/>
      <c r="AT565" s="228" t="s">
        <v>245</v>
      </c>
      <c r="AU565" s="228" t="s">
        <v>89</v>
      </c>
      <c r="AV565" s="15" t="s">
        <v>241</v>
      </c>
      <c r="AW565" s="15" t="s">
        <v>38</v>
      </c>
      <c r="AX565" s="15" t="s">
        <v>87</v>
      </c>
      <c r="AY565" s="228" t="s">
        <v>235</v>
      </c>
    </row>
    <row r="566" spans="1:65" s="2" customFormat="1" ht="37.9" customHeight="1">
      <c r="A566" s="36"/>
      <c r="B566" s="37"/>
      <c r="C566" s="177" t="s">
        <v>871</v>
      </c>
      <c r="D566" s="177" t="s">
        <v>237</v>
      </c>
      <c r="E566" s="178" t="s">
        <v>872</v>
      </c>
      <c r="F566" s="179" t="s">
        <v>873</v>
      </c>
      <c r="G566" s="180" t="s">
        <v>160</v>
      </c>
      <c r="H566" s="181">
        <v>11.895</v>
      </c>
      <c r="I566" s="182"/>
      <c r="J566" s="183">
        <f>ROUND(I566*H566,2)</f>
        <v>0</v>
      </c>
      <c r="K566" s="179" t="s">
        <v>240</v>
      </c>
      <c r="L566" s="41"/>
      <c r="M566" s="184" t="s">
        <v>42</v>
      </c>
      <c r="N566" s="185" t="s">
        <v>50</v>
      </c>
      <c r="O566" s="66"/>
      <c r="P566" s="186">
        <f>O566*H566</f>
        <v>0</v>
      </c>
      <c r="Q566" s="186">
        <v>0</v>
      </c>
      <c r="R566" s="186">
        <f>Q566*H566</f>
        <v>0</v>
      </c>
      <c r="S566" s="186">
        <v>0</v>
      </c>
      <c r="T566" s="187">
        <f>S566*H566</f>
        <v>0</v>
      </c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R566" s="188" t="s">
        <v>241</v>
      </c>
      <c r="AT566" s="188" t="s">
        <v>237</v>
      </c>
      <c r="AU566" s="188" t="s">
        <v>89</v>
      </c>
      <c r="AY566" s="19" t="s">
        <v>235</v>
      </c>
      <c r="BE566" s="189">
        <f>IF(N566="základní",J566,0)</f>
        <v>0</v>
      </c>
      <c r="BF566" s="189">
        <f>IF(N566="snížená",J566,0)</f>
        <v>0</v>
      </c>
      <c r="BG566" s="189">
        <f>IF(N566="zákl. přenesená",J566,0)</f>
        <v>0</v>
      </c>
      <c r="BH566" s="189">
        <f>IF(N566="sníž. přenesená",J566,0)</f>
        <v>0</v>
      </c>
      <c r="BI566" s="189">
        <f>IF(N566="nulová",J566,0)</f>
        <v>0</v>
      </c>
      <c r="BJ566" s="19" t="s">
        <v>87</v>
      </c>
      <c r="BK566" s="189">
        <f>ROUND(I566*H566,2)</f>
        <v>0</v>
      </c>
      <c r="BL566" s="19" t="s">
        <v>241</v>
      </c>
      <c r="BM566" s="188" t="s">
        <v>874</v>
      </c>
    </row>
    <row r="567" spans="1:65" s="2" customFormat="1" ht="11.25">
      <c r="A567" s="36"/>
      <c r="B567" s="37"/>
      <c r="C567" s="38"/>
      <c r="D567" s="190" t="s">
        <v>243</v>
      </c>
      <c r="E567" s="38"/>
      <c r="F567" s="191" t="s">
        <v>875</v>
      </c>
      <c r="G567" s="38"/>
      <c r="H567" s="38"/>
      <c r="I567" s="192"/>
      <c r="J567" s="38"/>
      <c r="K567" s="38"/>
      <c r="L567" s="41"/>
      <c r="M567" s="193"/>
      <c r="N567" s="194"/>
      <c r="O567" s="66"/>
      <c r="P567" s="66"/>
      <c r="Q567" s="66"/>
      <c r="R567" s="66"/>
      <c r="S567" s="66"/>
      <c r="T567" s="67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T567" s="19" t="s">
        <v>243</v>
      </c>
      <c r="AU567" s="19" t="s">
        <v>89</v>
      </c>
    </row>
    <row r="568" spans="1:65" s="13" customFormat="1" ht="22.5">
      <c r="B568" s="195"/>
      <c r="C568" s="196"/>
      <c r="D568" s="197" t="s">
        <v>245</v>
      </c>
      <c r="E568" s="198" t="s">
        <v>42</v>
      </c>
      <c r="F568" s="199" t="s">
        <v>876</v>
      </c>
      <c r="G568" s="196"/>
      <c r="H568" s="200">
        <v>11.895</v>
      </c>
      <c r="I568" s="201"/>
      <c r="J568" s="196"/>
      <c r="K568" s="196"/>
      <c r="L568" s="202"/>
      <c r="M568" s="203"/>
      <c r="N568" s="204"/>
      <c r="O568" s="204"/>
      <c r="P568" s="204"/>
      <c r="Q568" s="204"/>
      <c r="R568" s="204"/>
      <c r="S568" s="204"/>
      <c r="T568" s="205"/>
      <c r="AT568" s="206" t="s">
        <v>245</v>
      </c>
      <c r="AU568" s="206" t="s">
        <v>89</v>
      </c>
      <c r="AV568" s="13" t="s">
        <v>89</v>
      </c>
      <c r="AW568" s="13" t="s">
        <v>38</v>
      </c>
      <c r="AX568" s="13" t="s">
        <v>79</v>
      </c>
      <c r="AY568" s="206" t="s">
        <v>235</v>
      </c>
    </row>
    <row r="569" spans="1:65" s="15" customFormat="1" ht="11.25">
      <c r="B569" s="218"/>
      <c r="C569" s="219"/>
      <c r="D569" s="197" t="s">
        <v>245</v>
      </c>
      <c r="E569" s="220" t="s">
        <v>165</v>
      </c>
      <c r="F569" s="221" t="s">
        <v>252</v>
      </c>
      <c r="G569" s="219"/>
      <c r="H569" s="222">
        <v>11.895</v>
      </c>
      <c r="I569" s="223"/>
      <c r="J569" s="219"/>
      <c r="K569" s="219"/>
      <c r="L569" s="224"/>
      <c r="M569" s="225"/>
      <c r="N569" s="226"/>
      <c r="O569" s="226"/>
      <c r="P569" s="226"/>
      <c r="Q569" s="226"/>
      <c r="R569" s="226"/>
      <c r="S569" s="226"/>
      <c r="T569" s="227"/>
      <c r="AT569" s="228" t="s">
        <v>245</v>
      </c>
      <c r="AU569" s="228" t="s">
        <v>89</v>
      </c>
      <c r="AV569" s="15" t="s">
        <v>241</v>
      </c>
      <c r="AW569" s="15" t="s">
        <v>38</v>
      </c>
      <c r="AX569" s="15" t="s">
        <v>87</v>
      </c>
      <c r="AY569" s="228" t="s">
        <v>235</v>
      </c>
    </row>
    <row r="570" spans="1:65" s="2" customFormat="1" ht="44.25" customHeight="1">
      <c r="A570" s="36"/>
      <c r="B570" s="37"/>
      <c r="C570" s="177" t="s">
        <v>877</v>
      </c>
      <c r="D570" s="177" t="s">
        <v>237</v>
      </c>
      <c r="E570" s="178" t="s">
        <v>878</v>
      </c>
      <c r="F570" s="179" t="s">
        <v>879</v>
      </c>
      <c r="G570" s="180" t="s">
        <v>160</v>
      </c>
      <c r="H570" s="181">
        <v>0.27700000000000002</v>
      </c>
      <c r="I570" s="182"/>
      <c r="J570" s="183">
        <f>ROUND(I570*H570,2)</f>
        <v>0</v>
      </c>
      <c r="K570" s="179" t="s">
        <v>240</v>
      </c>
      <c r="L570" s="41"/>
      <c r="M570" s="184" t="s">
        <v>42</v>
      </c>
      <c r="N570" s="185" t="s">
        <v>50</v>
      </c>
      <c r="O570" s="66"/>
      <c r="P570" s="186">
        <f>O570*H570</f>
        <v>0</v>
      </c>
      <c r="Q570" s="186">
        <v>0</v>
      </c>
      <c r="R570" s="186">
        <f>Q570*H570</f>
        <v>0</v>
      </c>
      <c r="S570" s="186">
        <v>0</v>
      </c>
      <c r="T570" s="187">
        <f>S570*H570</f>
        <v>0</v>
      </c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R570" s="188" t="s">
        <v>241</v>
      </c>
      <c r="AT570" s="188" t="s">
        <v>237</v>
      </c>
      <c r="AU570" s="188" t="s">
        <v>89</v>
      </c>
      <c r="AY570" s="19" t="s">
        <v>235</v>
      </c>
      <c r="BE570" s="189">
        <f>IF(N570="základní",J570,0)</f>
        <v>0</v>
      </c>
      <c r="BF570" s="189">
        <f>IF(N570="snížená",J570,0)</f>
        <v>0</v>
      </c>
      <c r="BG570" s="189">
        <f>IF(N570="zákl. přenesená",J570,0)</f>
        <v>0</v>
      </c>
      <c r="BH570" s="189">
        <f>IF(N570="sníž. přenesená",J570,0)</f>
        <v>0</v>
      </c>
      <c r="BI570" s="189">
        <f>IF(N570="nulová",J570,0)</f>
        <v>0</v>
      </c>
      <c r="BJ570" s="19" t="s">
        <v>87</v>
      </c>
      <c r="BK570" s="189">
        <f>ROUND(I570*H570,2)</f>
        <v>0</v>
      </c>
      <c r="BL570" s="19" t="s">
        <v>241</v>
      </c>
      <c r="BM570" s="188" t="s">
        <v>880</v>
      </c>
    </row>
    <row r="571" spans="1:65" s="2" customFormat="1" ht="11.25">
      <c r="A571" s="36"/>
      <c r="B571" s="37"/>
      <c r="C571" s="38"/>
      <c r="D571" s="190" t="s">
        <v>243</v>
      </c>
      <c r="E571" s="38"/>
      <c r="F571" s="191" t="s">
        <v>881</v>
      </c>
      <c r="G571" s="38"/>
      <c r="H571" s="38"/>
      <c r="I571" s="192"/>
      <c r="J571" s="38"/>
      <c r="K571" s="38"/>
      <c r="L571" s="41"/>
      <c r="M571" s="193"/>
      <c r="N571" s="194"/>
      <c r="O571" s="66"/>
      <c r="P571" s="66"/>
      <c r="Q571" s="66"/>
      <c r="R571" s="66"/>
      <c r="S571" s="66"/>
      <c r="T571" s="67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T571" s="19" t="s">
        <v>243</v>
      </c>
      <c r="AU571" s="19" t="s">
        <v>89</v>
      </c>
    </row>
    <row r="572" spans="1:65" s="13" customFormat="1" ht="11.25">
      <c r="B572" s="195"/>
      <c r="C572" s="196"/>
      <c r="D572" s="197" t="s">
        <v>245</v>
      </c>
      <c r="E572" s="198" t="s">
        <v>42</v>
      </c>
      <c r="F572" s="199" t="s">
        <v>173</v>
      </c>
      <c r="G572" s="196"/>
      <c r="H572" s="200">
        <v>0.27700000000000002</v>
      </c>
      <c r="I572" s="201"/>
      <c r="J572" s="196"/>
      <c r="K572" s="196"/>
      <c r="L572" s="202"/>
      <c r="M572" s="203"/>
      <c r="N572" s="204"/>
      <c r="O572" s="204"/>
      <c r="P572" s="204"/>
      <c r="Q572" s="204"/>
      <c r="R572" s="204"/>
      <c r="S572" s="204"/>
      <c r="T572" s="205"/>
      <c r="AT572" s="206" t="s">
        <v>245</v>
      </c>
      <c r="AU572" s="206" t="s">
        <v>89</v>
      </c>
      <c r="AV572" s="13" t="s">
        <v>89</v>
      </c>
      <c r="AW572" s="13" t="s">
        <v>38</v>
      </c>
      <c r="AX572" s="13" t="s">
        <v>79</v>
      </c>
      <c r="AY572" s="206" t="s">
        <v>235</v>
      </c>
    </row>
    <row r="573" spans="1:65" s="15" customFormat="1" ht="11.25">
      <c r="B573" s="218"/>
      <c r="C573" s="219"/>
      <c r="D573" s="197" t="s">
        <v>245</v>
      </c>
      <c r="E573" s="220" t="s">
        <v>171</v>
      </c>
      <c r="F573" s="221" t="s">
        <v>252</v>
      </c>
      <c r="G573" s="219"/>
      <c r="H573" s="222">
        <v>0.27700000000000002</v>
      </c>
      <c r="I573" s="223"/>
      <c r="J573" s="219"/>
      <c r="K573" s="219"/>
      <c r="L573" s="224"/>
      <c r="M573" s="225"/>
      <c r="N573" s="226"/>
      <c r="O573" s="226"/>
      <c r="P573" s="226"/>
      <c r="Q573" s="226"/>
      <c r="R573" s="226"/>
      <c r="S573" s="226"/>
      <c r="T573" s="227"/>
      <c r="AT573" s="228" t="s">
        <v>245</v>
      </c>
      <c r="AU573" s="228" t="s">
        <v>89</v>
      </c>
      <c r="AV573" s="15" t="s">
        <v>241</v>
      </c>
      <c r="AW573" s="15" t="s">
        <v>38</v>
      </c>
      <c r="AX573" s="15" t="s">
        <v>87</v>
      </c>
      <c r="AY573" s="228" t="s">
        <v>235</v>
      </c>
    </row>
    <row r="574" spans="1:65" s="2" customFormat="1" ht="55.5" customHeight="1">
      <c r="A574" s="36"/>
      <c r="B574" s="37"/>
      <c r="C574" s="177" t="s">
        <v>882</v>
      </c>
      <c r="D574" s="177" t="s">
        <v>237</v>
      </c>
      <c r="E574" s="178" t="s">
        <v>883</v>
      </c>
      <c r="F574" s="179" t="s">
        <v>884</v>
      </c>
      <c r="G574" s="180" t="s">
        <v>160</v>
      </c>
      <c r="H574" s="181">
        <v>5.6000000000000001E-2</v>
      </c>
      <c r="I574" s="182"/>
      <c r="J574" s="183">
        <f>ROUND(I574*H574,2)</f>
        <v>0</v>
      </c>
      <c r="K574" s="179" t="s">
        <v>240</v>
      </c>
      <c r="L574" s="41"/>
      <c r="M574" s="184" t="s">
        <v>42</v>
      </c>
      <c r="N574" s="185" t="s">
        <v>50</v>
      </c>
      <c r="O574" s="66"/>
      <c r="P574" s="186">
        <f>O574*H574</f>
        <v>0</v>
      </c>
      <c r="Q574" s="186">
        <v>0</v>
      </c>
      <c r="R574" s="186">
        <f>Q574*H574</f>
        <v>0</v>
      </c>
      <c r="S574" s="186">
        <v>0</v>
      </c>
      <c r="T574" s="187">
        <f>S574*H574</f>
        <v>0</v>
      </c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R574" s="188" t="s">
        <v>241</v>
      </c>
      <c r="AT574" s="188" t="s">
        <v>237</v>
      </c>
      <c r="AU574" s="188" t="s">
        <v>89</v>
      </c>
      <c r="AY574" s="19" t="s">
        <v>235</v>
      </c>
      <c r="BE574" s="189">
        <f>IF(N574="základní",J574,0)</f>
        <v>0</v>
      </c>
      <c r="BF574" s="189">
        <f>IF(N574="snížená",J574,0)</f>
        <v>0</v>
      </c>
      <c r="BG574" s="189">
        <f>IF(N574="zákl. přenesená",J574,0)</f>
        <v>0</v>
      </c>
      <c r="BH574" s="189">
        <f>IF(N574="sníž. přenesená",J574,0)</f>
        <v>0</v>
      </c>
      <c r="BI574" s="189">
        <f>IF(N574="nulová",J574,0)</f>
        <v>0</v>
      </c>
      <c r="BJ574" s="19" t="s">
        <v>87</v>
      </c>
      <c r="BK574" s="189">
        <f>ROUND(I574*H574,2)</f>
        <v>0</v>
      </c>
      <c r="BL574" s="19" t="s">
        <v>241</v>
      </c>
      <c r="BM574" s="188" t="s">
        <v>885</v>
      </c>
    </row>
    <row r="575" spans="1:65" s="2" customFormat="1" ht="11.25">
      <c r="A575" s="36"/>
      <c r="B575" s="37"/>
      <c r="C575" s="38"/>
      <c r="D575" s="190" t="s">
        <v>243</v>
      </c>
      <c r="E575" s="38"/>
      <c r="F575" s="191" t="s">
        <v>886</v>
      </c>
      <c r="G575" s="38"/>
      <c r="H575" s="38"/>
      <c r="I575" s="192"/>
      <c r="J575" s="38"/>
      <c r="K575" s="38"/>
      <c r="L575" s="41"/>
      <c r="M575" s="193"/>
      <c r="N575" s="194"/>
      <c r="O575" s="66"/>
      <c r="P575" s="66"/>
      <c r="Q575" s="66"/>
      <c r="R575" s="66"/>
      <c r="S575" s="66"/>
      <c r="T575" s="67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T575" s="19" t="s">
        <v>243</v>
      </c>
      <c r="AU575" s="19" t="s">
        <v>89</v>
      </c>
    </row>
    <row r="576" spans="1:65" s="13" customFormat="1" ht="11.25">
      <c r="B576" s="195"/>
      <c r="C576" s="196"/>
      <c r="D576" s="197" t="s">
        <v>245</v>
      </c>
      <c r="E576" s="198" t="s">
        <v>42</v>
      </c>
      <c r="F576" s="199" t="s">
        <v>176</v>
      </c>
      <c r="G576" s="196"/>
      <c r="H576" s="200">
        <v>5.6000000000000001E-2</v>
      </c>
      <c r="I576" s="201"/>
      <c r="J576" s="196"/>
      <c r="K576" s="196"/>
      <c r="L576" s="202"/>
      <c r="M576" s="203"/>
      <c r="N576" s="204"/>
      <c r="O576" s="204"/>
      <c r="P576" s="204"/>
      <c r="Q576" s="204"/>
      <c r="R576" s="204"/>
      <c r="S576" s="204"/>
      <c r="T576" s="205"/>
      <c r="AT576" s="206" t="s">
        <v>245</v>
      </c>
      <c r="AU576" s="206" t="s">
        <v>89</v>
      </c>
      <c r="AV576" s="13" t="s">
        <v>89</v>
      </c>
      <c r="AW576" s="13" t="s">
        <v>38</v>
      </c>
      <c r="AX576" s="13" t="s">
        <v>79</v>
      </c>
      <c r="AY576" s="206" t="s">
        <v>235</v>
      </c>
    </row>
    <row r="577" spans="1:65" s="15" customFormat="1" ht="11.25">
      <c r="B577" s="218"/>
      <c r="C577" s="219"/>
      <c r="D577" s="197" t="s">
        <v>245</v>
      </c>
      <c r="E577" s="220" t="s">
        <v>174</v>
      </c>
      <c r="F577" s="221" t="s">
        <v>252</v>
      </c>
      <c r="G577" s="219"/>
      <c r="H577" s="222">
        <v>5.6000000000000001E-2</v>
      </c>
      <c r="I577" s="223"/>
      <c r="J577" s="219"/>
      <c r="K577" s="219"/>
      <c r="L577" s="224"/>
      <c r="M577" s="225"/>
      <c r="N577" s="226"/>
      <c r="O577" s="226"/>
      <c r="P577" s="226"/>
      <c r="Q577" s="226"/>
      <c r="R577" s="226"/>
      <c r="S577" s="226"/>
      <c r="T577" s="227"/>
      <c r="AT577" s="228" t="s">
        <v>245</v>
      </c>
      <c r="AU577" s="228" t="s">
        <v>89</v>
      </c>
      <c r="AV577" s="15" t="s">
        <v>241</v>
      </c>
      <c r="AW577" s="15" t="s">
        <v>38</v>
      </c>
      <c r="AX577" s="15" t="s">
        <v>87</v>
      </c>
      <c r="AY577" s="228" t="s">
        <v>235</v>
      </c>
    </row>
    <row r="578" spans="1:65" s="2" customFormat="1" ht="44.25" customHeight="1">
      <c r="A578" s="36"/>
      <c r="B578" s="37"/>
      <c r="C578" s="177" t="s">
        <v>887</v>
      </c>
      <c r="D578" s="177" t="s">
        <v>237</v>
      </c>
      <c r="E578" s="178" t="s">
        <v>888</v>
      </c>
      <c r="F578" s="179" t="s">
        <v>889</v>
      </c>
      <c r="G578" s="180" t="s">
        <v>160</v>
      </c>
      <c r="H578" s="181">
        <v>6.125</v>
      </c>
      <c r="I578" s="182"/>
      <c r="J578" s="183">
        <f>ROUND(I578*H578,2)</f>
        <v>0</v>
      </c>
      <c r="K578" s="179" t="s">
        <v>240</v>
      </c>
      <c r="L578" s="41"/>
      <c r="M578" s="184" t="s">
        <v>42</v>
      </c>
      <c r="N578" s="185" t="s">
        <v>50</v>
      </c>
      <c r="O578" s="66"/>
      <c r="P578" s="186">
        <f>O578*H578</f>
        <v>0</v>
      </c>
      <c r="Q578" s="186">
        <v>0</v>
      </c>
      <c r="R578" s="186">
        <f>Q578*H578</f>
        <v>0</v>
      </c>
      <c r="S578" s="186">
        <v>0</v>
      </c>
      <c r="T578" s="187">
        <f>S578*H578</f>
        <v>0</v>
      </c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R578" s="188" t="s">
        <v>241</v>
      </c>
      <c r="AT578" s="188" t="s">
        <v>237</v>
      </c>
      <c r="AU578" s="188" t="s">
        <v>89</v>
      </c>
      <c r="AY578" s="19" t="s">
        <v>235</v>
      </c>
      <c r="BE578" s="189">
        <f>IF(N578="základní",J578,0)</f>
        <v>0</v>
      </c>
      <c r="BF578" s="189">
        <f>IF(N578="snížená",J578,0)</f>
        <v>0</v>
      </c>
      <c r="BG578" s="189">
        <f>IF(N578="zákl. přenesená",J578,0)</f>
        <v>0</v>
      </c>
      <c r="BH578" s="189">
        <f>IF(N578="sníž. přenesená",J578,0)</f>
        <v>0</v>
      </c>
      <c r="BI578" s="189">
        <f>IF(N578="nulová",J578,0)</f>
        <v>0</v>
      </c>
      <c r="BJ578" s="19" t="s">
        <v>87</v>
      </c>
      <c r="BK578" s="189">
        <f>ROUND(I578*H578,2)</f>
        <v>0</v>
      </c>
      <c r="BL578" s="19" t="s">
        <v>241</v>
      </c>
      <c r="BM578" s="188" t="s">
        <v>890</v>
      </c>
    </row>
    <row r="579" spans="1:65" s="2" customFormat="1" ht="11.25">
      <c r="A579" s="36"/>
      <c r="B579" s="37"/>
      <c r="C579" s="38"/>
      <c r="D579" s="190" t="s">
        <v>243</v>
      </c>
      <c r="E579" s="38"/>
      <c r="F579" s="191" t="s">
        <v>891</v>
      </c>
      <c r="G579" s="38"/>
      <c r="H579" s="38"/>
      <c r="I579" s="192"/>
      <c r="J579" s="38"/>
      <c r="K579" s="38"/>
      <c r="L579" s="41"/>
      <c r="M579" s="193"/>
      <c r="N579" s="194"/>
      <c r="O579" s="66"/>
      <c r="P579" s="66"/>
      <c r="Q579" s="66"/>
      <c r="R579" s="66"/>
      <c r="S579" s="66"/>
      <c r="T579" s="67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T579" s="19" t="s">
        <v>243</v>
      </c>
      <c r="AU579" s="19" t="s">
        <v>89</v>
      </c>
    </row>
    <row r="580" spans="1:65" s="13" customFormat="1" ht="22.5">
      <c r="B580" s="195"/>
      <c r="C580" s="196"/>
      <c r="D580" s="197" t="s">
        <v>245</v>
      </c>
      <c r="E580" s="198" t="s">
        <v>42</v>
      </c>
      <c r="F580" s="199" t="s">
        <v>892</v>
      </c>
      <c r="G580" s="196"/>
      <c r="H580" s="200">
        <v>6.125</v>
      </c>
      <c r="I580" s="201"/>
      <c r="J580" s="196"/>
      <c r="K580" s="196"/>
      <c r="L580" s="202"/>
      <c r="M580" s="203"/>
      <c r="N580" s="204"/>
      <c r="O580" s="204"/>
      <c r="P580" s="204"/>
      <c r="Q580" s="204"/>
      <c r="R580" s="204"/>
      <c r="S580" s="204"/>
      <c r="T580" s="205"/>
      <c r="AT580" s="206" t="s">
        <v>245</v>
      </c>
      <c r="AU580" s="206" t="s">
        <v>89</v>
      </c>
      <c r="AV580" s="13" t="s">
        <v>89</v>
      </c>
      <c r="AW580" s="13" t="s">
        <v>38</v>
      </c>
      <c r="AX580" s="13" t="s">
        <v>79</v>
      </c>
      <c r="AY580" s="206" t="s">
        <v>235</v>
      </c>
    </row>
    <row r="581" spans="1:65" s="15" customFormat="1" ht="11.25">
      <c r="B581" s="218"/>
      <c r="C581" s="219"/>
      <c r="D581" s="197" t="s">
        <v>245</v>
      </c>
      <c r="E581" s="220" t="s">
        <v>183</v>
      </c>
      <c r="F581" s="221" t="s">
        <v>252</v>
      </c>
      <c r="G581" s="219"/>
      <c r="H581" s="222">
        <v>6.125</v>
      </c>
      <c r="I581" s="223"/>
      <c r="J581" s="219"/>
      <c r="K581" s="219"/>
      <c r="L581" s="224"/>
      <c r="M581" s="225"/>
      <c r="N581" s="226"/>
      <c r="O581" s="226"/>
      <c r="P581" s="226"/>
      <c r="Q581" s="226"/>
      <c r="R581" s="226"/>
      <c r="S581" s="226"/>
      <c r="T581" s="227"/>
      <c r="AT581" s="228" t="s">
        <v>245</v>
      </c>
      <c r="AU581" s="228" t="s">
        <v>89</v>
      </c>
      <c r="AV581" s="15" t="s">
        <v>241</v>
      </c>
      <c r="AW581" s="15" t="s">
        <v>38</v>
      </c>
      <c r="AX581" s="15" t="s">
        <v>87</v>
      </c>
      <c r="AY581" s="228" t="s">
        <v>235</v>
      </c>
    </row>
    <row r="582" spans="1:65" s="2" customFormat="1" ht="44.25" customHeight="1">
      <c r="A582" s="36"/>
      <c r="B582" s="37"/>
      <c r="C582" s="177" t="s">
        <v>893</v>
      </c>
      <c r="D582" s="177" t="s">
        <v>237</v>
      </c>
      <c r="E582" s="178" t="s">
        <v>894</v>
      </c>
      <c r="F582" s="179" t="s">
        <v>895</v>
      </c>
      <c r="G582" s="180" t="s">
        <v>160</v>
      </c>
      <c r="H582" s="181">
        <v>1.77</v>
      </c>
      <c r="I582" s="182"/>
      <c r="J582" s="183">
        <f>ROUND(I582*H582,2)</f>
        <v>0</v>
      </c>
      <c r="K582" s="179" t="s">
        <v>240</v>
      </c>
      <c r="L582" s="41"/>
      <c r="M582" s="184" t="s">
        <v>42</v>
      </c>
      <c r="N582" s="185" t="s">
        <v>50</v>
      </c>
      <c r="O582" s="66"/>
      <c r="P582" s="186">
        <f>O582*H582</f>
        <v>0</v>
      </c>
      <c r="Q582" s="186">
        <v>0</v>
      </c>
      <c r="R582" s="186">
        <f>Q582*H582</f>
        <v>0</v>
      </c>
      <c r="S582" s="186">
        <v>0</v>
      </c>
      <c r="T582" s="187">
        <f>S582*H582</f>
        <v>0</v>
      </c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R582" s="188" t="s">
        <v>241</v>
      </c>
      <c r="AT582" s="188" t="s">
        <v>237</v>
      </c>
      <c r="AU582" s="188" t="s">
        <v>89</v>
      </c>
      <c r="AY582" s="19" t="s">
        <v>235</v>
      </c>
      <c r="BE582" s="189">
        <f>IF(N582="základní",J582,0)</f>
        <v>0</v>
      </c>
      <c r="BF582" s="189">
        <f>IF(N582="snížená",J582,0)</f>
        <v>0</v>
      </c>
      <c r="BG582" s="189">
        <f>IF(N582="zákl. přenesená",J582,0)</f>
        <v>0</v>
      </c>
      <c r="BH582" s="189">
        <f>IF(N582="sníž. přenesená",J582,0)</f>
        <v>0</v>
      </c>
      <c r="BI582" s="189">
        <f>IF(N582="nulová",J582,0)</f>
        <v>0</v>
      </c>
      <c r="BJ582" s="19" t="s">
        <v>87</v>
      </c>
      <c r="BK582" s="189">
        <f>ROUND(I582*H582,2)</f>
        <v>0</v>
      </c>
      <c r="BL582" s="19" t="s">
        <v>241</v>
      </c>
      <c r="BM582" s="188" t="s">
        <v>896</v>
      </c>
    </row>
    <row r="583" spans="1:65" s="2" customFormat="1" ht="11.25">
      <c r="A583" s="36"/>
      <c r="B583" s="37"/>
      <c r="C583" s="38"/>
      <c r="D583" s="190" t="s">
        <v>243</v>
      </c>
      <c r="E583" s="38"/>
      <c r="F583" s="191" t="s">
        <v>897</v>
      </c>
      <c r="G583" s="38"/>
      <c r="H583" s="38"/>
      <c r="I583" s="192"/>
      <c r="J583" s="38"/>
      <c r="K583" s="38"/>
      <c r="L583" s="41"/>
      <c r="M583" s="193"/>
      <c r="N583" s="194"/>
      <c r="O583" s="66"/>
      <c r="P583" s="66"/>
      <c r="Q583" s="66"/>
      <c r="R583" s="66"/>
      <c r="S583" s="66"/>
      <c r="T583" s="67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T583" s="19" t="s">
        <v>243</v>
      </c>
      <c r="AU583" s="19" t="s">
        <v>89</v>
      </c>
    </row>
    <row r="584" spans="1:65" s="13" customFormat="1" ht="11.25">
      <c r="B584" s="195"/>
      <c r="C584" s="196"/>
      <c r="D584" s="197" t="s">
        <v>245</v>
      </c>
      <c r="E584" s="198" t="s">
        <v>42</v>
      </c>
      <c r="F584" s="199" t="s">
        <v>898</v>
      </c>
      <c r="G584" s="196"/>
      <c r="H584" s="200">
        <v>1.77</v>
      </c>
      <c r="I584" s="201"/>
      <c r="J584" s="196"/>
      <c r="K584" s="196"/>
      <c r="L584" s="202"/>
      <c r="M584" s="203"/>
      <c r="N584" s="204"/>
      <c r="O584" s="204"/>
      <c r="P584" s="204"/>
      <c r="Q584" s="204"/>
      <c r="R584" s="204"/>
      <c r="S584" s="204"/>
      <c r="T584" s="205"/>
      <c r="AT584" s="206" t="s">
        <v>245</v>
      </c>
      <c r="AU584" s="206" t="s">
        <v>89</v>
      </c>
      <c r="AV584" s="13" t="s">
        <v>89</v>
      </c>
      <c r="AW584" s="13" t="s">
        <v>38</v>
      </c>
      <c r="AX584" s="13" t="s">
        <v>87</v>
      </c>
      <c r="AY584" s="206" t="s">
        <v>235</v>
      </c>
    </row>
    <row r="585" spans="1:65" s="2" customFormat="1" ht="44.25" customHeight="1">
      <c r="A585" s="36"/>
      <c r="B585" s="37"/>
      <c r="C585" s="177" t="s">
        <v>899</v>
      </c>
      <c r="D585" s="177" t="s">
        <v>237</v>
      </c>
      <c r="E585" s="178" t="s">
        <v>900</v>
      </c>
      <c r="F585" s="179" t="s">
        <v>901</v>
      </c>
      <c r="G585" s="180" t="s">
        <v>160</v>
      </c>
      <c r="H585" s="181">
        <v>0.375</v>
      </c>
      <c r="I585" s="182"/>
      <c r="J585" s="183">
        <f>ROUND(I585*H585,2)</f>
        <v>0</v>
      </c>
      <c r="K585" s="179" t="s">
        <v>240</v>
      </c>
      <c r="L585" s="41"/>
      <c r="M585" s="184" t="s">
        <v>42</v>
      </c>
      <c r="N585" s="185" t="s">
        <v>50</v>
      </c>
      <c r="O585" s="66"/>
      <c r="P585" s="186">
        <f>O585*H585</f>
        <v>0</v>
      </c>
      <c r="Q585" s="186">
        <v>0</v>
      </c>
      <c r="R585" s="186">
        <f>Q585*H585</f>
        <v>0</v>
      </c>
      <c r="S585" s="186">
        <v>0</v>
      </c>
      <c r="T585" s="187">
        <f>S585*H585</f>
        <v>0</v>
      </c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R585" s="188" t="s">
        <v>241</v>
      </c>
      <c r="AT585" s="188" t="s">
        <v>237</v>
      </c>
      <c r="AU585" s="188" t="s">
        <v>89</v>
      </c>
      <c r="AY585" s="19" t="s">
        <v>235</v>
      </c>
      <c r="BE585" s="189">
        <f>IF(N585="základní",J585,0)</f>
        <v>0</v>
      </c>
      <c r="BF585" s="189">
        <f>IF(N585="snížená",J585,0)</f>
        <v>0</v>
      </c>
      <c r="BG585" s="189">
        <f>IF(N585="zákl. přenesená",J585,0)</f>
        <v>0</v>
      </c>
      <c r="BH585" s="189">
        <f>IF(N585="sníž. přenesená",J585,0)</f>
        <v>0</v>
      </c>
      <c r="BI585" s="189">
        <f>IF(N585="nulová",J585,0)</f>
        <v>0</v>
      </c>
      <c r="BJ585" s="19" t="s">
        <v>87</v>
      </c>
      <c r="BK585" s="189">
        <f>ROUND(I585*H585,2)</f>
        <v>0</v>
      </c>
      <c r="BL585" s="19" t="s">
        <v>241</v>
      </c>
      <c r="BM585" s="188" t="s">
        <v>902</v>
      </c>
    </row>
    <row r="586" spans="1:65" s="2" customFormat="1" ht="11.25">
      <c r="A586" s="36"/>
      <c r="B586" s="37"/>
      <c r="C586" s="38"/>
      <c r="D586" s="190" t="s">
        <v>243</v>
      </c>
      <c r="E586" s="38"/>
      <c r="F586" s="191" t="s">
        <v>903</v>
      </c>
      <c r="G586" s="38"/>
      <c r="H586" s="38"/>
      <c r="I586" s="192"/>
      <c r="J586" s="38"/>
      <c r="K586" s="38"/>
      <c r="L586" s="41"/>
      <c r="M586" s="193"/>
      <c r="N586" s="194"/>
      <c r="O586" s="66"/>
      <c r="P586" s="66"/>
      <c r="Q586" s="66"/>
      <c r="R586" s="66"/>
      <c r="S586" s="66"/>
      <c r="T586" s="67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T586" s="19" t="s">
        <v>243</v>
      </c>
      <c r="AU586" s="19" t="s">
        <v>89</v>
      </c>
    </row>
    <row r="587" spans="1:65" s="13" customFormat="1" ht="11.25">
      <c r="B587" s="195"/>
      <c r="C587" s="196"/>
      <c r="D587" s="197" t="s">
        <v>245</v>
      </c>
      <c r="E587" s="198" t="s">
        <v>42</v>
      </c>
      <c r="F587" s="199" t="s">
        <v>904</v>
      </c>
      <c r="G587" s="196"/>
      <c r="H587" s="200">
        <v>0.375</v>
      </c>
      <c r="I587" s="201"/>
      <c r="J587" s="196"/>
      <c r="K587" s="196"/>
      <c r="L587" s="202"/>
      <c r="M587" s="203"/>
      <c r="N587" s="204"/>
      <c r="O587" s="204"/>
      <c r="P587" s="204"/>
      <c r="Q587" s="204"/>
      <c r="R587" s="204"/>
      <c r="S587" s="204"/>
      <c r="T587" s="205"/>
      <c r="AT587" s="206" t="s">
        <v>245</v>
      </c>
      <c r="AU587" s="206" t="s">
        <v>89</v>
      </c>
      <c r="AV587" s="13" t="s">
        <v>89</v>
      </c>
      <c r="AW587" s="13" t="s">
        <v>38</v>
      </c>
      <c r="AX587" s="13" t="s">
        <v>79</v>
      </c>
      <c r="AY587" s="206" t="s">
        <v>235</v>
      </c>
    </row>
    <row r="588" spans="1:65" s="15" customFormat="1" ht="11.25">
      <c r="B588" s="218"/>
      <c r="C588" s="219"/>
      <c r="D588" s="197" t="s">
        <v>245</v>
      </c>
      <c r="E588" s="220" t="s">
        <v>180</v>
      </c>
      <c r="F588" s="221" t="s">
        <v>252</v>
      </c>
      <c r="G588" s="219"/>
      <c r="H588" s="222">
        <v>0.375</v>
      </c>
      <c r="I588" s="223"/>
      <c r="J588" s="219"/>
      <c r="K588" s="219"/>
      <c r="L588" s="224"/>
      <c r="M588" s="225"/>
      <c r="N588" s="226"/>
      <c r="O588" s="226"/>
      <c r="P588" s="226"/>
      <c r="Q588" s="226"/>
      <c r="R588" s="226"/>
      <c r="S588" s="226"/>
      <c r="T588" s="227"/>
      <c r="AT588" s="228" t="s">
        <v>245</v>
      </c>
      <c r="AU588" s="228" t="s">
        <v>89</v>
      </c>
      <c r="AV588" s="15" t="s">
        <v>241</v>
      </c>
      <c r="AW588" s="15" t="s">
        <v>38</v>
      </c>
      <c r="AX588" s="15" t="s">
        <v>87</v>
      </c>
      <c r="AY588" s="228" t="s">
        <v>235</v>
      </c>
    </row>
    <row r="589" spans="1:65" s="2" customFormat="1" ht="44.25" customHeight="1">
      <c r="A589" s="36"/>
      <c r="B589" s="37"/>
      <c r="C589" s="177" t="s">
        <v>905</v>
      </c>
      <c r="D589" s="177" t="s">
        <v>237</v>
      </c>
      <c r="E589" s="178" t="s">
        <v>906</v>
      </c>
      <c r="F589" s="179" t="s">
        <v>907</v>
      </c>
      <c r="G589" s="180" t="s">
        <v>160</v>
      </c>
      <c r="H589" s="181">
        <v>2.5999999999999999E-2</v>
      </c>
      <c r="I589" s="182"/>
      <c r="J589" s="183">
        <f>ROUND(I589*H589,2)</f>
        <v>0</v>
      </c>
      <c r="K589" s="179" t="s">
        <v>240</v>
      </c>
      <c r="L589" s="41"/>
      <c r="M589" s="184" t="s">
        <v>42</v>
      </c>
      <c r="N589" s="185" t="s">
        <v>50</v>
      </c>
      <c r="O589" s="66"/>
      <c r="P589" s="186">
        <f>O589*H589</f>
        <v>0</v>
      </c>
      <c r="Q589" s="186">
        <v>0</v>
      </c>
      <c r="R589" s="186">
        <f>Q589*H589</f>
        <v>0</v>
      </c>
      <c r="S589" s="186">
        <v>0</v>
      </c>
      <c r="T589" s="187">
        <f>S589*H589</f>
        <v>0</v>
      </c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R589" s="188" t="s">
        <v>241</v>
      </c>
      <c r="AT589" s="188" t="s">
        <v>237</v>
      </c>
      <c r="AU589" s="188" t="s">
        <v>89</v>
      </c>
      <c r="AY589" s="19" t="s">
        <v>235</v>
      </c>
      <c r="BE589" s="189">
        <f>IF(N589="základní",J589,0)</f>
        <v>0</v>
      </c>
      <c r="BF589" s="189">
        <f>IF(N589="snížená",J589,0)</f>
        <v>0</v>
      </c>
      <c r="BG589" s="189">
        <f>IF(N589="zákl. přenesená",J589,0)</f>
        <v>0</v>
      </c>
      <c r="BH589" s="189">
        <f>IF(N589="sníž. přenesená",J589,0)</f>
        <v>0</v>
      </c>
      <c r="BI589" s="189">
        <f>IF(N589="nulová",J589,0)</f>
        <v>0</v>
      </c>
      <c r="BJ589" s="19" t="s">
        <v>87</v>
      </c>
      <c r="BK589" s="189">
        <f>ROUND(I589*H589,2)</f>
        <v>0</v>
      </c>
      <c r="BL589" s="19" t="s">
        <v>241</v>
      </c>
      <c r="BM589" s="188" t="s">
        <v>908</v>
      </c>
    </row>
    <row r="590" spans="1:65" s="2" customFormat="1" ht="11.25">
      <c r="A590" s="36"/>
      <c r="B590" s="37"/>
      <c r="C590" s="38"/>
      <c r="D590" s="190" t="s">
        <v>243</v>
      </c>
      <c r="E590" s="38"/>
      <c r="F590" s="191" t="s">
        <v>909</v>
      </c>
      <c r="G590" s="38"/>
      <c r="H590" s="38"/>
      <c r="I590" s="192"/>
      <c r="J590" s="38"/>
      <c r="K590" s="38"/>
      <c r="L590" s="41"/>
      <c r="M590" s="193"/>
      <c r="N590" s="194"/>
      <c r="O590" s="66"/>
      <c r="P590" s="66"/>
      <c r="Q590" s="66"/>
      <c r="R590" s="66"/>
      <c r="S590" s="66"/>
      <c r="T590" s="67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T590" s="19" t="s">
        <v>243</v>
      </c>
      <c r="AU590" s="19" t="s">
        <v>89</v>
      </c>
    </row>
    <row r="591" spans="1:65" s="13" customFormat="1" ht="11.25">
      <c r="B591" s="195"/>
      <c r="C591" s="196"/>
      <c r="D591" s="197" t="s">
        <v>245</v>
      </c>
      <c r="E591" s="198" t="s">
        <v>42</v>
      </c>
      <c r="F591" s="199" t="s">
        <v>179</v>
      </c>
      <c r="G591" s="196"/>
      <c r="H591" s="200">
        <v>2.5999999999999999E-2</v>
      </c>
      <c r="I591" s="201"/>
      <c r="J591" s="196"/>
      <c r="K591" s="196"/>
      <c r="L591" s="202"/>
      <c r="M591" s="203"/>
      <c r="N591" s="204"/>
      <c r="O591" s="204"/>
      <c r="P591" s="204"/>
      <c r="Q591" s="204"/>
      <c r="R591" s="204"/>
      <c r="S591" s="204"/>
      <c r="T591" s="205"/>
      <c r="AT591" s="206" t="s">
        <v>245</v>
      </c>
      <c r="AU591" s="206" t="s">
        <v>89</v>
      </c>
      <c r="AV591" s="13" t="s">
        <v>89</v>
      </c>
      <c r="AW591" s="13" t="s">
        <v>38</v>
      </c>
      <c r="AX591" s="13" t="s">
        <v>79</v>
      </c>
      <c r="AY591" s="206" t="s">
        <v>235</v>
      </c>
    </row>
    <row r="592" spans="1:65" s="15" customFormat="1" ht="11.25">
      <c r="B592" s="218"/>
      <c r="C592" s="219"/>
      <c r="D592" s="197" t="s">
        <v>245</v>
      </c>
      <c r="E592" s="220" t="s">
        <v>177</v>
      </c>
      <c r="F592" s="221" t="s">
        <v>252</v>
      </c>
      <c r="G592" s="219"/>
      <c r="H592" s="222">
        <v>2.5999999999999999E-2</v>
      </c>
      <c r="I592" s="223"/>
      <c r="J592" s="219"/>
      <c r="K592" s="219"/>
      <c r="L592" s="224"/>
      <c r="M592" s="225"/>
      <c r="N592" s="226"/>
      <c r="O592" s="226"/>
      <c r="P592" s="226"/>
      <c r="Q592" s="226"/>
      <c r="R592" s="226"/>
      <c r="S592" s="226"/>
      <c r="T592" s="227"/>
      <c r="AT592" s="228" t="s">
        <v>245</v>
      </c>
      <c r="AU592" s="228" t="s">
        <v>89</v>
      </c>
      <c r="AV592" s="15" t="s">
        <v>241</v>
      </c>
      <c r="AW592" s="15" t="s">
        <v>38</v>
      </c>
      <c r="AX592" s="15" t="s">
        <v>87</v>
      </c>
      <c r="AY592" s="228" t="s">
        <v>235</v>
      </c>
    </row>
    <row r="593" spans="1:65" s="12" customFormat="1" ht="22.9" customHeight="1">
      <c r="B593" s="161"/>
      <c r="C593" s="162"/>
      <c r="D593" s="163" t="s">
        <v>78</v>
      </c>
      <c r="E593" s="175" t="s">
        <v>910</v>
      </c>
      <c r="F593" s="175" t="s">
        <v>911</v>
      </c>
      <c r="G593" s="162"/>
      <c r="H593" s="162"/>
      <c r="I593" s="165"/>
      <c r="J593" s="176">
        <f>BK593</f>
        <v>0</v>
      </c>
      <c r="K593" s="162"/>
      <c r="L593" s="167"/>
      <c r="M593" s="168"/>
      <c r="N593" s="169"/>
      <c r="O593" s="169"/>
      <c r="P593" s="170">
        <f>SUM(P594:P595)</f>
        <v>0</v>
      </c>
      <c r="Q593" s="169"/>
      <c r="R593" s="170">
        <f>SUM(R594:R595)</f>
        <v>0</v>
      </c>
      <c r="S593" s="169"/>
      <c r="T593" s="171">
        <f>SUM(T594:T595)</f>
        <v>0</v>
      </c>
      <c r="AR593" s="172" t="s">
        <v>87</v>
      </c>
      <c r="AT593" s="173" t="s">
        <v>78</v>
      </c>
      <c r="AU593" s="173" t="s">
        <v>87</v>
      </c>
      <c r="AY593" s="172" t="s">
        <v>235</v>
      </c>
      <c r="BK593" s="174">
        <f>SUM(BK594:BK595)</f>
        <v>0</v>
      </c>
    </row>
    <row r="594" spans="1:65" s="2" customFormat="1" ht="55.5" customHeight="1">
      <c r="A594" s="36"/>
      <c r="B594" s="37"/>
      <c r="C594" s="177" t="s">
        <v>912</v>
      </c>
      <c r="D594" s="177" t="s">
        <v>237</v>
      </c>
      <c r="E594" s="178" t="s">
        <v>913</v>
      </c>
      <c r="F594" s="179" t="s">
        <v>914</v>
      </c>
      <c r="G594" s="180" t="s">
        <v>160</v>
      </c>
      <c r="H594" s="181">
        <v>17.920000000000002</v>
      </c>
      <c r="I594" s="182"/>
      <c r="J594" s="183">
        <f>ROUND(I594*H594,2)</f>
        <v>0</v>
      </c>
      <c r="K594" s="179" t="s">
        <v>240</v>
      </c>
      <c r="L594" s="41"/>
      <c r="M594" s="184" t="s">
        <v>42</v>
      </c>
      <c r="N594" s="185" t="s">
        <v>50</v>
      </c>
      <c r="O594" s="66"/>
      <c r="P594" s="186">
        <f>O594*H594</f>
        <v>0</v>
      </c>
      <c r="Q594" s="186">
        <v>0</v>
      </c>
      <c r="R594" s="186">
        <f>Q594*H594</f>
        <v>0</v>
      </c>
      <c r="S594" s="186">
        <v>0</v>
      </c>
      <c r="T594" s="187">
        <f>S594*H594</f>
        <v>0</v>
      </c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R594" s="188" t="s">
        <v>241</v>
      </c>
      <c r="AT594" s="188" t="s">
        <v>237</v>
      </c>
      <c r="AU594" s="188" t="s">
        <v>89</v>
      </c>
      <c r="AY594" s="19" t="s">
        <v>235</v>
      </c>
      <c r="BE594" s="189">
        <f>IF(N594="základní",J594,0)</f>
        <v>0</v>
      </c>
      <c r="BF594" s="189">
        <f>IF(N594="snížená",J594,0)</f>
        <v>0</v>
      </c>
      <c r="BG594" s="189">
        <f>IF(N594="zákl. přenesená",J594,0)</f>
        <v>0</v>
      </c>
      <c r="BH594" s="189">
        <f>IF(N594="sníž. přenesená",J594,0)</f>
        <v>0</v>
      </c>
      <c r="BI594" s="189">
        <f>IF(N594="nulová",J594,0)</f>
        <v>0</v>
      </c>
      <c r="BJ594" s="19" t="s">
        <v>87</v>
      </c>
      <c r="BK594" s="189">
        <f>ROUND(I594*H594,2)</f>
        <v>0</v>
      </c>
      <c r="BL594" s="19" t="s">
        <v>241</v>
      </c>
      <c r="BM594" s="188" t="s">
        <v>915</v>
      </c>
    </row>
    <row r="595" spans="1:65" s="2" customFormat="1" ht="11.25">
      <c r="A595" s="36"/>
      <c r="B595" s="37"/>
      <c r="C595" s="38"/>
      <c r="D595" s="190" t="s">
        <v>243</v>
      </c>
      <c r="E595" s="38"/>
      <c r="F595" s="191" t="s">
        <v>916</v>
      </c>
      <c r="G595" s="38"/>
      <c r="H595" s="38"/>
      <c r="I595" s="192"/>
      <c r="J595" s="38"/>
      <c r="K595" s="38"/>
      <c r="L595" s="41"/>
      <c r="M595" s="193"/>
      <c r="N595" s="194"/>
      <c r="O595" s="66"/>
      <c r="P595" s="66"/>
      <c r="Q595" s="66"/>
      <c r="R595" s="66"/>
      <c r="S595" s="66"/>
      <c r="T595" s="67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T595" s="19" t="s">
        <v>243</v>
      </c>
      <c r="AU595" s="19" t="s">
        <v>89</v>
      </c>
    </row>
    <row r="596" spans="1:65" s="12" customFormat="1" ht="25.9" customHeight="1">
      <c r="B596" s="161"/>
      <c r="C596" s="162"/>
      <c r="D596" s="163" t="s">
        <v>78</v>
      </c>
      <c r="E596" s="164" t="s">
        <v>917</v>
      </c>
      <c r="F596" s="164" t="s">
        <v>918</v>
      </c>
      <c r="G596" s="162"/>
      <c r="H596" s="162"/>
      <c r="I596" s="165"/>
      <c r="J596" s="166">
        <f>BK596</f>
        <v>0</v>
      </c>
      <c r="K596" s="162"/>
      <c r="L596" s="167"/>
      <c r="M596" s="168"/>
      <c r="N596" s="169"/>
      <c r="O596" s="169"/>
      <c r="P596" s="170">
        <f>P597+P621+P625+P640+P647+P683+P687+P720+P777+P826</f>
        <v>0</v>
      </c>
      <c r="Q596" s="169"/>
      <c r="R596" s="170">
        <f>R597+R621+R625+R640+R647+R683+R687+R720+R777+R826</f>
        <v>3.5315260299999998</v>
      </c>
      <c r="S596" s="169"/>
      <c r="T596" s="171">
        <f>T597+T621+T625+T640+T647+T683+T687+T720+T777+T826</f>
        <v>1.1112308499999999</v>
      </c>
      <c r="AR596" s="172" t="s">
        <v>89</v>
      </c>
      <c r="AT596" s="173" t="s">
        <v>78</v>
      </c>
      <c r="AU596" s="173" t="s">
        <v>79</v>
      </c>
      <c r="AY596" s="172" t="s">
        <v>235</v>
      </c>
      <c r="BK596" s="174">
        <f>BK597+BK621+BK625+BK640+BK647+BK683+BK687+BK720+BK777+BK826</f>
        <v>0</v>
      </c>
    </row>
    <row r="597" spans="1:65" s="12" customFormat="1" ht="22.9" customHeight="1">
      <c r="B597" s="161"/>
      <c r="C597" s="162"/>
      <c r="D597" s="163" t="s">
        <v>78</v>
      </c>
      <c r="E597" s="175" t="s">
        <v>919</v>
      </c>
      <c r="F597" s="175" t="s">
        <v>920</v>
      </c>
      <c r="G597" s="162"/>
      <c r="H597" s="162"/>
      <c r="I597" s="165"/>
      <c r="J597" s="176">
        <f>BK597</f>
        <v>0</v>
      </c>
      <c r="K597" s="162"/>
      <c r="L597" s="167"/>
      <c r="M597" s="168"/>
      <c r="N597" s="169"/>
      <c r="O597" s="169"/>
      <c r="P597" s="170">
        <f>SUM(P598:P620)</f>
        <v>0</v>
      </c>
      <c r="Q597" s="169"/>
      <c r="R597" s="170">
        <f>SUM(R598:R620)</f>
        <v>3.0219800000000002E-2</v>
      </c>
      <c r="S597" s="169"/>
      <c r="T597" s="171">
        <f>SUM(T598:T620)</f>
        <v>0</v>
      </c>
      <c r="AR597" s="172" t="s">
        <v>89</v>
      </c>
      <c r="AT597" s="173" t="s">
        <v>78</v>
      </c>
      <c r="AU597" s="173" t="s">
        <v>87</v>
      </c>
      <c r="AY597" s="172" t="s">
        <v>235</v>
      </c>
      <c r="BK597" s="174">
        <f>SUM(BK598:BK620)</f>
        <v>0</v>
      </c>
    </row>
    <row r="598" spans="1:65" s="2" customFormat="1" ht="37.9" customHeight="1">
      <c r="A598" s="36"/>
      <c r="B598" s="37"/>
      <c r="C598" s="177" t="s">
        <v>921</v>
      </c>
      <c r="D598" s="177" t="s">
        <v>237</v>
      </c>
      <c r="E598" s="178" t="s">
        <v>922</v>
      </c>
      <c r="F598" s="179" t="s">
        <v>923</v>
      </c>
      <c r="G598" s="180" t="s">
        <v>106</v>
      </c>
      <c r="H598" s="181">
        <v>2.6019999999999999</v>
      </c>
      <c r="I598" s="182"/>
      <c r="J598" s="183">
        <f>ROUND(I598*H598,2)</f>
        <v>0</v>
      </c>
      <c r="K598" s="179" t="s">
        <v>240</v>
      </c>
      <c r="L598" s="41"/>
      <c r="M598" s="184" t="s">
        <v>42</v>
      </c>
      <c r="N598" s="185" t="s">
        <v>50</v>
      </c>
      <c r="O598" s="66"/>
      <c r="P598" s="186">
        <f>O598*H598</f>
        <v>0</v>
      </c>
      <c r="Q598" s="186">
        <v>0</v>
      </c>
      <c r="R598" s="186">
        <f>Q598*H598</f>
        <v>0</v>
      </c>
      <c r="S598" s="186">
        <v>0</v>
      </c>
      <c r="T598" s="187">
        <f>S598*H598</f>
        <v>0</v>
      </c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R598" s="188" t="s">
        <v>344</v>
      </c>
      <c r="AT598" s="188" t="s">
        <v>237</v>
      </c>
      <c r="AU598" s="188" t="s">
        <v>89</v>
      </c>
      <c r="AY598" s="19" t="s">
        <v>235</v>
      </c>
      <c r="BE598" s="189">
        <f>IF(N598="základní",J598,0)</f>
        <v>0</v>
      </c>
      <c r="BF598" s="189">
        <f>IF(N598="snížená",J598,0)</f>
        <v>0</v>
      </c>
      <c r="BG598" s="189">
        <f>IF(N598="zákl. přenesená",J598,0)</f>
        <v>0</v>
      </c>
      <c r="BH598" s="189">
        <f>IF(N598="sníž. přenesená",J598,0)</f>
        <v>0</v>
      </c>
      <c r="BI598" s="189">
        <f>IF(N598="nulová",J598,0)</f>
        <v>0</v>
      </c>
      <c r="BJ598" s="19" t="s">
        <v>87</v>
      </c>
      <c r="BK598" s="189">
        <f>ROUND(I598*H598,2)</f>
        <v>0</v>
      </c>
      <c r="BL598" s="19" t="s">
        <v>344</v>
      </c>
      <c r="BM598" s="188" t="s">
        <v>924</v>
      </c>
    </row>
    <row r="599" spans="1:65" s="2" customFormat="1" ht="11.25">
      <c r="A599" s="36"/>
      <c r="B599" s="37"/>
      <c r="C599" s="38"/>
      <c r="D599" s="190" t="s">
        <v>243</v>
      </c>
      <c r="E599" s="38"/>
      <c r="F599" s="191" t="s">
        <v>925</v>
      </c>
      <c r="G599" s="38"/>
      <c r="H599" s="38"/>
      <c r="I599" s="192"/>
      <c r="J599" s="38"/>
      <c r="K599" s="38"/>
      <c r="L599" s="41"/>
      <c r="M599" s="193"/>
      <c r="N599" s="194"/>
      <c r="O599" s="66"/>
      <c r="P599" s="66"/>
      <c r="Q599" s="66"/>
      <c r="R599" s="66"/>
      <c r="S599" s="66"/>
      <c r="T599" s="67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T599" s="19" t="s">
        <v>243</v>
      </c>
      <c r="AU599" s="19" t="s">
        <v>89</v>
      </c>
    </row>
    <row r="600" spans="1:65" s="13" customFormat="1" ht="11.25">
      <c r="B600" s="195"/>
      <c r="C600" s="196"/>
      <c r="D600" s="197" t="s">
        <v>245</v>
      </c>
      <c r="E600" s="198" t="s">
        <v>42</v>
      </c>
      <c r="F600" s="199" t="s">
        <v>118</v>
      </c>
      <c r="G600" s="196"/>
      <c r="H600" s="200">
        <v>2.6019999999999999</v>
      </c>
      <c r="I600" s="201"/>
      <c r="J600" s="196"/>
      <c r="K600" s="196"/>
      <c r="L600" s="202"/>
      <c r="M600" s="203"/>
      <c r="N600" s="204"/>
      <c r="O600" s="204"/>
      <c r="P600" s="204"/>
      <c r="Q600" s="204"/>
      <c r="R600" s="204"/>
      <c r="S600" s="204"/>
      <c r="T600" s="205"/>
      <c r="AT600" s="206" t="s">
        <v>245</v>
      </c>
      <c r="AU600" s="206" t="s">
        <v>89</v>
      </c>
      <c r="AV600" s="13" t="s">
        <v>89</v>
      </c>
      <c r="AW600" s="13" t="s">
        <v>38</v>
      </c>
      <c r="AX600" s="13" t="s">
        <v>87</v>
      </c>
      <c r="AY600" s="206" t="s">
        <v>235</v>
      </c>
    </row>
    <row r="601" spans="1:65" s="2" customFormat="1" ht="16.5" customHeight="1">
      <c r="A601" s="36"/>
      <c r="B601" s="37"/>
      <c r="C601" s="239" t="s">
        <v>926</v>
      </c>
      <c r="D601" s="239" t="s">
        <v>326</v>
      </c>
      <c r="E601" s="240" t="s">
        <v>927</v>
      </c>
      <c r="F601" s="241" t="s">
        <v>928</v>
      </c>
      <c r="G601" s="242" t="s">
        <v>929</v>
      </c>
      <c r="H601" s="243">
        <v>0.91100000000000003</v>
      </c>
      <c r="I601" s="244"/>
      <c r="J601" s="245">
        <f>ROUND(I601*H601,2)</f>
        <v>0</v>
      </c>
      <c r="K601" s="241" t="s">
        <v>240</v>
      </c>
      <c r="L601" s="246"/>
      <c r="M601" s="247" t="s">
        <v>42</v>
      </c>
      <c r="N601" s="248" t="s">
        <v>50</v>
      </c>
      <c r="O601" s="66"/>
      <c r="P601" s="186">
        <f>O601*H601</f>
        <v>0</v>
      </c>
      <c r="Q601" s="186">
        <v>1E-3</v>
      </c>
      <c r="R601" s="186">
        <f>Q601*H601</f>
        <v>9.1100000000000003E-4</v>
      </c>
      <c r="S601" s="186">
        <v>0</v>
      </c>
      <c r="T601" s="187">
        <f>S601*H601</f>
        <v>0</v>
      </c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R601" s="188" t="s">
        <v>444</v>
      </c>
      <c r="AT601" s="188" t="s">
        <v>326</v>
      </c>
      <c r="AU601" s="188" t="s">
        <v>89</v>
      </c>
      <c r="AY601" s="19" t="s">
        <v>235</v>
      </c>
      <c r="BE601" s="189">
        <f>IF(N601="základní",J601,0)</f>
        <v>0</v>
      </c>
      <c r="BF601" s="189">
        <f>IF(N601="snížená",J601,0)</f>
        <v>0</v>
      </c>
      <c r="BG601" s="189">
        <f>IF(N601="zákl. přenesená",J601,0)</f>
        <v>0</v>
      </c>
      <c r="BH601" s="189">
        <f>IF(N601="sníž. přenesená",J601,0)</f>
        <v>0</v>
      </c>
      <c r="BI601" s="189">
        <f>IF(N601="nulová",J601,0)</f>
        <v>0</v>
      </c>
      <c r="BJ601" s="19" t="s">
        <v>87</v>
      </c>
      <c r="BK601" s="189">
        <f>ROUND(I601*H601,2)</f>
        <v>0</v>
      </c>
      <c r="BL601" s="19" t="s">
        <v>344</v>
      </c>
      <c r="BM601" s="188" t="s">
        <v>930</v>
      </c>
    </row>
    <row r="602" spans="1:65" s="13" customFormat="1" ht="11.25">
      <c r="B602" s="195"/>
      <c r="C602" s="196"/>
      <c r="D602" s="197" t="s">
        <v>245</v>
      </c>
      <c r="E602" s="198" t="s">
        <v>42</v>
      </c>
      <c r="F602" s="199" t="s">
        <v>931</v>
      </c>
      <c r="G602" s="196"/>
      <c r="H602" s="200">
        <v>0.91100000000000003</v>
      </c>
      <c r="I602" s="201"/>
      <c r="J602" s="196"/>
      <c r="K602" s="196"/>
      <c r="L602" s="202"/>
      <c r="M602" s="203"/>
      <c r="N602" s="204"/>
      <c r="O602" s="204"/>
      <c r="P602" s="204"/>
      <c r="Q602" s="204"/>
      <c r="R602" s="204"/>
      <c r="S602" s="204"/>
      <c r="T602" s="205"/>
      <c r="AT602" s="206" t="s">
        <v>245</v>
      </c>
      <c r="AU602" s="206" t="s">
        <v>89</v>
      </c>
      <c r="AV602" s="13" t="s">
        <v>89</v>
      </c>
      <c r="AW602" s="13" t="s">
        <v>38</v>
      </c>
      <c r="AX602" s="13" t="s">
        <v>87</v>
      </c>
      <c r="AY602" s="206" t="s">
        <v>235</v>
      </c>
    </row>
    <row r="603" spans="1:65" s="2" customFormat="1" ht="24.2" customHeight="1">
      <c r="A603" s="36"/>
      <c r="B603" s="37"/>
      <c r="C603" s="177" t="s">
        <v>932</v>
      </c>
      <c r="D603" s="177" t="s">
        <v>237</v>
      </c>
      <c r="E603" s="178" t="s">
        <v>933</v>
      </c>
      <c r="F603" s="179" t="s">
        <v>934</v>
      </c>
      <c r="G603" s="180" t="s">
        <v>106</v>
      </c>
      <c r="H603" s="181">
        <v>5.2039999999999997</v>
      </c>
      <c r="I603" s="182"/>
      <c r="J603" s="183">
        <f>ROUND(I603*H603,2)</f>
        <v>0</v>
      </c>
      <c r="K603" s="179" t="s">
        <v>240</v>
      </c>
      <c r="L603" s="41"/>
      <c r="M603" s="184" t="s">
        <v>42</v>
      </c>
      <c r="N603" s="185" t="s">
        <v>50</v>
      </c>
      <c r="O603" s="66"/>
      <c r="P603" s="186">
        <f>O603*H603</f>
        <v>0</v>
      </c>
      <c r="Q603" s="186">
        <v>4.0000000000000002E-4</v>
      </c>
      <c r="R603" s="186">
        <f>Q603*H603</f>
        <v>2.0815999999999999E-3</v>
      </c>
      <c r="S603" s="186">
        <v>0</v>
      </c>
      <c r="T603" s="187">
        <f>S603*H603</f>
        <v>0</v>
      </c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R603" s="188" t="s">
        <v>344</v>
      </c>
      <c r="AT603" s="188" t="s">
        <v>237</v>
      </c>
      <c r="AU603" s="188" t="s">
        <v>89</v>
      </c>
      <c r="AY603" s="19" t="s">
        <v>235</v>
      </c>
      <c r="BE603" s="189">
        <f>IF(N603="základní",J603,0)</f>
        <v>0</v>
      </c>
      <c r="BF603" s="189">
        <f>IF(N603="snížená",J603,0)</f>
        <v>0</v>
      </c>
      <c r="BG603" s="189">
        <f>IF(N603="zákl. přenesená",J603,0)</f>
        <v>0</v>
      </c>
      <c r="BH603" s="189">
        <f>IF(N603="sníž. přenesená",J603,0)</f>
        <v>0</v>
      </c>
      <c r="BI603" s="189">
        <f>IF(N603="nulová",J603,0)</f>
        <v>0</v>
      </c>
      <c r="BJ603" s="19" t="s">
        <v>87</v>
      </c>
      <c r="BK603" s="189">
        <f>ROUND(I603*H603,2)</f>
        <v>0</v>
      </c>
      <c r="BL603" s="19" t="s">
        <v>344</v>
      </c>
      <c r="BM603" s="188" t="s">
        <v>935</v>
      </c>
    </row>
    <row r="604" spans="1:65" s="2" customFormat="1" ht="11.25">
      <c r="A604" s="36"/>
      <c r="B604" s="37"/>
      <c r="C604" s="38"/>
      <c r="D604" s="190" t="s">
        <v>243</v>
      </c>
      <c r="E604" s="38"/>
      <c r="F604" s="191" t="s">
        <v>936</v>
      </c>
      <c r="G604" s="38"/>
      <c r="H604" s="38"/>
      <c r="I604" s="192"/>
      <c r="J604" s="38"/>
      <c r="K604" s="38"/>
      <c r="L604" s="41"/>
      <c r="M604" s="193"/>
      <c r="N604" s="194"/>
      <c r="O604" s="66"/>
      <c r="P604" s="66"/>
      <c r="Q604" s="66"/>
      <c r="R604" s="66"/>
      <c r="S604" s="66"/>
      <c r="T604" s="67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T604" s="19" t="s">
        <v>243</v>
      </c>
      <c r="AU604" s="19" t="s">
        <v>89</v>
      </c>
    </row>
    <row r="605" spans="1:65" s="16" customFormat="1" ht="11.25">
      <c r="B605" s="229"/>
      <c r="C605" s="230"/>
      <c r="D605" s="197" t="s">
        <v>245</v>
      </c>
      <c r="E605" s="231" t="s">
        <v>42</v>
      </c>
      <c r="F605" s="232" t="s">
        <v>937</v>
      </c>
      <c r="G605" s="230"/>
      <c r="H605" s="231" t="s">
        <v>42</v>
      </c>
      <c r="I605" s="233"/>
      <c r="J605" s="230"/>
      <c r="K605" s="230"/>
      <c r="L605" s="234"/>
      <c r="M605" s="235"/>
      <c r="N605" s="236"/>
      <c r="O605" s="236"/>
      <c r="P605" s="236"/>
      <c r="Q605" s="236"/>
      <c r="R605" s="236"/>
      <c r="S605" s="236"/>
      <c r="T605" s="237"/>
      <c r="AT605" s="238" t="s">
        <v>245</v>
      </c>
      <c r="AU605" s="238" t="s">
        <v>89</v>
      </c>
      <c r="AV605" s="16" t="s">
        <v>87</v>
      </c>
      <c r="AW605" s="16" t="s">
        <v>38</v>
      </c>
      <c r="AX605" s="16" t="s">
        <v>79</v>
      </c>
      <c r="AY605" s="238" t="s">
        <v>235</v>
      </c>
    </row>
    <row r="606" spans="1:65" s="13" customFormat="1" ht="11.25">
      <c r="B606" s="195"/>
      <c r="C606" s="196"/>
      <c r="D606" s="197" t="s">
        <v>245</v>
      </c>
      <c r="E606" s="198" t="s">
        <v>42</v>
      </c>
      <c r="F606" s="199" t="s">
        <v>938</v>
      </c>
      <c r="G606" s="196"/>
      <c r="H606" s="200">
        <v>1.252</v>
      </c>
      <c r="I606" s="201"/>
      <c r="J606" s="196"/>
      <c r="K606" s="196"/>
      <c r="L606" s="202"/>
      <c r="M606" s="203"/>
      <c r="N606" s="204"/>
      <c r="O606" s="204"/>
      <c r="P606" s="204"/>
      <c r="Q606" s="204"/>
      <c r="R606" s="204"/>
      <c r="S606" s="204"/>
      <c r="T606" s="205"/>
      <c r="AT606" s="206" t="s">
        <v>245</v>
      </c>
      <c r="AU606" s="206" t="s">
        <v>89</v>
      </c>
      <c r="AV606" s="13" t="s">
        <v>89</v>
      </c>
      <c r="AW606" s="13" t="s">
        <v>38</v>
      </c>
      <c r="AX606" s="13" t="s">
        <v>79</v>
      </c>
      <c r="AY606" s="206" t="s">
        <v>235</v>
      </c>
    </row>
    <row r="607" spans="1:65" s="13" customFormat="1" ht="11.25">
      <c r="B607" s="195"/>
      <c r="C607" s="196"/>
      <c r="D607" s="197" t="s">
        <v>245</v>
      </c>
      <c r="E607" s="198" t="s">
        <v>42</v>
      </c>
      <c r="F607" s="199" t="s">
        <v>939</v>
      </c>
      <c r="G607" s="196"/>
      <c r="H607" s="200">
        <v>1.35</v>
      </c>
      <c r="I607" s="201"/>
      <c r="J607" s="196"/>
      <c r="K607" s="196"/>
      <c r="L607" s="202"/>
      <c r="M607" s="203"/>
      <c r="N607" s="204"/>
      <c r="O607" s="204"/>
      <c r="P607" s="204"/>
      <c r="Q607" s="204"/>
      <c r="R607" s="204"/>
      <c r="S607" s="204"/>
      <c r="T607" s="205"/>
      <c r="AT607" s="206" t="s">
        <v>245</v>
      </c>
      <c r="AU607" s="206" t="s">
        <v>89</v>
      </c>
      <c r="AV607" s="13" t="s">
        <v>89</v>
      </c>
      <c r="AW607" s="13" t="s">
        <v>38</v>
      </c>
      <c r="AX607" s="13" t="s">
        <v>79</v>
      </c>
      <c r="AY607" s="206" t="s">
        <v>235</v>
      </c>
    </row>
    <row r="608" spans="1:65" s="14" customFormat="1" ht="11.25">
      <c r="B608" s="207"/>
      <c r="C608" s="208"/>
      <c r="D608" s="197" t="s">
        <v>245</v>
      </c>
      <c r="E608" s="209" t="s">
        <v>118</v>
      </c>
      <c r="F608" s="210" t="s">
        <v>250</v>
      </c>
      <c r="G608" s="208"/>
      <c r="H608" s="211">
        <v>2.6019999999999999</v>
      </c>
      <c r="I608" s="212"/>
      <c r="J608" s="208"/>
      <c r="K608" s="208"/>
      <c r="L608" s="213"/>
      <c r="M608" s="214"/>
      <c r="N608" s="215"/>
      <c r="O608" s="215"/>
      <c r="P608" s="215"/>
      <c r="Q608" s="215"/>
      <c r="R608" s="215"/>
      <c r="S608" s="215"/>
      <c r="T608" s="216"/>
      <c r="AT608" s="217" t="s">
        <v>245</v>
      </c>
      <c r="AU608" s="217" t="s">
        <v>89</v>
      </c>
      <c r="AV608" s="14" t="s">
        <v>251</v>
      </c>
      <c r="AW608" s="14" t="s">
        <v>38</v>
      </c>
      <c r="AX608" s="14" t="s">
        <v>79</v>
      </c>
      <c r="AY608" s="217" t="s">
        <v>235</v>
      </c>
    </row>
    <row r="609" spans="1:65" s="16" customFormat="1" ht="11.25">
      <c r="B609" s="229"/>
      <c r="C609" s="230"/>
      <c r="D609" s="197" t="s">
        <v>245</v>
      </c>
      <c r="E609" s="231" t="s">
        <v>42</v>
      </c>
      <c r="F609" s="232" t="s">
        <v>940</v>
      </c>
      <c r="G609" s="230"/>
      <c r="H609" s="231" t="s">
        <v>42</v>
      </c>
      <c r="I609" s="233"/>
      <c r="J609" s="230"/>
      <c r="K609" s="230"/>
      <c r="L609" s="234"/>
      <c r="M609" s="235"/>
      <c r="N609" s="236"/>
      <c r="O609" s="236"/>
      <c r="P609" s="236"/>
      <c r="Q609" s="236"/>
      <c r="R609" s="236"/>
      <c r="S609" s="236"/>
      <c r="T609" s="237"/>
      <c r="AT609" s="238" t="s">
        <v>245</v>
      </c>
      <c r="AU609" s="238" t="s">
        <v>89</v>
      </c>
      <c r="AV609" s="16" t="s">
        <v>87</v>
      </c>
      <c r="AW609" s="16" t="s">
        <v>38</v>
      </c>
      <c r="AX609" s="16" t="s">
        <v>79</v>
      </c>
      <c r="AY609" s="238" t="s">
        <v>235</v>
      </c>
    </row>
    <row r="610" spans="1:65" s="13" customFormat="1" ht="11.25">
      <c r="B610" s="195"/>
      <c r="C610" s="196"/>
      <c r="D610" s="197" t="s">
        <v>245</v>
      </c>
      <c r="E610" s="198" t="s">
        <v>42</v>
      </c>
      <c r="F610" s="199" t="s">
        <v>118</v>
      </c>
      <c r="G610" s="196"/>
      <c r="H610" s="200">
        <v>2.6019999999999999</v>
      </c>
      <c r="I610" s="201"/>
      <c r="J610" s="196"/>
      <c r="K610" s="196"/>
      <c r="L610" s="202"/>
      <c r="M610" s="203"/>
      <c r="N610" s="204"/>
      <c r="O610" s="204"/>
      <c r="P610" s="204"/>
      <c r="Q610" s="204"/>
      <c r="R610" s="204"/>
      <c r="S610" s="204"/>
      <c r="T610" s="205"/>
      <c r="AT610" s="206" t="s">
        <v>245</v>
      </c>
      <c r="AU610" s="206" t="s">
        <v>89</v>
      </c>
      <c r="AV610" s="13" t="s">
        <v>89</v>
      </c>
      <c r="AW610" s="13" t="s">
        <v>38</v>
      </c>
      <c r="AX610" s="13" t="s">
        <v>79</v>
      </c>
      <c r="AY610" s="206" t="s">
        <v>235</v>
      </c>
    </row>
    <row r="611" spans="1:65" s="14" customFormat="1" ht="11.25">
      <c r="B611" s="207"/>
      <c r="C611" s="208"/>
      <c r="D611" s="197" t="s">
        <v>245</v>
      </c>
      <c r="E611" s="209" t="s">
        <v>42</v>
      </c>
      <c r="F611" s="210" t="s">
        <v>250</v>
      </c>
      <c r="G611" s="208"/>
      <c r="H611" s="211">
        <v>2.6019999999999999</v>
      </c>
      <c r="I611" s="212"/>
      <c r="J611" s="208"/>
      <c r="K611" s="208"/>
      <c r="L611" s="213"/>
      <c r="M611" s="214"/>
      <c r="N611" s="215"/>
      <c r="O611" s="215"/>
      <c r="P611" s="215"/>
      <c r="Q611" s="215"/>
      <c r="R611" s="215"/>
      <c r="S611" s="215"/>
      <c r="T611" s="216"/>
      <c r="AT611" s="217" t="s">
        <v>245</v>
      </c>
      <c r="AU611" s="217" t="s">
        <v>89</v>
      </c>
      <c r="AV611" s="14" t="s">
        <v>251</v>
      </c>
      <c r="AW611" s="14" t="s">
        <v>38</v>
      </c>
      <c r="AX611" s="14" t="s">
        <v>79</v>
      </c>
      <c r="AY611" s="217" t="s">
        <v>235</v>
      </c>
    </row>
    <row r="612" spans="1:65" s="15" customFormat="1" ht="11.25">
      <c r="B612" s="218"/>
      <c r="C612" s="219"/>
      <c r="D612" s="197" t="s">
        <v>245</v>
      </c>
      <c r="E612" s="220" t="s">
        <v>42</v>
      </c>
      <c r="F612" s="221" t="s">
        <v>252</v>
      </c>
      <c r="G612" s="219"/>
      <c r="H612" s="222">
        <v>5.2039999999999997</v>
      </c>
      <c r="I612" s="223"/>
      <c r="J612" s="219"/>
      <c r="K612" s="219"/>
      <c r="L612" s="224"/>
      <c r="M612" s="225"/>
      <c r="N612" s="226"/>
      <c r="O612" s="226"/>
      <c r="P612" s="226"/>
      <c r="Q612" s="226"/>
      <c r="R612" s="226"/>
      <c r="S612" s="226"/>
      <c r="T612" s="227"/>
      <c r="AT612" s="228" t="s">
        <v>245</v>
      </c>
      <c r="AU612" s="228" t="s">
        <v>89</v>
      </c>
      <c r="AV612" s="15" t="s">
        <v>241</v>
      </c>
      <c r="AW612" s="15" t="s">
        <v>38</v>
      </c>
      <c r="AX612" s="15" t="s">
        <v>87</v>
      </c>
      <c r="AY612" s="228" t="s">
        <v>235</v>
      </c>
    </row>
    <row r="613" spans="1:65" s="2" customFormat="1" ht="37.9" customHeight="1">
      <c r="A613" s="36"/>
      <c r="B613" s="37"/>
      <c r="C613" s="239" t="s">
        <v>941</v>
      </c>
      <c r="D613" s="239" t="s">
        <v>326</v>
      </c>
      <c r="E613" s="240" t="s">
        <v>942</v>
      </c>
      <c r="F613" s="241" t="s">
        <v>943</v>
      </c>
      <c r="G613" s="242" t="s">
        <v>106</v>
      </c>
      <c r="H613" s="243">
        <v>2.992</v>
      </c>
      <c r="I613" s="244"/>
      <c r="J613" s="245">
        <f>ROUND(I613*H613,2)</f>
        <v>0</v>
      </c>
      <c r="K613" s="241" t="s">
        <v>240</v>
      </c>
      <c r="L613" s="246"/>
      <c r="M613" s="247" t="s">
        <v>42</v>
      </c>
      <c r="N613" s="248" t="s">
        <v>50</v>
      </c>
      <c r="O613" s="66"/>
      <c r="P613" s="186">
        <f>O613*H613</f>
        <v>0</v>
      </c>
      <c r="Q613" s="186">
        <v>4.7000000000000002E-3</v>
      </c>
      <c r="R613" s="186">
        <f>Q613*H613</f>
        <v>1.4062400000000001E-2</v>
      </c>
      <c r="S613" s="186">
        <v>0</v>
      </c>
      <c r="T613" s="187">
        <f>S613*H613</f>
        <v>0</v>
      </c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R613" s="188" t="s">
        <v>444</v>
      </c>
      <c r="AT613" s="188" t="s">
        <v>326</v>
      </c>
      <c r="AU613" s="188" t="s">
        <v>89</v>
      </c>
      <c r="AY613" s="19" t="s">
        <v>235</v>
      </c>
      <c r="BE613" s="189">
        <f>IF(N613="základní",J613,0)</f>
        <v>0</v>
      </c>
      <c r="BF613" s="189">
        <f>IF(N613="snížená",J613,0)</f>
        <v>0</v>
      </c>
      <c r="BG613" s="189">
        <f>IF(N613="zákl. přenesená",J613,0)</f>
        <v>0</v>
      </c>
      <c r="BH613" s="189">
        <f>IF(N613="sníž. přenesená",J613,0)</f>
        <v>0</v>
      </c>
      <c r="BI613" s="189">
        <f>IF(N613="nulová",J613,0)</f>
        <v>0</v>
      </c>
      <c r="BJ613" s="19" t="s">
        <v>87</v>
      </c>
      <c r="BK613" s="189">
        <f>ROUND(I613*H613,2)</f>
        <v>0</v>
      </c>
      <c r="BL613" s="19" t="s">
        <v>344</v>
      </c>
      <c r="BM613" s="188" t="s">
        <v>944</v>
      </c>
    </row>
    <row r="614" spans="1:65" s="13" customFormat="1" ht="11.25">
      <c r="B614" s="195"/>
      <c r="C614" s="196"/>
      <c r="D614" s="197" t="s">
        <v>245</v>
      </c>
      <c r="E614" s="198" t="s">
        <v>42</v>
      </c>
      <c r="F614" s="199" t="s">
        <v>945</v>
      </c>
      <c r="G614" s="196"/>
      <c r="H614" s="200">
        <v>2.992</v>
      </c>
      <c r="I614" s="201"/>
      <c r="J614" s="196"/>
      <c r="K614" s="196"/>
      <c r="L614" s="202"/>
      <c r="M614" s="203"/>
      <c r="N614" s="204"/>
      <c r="O614" s="204"/>
      <c r="P614" s="204"/>
      <c r="Q614" s="204"/>
      <c r="R614" s="204"/>
      <c r="S614" s="204"/>
      <c r="T614" s="205"/>
      <c r="AT614" s="206" t="s">
        <v>245</v>
      </c>
      <c r="AU614" s="206" t="s">
        <v>89</v>
      </c>
      <c r="AV614" s="13" t="s">
        <v>89</v>
      </c>
      <c r="AW614" s="13" t="s">
        <v>38</v>
      </c>
      <c r="AX614" s="13" t="s">
        <v>87</v>
      </c>
      <c r="AY614" s="206" t="s">
        <v>235</v>
      </c>
    </row>
    <row r="615" spans="1:65" s="2" customFormat="1" ht="49.15" customHeight="1">
      <c r="A615" s="36"/>
      <c r="B615" s="37"/>
      <c r="C615" s="239" t="s">
        <v>946</v>
      </c>
      <c r="D615" s="239" t="s">
        <v>326</v>
      </c>
      <c r="E615" s="240" t="s">
        <v>947</v>
      </c>
      <c r="F615" s="241" t="s">
        <v>948</v>
      </c>
      <c r="G615" s="242" t="s">
        <v>106</v>
      </c>
      <c r="H615" s="243">
        <v>2.992</v>
      </c>
      <c r="I615" s="244"/>
      <c r="J615" s="245">
        <f>ROUND(I615*H615,2)</f>
        <v>0</v>
      </c>
      <c r="K615" s="241" t="s">
        <v>240</v>
      </c>
      <c r="L615" s="246"/>
      <c r="M615" s="247" t="s">
        <v>42</v>
      </c>
      <c r="N615" s="248" t="s">
        <v>50</v>
      </c>
      <c r="O615" s="66"/>
      <c r="P615" s="186">
        <f>O615*H615</f>
        <v>0</v>
      </c>
      <c r="Q615" s="186">
        <v>4.4000000000000003E-3</v>
      </c>
      <c r="R615" s="186">
        <f>Q615*H615</f>
        <v>1.3164800000000001E-2</v>
      </c>
      <c r="S615" s="186">
        <v>0</v>
      </c>
      <c r="T615" s="187">
        <f>S615*H615</f>
        <v>0</v>
      </c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R615" s="188" t="s">
        <v>444</v>
      </c>
      <c r="AT615" s="188" t="s">
        <v>326</v>
      </c>
      <c r="AU615" s="188" t="s">
        <v>89</v>
      </c>
      <c r="AY615" s="19" t="s">
        <v>235</v>
      </c>
      <c r="BE615" s="189">
        <f>IF(N615="základní",J615,0)</f>
        <v>0</v>
      </c>
      <c r="BF615" s="189">
        <f>IF(N615="snížená",J615,0)</f>
        <v>0</v>
      </c>
      <c r="BG615" s="189">
        <f>IF(N615="zákl. přenesená",J615,0)</f>
        <v>0</v>
      </c>
      <c r="BH615" s="189">
        <f>IF(N615="sníž. přenesená",J615,0)</f>
        <v>0</v>
      </c>
      <c r="BI615" s="189">
        <f>IF(N615="nulová",J615,0)</f>
        <v>0</v>
      </c>
      <c r="BJ615" s="19" t="s">
        <v>87</v>
      </c>
      <c r="BK615" s="189">
        <f>ROUND(I615*H615,2)</f>
        <v>0</v>
      </c>
      <c r="BL615" s="19" t="s">
        <v>344</v>
      </c>
      <c r="BM615" s="188" t="s">
        <v>949</v>
      </c>
    </row>
    <row r="616" spans="1:65" s="13" customFormat="1" ht="11.25">
      <c r="B616" s="195"/>
      <c r="C616" s="196"/>
      <c r="D616" s="197" t="s">
        <v>245</v>
      </c>
      <c r="E616" s="198" t="s">
        <v>42</v>
      </c>
      <c r="F616" s="199" t="s">
        <v>945</v>
      </c>
      <c r="G616" s="196"/>
      <c r="H616" s="200">
        <v>2.992</v>
      </c>
      <c r="I616" s="201"/>
      <c r="J616" s="196"/>
      <c r="K616" s="196"/>
      <c r="L616" s="202"/>
      <c r="M616" s="203"/>
      <c r="N616" s="204"/>
      <c r="O616" s="204"/>
      <c r="P616" s="204"/>
      <c r="Q616" s="204"/>
      <c r="R616" s="204"/>
      <c r="S616" s="204"/>
      <c r="T616" s="205"/>
      <c r="AT616" s="206" t="s">
        <v>245</v>
      </c>
      <c r="AU616" s="206" t="s">
        <v>89</v>
      </c>
      <c r="AV616" s="13" t="s">
        <v>89</v>
      </c>
      <c r="AW616" s="13" t="s">
        <v>38</v>
      </c>
      <c r="AX616" s="13" t="s">
        <v>87</v>
      </c>
      <c r="AY616" s="206" t="s">
        <v>235</v>
      </c>
    </row>
    <row r="617" spans="1:65" s="2" customFormat="1" ht="21.75" customHeight="1">
      <c r="A617" s="36"/>
      <c r="B617" s="37"/>
      <c r="C617" s="177" t="s">
        <v>950</v>
      </c>
      <c r="D617" s="177" t="s">
        <v>237</v>
      </c>
      <c r="E617" s="178" t="s">
        <v>951</v>
      </c>
      <c r="F617" s="179" t="s">
        <v>952</v>
      </c>
      <c r="G617" s="180" t="s">
        <v>106</v>
      </c>
      <c r="H617" s="181">
        <v>2.6019999999999999</v>
      </c>
      <c r="I617" s="182"/>
      <c r="J617" s="183">
        <f>ROUND(I617*H617,2)</f>
        <v>0</v>
      </c>
      <c r="K617" s="179" t="s">
        <v>42</v>
      </c>
      <c r="L617" s="41"/>
      <c r="M617" s="184" t="s">
        <v>42</v>
      </c>
      <c r="N617" s="185" t="s">
        <v>50</v>
      </c>
      <c r="O617" s="66"/>
      <c r="P617" s="186">
        <f>O617*H617</f>
        <v>0</v>
      </c>
      <c r="Q617" s="186">
        <v>0</v>
      </c>
      <c r="R617" s="186">
        <f>Q617*H617</f>
        <v>0</v>
      </c>
      <c r="S617" s="186">
        <v>0</v>
      </c>
      <c r="T617" s="187">
        <f>S617*H617</f>
        <v>0</v>
      </c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R617" s="188" t="s">
        <v>344</v>
      </c>
      <c r="AT617" s="188" t="s">
        <v>237</v>
      </c>
      <c r="AU617" s="188" t="s">
        <v>89</v>
      </c>
      <c r="AY617" s="19" t="s">
        <v>235</v>
      </c>
      <c r="BE617" s="189">
        <f>IF(N617="základní",J617,0)</f>
        <v>0</v>
      </c>
      <c r="BF617" s="189">
        <f>IF(N617="snížená",J617,0)</f>
        <v>0</v>
      </c>
      <c r="BG617" s="189">
        <f>IF(N617="zákl. přenesená",J617,0)</f>
        <v>0</v>
      </c>
      <c r="BH617" s="189">
        <f>IF(N617="sníž. přenesená",J617,0)</f>
        <v>0</v>
      </c>
      <c r="BI617" s="189">
        <f>IF(N617="nulová",J617,0)</f>
        <v>0</v>
      </c>
      <c r="BJ617" s="19" t="s">
        <v>87</v>
      </c>
      <c r="BK617" s="189">
        <f>ROUND(I617*H617,2)</f>
        <v>0</v>
      </c>
      <c r="BL617" s="19" t="s">
        <v>344</v>
      </c>
      <c r="BM617" s="188" t="s">
        <v>953</v>
      </c>
    </row>
    <row r="618" spans="1:65" s="13" customFormat="1" ht="11.25">
      <c r="B618" s="195"/>
      <c r="C618" s="196"/>
      <c r="D618" s="197" t="s">
        <v>245</v>
      </c>
      <c r="E618" s="198" t="s">
        <v>42</v>
      </c>
      <c r="F618" s="199" t="s">
        <v>118</v>
      </c>
      <c r="G618" s="196"/>
      <c r="H618" s="200">
        <v>2.6019999999999999</v>
      </c>
      <c r="I618" s="201"/>
      <c r="J618" s="196"/>
      <c r="K618" s="196"/>
      <c r="L618" s="202"/>
      <c r="M618" s="203"/>
      <c r="N618" s="204"/>
      <c r="O618" s="204"/>
      <c r="P618" s="204"/>
      <c r="Q618" s="204"/>
      <c r="R618" s="204"/>
      <c r="S618" s="204"/>
      <c r="T618" s="205"/>
      <c r="AT618" s="206" t="s">
        <v>245</v>
      </c>
      <c r="AU618" s="206" t="s">
        <v>89</v>
      </c>
      <c r="AV618" s="13" t="s">
        <v>89</v>
      </c>
      <c r="AW618" s="13" t="s">
        <v>38</v>
      </c>
      <c r="AX618" s="13" t="s">
        <v>87</v>
      </c>
      <c r="AY618" s="206" t="s">
        <v>235</v>
      </c>
    </row>
    <row r="619" spans="1:65" s="2" customFormat="1" ht="49.15" customHeight="1">
      <c r="A619" s="36"/>
      <c r="B619" s="37"/>
      <c r="C619" s="177" t="s">
        <v>954</v>
      </c>
      <c r="D619" s="177" t="s">
        <v>237</v>
      </c>
      <c r="E619" s="178" t="s">
        <v>955</v>
      </c>
      <c r="F619" s="179" t="s">
        <v>956</v>
      </c>
      <c r="G619" s="180" t="s">
        <v>160</v>
      </c>
      <c r="H619" s="181">
        <v>0.03</v>
      </c>
      <c r="I619" s="182"/>
      <c r="J619" s="183">
        <f>ROUND(I619*H619,2)</f>
        <v>0</v>
      </c>
      <c r="K619" s="179" t="s">
        <v>240</v>
      </c>
      <c r="L619" s="41"/>
      <c r="M619" s="184" t="s">
        <v>42</v>
      </c>
      <c r="N619" s="185" t="s">
        <v>50</v>
      </c>
      <c r="O619" s="66"/>
      <c r="P619" s="186">
        <f>O619*H619</f>
        <v>0</v>
      </c>
      <c r="Q619" s="186">
        <v>0</v>
      </c>
      <c r="R619" s="186">
        <f>Q619*H619</f>
        <v>0</v>
      </c>
      <c r="S619" s="186">
        <v>0</v>
      </c>
      <c r="T619" s="187">
        <f>S619*H619</f>
        <v>0</v>
      </c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R619" s="188" t="s">
        <v>344</v>
      </c>
      <c r="AT619" s="188" t="s">
        <v>237</v>
      </c>
      <c r="AU619" s="188" t="s">
        <v>89</v>
      </c>
      <c r="AY619" s="19" t="s">
        <v>235</v>
      </c>
      <c r="BE619" s="189">
        <f>IF(N619="základní",J619,0)</f>
        <v>0</v>
      </c>
      <c r="BF619" s="189">
        <f>IF(N619="snížená",J619,0)</f>
        <v>0</v>
      </c>
      <c r="BG619" s="189">
        <f>IF(N619="zákl. přenesená",J619,0)</f>
        <v>0</v>
      </c>
      <c r="BH619" s="189">
        <f>IF(N619="sníž. přenesená",J619,0)</f>
        <v>0</v>
      </c>
      <c r="BI619" s="189">
        <f>IF(N619="nulová",J619,0)</f>
        <v>0</v>
      </c>
      <c r="BJ619" s="19" t="s">
        <v>87</v>
      </c>
      <c r="BK619" s="189">
        <f>ROUND(I619*H619,2)</f>
        <v>0</v>
      </c>
      <c r="BL619" s="19" t="s">
        <v>344</v>
      </c>
      <c r="BM619" s="188" t="s">
        <v>957</v>
      </c>
    </row>
    <row r="620" spans="1:65" s="2" customFormat="1" ht="11.25">
      <c r="A620" s="36"/>
      <c r="B620" s="37"/>
      <c r="C620" s="38"/>
      <c r="D620" s="190" t="s">
        <v>243</v>
      </c>
      <c r="E620" s="38"/>
      <c r="F620" s="191" t="s">
        <v>958</v>
      </c>
      <c r="G620" s="38"/>
      <c r="H620" s="38"/>
      <c r="I620" s="192"/>
      <c r="J620" s="38"/>
      <c r="K620" s="38"/>
      <c r="L620" s="41"/>
      <c r="M620" s="193"/>
      <c r="N620" s="194"/>
      <c r="O620" s="66"/>
      <c r="P620" s="66"/>
      <c r="Q620" s="66"/>
      <c r="R620" s="66"/>
      <c r="S620" s="66"/>
      <c r="T620" s="67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T620" s="19" t="s">
        <v>243</v>
      </c>
      <c r="AU620" s="19" t="s">
        <v>89</v>
      </c>
    </row>
    <row r="621" spans="1:65" s="12" customFormat="1" ht="22.9" customHeight="1">
      <c r="B621" s="161"/>
      <c r="C621" s="162"/>
      <c r="D621" s="163" t="s">
        <v>78</v>
      </c>
      <c r="E621" s="175" t="s">
        <v>959</v>
      </c>
      <c r="F621" s="175" t="s">
        <v>960</v>
      </c>
      <c r="G621" s="162"/>
      <c r="H621" s="162"/>
      <c r="I621" s="165"/>
      <c r="J621" s="176">
        <f>BK621</f>
        <v>0</v>
      </c>
      <c r="K621" s="162"/>
      <c r="L621" s="167"/>
      <c r="M621" s="168"/>
      <c r="N621" s="169"/>
      <c r="O621" s="169"/>
      <c r="P621" s="170">
        <f>SUM(P622:P624)</f>
        <v>0</v>
      </c>
      <c r="Q621" s="169"/>
      <c r="R621" s="170">
        <f>SUM(R622:R624)</f>
        <v>4.0800000000000003E-3</v>
      </c>
      <c r="S621" s="169"/>
      <c r="T621" s="171">
        <f>SUM(T622:T624)</f>
        <v>0</v>
      </c>
      <c r="AR621" s="172" t="s">
        <v>89</v>
      </c>
      <c r="AT621" s="173" t="s">
        <v>78</v>
      </c>
      <c r="AU621" s="173" t="s">
        <v>87</v>
      </c>
      <c r="AY621" s="172" t="s">
        <v>235</v>
      </c>
      <c r="BK621" s="174">
        <f>SUM(BK622:BK624)</f>
        <v>0</v>
      </c>
    </row>
    <row r="622" spans="1:65" s="2" customFormat="1" ht="24.2" customHeight="1">
      <c r="A622" s="36"/>
      <c r="B622" s="37"/>
      <c r="C622" s="177" t="s">
        <v>961</v>
      </c>
      <c r="D622" s="177" t="s">
        <v>237</v>
      </c>
      <c r="E622" s="178" t="s">
        <v>962</v>
      </c>
      <c r="F622" s="179" t="s">
        <v>963</v>
      </c>
      <c r="G622" s="180" t="s">
        <v>319</v>
      </c>
      <c r="H622" s="181">
        <v>1</v>
      </c>
      <c r="I622" s="182"/>
      <c r="J622" s="183">
        <f>ROUND(I622*H622,2)</f>
        <v>0</v>
      </c>
      <c r="K622" s="179" t="s">
        <v>42</v>
      </c>
      <c r="L622" s="41"/>
      <c r="M622" s="184" t="s">
        <v>42</v>
      </c>
      <c r="N622" s="185" t="s">
        <v>50</v>
      </c>
      <c r="O622" s="66"/>
      <c r="P622" s="186">
        <f>O622*H622</f>
        <v>0</v>
      </c>
      <c r="Q622" s="186">
        <v>4.0800000000000003E-3</v>
      </c>
      <c r="R622" s="186">
        <f>Q622*H622</f>
        <v>4.0800000000000003E-3</v>
      </c>
      <c r="S622" s="186">
        <v>0</v>
      </c>
      <c r="T622" s="187">
        <f>S622*H622</f>
        <v>0</v>
      </c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R622" s="188" t="s">
        <v>344</v>
      </c>
      <c r="AT622" s="188" t="s">
        <v>237</v>
      </c>
      <c r="AU622" s="188" t="s">
        <v>89</v>
      </c>
      <c r="AY622" s="19" t="s">
        <v>235</v>
      </c>
      <c r="BE622" s="189">
        <f>IF(N622="základní",J622,0)</f>
        <v>0</v>
      </c>
      <c r="BF622" s="189">
        <f>IF(N622="snížená",J622,0)</f>
        <v>0</v>
      </c>
      <c r="BG622" s="189">
        <f>IF(N622="zákl. přenesená",J622,0)</f>
        <v>0</v>
      </c>
      <c r="BH622" s="189">
        <f>IF(N622="sníž. přenesená",J622,0)</f>
        <v>0</v>
      </c>
      <c r="BI622" s="189">
        <f>IF(N622="nulová",J622,0)</f>
        <v>0</v>
      </c>
      <c r="BJ622" s="19" t="s">
        <v>87</v>
      </c>
      <c r="BK622" s="189">
        <f>ROUND(I622*H622,2)</f>
        <v>0</v>
      </c>
      <c r="BL622" s="19" t="s">
        <v>344</v>
      </c>
      <c r="BM622" s="188" t="s">
        <v>964</v>
      </c>
    </row>
    <row r="623" spans="1:65" s="2" customFormat="1" ht="44.25" customHeight="1">
      <c r="A623" s="36"/>
      <c r="B623" s="37"/>
      <c r="C623" s="177" t="s">
        <v>965</v>
      </c>
      <c r="D623" s="177" t="s">
        <v>237</v>
      </c>
      <c r="E623" s="178" t="s">
        <v>966</v>
      </c>
      <c r="F623" s="179" t="s">
        <v>967</v>
      </c>
      <c r="G623" s="180" t="s">
        <v>160</v>
      </c>
      <c r="H623" s="181">
        <v>4.0000000000000001E-3</v>
      </c>
      <c r="I623" s="182"/>
      <c r="J623" s="183">
        <f>ROUND(I623*H623,2)</f>
        <v>0</v>
      </c>
      <c r="K623" s="179" t="s">
        <v>240</v>
      </c>
      <c r="L623" s="41"/>
      <c r="M623" s="184" t="s">
        <v>42</v>
      </c>
      <c r="N623" s="185" t="s">
        <v>50</v>
      </c>
      <c r="O623" s="66"/>
      <c r="P623" s="186">
        <f>O623*H623</f>
        <v>0</v>
      </c>
      <c r="Q623" s="186">
        <v>0</v>
      </c>
      <c r="R623" s="186">
        <f>Q623*H623</f>
        <v>0</v>
      </c>
      <c r="S623" s="186">
        <v>0</v>
      </c>
      <c r="T623" s="187">
        <f>S623*H623</f>
        <v>0</v>
      </c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R623" s="188" t="s">
        <v>344</v>
      </c>
      <c r="AT623" s="188" t="s">
        <v>237</v>
      </c>
      <c r="AU623" s="188" t="s">
        <v>89</v>
      </c>
      <c r="AY623" s="19" t="s">
        <v>235</v>
      </c>
      <c r="BE623" s="189">
        <f>IF(N623="základní",J623,0)</f>
        <v>0</v>
      </c>
      <c r="BF623" s="189">
        <f>IF(N623="snížená",J623,0)</f>
        <v>0</v>
      </c>
      <c r="BG623" s="189">
        <f>IF(N623="zákl. přenesená",J623,0)</f>
        <v>0</v>
      </c>
      <c r="BH623" s="189">
        <f>IF(N623="sníž. přenesená",J623,0)</f>
        <v>0</v>
      </c>
      <c r="BI623" s="189">
        <f>IF(N623="nulová",J623,0)</f>
        <v>0</v>
      </c>
      <c r="BJ623" s="19" t="s">
        <v>87</v>
      </c>
      <c r="BK623" s="189">
        <f>ROUND(I623*H623,2)</f>
        <v>0</v>
      </c>
      <c r="BL623" s="19" t="s">
        <v>344</v>
      </c>
      <c r="BM623" s="188" t="s">
        <v>968</v>
      </c>
    </row>
    <row r="624" spans="1:65" s="2" customFormat="1" ht="11.25">
      <c r="A624" s="36"/>
      <c r="B624" s="37"/>
      <c r="C624" s="38"/>
      <c r="D624" s="190" t="s">
        <v>243</v>
      </c>
      <c r="E624" s="38"/>
      <c r="F624" s="191" t="s">
        <v>969</v>
      </c>
      <c r="G624" s="38"/>
      <c r="H624" s="38"/>
      <c r="I624" s="192"/>
      <c r="J624" s="38"/>
      <c r="K624" s="38"/>
      <c r="L624" s="41"/>
      <c r="M624" s="193"/>
      <c r="N624" s="194"/>
      <c r="O624" s="66"/>
      <c r="P624" s="66"/>
      <c r="Q624" s="66"/>
      <c r="R624" s="66"/>
      <c r="S624" s="66"/>
      <c r="T624" s="67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T624" s="19" t="s">
        <v>243</v>
      </c>
      <c r="AU624" s="19" t="s">
        <v>89</v>
      </c>
    </row>
    <row r="625" spans="1:65" s="12" customFormat="1" ht="22.9" customHeight="1">
      <c r="B625" s="161"/>
      <c r="C625" s="162"/>
      <c r="D625" s="163" t="s">
        <v>78</v>
      </c>
      <c r="E625" s="175" t="s">
        <v>970</v>
      </c>
      <c r="F625" s="175" t="s">
        <v>971</v>
      </c>
      <c r="G625" s="162"/>
      <c r="H625" s="162"/>
      <c r="I625" s="165"/>
      <c r="J625" s="176">
        <f>BK625</f>
        <v>0</v>
      </c>
      <c r="K625" s="162"/>
      <c r="L625" s="167"/>
      <c r="M625" s="168"/>
      <c r="N625" s="169"/>
      <c r="O625" s="169"/>
      <c r="P625" s="170">
        <f>SUM(P626:P639)</f>
        <v>0</v>
      </c>
      <c r="Q625" s="169"/>
      <c r="R625" s="170">
        <f>SUM(R626:R639)</f>
        <v>3.2783999999999999E-3</v>
      </c>
      <c r="S625" s="169"/>
      <c r="T625" s="171">
        <f>SUM(T626:T639)</f>
        <v>2.6019999999999998E-2</v>
      </c>
      <c r="AR625" s="172" t="s">
        <v>89</v>
      </c>
      <c r="AT625" s="173" t="s">
        <v>78</v>
      </c>
      <c r="AU625" s="173" t="s">
        <v>87</v>
      </c>
      <c r="AY625" s="172" t="s">
        <v>235</v>
      </c>
      <c r="BK625" s="174">
        <f>SUM(BK626:BK639)</f>
        <v>0</v>
      </c>
    </row>
    <row r="626" spans="1:65" s="2" customFormat="1" ht="37.9" customHeight="1">
      <c r="A626" s="36"/>
      <c r="B626" s="37"/>
      <c r="C626" s="177" t="s">
        <v>972</v>
      </c>
      <c r="D626" s="177" t="s">
        <v>237</v>
      </c>
      <c r="E626" s="178" t="s">
        <v>973</v>
      </c>
      <c r="F626" s="179" t="s">
        <v>974</v>
      </c>
      <c r="G626" s="180" t="s">
        <v>106</v>
      </c>
      <c r="H626" s="181">
        <v>2.6019999999999999</v>
      </c>
      <c r="I626" s="182"/>
      <c r="J626" s="183">
        <f>ROUND(I626*H626,2)</f>
        <v>0</v>
      </c>
      <c r="K626" s="179" t="s">
        <v>42</v>
      </c>
      <c r="L626" s="41"/>
      <c r="M626" s="184" t="s">
        <v>42</v>
      </c>
      <c r="N626" s="185" t="s">
        <v>50</v>
      </c>
      <c r="O626" s="66"/>
      <c r="P626" s="186">
        <f>O626*H626</f>
        <v>0</v>
      </c>
      <c r="Q626" s="186">
        <v>0</v>
      </c>
      <c r="R626" s="186">
        <f>Q626*H626</f>
        <v>0</v>
      </c>
      <c r="S626" s="186">
        <v>0.01</v>
      </c>
      <c r="T626" s="187">
        <f>S626*H626</f>
        <v>2.6019999999999998E-2</v>
      </c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R626" s="188" t="s">
        <v>344</v>
      </c>
      <c r="AT626" s="188" t="s">
        <v>237</v>
      </c>
      <c r="AU626" s="188" t="s">
        <v>89</v>
      </c>
      <c r="AY626" s="19" t="s">
        <v>235</v>
      </c>
      <c r="BE626" s="189">
        <f>IF(N626="základní",J626,0)</f>
        <v>0</v>
      </c>
      <c r="BF626" s="189">
        <f>IF(N626="snížená",J626,0)</f>
        <v>0</v>
      </c>
      <c r="BG626" s="189">
        <f>IF(N626="zákl. přenesená",J626,0)</f>
        <v>0</v>
      </c>
      <c r="BH626" s="189">
        <f>IF(N626="sníž. přenesená",J626,0)</f>
        <v>0</v>
      </c>
      <c r="BI626" s="189">
        <f>IF(N626="nulová",J626,0)</f>
        <v>0</v>
      </c>
      <c r="BJ626" s="19" t="s">
        <v>87</v>
      </c>
      <c r="BK626" s="189">
        <f>ROUND(I626*H626,2)</f>
        <v>0</v>
      </c>
      <c r="BL626" s="19" t="s">
        <v>344</v>
      </c>
      <c r="BM626" s="188" t="s">
        <v>975</v>
      </c>
    </row>
    <row r="627" spans="1:65" s="2" customFormat="1" ht="19.5">
      <c r="A627" s="36"/>
      <c r="B627" s="37"/>
      <c r="C627" s="38"/>
      <c r="D627" s="197" t="s">
        <v>664</v>
      </c>
      <c r="E627" s="38"/>
      <c r="F627" s="249" t="s">
        <v>976</v>
      </c>
      <c r="G627" s="38"/>
      <c r="H627" s="38"/>
      <c r="I627" s="192"/>
      <c r="J627" s="38"/>
      <c r="K627" s="38"/>
      <c r="L627" s="41"/>
      <c r="M627" s="193"/>
      <c r="N627" s="194"/>
      <c r="O627" s="66"/>
      <c r="P627" s="66"/>
      <c r="Q627" s="66"/>
      <c r="R627" s="66"/>
      <c r="S627" s="66"/>
      <c r="T627" s="67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T627" s="19" t="s">
        <v>664</v>
      </c>
      <c r="AU627" s="19" t="s">
        <v>89</v>
      </c>
    </row>
    <row r="628" spans="1:65" s="16" customFormat="1" ht="11.25">
      <c r="B628" s="229"/>
      <c r="C628" s="230"/>
      <c r="D628" s="197" t="s">
        <v>245</v>
      </c>
      <c r="E628" s="231" t="s">
        <v>42</v>
      </c>
      <c r="F628" s="232" t="s">
        <v>673</v>
      </c>
      <c r="G628" s="230"/>
      <c r="H628" s="231" t="s">
        <v>42</v>
      </c>
      <c r="I628" s="233"/>
      <c r="J628" s="230"/>
      <c r="K628" s="230"/>
      <c r="L628" s="234"/>
      <c r="M628" s="235"/>
      <c r="N628" s="236"/>
      <c r="O628" s="236"/>
      <c r="P628" s="236"/>
      <c r="Q628" s="236"/>
      <c r="R628" s="236"/>
      <c r="S628" s="236"/>
      <c r="T628" s="237"/>
      <c r="AT628" s="238" t="s">
        <v>245</v>
      </c>
      <c r="AU628" s="238" t="s">
        <v>89</v>
      </c>
      <c r="AV628" s="16" t="s">
        <v>87</v>
      </c>
      <c r="AW628" s="16" t="s">
        <v>38</v>
      </c>
      <c r="AX628" s="16" t="s">
        <v>79</v>
      </c>
      <c r="AY628" s="238" t="s">
        <v>235</v>
      </c>
    </row>
    <row r="629" spans="1:65" s="13" customFormat="1" ht="11.25">
      <c r="B629" s="195"/>
      <c r="C629" s="196"/>
      <c r="D629" s="197" t="s">
        <v>245</v>
      </c>
      <c r="E629" s="198" t="s">
        <v>42</v>
      </c>
      <c r="F629" s="199" t="s">
        <v>938</v>
      </c>
      <c r="G629" s="196"/>
      <c r="H629" s="200">
        <v>1.252</v>
      </c>
      <c r="I629" s="201"/>
      <c r="J629" s="196"/>
      <c r="K629" s="196"/>
      <c r="L629" s="202"/>
      <c r="M629" s="203"/>
      <c r="N629" s="204"/>
      <c r="O629" s="204"/>
      <c r="P629" s="204"/>
      <c r="Q629" s="204"/>
      <c r="R629" s="204"/>
      <c r="S629" s="204"/>
      <c r="T629" s="205"/>
      <c r="AT629" s="206" t="s">
        <v>245</v>
      </c>
      <c r="AU629" s="206" t="s">
        <v>89</v>
      </c>
      <c r="AV629" s="13" t="s">
        <v>89</v>
      </c>
      <c r="AW629" s="13" t="s">
        <v>38</v>
      </c>
      <c r="AX629" s="13" t="s">
        <v>79</v>
      </c>
      <c r="AY629" s="206" t="s">
        <v>235</v>
      </c>
    </row>
    <row r="630" spans="1:65" s="13" customFormat="1" ht="11.25">
      <c r="B630" s="195"/>
      <c r="C630" s="196"/>
      <c r="D630" s="197" t="s">
        <v>245</v>
      </c>
      <c r="E630" s="198" t="s">
        <v>42</v>
      </c>
      <c r="F630" s="199" t="s">
        <v>939</v>
      </c>
      <c r="G630" s="196"/>
      <c r="H630" s="200">
        <v>1.35</v>
      </c>
      <c r="I630" s="201"/>
      <c r="J630" s="196"/>
      <c r="K630" s="196"/>
      <c r="L630" s="202"/>
      <c r="M630" s="203"/>
      <c r="N630" s="204"/>
      <c r="O630" s="204"/>
      <c r="P630" s="204"/>
      <c r="Q630" s="204"/>
      <c r="R630" s="204"/>
      <c r="S630" s="204"/>
      <c r="T630" s="205"/>
      <c r="AT630" s="206" t="s">
        <v>245</v>
      </c>
      <c r="AU630" s="206" t="s">
        <v>89</v>
      </c>
      <c r="AV630" s="13" t="s">
        <v>89</v>
      </c>
      <c r="AW630" s="13" t="s">
        <v>38</v>
      </c>
      <c r="AX630" s="13" t="s">
        <v>79</v>
      </c>
      <c r="AY630" s="206" t="s">
        <v>235</v>
      </c>
    </row>
    <row r="631" spans="1:65" s="14" customFormat="1" ht="11.25">
      <c r="B631" s="207"/>
      <c r="C631" s="208"/>
      <c r="D631" s="197" t="s">
        <v>245</v>
      </c>
      <c r="E631" s="209" t="s">
        <v>109</v>
      </c>
      <c r="F631" s="210" t="s">
        <v>250</v>
      </c>
      <c r="G631" s="208"/>
      <c r="H631" s="211">
        <v>2.6019999999999999</v>
      </c>
      <c r="I631" s="212"/>
      <c r="J631" s="208"/>
      <c r="K631" s="208"/>
      <c r="L631" s="213"/>
      <c r="M631" s="214"/>
      <c r="N631" s="215"/>
      <c r="O631" s="215"/>
      <c r="P631" s="215"/>
      <c r="Q631" s="215"/>
      <c r="R631" s="215"/>
      <c r="S631" s="215"/>
      <c r="T631" s="216"/>
      <c r="AT631" s="217" t="s">
        <v>245</v>
      </c>
      <c r="AU631" s="217" t="s">
        <v>89</v>
      </c>
      <c r="AV631" s="14" t="s">
        <v>251</v>
      </c>
      <c r="AW631" s="14" t="s">
        <v>38</v>
      </c>
      <c r="AX631" s="14" t="s">
        <v>79</v>
      </c>
      <c r="AY631" s="217" t="s">
        <v>235</v>
      </c>
    </row>
    <row r="632" spans="1:65" s="15" customFormat="1" ht="11.25">
      <c r="B632" s="218"/>
      <c r="C632" s="219"/>
      <c r="D632" s="197" t="s">
        <v>245</v>
      </c>
      <c r="E632" s="220" t="s">
        <v>42</v>
      </c>
      <c r="F632" s="221" t="s">
        <v>252</v>
      </c>
      <c r="G632" s="219"/>
      <c r="H632" s="222">
        <v>2.6019999999999999</v>
      </c>
      <c r="I632" s="223"/>
      <c r="J632" s="219"/>
      <c r="K632" s="219"/>
      <c r="L632" s="224"/>
      <c r="M632" s="225"/>
      <c r="N632" s="226"/>
      <c r="O632" s="226"/>
      <c r="P632" s="226"/>
      <c r="Q632" s="226"/>
      <c r="R632" s="226"/>
      <c r="S632" s="226"/>
      <c r="T632" s="227"/>
      <c r="AT632" s="228" t="s">
        <v>245</v>
      </c>
      <c r="AU632" s="228" t="s">
        <v>89</v>
      </c>
      <c r="AV632" s="15" t="s">
        <v>241</v>
      </c>
      <c r="AW632" s="15" t="s">
        <v>38</v>
      </c>
      <c r="AX632" s="15" t="s">
        <v>87</v>
      </c>
      <c r="AY632" s="228" t="s">
        <v>235</v>
      </c>
    </row>
    <row r="633" spans="1:65" s="2" customFormat="1" ht="37.9" customHeight="1">
      <c r="A633" s="36"/>
      <c r="B633" s="37"/>
      <c r="C633" s="177" t="s">
        <v>977</v>
      </c>
      <c r="D633" s="177" t="s">
        <v>237</v>
      </c>
      <c r="E633" s="178" t="s">
        <v>978</v>
      </c>
      <c r="F633" s="179" t="s">
        <v>979</v>
      </c>
      <c r="G633" s="180" t="s">
        <v>106</v>
      </c>
      <c r="H633" s="181">
        <v>2.6019999999999999</v>
      </c>
      <c r="I633" s="182"/>
      <c r="J633" s="183">
        <f>ROUND(I633*H633,2)</f>
        <v>0</v>
      </c>
      <c r="K633" s="179" t="s">
        <v>240</v>
      </c>
      <c r="L633" s="41"/>
      <c r="M633" s="184" t="s">
        <v>42</v>
      </c>
      <c r="N633" s="185" t="s">
        <v>50</v>
      </c>
      <c r="O633" s="66"/>
      <c r="P633" s="186">
        <f>O633*H633</f>
        <v>0</v>
      </c>
      <c r="Q633" s="186">
        <v>0</v>
      </c>
      <c r="R633" s="186">
        <f>Q633*H633</f>
        <v>0</v>
      </c>
      <c r="S633" s="186">
        <v>0</v>
      </c>
      <c r="T633" s="187">
        <f>S633*H633</f>
        <v>0</v>
      </c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R633" s="188" t="s">
        <v>344</v>
      </c>
      <c r="AT633" s="188" t="s">
        <v>237</v>
      </c>
      <c r="AU633" s="188" t="s">
        <v>89</v>
      </c>
      <c r="AY633" s="19" t="s">
        <v>235</v>
      </c>
      <c r="BE633" s="189">
        <f>IF(N633="základní",J633,0)</f>
        <v>0</v>
      </c>
      <c r="BF633" s="189">
        <f>IF(N633="snížená",J633,0)</f>
        <v>0</v>
      </c>
      <c r="BG633" s="189">
        <f>IF(N633="zákl. přenesená",J633,0)</f>
        <v>0</v>
      </c>
      <c r="BH633" s="189">
        <f>IF(N633="sníž. přenesená",J633,0)</f>
        <v>0</v>
      </c>
      <c r="BI633" s="189">
        <f>IF(N633="nulová",J633,0)</f>
        <v>0</v>
      </c>
      <c r="BJ633" s="19" t="s">
        <v>87</v>
      </c>
      <c r="BK633" s="189">
        <f>ROUND(I633*H633,2)</f>
        <v>0</v>
      </c>
      <c r="BL633" s="19" t="s">
        <v>344</v>
      </c>
      <c r="BM633" s="188" t="s">
        <v>980</v>
      </c>
    </row>
    <row r="634" spans="1:65" s="2" customFormat="1" ht="11.25">
      <c r="A634" s="36"/>
      <c r="B634" s="37"/>
      <c r="C634" s="38"/>
      <c r="D634" s="190" t="s">
        <v>243</v>
      </c>
      <c r="E634" s="38"/>
      <c r="F634" s="191" t="s">
        <v>981</v>
      </c>
      <c r="G634" s="38"/>
      <c r="H634" s="38"/>
      <c r="I634" s="192"/>
      <c r="J634" s="38"/>
      <c r="K634" s="38"/>
      <c r="L634" s="41"/>
      <c r="M634" s="193"/>
      <c r="N634" s="194"/>
      <c r="O634" s="66"/>
      <c r="P634" s="66"/>
      <c r="Q634" s="66"/>
      <c r="R634" s="66"/>
      <c r="S634" s="66"/>
      <c r="T634" s="67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T634" s="19" t="s">
        <v>243</v>
      </c>
      <c r="AU634" s="19" t="s">
        <v>89</v>
      </c>
    </row>
    <row r="635" spans="1:65" s="13" customFormat="1" ht="11.25">
      <c r="B635" s="195"/>
      <c r="C635" s="196"/>
      <c r="D635" s="197" t="s">
        <v>245</v>
      </c>
      <c r="E635" s="198" t="s">
        <v>42</v>
      </c>
      <c r="F635" s="199" t="s">
        <v>118</v>
      </c>
      <c r="G635" s="196"/>
      <c r="H635" s="200">
        <v>2.6019999999999999</v>
      </c>
      <c r="I635" s="201"/>
      <c r="J635" s="196"/>
      <c r="K635" s="196"/>
      <c r="L635" s="202"/>
      <c r="M635" s="203"/>
      <c r="N635" s="204"/>
      <c r="O635" s="204"/>
      <c r="P635" s="204"/>
      <c r="Q635" s="204"/>
      <c r="R635" s="204"/>
      <c r="S635" s="204"/>
      <c r="T635" s="205"/>
      <c r="AT635" s="206" t="s">
        <v>245</v>
      </c>
      <c r="AU635" s="206" t="s">
        <v>89</v>
      </c>
      <c r="AV635" s="13" t="s">
        <v>89</v>
      </c>
      <c r="AW635" s="13" t="s">
        <v>38</v>
      </c>
      <c r="AX635" s="13" t="s">
        <v>87</v>
      </c>
      <c r="AY635" s="206" t="s">
        <v>235</v>
      </c>
    </row>
    <row r="636" spans="1:65" s="2" customFormat="1" ht="24.2" customHeight="1">
      <c r="A636" s="36"/>
      <c r="B636" s="37"/>
      <c r="C636" s="239" t="s">
        <v>982</v>
      </c>
      <c r="D636" s="239" t="s">
        <v>326</v>
      </c>
      <c r="E636" s="240" t="s">
        <v>983</v>
      </c>
      <c r="F636" s="241" t="s">
        <v>984</v>
      </c>
      <c r="G636" s="242" t="s">
        <v>106</v>
      </c>
      <c r="H636" s="243">
        <v>2.7320000000000002</v>
      </c>
      <c r="I636" s="244"/>
      <c r="J636" s="245">
        <f>ROUND(I636*H636,2)</f>
        <v>0</v>
      </c>
      <c r="K636" s="241" t="s">
        <v>240</v>
      </c>
      <c r="L636" s="246"/>
      <c r="M636" s="247" t="s">
        <v>42</v>
      </c>
      <c r="N636" s="248" t="s">
        <v>50</v>
      </c>
      <c r="O636" s="66"/>
      <c r="P636" s="186">
        <f>O636*H636</f>
        <v>0</v>
      </c>
      <c r="Q636" s="186">
        <v>1.1999999999999999E-3</v>
      </c>
      <c r="R636" s="186">
        <f>Q636*H636</f>
        <v>3.2783999999999999E-3</v>
      </c>
      <c r="S636" s="186">
        <v>0</v>
      </c>
      <c r="T636" s="187">
        <f>S636*H636</f>
        <v>0</v>
      </c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R636" s="188" t="s">
        <v>444</v>
      </c>
      <c r="AT636" s="188" t="s">
        <v>326</v>
      </c>
      <c r="AU636" s="188" t="s">
        <v>89</v>
      </c>
      <c r="AY636" s="19" t="s">
        <v>235</v>
      </c>
      <c r="BE636" s="189">
        <f>IF(N636="základní",J636,0)</f>
        <v>0</v>
      </c>
      <c r="BF636" s="189">
        <f>IF(N636="snížená",J636,0)</f>
        <v>0</v>
      </c>
      <c r="BG636" s="189">
        <f>IF(N636="zákl. přenesená",J636,0)</f>
        <v>0</v>
      </c>
      <c r="BH636" s="189">
        <f>IF(N636="sníž. přenesená",J636,0)</f>
        <v>0</v>
      </c>
      <c r="BI636" s="189">
        <f>IF(N636="nulová",J636,0)</f>
        <v>0</v>
      </c>
      <c r="BJ636" s="19" t="s">
        <v>87</v>
      </c>
      <c r="BK636" s="189">
        <f>ROUND(I636*H636,2)</f>
        <v>0</v>
      </c>
      <c r="BL636" s="19" t="s">
        <v>344</v>
      </c>
      <c r="BM636" s="188" t="s">
        <v>985</v>
      </c>
    </row>
    <row r="637" spans="1:65" s="13" customFormat="1" ht="11.25">
      <c r="B637" s="195"/>
      <c r="C637" s="196"/>
      <c r="D637" s="197" t="s">
        <v>245</v>
      </c>
      <c r="E637" s="198" t="s">
        <v>42</v>
      </c>
      <c r="F637" s="199" t="s">
        <v>986</v>
      </c>
      <c r="G637" s="196"/>
      <c r="H637" s="200">
        <v>2.7320000000000002</v>
      </c>
      <c r="I637" s="201"/>
      <c r="J637" s="196"/>
      <c r="K637" s="196"/>
      <c r="L637" s="202"/>
      <c r="M637" s="203"/>
      <c r="N637" s="204"/>
      <c r="O637" s="204"/>
      <c r="P637" s="204"/>
      <c r="Q637" s="204"/>
      <c r="R637" s="204"/>
      <c r="S637" s="204"/>
      <c r="T637" s="205"/>
      <c r="AT637" s="206" t="s">
        <v>245</v>
      </c>
      <c r="AU637" s="206" t="s">
        <v>89</v>
      </c>
      <c r="AV637" s="13" t="s">
        <v>89</v>
      </c>
      <c r="AW637" s="13" t="s">
        <v>38</v>
      </c>
      <c r="AX637" s="13" t="s">
        <v>87</v>
      </c>
      <c r="AY637" s="206" t="s">
        <v>235</v>
      </c>
    </row>
    <row r="638" spans="1:65" s="2" customFormat="1" ht="44.25" customHeight="1">
      <c r="A638" s="36"/>
      <c r="B638" s="37"/>
      <c r="C638" s="177" t="s">
        <v>987</v>
      </c>
      <c r="D638" s="177" t="s">
        <v>237</v>
      </c>
      <c r="E638" s="178" t="s">
        <v>988</v>
      </c>
      <c r="F638" s="179" t="s">
        <v>989</v>
      </c>
      <c r="G638" s="180" t="s">
        <v>160</v>
      </c>
      <c r="H638" s="181">
        <v>3.0000000000000001E-3</v>
      </c>
      <c r="I638" s="182"/>
      <c r="J638" s="183">
        <f>ROUND(I638*H638,2)</f>
        <v>0</v>
      </c>
      <c r="K638" s="179" t="s">
        <v>240</v>
      </c>
      <c r="L638" s="41"/>
      <c r="M638" s="184" t="s">
        <v>42</v>
      </c>
      <c r="N638" s="185" t="s">
        <v>50</v>
      </c>
      <c r="O638" s="66"/>
      <c r="P638" s="186">
        <f>O638*H638</f>
        <v>0</v>
      </c>
      <c r="Q638" s="186">
        <v>0</v>
      </c>
      <c r="R638" s="186">
        <f>Q638*H638</f>
        <v>0</v>
      </c>
      <c r="S638" s="186">
        <v>0</v>
      </c>
      <c r="T638" s="187">
        <f>S638*H638</f>
        <v>0</v>
      </c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R638" s="188" t="s">
        <v>344</v>
      </c>
      <c r="AT638" s="188" t="s">
        <v>237</v>
      </c>
      <c r="AU638" s="188" t="s">
        <v>89</v>
      </c>
      <c r="AY638" s="19" t="s">
        <v>235</v>
      </c>
      <c r="BE638" s="189">
        <f>IF(N638="základní",J638,0)</f>
        <v>0</v>
      </c>
      <c r="BF638" s="189">
        <f>IF(N638="snížená",J638,0)</f>
        <v>0</v>
      </c>
      <c r="BG638" s="189">
        <f>IF(N638="zákl. přenesená",J638,0)</f>
        <v>0</v>
      </c>
      <c r="BH638" s="189">
        <f>IF(N638="sníž. přenesená",J638,0)</f>
        <v>0</v>
      </c>
      <c r="BI638" s="189">
        <f>IF(N638="nulová",J638,0)</f>
        <v>0</v>
      </c>
      <c r="BJ638" s="19" t="s">
        <v>87</v>
      </c>
      <c r="BK638" s="189">
        <f>ROUND(I638*H638,2)</f>
        <v>0</v>
      </c>
      <c r="BL638" s="19" t="s">
        <v>344</v>
      </c>
      <c r="BM638" s="188" t="s">
        <v>990</v>
      </c>
    </row>
    <row r="639" spans="1:65" s="2" customFormat="1" ht="11.25">
      <c r="A639" s="36"/>
      <c r="B639" s="37"/>
      <c r="C639" s="38"/>
      <c r="D639" s="190" t="s">
        <v>243</v>
      </c>
      <c r="E639" s="38"/>
      <c r="F639" s="191" t="s">
        <v>991</v>
      </c>
      <c r="G639" s="38"/>
      <c r="H639" s="38"/>
      <c r="I639" s="192"/>
      <c r="J639" s="38"/>
      <c r="K639" s="38"/>
      <c r="L639" s="41"/>
      <c r="M639" s="193"/>
      <c r="N639" s="194"/>
      <c r="O639" s="66"/>
      <c r="P639" s="66"/>
      <c r="Q639" s="66"/>
      <c r="R639" s="66"/>
      <c r="S639" s="66"/>
      <c r="T639" s="67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T639" s="19" t="s">
        <v>243</v>
      </c>
      <c r="AU639" s="19" t="s">
        <v>89</v>
      </c>
    </row>
    <row r="640" spans="1:65" s="12" customFormat="1" ht="22.9" customHeight="1">
      <c r="B640" s="161"/>
      <c r="C640" s="162"/>
      <c r="D640" s="163" t="s">
        <v>78</v>
      </c>
      <c r="E640" s="175" t="s">
        <v>992</v>
      </c>
      <c r="F640" s="175" t="s">
        <v>993</v>
      </c>
      <c r="G640" s="162"/>
      <c r="H640" s="162"/>
      <c r="I640" s="165"/>
      <c r="J640" s="176">
        <f>BK640</f>
        <v>0</v>
      </c>
      <c r="K640" s="162"/>
      <c r="L640" s="167"/>
      <c r="M640" s="168"/>
      <c r="N640" s="169"/>
      <c r="O640" s="169"/>
      <c r="P640" s="170">
        <f>SUM(P641:P646)</f>
        <v>0</v>
      </c>
      <c r="Q640" s="169"/>
      <c r="R640" s="170">
        <f>SUM(R641:R646)</f>
        <v>0</v>
      </c>
      <c r="S640" s="169"/>
      <c r="T640" s="171">
        <f>SUM(T641:T646)</f>
        <v>0.27688999999999997</v>
      </c>
      <c r="AR640" s="172" t="s">
        <v>89</v>
      </c>
      <c r="AT640" s="173" t="s">
        <v>78</v>
      </c>
      <c r="AU640" s="173" t="s">
        <v>87</v>
      </c>
      <c r="AY640" s="172" t="s">
        <v>235</v>
      </c>
      <c r="BK640" s="174">
        <f>SUM(BK641:BK646)</f>
        <v>0</v>
      </c>
    </row>
    <row r="641" spans="1:65" s="2" customFormat="1" ht="24.2" customHeight="1">
      <c r="A641" s="36"/>
      <c r="B641" s="37"/>
      <c r="C641" s="177" t="s">
        <v>994</v>
      </c>
      <c r="D641" s="177" t="s">
        <v>237</v>
      </c>
      <c r="E641" s="178" t="s">
        <v>995</v>
      </c>
      <c r="F641" s="179" t="s">
        <v>996</v>
      </c>
      <c r="G641" s="180" t="s">
        <v>997</v>
      </c>
      <c r="H641" s="181">
        <v>7</v>
      </c>
      <c r="I641" s="182"/>
      <c r="J641" s="183">
        <f>ROUND(I641*H641,2)</f>
        <v>0</v>
      </c>
      <c r="K641" s="179" t="s">
        <v>240</v>
      </c>
      <c r="L641" s="41"/>
      <c r="M641" s="184" t="s">
        <v>42</v>
      </c>
      <c r="N641" s="185" t="s">
        <v>50</v>
      </c>
      <c r="O641" s="66"/>
      <c r="P641" s="186">
        <f>O641*H641</f>
        <v>0</v>
      </c>
      <c r="Q641" s="186">
        <v>0</v>
      </c>
      <c r="R641" s="186">
        <f>Q641*H641</f>
        <v>0</v>
      </c>
      <c r="S641" s="186">
        <v>1.933E-2</v>
      </c>
      <c r="T641" s="187">
        <f>S641*H641</f>
        <v>0.13530999999999999</v>
      </c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R641" s="188" t="s">
        <v>344</v>
      </c>
      <c r="AT641" s="188" t="s">
        <v>237</v>
      </c>
      <c r="AU641" s="188" t="s">
        <v>89</v>
      </c>
      <c r="AY641" s="19" t="s">
        <v>235</v>
      </c>
      <c r="BE641" s="189">
        <f>IF(N641="základní",J641,0)</f>
        <v>0</v>
      </c>
      <c r="BF641" s="189">
        <f>IF(N641="snížená",J641,0)</f>
        <v>0</v>
      </c>
      <c r="BG641" s="189">
        <f>IF(N641="zákl. přenesená",J641,0)</f>
        <v>0</v>
      </c>
      <c r="BH641" s="189">
        <f>IF(N641="sníž. přenesená",J641,0)</f>
        <v>0</v>
      </c>
      <c r="BI641" s="189">
        <f>IF(N641="nulová",J641,0)</f>
        <v>0</v>
      </c>
      <c r="BJ641" s="19" t="s">
        <v>87</v>
      </c>
      <c r="BK641" s="189">
        <f>ROUND(I641*H641,2)</f>
        <v>0</v>
      </c>
      <c r="BL641" s="19" t="s">
        <v>344</v>
      </c>
      <c r="BM641" s="188" t="s">
        <v>998</v>
      </c>
    </row>
    <row r="642" spans="1:65" s="2" customFormat="1" ht="11.25">
      <c r="A642" s="36"/>
      <c r="B642" s="37"/>
      <c r="C642" s="38"/>
      <c r="D642" s="190" t="s">
        <v>243</v>
      </c>
      <c r="E642" s="38"/>
      <c r="F642" s="191" t="s">
        <v>999</v>
      </c>
      <c r="G642" s="38"/>
      <c r="H642" s="38"/>
      <c r="I642" s="192"/>
      <c r="J642" s="38"/>
      <c r="K642" s="38"/>
      <c r="L642" s="41"/>
      <c r="M642" s="193"/>
      <c r="N642" s="194"/>
      <c r="O642" s="66"/>
      <c r="P642" s="66"/>
      <c r="Q642" s="66"/>
      <c r="R642" s="66"/>
      <c r="S642" s="66"/>
      <c r="T642" s="67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T642" s="19" t="s">
        <v>243</v>
      </c>
      <c r="AU642" s="19" t="s">
        <v>89</v>
      </c>
    </row>
    <row r="643" spans="1:65" s="2" customFormat="1" ht="24.2" customHeight="1">
      <c r="A643" s="36"/>
      <c r="B643" s="37"/>
      <c r="C643" s="177" t="s">
        <v>1000</v>
      </c>
      <c r="D643" s="177" t="s">
        <v>237</v>
      </c>
      <c r="E643" s="178" t="s">
        <v>1001</v>
      </c>
      <c r="F643" s="179" t="s">
        <v>1002</v>
      </c>
      <c r="G643" s="180" t="s">
        <v>997</v>
      </c>
      <c r="H643" s="181">
        <v>4</v>
      </c>
      <c r="I643" s="182"/>
      <c r="J643" s="183">
        <f>ROUND(I643*H643,2)</f>
        <v>0</v>
      </c>
      <c r="K643" s="179" t="s">
        <v>240</v>
      </c>
      <c r="L643" s="41"/>
      <c r="M643" s="184" t="s">
        <v>42</v>
      </c>
      <c r="N643" s="185" t="s">
        <v>50</v>
      </c>
      <c r="O643" s="66"/>
      <c r="P643" s="186">
        <f>O643*H643</f>
        <v>0</v>
      </c>
      <c r="Q643" s="186">
        <v>0</v>
      </c>
      <c r="R643" s="186">
        <f>Q643*H643</f>
        <v>0</v>
      </c>
      <c r="S643" s="186">
        <v>1.107E-2</v>
      </c>
      <c r="T643" s="187">
        <f>S643*H643</f>
        <v>4.428E-2</v>
      </c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R643" s="188" t="s">
        <v>344</v>
      </c>
      <c r="AT643" s="188" t="s">
        <v>237</v>
      </c>
      <c r="AU643" s="188" t="s">
        <v>89</v>
      </c>
      <c r="AY643" s="19" t="s">
        <v>235</v>
      </c>
      <c r="BE643" s="189">
        <f>IF(N643="základní",J643,0)</f>
        <v>0</v>
      </c>
      <c r="BF643" s="189">
        <f>IF(N643="snížená",J643,0)</f>
        <v>0</v>
      </c>
      <c r="BG643" s="189">
        <f>IF(N643="zákl. přenesená",J643,0)</f>
        <v>0</v>
      </c>
      <c r="BH643" s="189">
        <f>IF(N643="sníž. přenesená",J643,0)</f>
        <v>0</v>
      </c>
      <c r="BI643" s="189">
        <f>IF(N643="nulová",J643,0)</f>
        <v>0</v>
      </c>
      <c r="BJ643" s="19" t="s">
        <v>87</v>
      </c>
      <c r="BK643" s="189">
        <f>ROUND(I643*H643,2)</f>
        <v>0</v>
      </c>
      <c r="BL643" s="19" t="s">
        <v>344</v>
      </c>
      <c r="BM643" s="188" t="s">
        <v>1003</v>
      </c>
    </row>
    <row r="644" spans="1:65" s="2" customFormat="1" ht="11.25">
      <c r="A644" s="36"/>
      <c r="B644" s="37"/>
      <c r="C644" s="38"/>
      <c r="D644" s="190" t="s">
        <v>243</v>
      </c>
      <c r="E644" s="38"/>
      <c r="F644" s="191" t="s">
        <v>1004</v>
      </c>
      <c r="G644" s="38"/>
      <c r="H644" s="38"/>
      <c r="I644" s="192"/>
      <c r="J644" s="38"/>
      <c r="K644" s="38"/>
      <c r="L644" s="41"/>
      <c r="M644" s="193"/>
      <c r="N644" s="194"/>
      <c r="O644" s="66"/>
      <c r="P644" s="66"/>
      <c r="Q644" s="66"/>
      <c r="R644" s="66"/>
      <c r="S644" s="66"/>
      <c r="T644" s="67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T644" s="19" t="s">
        <v>243</v>
      </c>
      <c r="AU644" s="19" t="s">
        <v>89</v>
      </c>
    </row>
    <row r="645" spans="1:65" s="2" customFormat="1" ht="21.75" customHeight="1">
      <c r="A645" s="36"/>
      <c r="B645" s="37"/>
      <c r="C645" s="177" t="s">
        <v>1005</v>
      </c>
      <c r="D645" s="177" t="s">
        <v>237</v>
      </c>
      <c r="E645" s="178" t="s">
        <v>1006</v>
      </c>
      <c r="F645" s="179" t="s">
        <v>1007</v>
      </c>
      <c r="G645" s="180" t="s">
        <v>997</v>
      </c>
      <c r="H645" s="181">
        <v>5</v>
      </c>
      <c r="I645" s="182"/>
      <c r="J645" s="183">
        <f>ROUND(I645*H645,2)</f>
        <v>0</v>
      </c>
      <c r="K645" s="179" t="s">
        <v>240</v>
      </c>
      <c r="L645" s="41"/>
      <c r="M645" s="184" t="s">
        <v>42</v>
      </c>
      <c r="N645" s="185" t="s">
        <v>50</v>
      </c>
      <c r="O645" s="66"/>
      <c r="P645" s="186">
        <f>O645*H645</f>
        <v>0</v>
      </c>
      <c r="Q645" s="186">
        <v>0</v>
      </c>
      <c r="R645" s="186">
        <f>Q645*H645</f>
        <v>0</v>
      </c>
      <c r="S645" s="186">
        <v>1.9460000000000002E-2</v>
      </c>
      <c r="T645" s="187">
        <f>S645*H645</f>
        <v>9.7300000000000011E-2</v>
      </c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R645" s="188" t="s">
        <v>344</v>
      </c>
      <c r="AT645" s="188" t="s">
        <v>237</v>
      </c>
      <c r="AU645" s="188" t="s">
        <v>89</v>
      </c>
      <c r="AY645" s="19" t="s">
        <v>235</v>
      </c>
      <c r="BE645" s="189">
        <f>IF(N645="základní",J645,0)</f>
        <v>0</v>
      </c>
      <c r="BF645" s="189">
        <f>IF(N645="snížená",J645,0)</f>
        <v>0</v>
      </c>
      <c r="BG645" s="189">
        <f>IF(N645="zákl. přenesená",J645,0)</f>
        <v>0</v>
      </c>
      <c r="BH645" s="189">
        <f>IF(N645="sníž. přenesená",J645,0)</f>
        <v>0</v>
      </c>
      <c r="BI645" s="189">
        <f>IF(N645="nulová",J645,0)</f>
        <v>0</v>
      </c>
      <c r="BJ645" s="19" t="s">
        <v>87</v>
      </c>
      <c r="BK645" s="189">
        <f>ROUND(I645*H645,2)</f>
        <v>0</v>
      </c>
      <c r="BL645" s="19" t="s">
        <v>344</v>
      </c>
      <c r="BM645" s="188" t="s">
        <v>1008</v>
      </c>
    </row>
    <row r="646" spans="1:65" s="2" customFormat="1" ht="11.25">
      <c r="A646" s="36"/>
      <c r="B646" s="37"/>
      <c r="C646" s="38"/>
      <c r="D646" s="190" t="s">
        <v>243</v>
      </c>
      <c r="E646" s="38"/>
      <c r="F646" s="191" t="s">
        <v>1009</v>
      </c>
      <c r="G646" s="38"/>
      <c r="H646" s="38"/>
      <c r="I646" s="192"/>
      <c r="J646" s="38"/>
      <c r="K646" s="38"/>
      <c r="L646" s="41"/>
      <c r="M646" s="193"/>
      <c r="N646" s="194"/>
      <c r="O646" s="66"/>
      <c r="P646" s="66"/>
      <c r="Q646" s="66"/>
      <c r="R646" s="66"/>
      <c r="S646" s="66"/>
      <c r="T646" s="67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T646" s="19" t="s">
        <v>243</v>
      </c>
      <c r="AU646" s="19" t="s">
        <v>89</v>
      </c>
    </row>
    <row r="647" spans="1:65" s="12" customFormat="1" ht="22.9" customHeight="1">
      <c r="B647" s="161"/>
      <c r="C647" s="162"/>
      <c r="D647" s="163" t="s">
        <v>78</v>
      </c>
      <c r="E647" s="175" t="s">
        <v>1010</v>
      </c>
      <c r="F647" s="175" t="s">
        <v>1011</v>
      </c>
      <c r="G647" s="162"/>
      <c r="H647" s="162"/>
      <c r="I647" s="165"/>
      <c r="J647" s="176">
        <f>BK647</f>
        <v>0</v>
      </c>
      <c r="K647" s="162"/>
      <c r="L647" s="167"/>
      <c r="M647" s="168"/>
      <c r="N647" s="169"/>
      <c r="O647" s="169"/>
      <c r="P647" s="170">
        <f>SUM(P648:P682)</f>
        <v>0</v>
      </c>
      <c r="Q647" s="169"/>
      <c r="R647" s="170">
        <f>SUM(R648:R682)</f>
        <v>0.22406239999999999</v>
      </c>
      <c r="S647" s="169"/>
      <c r="T647" s="171">
        <f>SUM(T648:T682)</f>
        <v>0.74856</v>
      </c>
      <c r="AR647" s="172" t="s">
        <v>89</v>
      </c>
      <c r="AT647" s="173" t="s">
        <v>78</v>
      </c>
      <c r="AU647" s="173" t="s">
        <v>87</v>
      </c>
      <c r="AY647" s="172" t="s">
        <v>235</v>
      </c>
      <c r="BK647" s="174">
        <f>SUM(BK648:BK682)</f>
        <v>0</v>
      </c>
    </row>
    <row r="648" spans="1:65" s="2" customFormat="1" ht="44.25" customHeight="1">
      <c r="A648" s="36"/>
      <c r="B648" s="37"/>
      <c r="C648" s="177" t="s">
        <v>1012</v>
      </c>
      <c r="D648" s="177" t="s">
        <v>237</v>
      </c>
      <c r="E648" s="178" t="s">
        <v>1013</v>
      </c>
      <c r="F648" s="179" t="s">
        <v>1014</v>
      </c>
      <c r="G648" s="180" t="s">
        <v>106</v>
      </c>
      <c r="H648" s="181">
        <v>2.25</v>
      </c>
      <c r="I648" s="182"/>
      <c r="J648" s="183">
        <f>ROUND(I648*H648,2)</f>
        <v>0</v>
      </c>
      <c r="K648" s="179" t="s">
        <v>42</v>
      </c>
      <c r="L648" s="41"/>
      <c r="M648" s="184" t="s">
        <v>42</v>
      </c>
      <c r="N648" s="185" t="s">
        <v>50</v>
      </c>
      <c r="O648" s="66"/>
      <c r="P648" s="186">
        <f>O648*H648</f>
        <v>0</v>
      </c>
      <c r="Q648" s="186">
        <v>3.6389999999999999E-2</v>
      </c>
      <c r="R648" s="186">
        <f>Q648*H648</f>
        <v>8.1877499999999992E-2</v>
      </c>
      <c r="S648" s="186">
        <v>0</v>
      </c>
      <c r="T648" s="187">
        <f>S648*H648</f>
        <v>0</v>
      </c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R648" s="188" t="s">
        <v>344</v>
      </c>
      <c r="AT648" s="188" t="s">
        <v>237</v>
      </c>
      <c r="AU648" s="188" t="s">
        <v>89</v>
      </c>
      <c r="AY648" s="19" t="s">
        <v>235</v>
      </c>
      <c r="BE648" s="189">
        <f>IF(N648="základní",J648,0)</f>
        <v>0</v>
      </c>
      <c r="BF648" s="189">
        <f>IF(N648="snížená",J648,0)</f>
        <v>0</v>
      </c>
      <c r="BG648" s="189">
        <f>IF(N648="zákl. přenesená",J648,0)</f>
        <v>0</v>
      </c>
      <c r="BH648" s="189">
        <f>IF(N648="sníž. přenesená",J648,0)</f>
        <v>0</v>
      </c>
      <c r="BI648" s="189">
        <f>IF(N648="nulová",J648,0)</f>
        <v>0</v>
      </c>
      <c r="BJ648" s="19" t="s">
        <v>87</v>
      </c>
      <c r="BK648" s="189">
        <f>ROUND(I648*H648,2)</f>
        <v>0</v>
      </c>
      <c r="BL648" s="19" t="s">
        <v>344</v>
      </c>
      <c r="BM648" s="188" t="s">
        <v>1015</v>
      </c>
    </row>
    <row r="649" spans="1:65" s="13" customFormat="1" ht="11.25">
      <c r="B649" s="195"/>
      <c r="C649" s="196"/>
      <c r="D649" s="197" t="s">
        <v>245</v>
      </c>
      <c r="E649" s="198" t="s">
        <v>42</v>
      </c>
      <c r="F649" s="199" t="s">
        <v>1016</v>
      </c>
      <c r="G649" s="196"/>
      <c r="H649" s="200">
        <v>2.25</v>
      </c>
      <c r="I649" s="201"/>
      <c r="J649" s="196"/>
      <c r="K649" s="196"/>
      <c r="L649" s="202"/>
      <c r="M649" s="203"/>
      <c r="N649" s="204"/>
      <c r="O649" s="204"/>
      <c r="P649" s="204"/>
      <c r="Q649" s="204"/>
      <c r="R649" s="204"/>
      <c r="S649" s="204"/>
      <c r="T649" s="205"/>
      <c r="AT649" s="206" t="s">
        <v>245</v>
      </c>
      <c r="AU649" s="206" t="s">
        <v>89</v>
      </c>
      <c r="AV649" s="13" t="s">
        <v>89</v>
      </c>
      <c r="AW649" s="13" t="s">
        <v>38</v>
      </c>
      <c r="AX649" s="13" t="s">
        <v>87</v>
      </c>
      <c r="AY649" s="206" t="s">
        <v>235</v>
      </c>
    </row>
    <row r="650" spans="1:65" s="2" customFormat="1" ht="44.25" customHeight="1">
      <c r="A650" s="36"/>
      <c r="B650" s="37"/>
      <c r="C650" s="177" t="s">
        <v>1017</v>
      </c>
      <c r="D650" s="177" t="s">
        <v>237</v>
      </c>
      <c r="E650" s="178" t="s">
        <v>1018</v>
      </c>
      <c r="F650" s="179" t="s">
        <v>1019</v>
      </c>
      <c r="G650" s="180" t="s">
        <v>106</v>
      </c>
      <c r="H650" s="181">
        <v>3.11</v>
      </c>
      <c r="I650" s="182"/>
      <c r="J650" s="183">
        <f>ROUND(I650*H650,2)</f>
        <v>0</v>
      </c>
      <c r="K650" s="179" t="s">
        <v>240</v>
      </c>
      <c r="L650" s="41"/>
      <c r="M650" s="184" t="s">
        <v>42</v>
      </c>
      <c r="N650" s="185" t="s">
        <v>50</v>
      </c>
      <c r="O650" s="66"/>
      <c r="P650" s="186">
        <f>O650*H650</f>
        <v>0</v>
      </c>
      <c r="Q650" s="186">
        <v>1E-4</v>
      </c>
      <c r="R650" s="186">
        <f>Q650*H650</f>
        <v>3.1100000000000002E-4</v>
      </c>
      <c r="S650" s="186">
        <v>0</v>
      </c>
      <c r="T650" s="187">
        <f>S650*H650</f>
        <v>0</v>
      </c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R650" s="188" t="s">
        <v>344</v>
      </c>
      <c r="AT650" s="188" t="s">
        <v>237</v>
      </c>
      <c r="AU650" s="188" t="s">
        <v>89</v>
      </c>
      <c r="AY650" s="19" t="s">
        <v>235</v>
      </c>
      <c r="BE650" s="189">
        <f>IF(N650="základní",J650,0)</f>
        <v>0</v>
      </c>
      <c r="BF650" s="189">
        <f>IF(N650="snížená",J650,0)</f>
        <v>0</v>
      </c>
      <c r="BG650" s="189">
        <f>IF(N650="zákl. přenesená",J650,0)</f>
        <v>0</v>
      </c>
      <c r="BH650" s="189">
        <f>IF(N650="sníž. přenesená",J650,0)</f>
        <v>0</v>
      </c>
      <c r="BI650" s="189">
        <f>IF(N650="nulová",J650,0)</f>
        <v>0</v>
      </c>
      <c r="BJ650" s="19" t="s">
        <v>87</v>
      </c>
      <c r="BK650" s="189">
        <f>ROUND(I650*H650,2)</f>
        <v>0</v>
      </c>
      <c r="BL650" s="19" t="s">
        <v>344</v>
      </c>
      <c r="BM650" s="188" t="s">
        <v>1020</v>
      </c>
    </row>
    <row r="651" spans="1:65" s="2" customFormat="1" ht="11.25">
      <c r="A651" s="36"/>
      <c r="B651" s="37"/>
      <c r="C651" s="38"/>
      <c r="D651" s="190" t="s">
        <v>243</v>
      </c>
      <c r="E651" s="38"/>
      <c r="F651" s="191" t="s">
        <v>1021</v>
      </c>
      <c r="G651" s="38"/>
      <c r="H651" s="38"/>
      <c r="I651" s="192"/>
      <c r="J651" s="38"/>
      <c r="K651" s="38"/>
      <c r="L651" s="41"/>
      <c r="M651" s="193"/>
      <c r="N651" s="194"/>
      <c r="O651" s="66"/>
      <c r="P651" s="66"/>
      <c r="Q651" s="66"/>
      <c r="R651" s="66"/>
      <c r="S651" s="66"/>
      <c r="T651" s="67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T651" s="19" t="s">
        <v>243</v>
      </c>
      <c r="AU651" s="19" t="s">
        <v>89</v>
      </c>
    </row>
    <row r="652" spans="1:65" s="13" customFormat="1" ht="11.25">
      <c r="B652" s="195"/>
      <c r="C652" s="196"/>
      <c r="D652" s="197" t="s">
        <v>245</v>
      </c>
      <c r="E652" s="198" t="s">
        <v>42</v>
      </c>
      <c r="F652" s="199" t="s">
        <v>1022</v>
      </c>
      <c r="G652" s="196"/>
      <c r="H652" s="200">
        <v>3.11</v>
      </c>
      <c r="I652" s="201"/>
      <c r="J652" s="196"/>
      <c r="K652" s="196"/>
      <c r="L652" s="202"/>
      <c r="M652" s="203"/>
      <c r="N652" s="204"/>
      <c r="O652" s="204"/>
      <c r="P652" s="204"/>
      <c r="Q652" s="204"/>
      <c r="R652" s="204"/>
      <c r="S652" s="204"/>
      <c r="T652" s="205"/>
      <c r="AT652" s="206" t="s">
        <v>245</v>
      </c>
      <c r="AU652" s="206" t="s">
        <v>89</v>
      </c>
      <c r="AV652" s="13" t="s">
        <v>89</v>
      </c>
      <c r="AW652" s="13" t="s">
        <v>38</v>
      </c>
      <c r="AX652" s="13" t="s">
        <v>87</v>
      </c>
      <c r="AY652" s="206" t="s">
        <v>235</v>
      </c>
    </row>
    <row r="653" spans="1:65" s="2" customFormat="1" ht="49.15" customHeight="1">
      <c r="A653" s="36"/>
      <c r="B653" s="37"/>
      <c r="C653" s="177" t="s">
        <v>1023</v>
      </c>
      <c r="D653" s="177" t="s">
        <v>237</v>
      </c>
      <c r="E653" s="178" t="s">
        <v>1024</v>
      </c>
      <c r="F653" s="179" t="s">
        <v>1025</v>
      </c>
      <c r="G653" s="180" t="s">
        <v>106</v>
      </c>
      <c r="H653" s="181">
        <v>8.6430000000000007</v>
      </c>
      <c r="I653" s="182"/>
      <c r="J653" s="183">
        <f>ROUND(I653*H653,2)</f>
        <v>0</v>
      </c>
      <c r="K653" s="179" t="s">
        <v>240</v>
      </c>
      <c r="L653" s="41"/>
      <c r="M653" s="184" t="s">
        <v>42</v>
      </c>
      <c r="N653" s="185" t="s">
        <v>50</v>
      </c>
      <c r="O653" s="66"/>
      <c r="P653" s="186">
        <f>O653*H653</f>
        <v>0</v>
      </c>
      <c r="Q653" s="186">
        <v>1.2200000000000001E-2</v>
      </c>
      <c r="R653" s="186">
        <f>Q653*H653</f>
        <v>0.10544460000000001</v>
      </c>
      <c r="S653" s="186">
        <v>0</v>
      </c>
      <c r="T653" s="187">
        <f>S653*H653</f>
        <v>0</v>
      </c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R653" s="188" t="s">
        <v>344</v>
      </c>
      <c r="AT653" s="188" t="s">
        <v>237</v>
      </c>
      <c r="AU653" s="188" t="s">
        <v>89</v>
      </c>
      <c r="AY653" s="19" t="s">
        <v>235</v>
      </c>
      <c r="BE653" s="189">
        <f>IF(N653="základní",J653,0)</f>
        <v>0</v>
      </c>
      <c r="BF653" s="189">
        <f>IF(N653="snížená",J653,0)</f>
        <v>0</v>
      </c>
      <c r="BG653" s="189">
        <f>IF(N653="zákl. přenesená",J653,0)</f>
        <v>0</v>
      </c>
      <c r="BH653" s="189">
        <f>IF(N653="sníž. přenesená",J653,0)</f>
        <v>0</v>
      </c>
      <c r="BI653" s="189">
        <f>IF(N653="nulová",J653,0)</f>
        <v>0</v>
      </c>
      <c r="BJ653" s="19" t="s">
        <v>87</v>
      </c>
      <c r="BK653" s="189">
        <f>ROUND(I653*H653,2)</f>
        <v>0</v>
      </c>
      <c r="BL653" s="19" t="s">
        <v>344</v>
      </c>
      <c r="BM653" s="188" t="s">
        <v>1026</v>
      </c>
    </row>
    <row r="654" spans="1:65" s="2" customFormat="1" ht="11.25">
      <c r="A654" s="36"/>
      <c r="B654" s="37"/>
      <c r="C654" s="38"/>
      <c r="D654" s="190" t="s">
        <v>243</v>
      </c>
      <c r="E654" s="38"/>
      <c r="F654" s="191" t="s">
        <v>1027</v>
      </c>
      <c r="G654" s="38"/>
      <c r="H654" s="38"/>
      <c r="I654" s="192"/>
      <c r="J654" s="38"/>
      <c r="K654" s="38"/>
      <c r="L654" s="41"/>
      <c r="M654" s="193"/>
      <c r="N654" s="194"/>
      <c r="O654" s="66"/>
      <c r="P654" s="66"/>
      <c r="Q654" s="66"/>
      <c r="R654" s="66"/>
      <c r="S654" s="66"/>
      <c r="T654" s="67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T654" s="19" t="s">
        <v>243</v>
      </c>
      <c r="AU654" s="19" t="s">
        <v>89</v>
      </c>
    </row>
    <row r="655" spans="1:65" s="16" customFormat="1" ht="11.25">
      <c r="B655" s="229"/>
      <c r="C655" s="230"/>
      <c r="D655" s="197" t="s">
        <v>245</v>
      </c>
      <c r="E655" s="231" t="s">
        <v>42</v>
      </c>
      <c r="F655" s="232" t="s">
        <v>413</v>
      </c>
      <c r="G655" s="230"/>
      <c r="H655" s="231" t="s">
        <v>42</v>
      </c>
      <c r="I655" s="233"/>
      <c r="J655" s="230"/>
      <c r="K655" s="230"/>
      <c r="L655" s="234"/>
      <c r="M655" s="235"/>
      <c r="N655" s="236"/>
      <c r="O655" s="236"/>
      <c r="P655" s="236"/>
      <c r="Q655" s="236"/>
      <c r="R655" s="236"/>
      <c r="S655" s="236"/>
      <c r="T655" s="237"/>
      <c r="AT655" s="238" t="s">
        <v>245</v>
      </c>
      <c r="AU655" s="238" t="s">
        <v>89</v>
      </c>
      <c r="AV655" s="16" t="s">
        <v>87</v>
      </c>
      <c r="AW655" s="16" t="s">
        <v>38</v>
      </c>
      <c r="AX655" s="16" t="s">
        <v>79</v>
      </c>
      <c r="AY655" s="238" t="s">
        <v>235</v>
      </c>
    </row>
    <row r="656" spans="1:65" s="13" customFormat="1" ht="11.25">
      <c r="B656" s="195"/>
      <c r="C656" s="196"/>
      <c r="D656" s="197" t="s">
        <v>245</v>
      </c>
      <c r="E656" s="198" t="s">
        <v>42</v>
      </c>
      <c r="F656" s="199" t="s">
        <v>414</v>
      </c>
      <c r="G656" s="196"/>
      <c r="H656" s="200">
        <v>3.24</v>
      </c>
      <c r="I656" s="201"/>
      <c r="J656" s="196"/>
      <c r="K656" s="196"/>
      <c r="L656" s="202"/>
      <c r="M656" s="203"/>
      <c r="N656" s="204"/>
      <c r="O656" s="204"/>
      <c r="P656" s="204"/>
      <c r="Q656" s="204"/>
      <c r="R656" s="204"/>
      <c r="S656" s="204"/>
      <c r="T656" s="205"/>
      <c r="AT656" s="206" t="s">
        <v>245</v>
      </c>
      <c r="AU656" s="206" t="s">
        <v>89</v>
      </c>
      <c r="AV656" s="13" t="s">
        <v>89</v>
      </c>
      <c r="AW656" s="13" t="s">
        <v>38</v>
      </c>
      <c r="AX656" s="13" t="s">
        <v>79</v>
      </c>
      <c r="AY656" s="206" t="s">
        <v>235</v>
      </c>
    </row>
    <row r="657" spans="1:65" s="16" customFormat="1" ht="11.25">
      <c r="B657" s="229"/>
      <c r="C657" s="230"/>
      <c r="D657" s="197" t="s">
        <v>245</v>
      </c>
      <c r="E657" s="231" t="s">
        <v>42</v>
      </c>
      <c r="F657" s="232" t="s">
        <v>415</v>
      </c>
      <c r="G657" s="230"/>
      <c r="H657" s="231" t="s">
        <v>42</v>
      </c>
      <c r="I657" s="233"/>
      <c r="J657" s="230"/>
      <c r="K657" s="230"/>
      <c r="L657" s="234"/>
      <c r="M657" s="235"/>
      <c r="N657" s="236"/>
      <c r="O657" s="236"/>
      <c r="P657" s="236"/>
      <c r="Q657" s="236"/>
      <c r="R657" s="236"/>
      <c r="S657" s="236"/>
      <c r="T657" s="237"/>
      <c r="AT657" s="238" t="s">
        <v>245</v>
      </c>
      <c r="AU657" s="238" t="s">
        <v>89</v>
      </c>
      <c r="AV657" s="16" t="s">
        <v>87</v>
      </c>
      <c r="AW657" s="16" t="s">
        <v>38</v>
      </c>
      <c r="AX657" s="16" t="s">
        <v>79</v>
      </c>
      <c r="AY657" s="238" t="s">
        <v>235</v>
      </c>
    </row>
    <row r="658" spans="1:65" s="13" customFormat="1" ht="11.25">
      <c r="B658" s="195"/>
      <c r="C658" s="196"/>
      <c r="D658" s="197" t="s">
        <v>245</v>
      </c>
      <c r="E658" s="198" t="s">
        <v>42</v>
      </c>
      <c r="F658" s="199" t="s">
        <v>416</v>
      </c>
      <c r="G658" s="196"/>
      <c r="H658" s="200">
        <v>2.4039999999999999</v>
      </c>
      <c r="I658" s="201"/>
      <c r="J658" s="196"/>
      <c r="K658" s="196"/>
      <c r="L658" s="202"/>
      <c r="M658" s="203"/>
      <c r="N658" s="204"/>
      <c r="O658" s="204"/>
      <c r="P658" s="204"/>
      <c r="Q658" s="204"/>
      <c r="R658" s="204"/>
      <c r="S658" s="204"/>
      <c r="T658" s="205"/>
      <c r="AT658" s="206" t="s">
        <v>245</v>
      </c>
      <c r="AU658" s="206" t="s">
        <v>89</v>
      </c>
      <c r="AV658" s="13" t="s">
        <v>89</v>
      </c>
      <c r="AW658" s="13" t="s">
        <v>38</v>
      </c>
      <c r="AX658" s="13" t="s">
        <v>79</v>
      </c>
      <c r="AY658" s="206" t="s">
        <v>235</v>
      </c>
    </row>
    <row r="659" spans="1:65" s="16" customFormat="1" ht="11.25">
      <c r="B659" s="229"/>
      <c r="C659" s="230"/>
      <c r="D659" s="197" t="s">
        <v>245</v>
      </c>
      <c r="E659" s="231" t="s">
        <v>42</v>
      </c>
      <c r="F659" s="232" t="s">
        <v>417</v>
      </c>
      <c r="G659" s="230"/>
      <c r="H659" s="231" t="s">
        <v>42</v>
      </c>
      <c r="I659" s="233"/>
      <c r="J659" s="230"/>
      <c r="K659" s="230"/>
      <c r="L659" s="234"/>
      <c r="M659" s="235"/>
      <c r="N659" s="236"/>
      <c r="O659" s="236"/>
      <c r="P659" s="236"/>
      <c r="Q659" s="236"/>
      <c r="R659" s="236"/>
      <c r="S659" s="236"/>
      <c r="T659" s="237"/>
      <c r="AT659" s="238" t="s">
        <v>245</v>
      </c>
      <c r="AU659" s="238" t="s">
        <v>89</v>
      </c>
      <c r="AV659" s="16" t="s">
        <v>87</v>
      </c>
      <c r="AW659" s="16" t="s">
        <v>38</v>
      </c>
      <c r="AX659" s="16" t="s">
        <v>79</v>
      </c>
      <c r="AY659" s="238" t="s">
        <v>235</v>
      </c>
    </row>
    <row r="660" spans="1:65" s="13" customFormat="1" ht="11.25">
      <c r="B660" s="195"/>
      <c r="C660" s="196"/>
      <c r="D660" s="197" t="s">
        <v>245</v>
      </c>
      <c r="E660" s="198" t="s">
        <v>42</v>
      </c>
      <c r="F660" s="199" t="s">
        <v>418</v>
      </c>
      <c r="G660" s="196"/>
      <c r="H660" s="200">
        <v>2.9990000000000001</v>
      </c>
      <c r="I660" s="201"/>
      <c r="J660" s="196"/>
      <c r="K660" s="196"/>
      <c r="L660" s="202"/>
      <c r="M660" s="203"/>
      <c r="N660" s="204"/>
      <c r="O660" s="204"/>
      <c r="P660" s="204"/>
      <c r="Q660" s="204"/>
      <c r="R660" s="204"/>
      <c r="S660" s="204"/>
      <c r="T660" s="205"/>
      <c r="AT660" s="206" t="s">
        <v>245</v>
      </c>
      <c r="AU660" s="206" t="s">
        <v>89</v>
      </c>
      <c r="AV660" s="13" t="s">
        <v>89</v>
      </c>
      <c r="AW660" s="13" t="s">
        <v>38</v>
      </c>
      <c r="AX660" s="13" t="s">
        <v>79</v>
      </c>
      <c r="AY660" s="206" t="s">
        <v>235</v>
      </c>
    </row>
    <row r="661" spans="1:65" s="14" customFormat="1" ht="11.25">
      <c r="B661" s="207"/>
      <c r="C661" s="208"/>
      <c r="D661" s="197" t="s">
        <v>245</v>
      </c>
      <c r="E661" s="209" t="s">
        <v>186</v>
      </c>
      <c r="F661" s="210" t="s">
        <v>250</v>
      </c>
      <c r="G661" s="208"/>
      <c r="H661" s="211">
        <v>8.6430000000000007</v>
      </c>
      <c r="I661" s="212"/>
      <c r="J661" s="208"/>
      <c r="K661" s="208"/>
      <c r="L661" s="213"/>
      <c r="M661" s="214"/>
      <c r="N661" s="215"/>
      <c r="O661" s="215"/>
      <c r="P661" s="215"/>
      <c r="Q661" s="215"/>
      <c r="R661" s="215"/>
      <c r="S661" s="215"/>
      <c r="T661" s="216"/>
      <c r="AT661" s="217" t="s">
        <v>245</v>
      </c>
      <c r="AU661" s="217" t="s">
        <v>89</v>
      </c>
      <c r="AV661" s="14" t="s">
        <v>251</v>
      </c>
      <c r="AW661" s="14" t="s">
        <v>38</v>
      </c>
      <c r="AX661" s="14" t="s">
        <v>79</v>
      </c>
      <c r="AY661" s="217" t="s">
        <v>235</v>
      </c>
    </row>
    <row r="662" spans="1:65" s="15" customFormat="1" ht="11.25">
      <c r="B662" s="218"/>
      <c r="C662" s="219"/>
      <c r="D662" s="197" t="s">
        <v>245</v>
      </c>
      <c r="E662" s="220" t="s">
        <v>42</v>
      </c>
      <c r="F662" s="221" t="s">
        <v>252</v>
      </c>
      <c r="G662" s="219"/>
      <c r="H662" s="222">
        <v>8.6430000000000007</v>
      </c>
      <c r="I662" s="223"/>
      <c r="J662" s="219"/>
      <c r="K662" s="219"/>
      <c r="L662" s="224"/>
      <c r="M662" s="225"/>
      <c r="N662" s="226"/>
      <c r="O662" s="226"/>
      <c r="P662" s="226"/>
      <c r="Q662" s="226"/>
      <c r="R662" s="226"/>
      <c r="S662" s="226"/>
      <c r="T662" s="227"/>
      <c r="AT662" s="228" t="s">
        <v>245</v>
      </c>
      <c r="AU662" s="228" t="s">
        <v>89</v>
      </c>
      <c r="AV662" s="15" t="s">
        <v>241</v>
      </c>
      <c r="AW662" s="15" t="s">
        <v>38</v>
      </c>
      <c r="AX662" s="15" t="s">
        <v>87</v>
      </c>
      <c r="AY662" s="228" t="s">
        <v>235</v>
      </c>
    </row>
    <row r="663" spans="1:65" s="2" customFormat="1" ht="37.9" customHeight="1">
      <c r="A663" s="36"/>
      <c r="B663" s="37"/>
      <c r="C663" s="177" t="s">
        <v>1028</v>
      </c>
      <c r="D663" s="177" t="s">
        <v>237</v>
      </c>
      <c r="E663" s="178" t="s">
        <v>1029</v>
      </c>
      <c r="F663" s="179" t="s">
        <v>1030</v>
      </c>
      <c r="G663" s="180" t="s">
        <v>106</v>
      </c>
      <c r="H663" s="181">
        <v>8.6430000000000007</v>
      </c>
      <c r="I663" s="182"/>
      <c r="J663" s="183">
        <f>ROUND(I663*H663,2)</f>
        <v>0</v>
      </c>
      <c r="K663" s="179" t="s">
        <v>240</v>
      </c>
      <c r="L663" s="41"/>
      <c r="M663" s="184" t="s">
        <v>42</v>
      </c>
      <c r="N663" s="185" t="s">
        <v>50</v>
      </c>
      <c r="O663" s="66"/>
      <c r="P663" s="186">
        <f>O663*H663</f>
        <v>0</v>
      </c>
      <c r="Q663" s="186">
        <v>1E-4</v>
      </c>
      <c r="R663" s="186">
        <f>Q663*H663</f>
        <v>8.6430000000000014E-4</v>
      </c>
      <c r="S663" s="186">
        <v>0</v>
      </c>
      <c r="T663" s="187">
        <f>S663*H663</f>
        <v>0</v>
      </c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R663" s="188" t="s">
        <v>344</v>
      </c>
      <c r="AT663" s="188" t="s">
        <v>237</v>
      </c>
      <c r="AU663" s="188" t="s">
        <v>89</v>
      </c>
      <c r="AY663" s="19" t="s">
        <v>235</v>
      </c>
      <c r="BE663" s="189">
        <f>IF(N663="základní",J663,0)</f>
        <v>0</v>
      </c>
      <c r="BF663" s="189">
        <f>IF(N663="snížená",J663,0)</f>
        <v>0</v>
      </c>
      <c r="BG663" s="189">
        <f>IF(N663="zákl. přenesená",J663,0)</f>
        <v>0</v>
      </c>
      <c r="BH663" s="189">
        <f>IF(N663="sníž. přenesená",J663,0)</f>
        <v>0</v>
      </c>
      <c r="BI663" s="189">
        <f>IF(N663="nulová",J663,0)</f>
        <v>0</v>
      </c>
      <c r="BJ663" s="19" t="s">
        <v>87</v>
      </c>
      <c r="BK663" s="189">
        <f>ROUND(I663*H663,2)</f>
        <v>0</v>
      </c>
      <c r="BL663" s="19" t="s">
        <v>344</v>
      </c>
      <c r="BM663" s="188" t="s">
        <v>1031</v>
      </c>
    </row>
    <row r="664" spans="1:65" s="2" customFormat="1" ht="11.25">
      <c r="A664" s="36"/>
      <c r="B664" s="37"/>
      <c r="C664" s="38"/>
      <c r="D664" s="190" t="s">
        <v>243</v>
      </c>
      <c r="E664" s="38"/>
      <c r="F664" s="191" t="s">
        <v>1032</v>
      </c>
      <c r="G664" s="38"/>
      <c r="H664" s="38"/>
      <c r="I664" s="192"/>
      <c r="J664" s="38"/>
      <c r="K664" s="38"/>
      <c r="L664" s="41"/>
      <c r="M664" s="193"/>
      <c r="N664" s="194"/>
      <c r="O664" s="66"/>
      <c r="P664" s="66"/>
      <c r="Q664" s="66"/>
      <c r="R664" s="66"/>
      <c r="S664" s="66"/>
      <c r="T664" s="67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T664" s="19" t="s">
        <v>243</v>
      </c>
      <c r="AU664" s="19" t="s">
        <v>89</v>
      </c>
    </row>
    <row r="665" spans="1:65" s="13" customFormat="1" ht="11.25">
      <c r="B665" s="195"/>
      <c r="C665" s="196"/>
      <c r="D665" s="197" t="s">
        <v>245</v>
      </c>
      <c r="E665" s="198" t="s">
        <v>42</v>
      </c>
      <c r="F665" s="199" t="s">
        <v>186</v>
      </c>
      <c r="G665" s="196"/>
      <c r="H665" s="200">
        <v>8.6430000000000007</v>
      </c>
      <c r="I665" s="201"/>
      <c r="J665" s="196"/>
      <c r="K665" s="196"/>
      <c r="L665" s="202"/>
      <c r="M665" s="203"/>
      <c r="N665" s="204"/>
      <c r="O665" s="204"/>
      <c r="P665" s="204"/>
      <c r="Q665" s="204"/>
      <c r="R665" s="204"/>
      <c r="S665" s="204"/>
      <c r="T665" s="205"/>
      <c r="AT665" s="206" t="s">
        <v>245</v>
      </c>
      <c r="AU665" s="206" t="s">
        <v>89</v>
      </c>
      <c r="AV665" s="13" t="s">
        <v>89</v>
      </c>
      <c r="AW665" s="13" t="s">
        <v>38</v>
      </c>
      <c r="AX665" s="13" t="s">
        <v>87</v>
      </c>
      <c r="AY665" s="206" t="s">
        <v>235</v>
      </c>
    </row>
    <row r="666" spans="1:65" s="2" customFormat="1" ht="24.2" customHeight="1">
      <c r="A666" s="36"/>
      <c r="B666" s="37"/>
      <c r="C666" s="177" t="s">
        <v>1033</v>
      </c>
      <c r="D666" s="177" t="s">
        <v>237</v>
      </c>
      <c r="E666" s="178" t="s">
        <v>1034</v>
      </c>
      <c r="F666" s="179" t="s">
        <v>1035</v>
      </c>
      <c r="G666" s="180" t="s">
        <v>102</v>
      </c>
      <c r="H666" s="181">
        <v>4.3</v>
      </c>
      <c r="I666" s="182"/>
      <c r="J666" s="183">
        <f>ROUND(I666*H666,2)</f>
        <v>0</v>
      </c>
      <c r="K666" s="179" t="s">
        <v>42</v>
      </c>
      <c r="L666" s="41"/>
      <c r="M666" s="184" t="s">
        <v>42</v>
      </c>
      <c r="N666" s="185" t="s">
        <v>50</v>
      </c>
      <c r="O666" s="66"/>
      <c r="P666" s="186">
        <f>O666*H666</f>
        <v>0</v>
      </c>
      <c r="Q666" s="186">
        <v>5.1500000000000001E-3</v>
      </c>
      <c r="R666" s="186">
        <f>Q666*H666</f>
        <v>2.2144999999999998E-2</v>
      </c>
      <c r="S666" s="186">
        <v>0</v>
      </c>
      <c r="T666" s="187">
        <f>S666*H666</f>
        <v>0</v>
      </c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R666" s="188" t="s">
        <v>344</v>
      </c>
      <c r="AT666" s="188" t="s">
        <v>237</v>
      </c>
      <c r="AU666" s="188" t="s">
        <v>89</v>
      </c>
      <c r="AY666" s="19" t="s">
        <v>235</v>
      </c>
      <c r="BE666" s="189">
        <f>IF(N666="základní",J666,0)</f>
        <v>0</v>
      </c>
      <c r="BF666" s="189">
        <f>IF(N666="snížená",J666,0)</f>
        <v>0</v>
      </c>
      <c r="BG666" s="189">
        <f>IF(N666="zákl. přenesená",J666,0)</f>
        <v>0</v>
      </c>
      <c r="BH666" s="189">
        <f>IF(N666="sníž. přenesená",J666,0)</f>
        <v>0</v>
      </c>
      <c r="BI666" s="189">
        <f>IF(N666="nulová",J666,0)</f>
        <v>0</v>
      </c>
      <c r="BJ666" s="19" t="s">
        <v>87</v>
      </c>
      <c r="BK666" s="189">
        <f>ROUND(I666*H666,2)</f>
        <v>0</v>
      </c>
      <c r="BL666" s="19" t="s">
        <v>344</v>
      </c>
      <c r="BM666" s="188" t="s">
        <v>1036</v>
      </c>
    </row>
    <row r="667" spans="1:65" s="13" customFormat="1" ht="11.25">
      <c r="B667" s="195"/>
      <c r="C667" s="196"/>
      <c r="D667" s="197" t="s">
        <v>245</v>
      </c>
      <c r="E667" s="198" t="s">
        <v>42</v>
      </c>
      <c r="F667" s="199" t="s">
        <v>1037</v>
      </c>
      <c r="G667" s="196"/>
      <c r="H667" s="200">
        <v>4.3</v>
      </c>
      <c r="I667" s="201"/>
      <c r="J667" s="196"/>
      <c r="K667" s="196"/>
      <c r="L667" s="202"/>
      <c r="M667" s="203"/>
      <c r="N667" s="204"/>
      <c r="O667" s="204"/>
      <c r="P667" s="204"/>
      <c r="Q667" s="204"/>
      <c r="R667" s="204"/>
      <c r="S667" s="204"/>
      <c r="T667" s="205"/>
      <c r="AT667" s="206" t="s">
        <v>245</v>
      </c>
      <c r="AU667" s="206" t="s">
        <v>89</v>
      </c>
      <c r="AV667" s="13" t="s">
        <v>89</v>
      </c>
      <c r="AW667" s="13" t="s">
        <v>38</v>
      </c>
      <c r="AX667" s="13" t="s">
        <v>87</v>
      </c>
      <c r="AY667" s="206" t="s">
        <v>235</v>
      </c>
    </row>
    <row r="668" spans="1:65" s="2" customFormat="1" ht="33" customHeight="1">
      <c r="A668" s="36"/>
      <c r="B668" s="37"/>
      <c r="C668" s="177" t="s">
        <v>1038</v>
      </c>
      <c r="D668" s="177" t="s">
        <v>237</v>
      </c>
      <c r="E668" s="178" t="s">
        <v>1039</v>
      </c>
      <c r="F668" s="179" t="s">
        <v>1040</v>
      </c>
      <c r="G668" s="180" t="s">
        <v>319</v>
      </c>
      <c r="H668" s="181">
        <v>2</v>
      </c>
      <c r="I668" s="182"/>
      <c r="J668" s="183">
        <f>ROUND(I668*H668,2)</f>
        <v>0</v>
      </c>
      <c r="K668" s="179" t="s">
        <v>240</v>
      </c>
      <c r="L668" s="41"/>
      <c r="M668" s="184" t="s">
        <v>42</v>
      </c>
      <c r="N668" s="185" t="s">
        <v>50</v>
      </c>
      <c r="O668" s="66"/>
      <c r="P668" s="186">
        <f>O668*H668</f>
        <v>0</v>
      </c>
      <c r="Q668" s="186">
        <v>1.0000000000000001E-5</v>
      </c>
      <c r="R668" s="186">
        <f>Q668*H668</f>
        <v>2.0000000000000002E-5</v>
      </c>
      <c r="S668" s="186">
        <v>0</v>
      </c>
      <c r="T668" s="187">
        <f>S668*H668</f>
        <v>0</v>
      </c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R668" s="188" t="s">
        <v>344</v>
      </c>
      <c r="AT668" s="188" t="s">
        <v>237</v>
      </c>
      <c r="AU668" s="188" t="s">
        <v>89</v>
      </c>
      <c r="AY668" s="19" t="s">
        <v>235</v>
      </c>
      <c r="BE668" s="189">
        <f>IF(N668="základní",J668,0)</f>
        <v>0</v>
      </c>
      <c r="BF668" s="189">
        <f>IF(N668="snížená",J668,0)</f>
        <v>0</v>
      </c>
      <c r="BG668" s="189">
        <f>IF(N668="zákl. přenesená",J668,0)</f>
        <v>0</v>
      </c>
      <c r="BH668" s="189">
        <f>IF(N668="sníž. přenesená",J668,0)</f>
        <v>0</v>
      </c>
      <c r="BI668" s="189">
        <f>IF(N668="nulová",J668,0)</f>
        <v>0</v>
      </c>
      <c r="BJ668" s="19" t="s">
        <v>87</v>
      </c>
      <c r="BK668" s="189">
        <f>ROUND(I668*H668,2)</f>
        <v>0</v>
      </c>
      <c r="BL668" s="19" t="s">
        <v>344</v>
      </c>
      <c r="BM668" s="188" t="s">
        <v>1041</v>
      </c>
    </row>
    <row r="669" spans="1:65" s="2" customFormat="1" ht="11.25">
      <c r="A669" s="36"/>
      <c r="B669" s="37"/>
      <c r="C669" s="38"/>
      <c r="D669" s="190" t="s">
        <v>243</v>
      </c>
      <c r="E669" s="38"/>
      <c r="F669" s="191" t="s">
        <v>1042</v>
      </c>
      <c r="G669" s="38"/>
      <c r="H669" s="38"/>
      <c r="I669" s="192"/>
      <c r="J669" s="38"/>
      <c r="K669" s="38"/>
      <c r="L669" s="41"/>
      <c r="M669" s="193"/>
      <c r="N669" s="194"/>
      <c r="O669" s="66"/>
      <c r="P669" s="66"/>
      <c r="Q669" s="66"/>
      <c r="R669" s="66"/>
      <c r="S669" s="66"/>
      <c r="T669" s="67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T669" s="19" t="s">
        <v>243</v>
      </c>
      <c r="AU669" s="19" t="s">
        <v>89</v>
      </c>
    </row>
    <row r="670" spans="1:65" s="2" customFormat="1" ht="24.2" customHeight="1">
      <c r="A670" s="36"/>
      <c r="B670" s="37"/>
      <c r="C670" s="239" t="s">
        <v>1043</v>
      </c>
      <c r="D670" s="239" t="s">
        <v>326</v>
      </c>
      <c r="E670" s="240" t="s">
        <v>1044</v>
      </c>
      <c r="F670" s="241" t="s">
        <v>1045</v>
      </c>
      <c r="G670" s="242" t="s">
        <v>319</v>
      </c>
      <c r="H670" s="243">
        <v>2</v>
      </c>
      <c r="I670" s="244"/>
      <c r="J670" s="245">
        <f>ROUND(I670*H670,2)</f>
        <v>0</v>
      </c>
      <c r="K670" s="241" t="s">
        <v>240</v>
      </c>
      <c r="L670" s="246"/>
      <c r="M670" s="247" t="s">
        <v>42</v>
      </c>
      <c r="N670" s="248" t="s">
        <v>50</v>
      </c>
      <c r="O670" s="66"/>
      <c r="P670" s="186">
        <f>O670*H670</f>
        <v>0</v>
      </c>
      <c r="Q670" s="186">
        <v>6.7000000000000002E-3</v>
      </c>
      <c r="R670" s="186">
        <f>Q670*H670</f>
        <v>1.34E-2</v>
      </c>
      <c r="S670" s="186">
        <v>0</v>
      </c>
      <c r="T670" s="187">
        <f>S670*H670</f>
        <v>0</v>
      </c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R670" s="188" t="s">
        <v>444</v>
      </c>
      <c r="AT670" s="188" t="s">
        <v>326</v>
      </c>
      <c r="AU670" s="188" t="s">
        <v>89</v>
      </c>
      <c r="AY670" s="19" t="s">
        <v>235</v>
      </c>
      <c r="BE670" s="189">
        <f>IF(N670="základní",J670,0)</f>
        <v>0</v>
      </c>
      <c r="BF670" s="189">
        <f>IF(N670="snížená",J670,0)</f>
        <v>0</v>
      </c>
      <c r="BG670" s="189">
        <f>IF(N670="zákl. přenesená",J670,0)</f>
        <v>0</v>
      </c>
      <c r="BH670" s="189">
        <f>IF(N670="sníž. přenesená",J670,0)</f>
        <v>0</v>
      </c>
      <c r="BI670" s="189">
        <f>IF(N670="nulová",J670,0)</f>
        <v>0</v>
      </c>
      <c r="BJ670" s="19" t="s">
        <v>87</v>
      </c>
      <c r="BK670" s="189">
        <f>ROUND(I670*H670,2)</f>
        <v>0</v>
      </c>
      <c r="BL670" s="19" t="s">
        <v>344</v>
      </c>
      <c r="BM670" s="188" t="s">
        <v>1046</v>
      </c>
    </row>
    <row r="671" spans="1:65" s="2" customFormat="1" ht="24.2" customHeight="1">
      <c r="A671" s="36"/>
      <c r="B671" s="37"/>
      <c r="C671" s="177" t="s">
        <v>1047</v>
      </c>
      <c r="D671" s="177" t="s">
        <v>237</v>
      </c>
      <c r="E671" s="178" t="s">
        <v>1048</v>
      </c>
      <c r="F671" s="179" t="s">
        <v>1049</v>
      </c>
      <c r="G671" s="180" t="s">
        <v>106</v>
      </c>
      <c r="H671" s="181">
        <v>16.504000000000001</v>
      </c>
      <c r="I671" s="182"/>
      <c r="J671" s="183">
        <f>ROUND(I671*H671,2)</f>
        <v>0</v>
      </c>
      <c r="K671" s="179" t="s">
        <v>240</v>
      </c>
      <c r="L671" s="41"/>
      <c r="M671" s="184" t="s">
        <v>42</v>
      </c>
      <c r="N671" s="185" t="s">
        <v>50</v>
      </c>
      <c r="O671" s="66"/>
      <c r="P671" s="186">
        <f>O671*H671</f>
        <v>0</v>
      </c>
      <c r="Q671" s="186">
        <v>0</v>
      </c>
      <c r="R671" s="186">
        <f>Q671*H671</f>
        <v>0</v>
      </c>
      <c r="S671" s="186">
        <v>2.75E-2</v>
      </c>
      <c r="T671" s="187">
        <f>S671*H671</f>
        <v>0.45386000000000004</v>
      </c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R671" s="188" t="s">
        <v>344</v>
      </c>
      <c r="AT671" s="188" t="s">
        <v>237</v>
      </c>
      <c r="AU671" s="188" t="s">
        <v>89</v>
      </c>
      <c r="AY671" s="19" t="s">
        <v>235</v>
      </c>
      <c r="BE671" s="189">
        <f>IF(N671="základní",J671,0)</f>
        <v>0</v>
      </c>
      <c r="BF671" s="189">
        <f>IF(N671="snížená",J671,0)</f>
        <v>0</v>
      </c>
      <c r="BG671" s="189">
        <f>IF(N671="zákl. přenesená",J671,0)</f>
        <v>0</v>
      </c>
      <c r="BH671" s="189">
        <f>IF(N671="sníž. přenesená",J671,0)</f>
        <v>0</v>
      </c>
      <c r="BI671" s="189">
        <f>IF(N671="nulová",J671,0)</f>
        <v>0</v>
      </c>
      <c r="BJ671" s="19" t="s">
        <v>87</v>
      </c>
      <c r="BK671" s="189">
        <f>ROUND(I671*H671,2)</f>
        <v>0</v>
      </c>
      <c r="BL671" s="19" t="s">
        <v>344</v>
      </c>
      <c r="BM671" s="188" t="s">
        <v>1050</v>
      </c>
    </row>
    <row r="672" spans="1:65" s="2" customFormat="1" ht="11.25">
      <c r="A672" s="36"/>
      <c r="B672" s="37"/>
      <c r="C672" s="38"/>
      <c r="D672" s="190" t="s">
        <v>243</v>
      </c>
      <c r="E672" s="38"/>
      <c r="F672" s="191" t="s">
        <v>1051</v>
      </c>
      <c r="G672" s="38"/>
      <c r="H672" s="38"/>
      <c r="I672" s="192"/>
      <c r="J672" s="38"/>
      <c r="K672" s="38"/>
      <c r="L672" s="41"/>
      <c r="M672" s="193"/>
      <c r="N672" s="194"/>
      <c r="O672" s="66"/>
      <c r="P672" s="66"/>
      <c r="Q672" s="66"/>
      <c r="R672" s="66"/>
      <c r="S672" s="66"/>
      <c r="T672" s="67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T672" s="19" t="s">
        <v>243</v>
      </c>
      <c r="AU672" s="19" t="s">
        <v>89</v>
      </c>
    </row>
    <row r="673" spans="1:65" s="13" customFormat="1" ht="11.25">
      <c r="B673" s="195"/>
      <c r="C673" s="196"/>
      <c r="D673" s="197" t="s">
        <v>245</v>
      </c>
      <c r="E673" s="198" t="s">
        <v>42</v>
      </c>
      <c r="F673" s="199" t="s">
        <v>1052</v>
      </c>
      <c r="G673" s="196"/>
      <c r="H673" s="200">
        <v>15.077999999999999</v>
      </c>
      <c r="I673" s="201"/>
      <c r="J673" s="196"/>
      <c r="K673" s="196"/>
      <c r="L673" s="202"/>
      <c r="M673" s="203"/>
      <c r="N673" s="204"/>
      <c r="O673" s="204"/>
      <c r="P673" s="204"/>
      <c r="Q673" s="204"/>
      <c r="R673" s="204"/>
      <c r="S673" s="204"/>
      <c r="T673" s="205"/>
      <c r="AT673" s="206" t="s">
        <v>245</v>
      </c>
      <c r="AU673" s="206" t="s">
        <v>89</v>
      </c>
      <c r="AV673" s="13" t="s">
        <v>89</v>
      </c>
      <c r="AW673" s="13" t="s">
        <v>38</v>
      </c>
      <c r="AX673" s="13" t="s">
        <v>79</v>
      </c>
      <c r="AY673" s="206" t="s">
        <v>235</v>
      </c>
    </row>
    <row r="674" spans="1:65" s="13" customFormat="1" ht="11.25">
      <c r="B674" s="195"/>
      <c r="C674" s="196"/>
      <c r="D674" s="197" t="s">
        <v>245</v>
      </c>
      <c r="E674" s="198" t="s">
        <v>42</v>
      </c>
      <c r="F674" s="199" t="s">
        <v>1053</v>
      </c>
      <c r="G674" s="196"/>
      <c r="H674" s="200">
        <v>-5.125</v>
      </c>
      <c r="I674" s="201"/>
      <c r="J674" s="196"/>
      <c r="K674" s="196"/>
      <c r="L674" s="202"/>
      <c r="M674" s="203"/>
      <c r="N674" s="204"/>
      <c r="O674" s="204"/>
      <c r="P674" s="204"/>
      <c r="Q674" s="204"/>
      <c r="R674" s="204"/>
      <c r="S674" s="204"/>
      <c r="T674" s="205"/>
      <c r="AT674" s="206" t="s">
        <v>245</v>
      </c>
      <c r="AU674" s="206" t="s">
        <v>89</v>
      </c>
      <c r="AV674" s="13" t="s">
        <v>89</v>
      </c>
      <c r="AW674" s="13" t="s">
        <v>38</v>
      </c>
      <c r="AX674" s="13" t="s">
        <v>79</v>
      </c>
      <c r="AY674" s="206" t="s">
        <v>235</v>
      </c>
    </row>
    <row r="675" spans="1:65" s="13" customFormat="1" ht="11.25">
      <c r="B675" s="195"/>
      <c r="C675" s="196"/>
      <c r="D675" s="197" t="s">
        <v>245</v>
      </c>
      <c r="E675" s="198" t="s">
        <v>42</v>
      </c>
      <c r="F675" s="199" t="s">
        <v>1054</v>
      </c>
      <c r="G675" s="196"/>
      <c r="H675" s="200">
        <v>10.395</v>
      </c>
      <c r="I675" s="201"/>
      <c r="J675" s="196"/>
      <c r="K675" s="196"/>
      <c r="L675" s="202"/>
      <c r="M675" s="203"/>
      <c r="N675" s="204"/>
      <c r="O675" s="204"/>
      <c r="P675" s="204"/>
      <c r="Q675" s="204"/>
      <c r="R675" s="204"/>
      <c r="S675" s="204"/>
      <c r="T675" s="205"/>
      <c r="AT675" s="206" t="s">
        <v>245</v>
      </c>
      <c r="AU675" s="206" t="s">
        <v>89</v>
      </c>
      <c r="AV675" s="13" t="s">
        <v>89</v>
      </c>
      <c r="AW675" s="13" t="s">
        <v>38</v>
      </c>
      <c r="AX675" s="13" t="s">
        <v>79</v>
      </c>
      <c r="AY675" s="206" t="s">
        <v>235</v>
      </c>
    </row>
    <row r="676" spans="1:65" s="13" customFormat="1" ht="11.25">
      <c r="B676" s="195"/>
      <c r="C676" s="196"/>
      <c r="D676" s="197" t="s">
        <v>245</v>
      </c>
      <c r="E676" s="198" t="s">
        <v>42</v>
      </c>
      <c r="F676" s="199" t="s">
        <v>1055</v>
      </c>
      <c r="G676" s="196"/>
      <c r="H676" s="200">
        <v>-3.8439999999999999</v>
      </c>
      <c r="I676" s="201"/>
      <c r="J676" s="196"/>
      <c r="K676" s="196"/>
      <c r="L676" s="202"/>
      <c r="M676" s="203"/>
      <c r="N676" s="204"/>
      <c r="O676" s="204"/>
      <c r="P676" s="204"/>
      <c r="Q676" s="204"/>
      <c r="R676" s="204"/>
      <c r="S676" s="204"/>
      <c r="T676" s="205"/>
      <c r="AT676" s="206" t="s">
        <v>245</v>
      </c>
      <c r="AU676" s="206" t="s">
        <v>89</v>
      </c>
      <c r="AV676" s="13" t="s">
        <v>89</v>
      </c>
      <c r="AW676" s="13" t="s">
        <v>38</v>
      </c>
      <c r="AX676" s="13" t="s">
        <v>79</v>
      </c>
      <c r="AY676" s="206" t="s">
        <v>235</v>
      </c>
    </row>
    <row r="677" spans="1:65" s="15" customFormat="1" ht="11.25">
      <c r="B677" s="218"/>
      <c r="C677" s="219"/>
      <c r="D677" s="197" t="s">
        <v>245</v>
      </c>
      <c r="E677" s="220" t="s">
        <v>42</v>
      </c>
      <c r="F677" s="221" t="s">
        <v>252</v>
      </c>
      <c r="G677" s="219"/>
      <c r="H677" s="222">
        <v>16.504000000000001</v>
      </c>
      <c r="I677" s="223"/>
      <c r="J677" s="219"/>
      <c r="K677" s="219"/>
      <c r="L677" s="224"/>
      <c r="M677" s="225"/>
      <c r="N677" s="226"/>
      <c r="O677" s="226"/>
      <c r="P677" s="226"/>
      <c r="Q677" s="226"/>
      <c r="R677" s="226"/>
      <c r="S677" s="226"/>
      <c r="T677" s="227"/>
      <c r="AT677" s="228" t="s">
        <v>245</v>
      </c>
      <c r="AU677" s="228" t="s">
        <v>89</v>
      </c>
      <c r="AV677" s="15" t="s">
        <v>241</v>
      </c>
      <c r="AW677" s="15" t="s">
        <v>38</v>
      </c>
      <c r="AX677" s="15" t="s">
        <v>87</v>
      </c>
      <c r="AY677" s="228" t="s">
        <v>235</v>
      </c>
    </row>
    <row r="678" spans="1:65" s="2" customFormat="1" ht="24.2" customHeight="1">
      <c r="A678" s="36"/>
      <c r="B678" s="37"/>
      <c r="C678" s="177" t="s">
        <v>1056</v>
      </c>
      <c r="D678" s="177" t="s">
        <v>237</v>
      </c>
      <c r="E678" s="178" t="s">
        <v>1057</v>
      </c>
      <c r="F678" s="179" t="s">
        <v>1058</v>
      </c>
      <c r="G678" s="180" t="s">
        <v>319</v>
      </c>
      <c r="H678" s="181">
        <v>7</v>
      </c>
      <c r="I678" s="182"/>
      <c r="J678" s="183">
        <f>ROUND(I678*H678,2)</f>
        <v>0</v>
      </c>
      <c r="K678" s="179" t="s">
        <v>240</v>
      </c>
      <c r="L678" s="41"/>
      <c r="M678" s="184" t="s">
        <v>42</v>
      </c>
      <c r="N678" s="185" t="s">
        <v>50</v>
      </c>
      <c r="O678" s="66"/>
      <c r="P678" s="186">
        <f>O678*H678</f>
        <v>0</v>
      </c>
      <c r="Q678" s="186">
        <v>0</v>
      </c>
      <c r="R678" s="186">
        <f>Q678*H678</f>
        <v>0</v>
      </c>
      <c r="S678" s="186">
        <v>4.2099999999999999E-2</v>
      </c>
      <c r="T678" s="187">
        <f>S678*H678</f>
        <v>0.29469999999999996</v>
      </c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R678" s="188" t="s">
        <v>344</v>
      </c>
      <c r="AT678" s="188" t="s">
        <v>237</v>
      </c>
      <c r="AU678" s="188" t="s">
        <v>89</v>
      </c>
      <c r="AY678" s="19" t="s">
        <v>235</v>
      </c>
      <c r="BE678" s="189">
        <f>IF(N678="základní",J678,0)</f>
        <v>0</v>
      </c>
      <c r="BF678" s="189">
        <f>IF(N678="snížená",J678,0)</f>
        <v>0</v>
      </c>
      <c r="BG678" s="189">
        <f>IF(N678="zákl. přenesená",J678,0)</f>
        <v>0</v>
      </c>
      <c r="BH678" s="189">
        <f>IF(N678="sníž. přenesená",J678,0)</f>
        <v>0</v>
      </c>
      <c r="BI678" s="189">
        <f>IF(N678="nulová",J678,0)</f>
        <v>0</v>
      </c>
      <c r="BJ678" s="19" t="s">
        <v>87</v>
      </c>
      <c r="BK678" s="189">
        <f>ROUND(I678*H678,2)</f>
        <v>0</v>
      </c>
      <c r="BL678" s="19" t="s">
        <v>344</v>
      </c>
      <c r="BM678" s="188" t="s">
        <v>1059</v>
      </c>
    </row>
    <row r="679" spans="1:65" s="2" customFormat="1" ht="11.25">
      <c r="A679" s="36"/>
      <c r="B679" s="37"/>
      <c r="C679" s="38"/>
      <c r="D679" s="190" t="s">
        <v>243</v>
      </c>
      <c r="E679" s="38"/>
      <c r="F679" s="191" t="s">
        <v>1060</v>
      </c>
      <c r="G679" s="38"/>
      <c r="H679" s="38"/>
      <c r="I679" s="192"/>
      <c r="J679" s="38"/>
      <c r="K679" s="38"/>
      <c r="L679" s="41"/>
      <c r="M679" s="193"/>
      <c r="N679" s="194"/>
      <c r="O679" s="66"/>
      <c r="P679" s="66"/>
      <c r="Q679" s="66"/>
      <c r="R679" s="66"/>
      <c r="S679" s="66"/>
      <c r="T679" s="67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T679" s="19" t="s">
        <v>243</v>
      </c>
      <c r="AU679" s="19" t="s">
        <v>89</v>
      </c>
    </row>
    <row r="680" spans="1:65" s="13" customFormat="1" ht="11.25">
      <c r="B680" s="195"/>
      <c r="C680" s="196"/>
      <c r="D680" s="197" t="s">
        <v>245</v>
      </c>
      <c r="E680" s="198" t="s">
        <v>42</v>
      </c>
      <c r="F680" s="199" t="s">
        <v>1061</v>
      </c>
      <c r="G680" s="196"/>
      <c r="H680" s="200">
        <v>7</v>
      </c>
      <c r="I680" s="201"/>
      <c r="J680" s="196"/>
      <c r="K680" s="196"/>
      <c r="L680" s="202"/>
      <c r="M680" s="203"/>
      <c r="N680" s="204"/>
      <c r="O680" s="204"/>
      <c r="P680" s="204"/>
      <c r="Q680" s="204"/>
      <c r="R680" s="204"/>
      <c r="S680" s="204"/>
      <c r="T680" s="205"/>
      <c r="AT680" s="206" t="s">
        <v>245</v>
      </c>
      <c r="AU680" s="206" t="s">
        <v>89</v>
      </c>
      <c r="AV680" s="13" t="s">
        <v>89</v>
      </c>
      <c r="AW680" s="13" t="s">
        <v>38</v>
      </c>
      <c r="AX680" s="13" t="s">
        <v>87</v>
      </c>
      <c r="AY680" s="206" t="s">
        <v>235</v>
      </c>
    </row>
    <row r="681" spans="1:65" s="2" customFormat="1" ht="66.75" customHeight="1">
      <c r="A681" s="36"/>
      <c r="B681" s="37"/>
      <c r="C681" s="177" t="s">
        <v>1062</v>
      </c>
      <c r="D681" s="177" t="s">
        <v>237</v>
      </c>
      <c r="E681" s="178" t="s">
        <v>1063</v>
      </c>
      <c r="F681" s="179" t="s">
        <v>1064</v>
      </c>
      <c r="G681" s="180" t="s">
        <v>160</v>
      </c>
      <c r="H681" s="181">
        <v>0.224</v>
      </c>
      <c r="I681" s="182"/>
      <c r="J681" s="183">
        <f>ROUND(I681*H681,2)</f>
        <v>0</v>
      </c>
      <c r="K681" s="179" t="s">
        <v>240</v>
      </c>
      <c r="L681" s="41"/>
      <c r="M681" s="184" t="s">
        <v>42</v>
      </c>
      <c r="N681" s="185" t="s">
        <v>50</v>
      </c>
      <c r="O681" s="66"/>
      <c r="P681" s="186">
        <f>O681*H681</f>
        <v>0</v>
      </c>
      <c r="Q681" s="186">
        <v>0</v>
      </c>
      <c r="R681" s="186">
        <f>Q681*H681</f>
        <v>0</v>
      </c>
      <c r="S681" s="186">
        <v>0</v>
      </c>
      <c r="T681" s="187">
        <f>S681*H681</f>
        <v>0</v>
      </c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R681" s="188" t="s">
        <v>344</v>
      </c>
      <c r="AT681" s="188" t="s">
        <v>237</v>
      </c>
      <c r="AU681" s="188" t="s">
        <v>89</v>
      </c>
      <c r="AY681" s="19" t="s">
        <v>235</v>
      </c>
      <c r="BE681" s="189">
        <f>IF(N681="základní",J681,0)</f>
        <v>0</v>
      </c>
      <c r="BF681" s="189">
        <f>IF(N681="snížená",J681,0)</f>
        <v>0</v>
      </c>
      <c r="BG681" s="189">
        <f>IF(N681="zákl. přenesená",J681,0)</f>
        <v>0</v>
      </c>
      <c r="BH681" s="189">
        <f>IF(N681="sníž. přenesená",J681,0)</f>
        <v>0</v>
      </c>
      <c r="BI681" s="189">
        <f>IF(N681="nulová",J681,0)</f>
        <v>0</v>
      </c>
      <c r="BJ681" s="19" t="s">
        <v>87</v>
      </c>
      <c r="BK681" s="189">
        <f>ROUND(I681*H681,2)</f>
        <v>0</v>
      </c>
      <c r="BL681" s="19" t="s">
        <v>344</v>
      </c>
      <c r="BM681" s="188" t="s">
        <v>1065</v>
      </c>
    </row>
    <row r="682" spans="1:65" s="2" customFormat="1" ht="11.25">
      <c r="A682" s="36"/>
      <c r="B682" s="37"/>
      <c r="C682" s="38"/>
      <c r="D682" s="190" t="s">
        <v>243</v>
      </c>
      <c r="E682" s="38"/>
      <c r="F682" s="191" t="s">
        <v>1066</v>
      </c>
      <c r="G682" s="38"/>
      <c r="H682" s="38"/>
      <c r="I682" s="192"/>
      <c r="J682" s="38"/>
      <c r="K682" s="38"/>
      <c r="L682" s="41"/>
      <c r="M682" s="193"/>
      <c r="N682" s="194"/>
      <c r="O682" s="66"/>
      <c r="P682" s="66"/>
      <c r="Q682" s="66"/>
      <c r="R682" s="66"/>
      <c r="S682" s="66"/>
      <c r="T682" s="67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T682" s="19" t="s">
        <v>243</v>
      </c>
      <c r="AU682" s="19" t="s">
        <v>89</v>
      </c>
    </row>
    <row r="683" spans="1:65" s="12" customFormat="1" ht="22.9" customHeight="1">
      <c r="B683" s="161"/>
      <c r="C683" s="162"/>
      <c r="D683" s="163" t="s">
        <v>78</v>
      </c>
      <c r="E683" s="175" t="s">
        <v>1067</v>
      </c>
      <c r="F683" s="175" t="s">
        <v>1068</v>
      </c>
      <c r="G683" s="162"/>
      <c r="H683" s="162"/>
      <c r="I683" s="165"/>
      <c r="J683" s="176">
        <f>BK683</f>
        <v>0</v>
      </c>
      <c r="K683" s="162"/>
      <c r="L683" s="167"/>
      <c r="M683" s="168"/>
      <c r="N683" s="169"/>
      <c r="O683" s="169"/>
      <c r="P683" s="170">
        <f>SUM(P684:P686)</f>
        <v>0</v>
      </c>
      <c r="Q683" s="169"/>
      <c r="R683" s="170">
        <f>SUM(R684:R686)</f>
        <v>0</v>
      </c>
      <c r="S683" s="169"/>
      <c r="T683" s="171">
        <f>SUM(T684:T686)</f>
        <v>3.9746E-3</v>
      </c>
      <c r="AR683" s="172" t="s">
        <v>89</v>
      </c>
      <c r="AT683" s="173" t="s">
        <v>78</v>
      </c>
      <c r="AU683" s="173" t="s">
        <v>87</v>
      </c>
      <c r="AY683" s="172" t="s">
        <v>235</v>
      </c>
      <c r="BK683" s="174">
        <f>SUM(BK684:BK686)</f>
        <v>0</v>
      </c>
    </row>
    <row r="684" spans="1:65" s="2" customFormat="1" ht="24.2" customHeight="1">
      <c r="A684" s="36"/>
      <c r="B684" s="37"/>
      <c r="C684" s="177" t="s">
        <v>1069</v>
      </c>
      <c r="D684" s="177" t="s">
        <v>237</v>
      </c>
      <c r="E684" s="178" t="s">
        <v>1070</v>
      </c>
      <c r="F684" s="179" t="s">
        <v>1071</v>
      </c>
      <c r="G684" s="180" t="s">
        <v>102</v>
      </c>
      <c r="H684" s="181">
        <v>2.38</v>
      </c>
      <c r="I684" s="182"/>
      <c r="J684" s="183">
        <f>ROUND(I684*H684,2)</f>
        <v>0</v>
      </c>
      <c r="K684" s="179" t="s">
        <v>240</v>
      </c>
      <c r="L684" s="41"/>
      <c r="M684" s="184" t="s">
        <v>42</v>
      </c>
      <c r="N684" s="185" t="s">
        <v>50</v>
      </c>
      <c r="O684" s="66"/>
      <c r="P684" s="186">
        <f>O684*H684</f>
        <v>0</v>
      </c>
      <c r="Q684" s="186">
        <v>0</v>
      </c>
      <c r="R684" s="186">
        <f>Q684*H684</f>
        <v>0</v>
      </c>
      <c r="S684" s="186">
        <v>1.67E-3</v>
      </c>
      <c r="T684" s="187">
        <f>S684*H684</f>
        <v>3.9746E-3</v>
      </c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R684" s="188" t="s">
        <v>344</v>
      </c>
      <c r="AT684" s="188" t="s">
        <v>237</v>
      </c>
      <c r="AU684" s="188" t="s">
        <v>89</v>
      </c>
      <c r="AY684" s="19" t="s">
        <v>235</v>
      </c>
      <c r="BE684" s="189">
        <f>IF(N684="základní",J684,0)</f>
        <v>0</v>
      </c>
      <c r="BF684" s="189">
        <f>IF(N684="snížená",J684,0)</f>
        <v>0</v>
      </c>
      <c r="BG684" s="189">
        <f>IF(N684="zákl. přenesená",J684,0)</f>
        <v>0</v>
      </c>
      <c r="BH684" s="189">
        <f>IF(N684="sníž. přenesená",J684,0)</f>
        <v>0</v>
      </c>
      <c r="BI684" s="189">
        <f>IF(N684="nulová",J684,0)</f>
        <v>0</v>
      </c>
      <c r="BJ684" s="19" t="s">
        <v>87</v>
      </c>
      <c r="BK684" s="189">
        <f>ROUND(I684*H684,2)</f>
        <v>0</v>
      </c>
      <c r="BL684" s="19" t="s">
        <v>344</v>
      </c>
      <c r="BM684" s="188" t="s">
        <v>1072</v>
      </c>
    </row>
    <row r="685" spans="1:65" s="2" customFormat="1" ht="11.25">
      <c r="A685" s="36"/>
      <c r="B685" s="37"/>
      <c r="C685" s="38"/>
      <c r="D685" s="190" t="s">
        <v>243</v>
      </c>
      <c r="E685" s="38"/>
      <c r="F685" s="191" t="s">
        <v>1073</v>
      </c>
      <c r="G685" s="38"/>
      <c r="H685" s="38"/>
      <c r="I685" s="192"/>
      <c r="J685" s="38"/>
      <c r="K685" s="38"/>
      <c r="L685" s="41"/>
      <c r="M685" s="193"/>
      <c r="N685" s="194"/>
      <c r="O685" s="66"/>
      <c r="P685" s="66"/>
      <c r="Q685" s="66"/>
      <c r="R685" s="66"/>
      <c r="S685" s="66"/>
      <c r="T685" s="67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T685" s="19" t="s">
        <v>243</v>
      </c>
      <c r="AU685" s="19" t="s">
        <v>89</v>
      </c>
    </row>
    <row r="686" spans="1:65" s="13" customFormat="1" ht="11.25">
      <c r="B686" s="195"/>
      <c r="C686" s="196"/>
      <c r="D686" s="197" t="s">
        <v>245</v>
      </c>
      <c r="E686" s="198" t="s">
        <v>42</v>
      </c>
      <c r="F686" s="199" t="s">
        <v>1074</v>
      </c>
      <c r="G686" s="196"/>
      <c r="H686" s="200">
        <v>2.38</v>
      </c>
      <c r="I686" s="201"/>
      <c r="J686" s="196"/>
      <c r="K686" s="196"/>
      <c r="L686" s="202"/>
      <c r="M686" s="203"/>
      <c r="N686" s="204"/>
      <c r="O686" s="204"/>
      <c r="P686" s="204"/>
      <c r="Q686" s="204"/>
      <c r="R686" s="204"/>
      <c r="S686" s="204"/>
      <c r="T686" s="205"/>
      <c r="AT686" s="206" t="s">
        <v>245</v>
      </c>
      <c r="AU686" s="206" t="s">
        <v>89</v>
      </c>
      <c r="AV686" s="13" t="s">
        <v>89</v>
      </c>
      <c r="AW686" s="13" t="s">
        <v>38</v>
      </c>
      <c r="AX686" s="13" t="s">
        <v>87</v>
      </c>
      <c r="AY686" s="206" t="s">
        <v>235</v>
      </c>
    </row>
    <row r="687" spans="1:65" s="12" customFormat="1" ht="22.9" customHeight="1">
      <c r="B687" s="161"/>
      <c r="C687" s="162"/>
      <c r="D687" s="163" t="s">
        <v>78</v>
      </c>
      <c r="E687" s="175" t="s">
        <v>1075</v>
      </c>
      <c r="F687" s="175" t="s">
        <v>1076</v>
      </c>
      <c r="G687" s="162"/>
      <c r="H687" s="162"/>
      <c r="I687" s="165"/>
      <c r="J687" s="176">
        <f>BK687</f>
        <v>0</v>
      </c>
      <c r="K687" s="162"/>
      <c r="L687" s="167"/>
      <c r="M687" s="168"/>
      <c r="N687" s="169"/>
      <c r="O687" s="169"/>
      <c r="P687" s="170">
        <f>SUM(P688:P719)</f>
        <v>0</v>
      </c>
      <c r="Q687" s="169"/>
      <c r="R687" s="170">
        <f>SUM(R688:R719)</f>
        <v>0.17953900000000003</v>
      </c>
      <c r="S687" s="169"/>
      <c r="T687" s="171">
        <f>SUM(T688:T719)</f>
        <v>0</v>
      </c>
      <c r="AR687" s="172" t="s">
        <v>89</v>
      </c>
      <c r="AT687" s="173" t="s">
        <v>78</v>
      </c>
      <c r="AU687" s="173" t="s">
        <v>87</v>
      </c>
      <c r="AY687" s="172" t="s">
        <v>235</v>
      </c>
      <c r="BK687" s="174">
        <f>SUM(BK688:BK719)</f>
        <v>0</v>
      </c>
    </row>
    <row r="688" spans="1:65" s="2" customFormat="1" ht="37.9" customHeight="1">
      <c r="A688" s="36"/>
      <c r="B688" s="37"/>
      <c r="C688" s="177" t="s">
        <v>1077</v>
      </c>
      <c r="D688" s="177" t="s">
        <v>237</v>
      </c>
      <c r="E688" s="178" t="s">
        <v>1078</v>
      </c>
      <c r="F688" s="179" t="s">
        <v>1079</v>
      </c>
      <c r="G688" s="180" t="s">
        <v>319</v>
      </c>
      <c r="H688" s="181">
        <v>1</v>
      </c>
      <c r="I688" s="182"/>
      <c r="J688" s="183">
        <f t="shared" ref="J688:J694" si="0">ROUND(I688*H688,2)</f>
        <v>0</v>
      </c>
      <c r="K688" s="179" t="s">
        <v>42</v>
      </c>
      <c r="L688" s="41"/>
      <c r="M688" s="184" t="s">
        <v>42</v>
      </c>
      <c r="N688" s="185" t="s">
        <v>50</v>
      </c>
      <c r="O688" s="66"/>
      <c r="P688" s="186">
        <f t="shared" ref="P688:P694" si="1">O688*H688</f>
        <v>0</v>
      </c>
      <c r="Q688" s="186">
        <v>6.5000000000000002E-2</v>
      </c>
      <c r="R688" s="186">
        <f t="shared" ref="R688:R694" si="2">Q688*H688</f>
        <v>6.5000000000000002E-2</v>
      </c>
      <c r="S688" s="186">
        <v>0</v>
      </c>
      <c r="T688" s="187">
        <f t="shared" ref="T688:T694" si="3">S688*H688</f>
        <v>0</v>
      </c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R688" s="188" t="s">
        <v>344</v>
      </c>
      <c r="AT688" s="188" t="s">
        <v>237</v>
      </c>
      <c r="AU688" s="188" t="s">
        <v>89</v>
      </c>
      <c r="AY688" s="19" t="s">
        <v>235</v>
      </c>
      <c r="BE688" s="189">
        <f t="shared" ref="BE688:BE694" si="4">IF(N688="základní",J688,0)</f>
        <v>0</v>
      </c>
      <c r="BF688" s="189">
        <f t="shared" ref="BF688:BF694" si="5">IF(N688="snížená",J688,0)</f>
        <v>0</v>
      </c>
      <c r="BG688" s="189">
        <f t="shared" ref="BG688:BG694" si="6">IF(N688="zákl. přenesená",J688,0)</f>
        <v>0</v>
      </c>
      <c r="BH688" s="189">
        <f t="shared" ref="BH688:BH694" si="7">IF(N688="sníž. přenesená",J688,0)</f>
        <v>0</v>
      </c>
      <c r="BI688" s="189">
        <f t="shared" ref="BI688:BI694" si="8">IF(N688="nulová",J688,0)</f>
        <v>0</v>
      </c>
      <c r="BJ688" s="19" t="s">
        <v>87</v>
      </c>
      <c r="BK688" s="189">
        <f t="shared" ref="BK688:BK694" si="9">ROUND(I688*H688,2)</f>
        <v>0</v>
      </c>
      <c r="BL688" s="19" t="s">
        <v>344</v>
      </c>
      <c r="BM688" s="188" t="s">
        <v>1080</v>
      </c>
    </row>
    <row r="689" spans="1:65" s="2" customFormat="1" ht="37.9" customHeight="1">
      <c r="A689" s="36"/>
      <c r="B689" s="37"/>
      <c r="C689" s="177" t="s">
        <v>1081</v>
      </c>
      <c r="D689" s="177" t="s">
        <v>237</v>
      </c>
      <c r="E689" s="178" t="s">
        <v>1082</v>
      </c>
      <c r="F689" s="179" t="s">
        <v>1083</v>
      </c>
      <c r="G689" s="180" t="s">
        <v>319</v>
      </c>
      <c r="H689" s="181">
        <v>1</v>
      </c>
      <c r="I689" s="182"/>
      <c r="J689" s="183">
        <f t="shared" si="0"/>
        <v>0</v>
      </c>
      <c r="K689" s="179" t="s">
        <v>42</v>
      </c>
      <c r="L689" s="41"/>
      <c r="M689" s="184" t="s">
        <v>42</v>
      </c>
      <c r="N689" s="185" t="s">
        <v>50</v>
      </c>
      <c r="O689" s="66"/>
      <c r="P689" s="186">
        <f t="shared" si="1"/>
        <v>0</v>
      </c>
      <c r="Q689" s="186">
        <v>7.0000000000000007E-2</v>
      </c>
      <c r="R689" s="186">
        <f t="shared" si="2"/>
        <v>7.0000000000000007E-2</v>
      </c>
      <c r="S689" s="186">
        <v>0</v>
      </c>
      <c r="T689" s="187">
        <f t="shared" si="3"/>
        <v>0</v>
      </c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R689" s="188" t="s">
        <v>344</v>
      </c>
      <c r="AT689" s="188" t="s">
        <v>237</v>
      </c>
      <c r="AU689" s="188" t="s">
        <v>89</v>
      </c>
      <c r="AY689" s="19" t="s">
        <v>235</v>
      </c>
      <c r="BE689" s="189">
        <f t="shared" si="4"/>
        <v>0</v>
      </c>
      <c r="BF689" s="189">
        <f t="shared" si="5"/>
        <v>0</v>
      </c>
      <c r="BG689" s="189">
        <f t="shared" si="6"/>
        <v>0</v>
      </c>
      <c r="BH689" s="189">
        <f t="shared" si="7"/>
        <v>0</v>
      </c>
      <c r="BI689" s="189">
        <f t="shared" si="8"/>
        <v>0</v>
      </c>
      <c r="BJ689" s="19" t="s">
        <v>87</v>
      </c>
      <c r="BK689" s="189">
        <f t="shared" si="9"/>
        <v>0</v>
      </c>
      <c r="BL689" s="19" t="s">
        <v>344</v>
      </c>
      <c r="BM689" s="188" t="s">
        <v>1084</v>
      </c>
    </row>
    <row r="690" spans="1:65" s="2" customFormat="1" ht="16.5" customHeight="1">
      <c r="A690" s="36"/>
      <c r="B690" s="37"/>
      <c r="C690" s="177" t="s">
        <v>1085</v>
      </c>
      <c r="D690" s="177" t="s">
        <v>237</v>
      </c>
      <c r="E690" s="178" t="s">
        <v>1086</v>
      </c>
      <c r="F690" s="179" t="s">
        <v>1087</v>
      </c>
      <c r="G690" s="180" t="s">
        <v>319</v>
      </c>
      <c r="H690" s="181">
        <v>2</v>
      </c>
      <c r="I690" s="182"/>
      <c r="J690" s="183">
        <f t="shared" si="0"/>
        <v>0</v>
      </c>
      <c r="K690" s="179" t="s">
        <v>42</v>
      </c>
      <c r="L690" s="41"/>
      <c r="M690" s="184" t="s">
        <v>42</v>
      </c>
      <c r="N690" s="185" t="s">
        <v>50</v>
      </c>
      <c r="O690" s="66"/>
      <c r="P690" s="186">
        <f t="shared" si="1"/>
        <v>0</v>
      </c>
      <c r="Q690" s="186">
        <v>0</v>
      </c>
      <c r="R690" s="186">
        <f t="shared" si="2"/>
        <v>0</v>
      </c>
      <c r="S690" s="186">
        <v>0</v>
      </c>
      <c r="T690" s="187">
        <f t="shared" si="3"/>
        <v>0</v>
      </c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R690" s="188" t="s">
        <v>344</v>
      </c>
      <c r="AT690" s="188" t="s">
        <v>237</v>
      </c>
      <c r="AU690" s="188" t="s">
        <v>89</v>
      </c>
      <c r="AY690" s="19" t="s">
        <v>235</v>
      </c>
      <c r="BE690" s="189">
        <f t="shared" si="4"/>
        <v>0</v>
      </c>
      <c r="BF690" s="189">
        <f t="shared" si="5"/>
        <v>0</v>
      </c>
      <c r="BG690" s="189">
        <f t="shared" si="6"/>
        <v>0</v>
      </c>
      <c r="BH690" s="189">
        <f t="shared" si="7"/>
        <v>0</v>
      </c>
      <c r="BI690" s="189">
        <f t="shared" si="8"/>
        <v>0</v>
      </c>
      <c r="BJ690" s="19" t="s">
        <v>87</v>
      </c>
      <c r="BK690" s="189">
        <f t="shared" si="9"/>
        <v>0</v>
      </c>
      <c r="BL690" s="19" t="s">
        <v>344</v>
      </c>
      <c r="BM690" s="188" t="s">
        <v>1088</v>
      </c>
    </row>
    <row r="691" spans="1:65" s="2" customFormat="1" ht="24.2" customHeight="1">
      <c r="A691" s="36"/>
      <c r="B691" s="37"/>
      <c r="C691" s="177" t="s">
        <v>1089</v>
      </c>
      <c r="D691" s="177" t="s">
        <v>237</v>
      </c>
      <c r="E691" s="178" t="s">
        <v>1090</v>
      </c>
      <c r="F691" s="179" t="s">
        <v>1091</v>
      </c>
      <c r="G691" s="180" t="s">
        <v>319</v>
      </c>
      <c r="H691" s="181">
        <v>1</v>
      </c>
      <c r="I691" s="182"/>
      <c r="J691" s="183">
        <f t="shared" si="0"/>
        <v>0</v>
      </c>
      <c r="K691" s="179" t="s">
        <v>42</v>
      </c>
      <c r="L691" s="41"/>
      <c r="M691" s="184" t="s">
        <v>42</v>
      </c>
      <c r="N691" s="185" t="s">
        <v>50</v>
      </c>
      <c r="O691" s="66"/>
      <c r="P691" s="186">
        <f t="shared" si="1"/>
        <v>0</v>
      </c>
      <c r="Q691" s="186">
        <v>1.55E-2</v>
      </c>
      <c r="R691" s="186">
        <f t="shared" si="2"/>
        <v>1.55E-2</v>
      </c>
      <c r="S691" s="186">
        <v>0</v>
      </c>
      <c r="T691" s="187">
        <f t="shared" si="3"/>
        <v>0</v>
      </c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R691" s="188" t="s">
        <v>344</v>
      </c>
      <c r="AT691" s="188" t="s">
        <v>237</v>
      </c>
      <c r="AU691" s="188" t="s">
        <v>89</v>
      </c>
      <c r="AY691" s="19" t="s">
        <v>235</v>
      </c>
      <c r="BE691" s="189">
        <f t="shared" si="4"/>
        <v>0</v>
      </c>
      <c r="BF691" s="189">
        <f t="shared" si="5"/>
        <v>0</v>
      </c>
      <c r="BG691" s="189">
        <f t="shared" si="6"/>
        <v>0</v>
      </c>
      <c r="BH691" s="189">
        <f t="shared" si="7"/>
        <v>0</v>
      </c>
      <c r="BI691" s="189">
        <f t="shared" si="8"/>
        <v>0</v>
      </c>
      <c r="BJ691" s="19" t="s">
        <v>87</v>
      </c>
      <c r="BK691" s="189">
        <f t="shared" si="9"/>
        <v>0</v>
      </c>
      <c r="BL691" s="19" t="s">
        <v>344</v>
      </c>
      <c r="BM691" s="188" t="s">
        <v>1092</v>
      </c>
    </row>
    <row r="692" spans="1:65" s="2" customFormat="1" ht="24.2" customHeight="1">
      <c r="A692" s="36"/>
      <c r="B692" s="37"/>
      <c r="C692" s="177" t="s">
        <v>1093</v>
      </c>
      <c r="D692" s="177" t="s">
        <v>237</v>
      </c>
      <c r="E692" s="178" t="s">
        <v>1094</v>
      </c>
      <c r="F692" s="179" t="s">
        <v>1095</v>
      </c>
      <c r="G692" s="180" t="s">
        <v>319</v>
      </c>
      <c r="H692" s="181">
        <v>1</v>
      </c>
      <c r="I692" s="182"/>
      <c r="J692" s="183">
        <f t="shared" si="0"/>
        <v>0</v>
      </c>
      <c r="K692" s="179" t="s">
        <v>42</v>
      </c>
      <c r="L692" s="41"/>
      <c r="M692" s="184" t="s">
        <v>42</v>
      </c>
      <c r="N692" s="185" t="s">
        <v>50</v>
      </c>
      <c r="O692" s="66"/>
      <c r="P692" s="186">
        <f t="shared" si="1"/>
        <v>0</v>
      </c>
      <c r="Q692" s="186">
        <v>1.7500000000000002E-2</v>
      </c>
      <c r="R692" s="186">
        <f t="shared" si="2"/>
        <v>1.7500000000000002E-2</v>
      </c>
      <c r="S692" s="186">
        <v>0</v>
      </c>
      <c r="T692" s="187">
        <f t="shared" si="3"/>
        <v>0</v>
      </c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R692" s="188" t="s">
        <v>344</v>
      </c>
      <c r="AT692" s="188" t="s">
        <v>237</v>
      </c>
      <c r="AU692" s="188" t="s">
        <v>89</v>
      </c>
      <c r="AY692" s="19" t="s">
        <v>235</v>
      </c>
      <c r="BE692" s="189">
        <f t="shared" si="4"/>
        <v>0</v>
      </c>
      <c r="BF692" s="189">
        <f t="shared" si="5"/>
        <v>0</v>
      </c>
      <c r="BG692" s="189">
        <f t="shared" si="6"/>
        <v>0</v>
      </c>
      <c r="BH692" s="189">
        <f t="shared" si="7"/>
        <v>0</v>
      </c>
      <c r="BI692" s="189">
        <f t="shared" si="8"/>
        <v>0</v>
      </c>
      <c r="BJ692" s="19" t="s">
        <v>87</v>
      </c>
      <c r="BK692" s="189">
        <f t="shared" si="9"/>
        <v>0</v>
      </c>
      <c r="BL692" s="19" t="s">
        <v>344</v>
      </c>
      <c r="BM692" s="188" t="s">
        <v>1096</v>
      </c>
    </row>
    <row r="693" spans="1:65" s="2" customFormat="1" ht="24.2" customHeight="1">
      <c r="A693" s="36"/>
      <c r="B693" s="37"/>
      <c r="C693" s="417" t="s">
        <v>1097</v>
      </c>
      <c r="D693" s="177"/>
      <c r="E693" s="178"/>
      <c r="F693" s="179"/>
      <c r="G693" s="180"/>
      <c r="H693" s="181"/>
      <c r="I693" s="182"/>
      <c r="J693" s="183"/>
      <c r="K693" s="179" t="s">
        <v>42</v>
      </c>
      <c r="L693" s="41"/>
      <c r="M693" s="184" t="s">
        <v>42</v>
      </c>
      <c r="N693" s="185" t="s">
        <v>50</v>
      </c>
      <c r="O693" s="66"/>
      <c r="P693" s="186">
        <f t="shared" si="1"/>
        <v>0</v>
      </c>
      <c r="Q693" s="186">
        <v>0</v>
      </c>
      <c r="R693" s="186">
        <f t="shared" si="2"/>
        <v>0</v>
      </c>
      <c r="S693" s="186">
        <v>0</v>
      </c>
      <c r="T693" s="187">
        <f t="shared" si="3"/>
        <v>0</v>
      </c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R693" s="188" t="s">
        <v>344</v>
      </c>
      <c r="AT693" s="188" t="s">
        <v>237</v>
      </c>
      <c r="AU693" s="188" t="s">
        <v>89</v>
      </c>
      <c r="AY693" s="19" t="s">
        <v>235</v>
      </c>
      <c r="BE693" s="189">
        <f t="shared" si="4"/>
        <v>0</v>
      </c>
      <c r="BF693" s="189">
        <f t="shared" si="5"/>
        <v>0</v>
      </c>
      <c r="BG693" s="189">
        <f t="shared" si="6"/>
        <v>0</v>
      </c>
      <c r="BH693" s="189">
        <f t="shared" si="7"/>
        <v>0</v>
      </c>
      <c r="BI693" s="189">
        <f t="shared" si="8"/>
        <v>0</v>
      </c>
      <c r="BJ693" s="19" t="s">
        <v>87</v>
      </c>
      <c r="BK693" s="189">
        <f t="shared" si="9"/>
        <v>0</v>
      </c>
      <c r="BL693" s="19" t="s">
        <v>344</v>
      </c>
      <c r="BM693" s="188" t="s">
        <v>1098</v>
      </c>
    </row>
    <row r="694" spans="1:65" s="2" customFormat="1" ht="37.9" customHeight="1">
      <c r="A694" s="36"/>
      <c r="B694" s="37"/>
      <c r="C694" s="177" t="s">
        <v>1099</v>
      </c>
      <c r="D694" s="177" t="s">
        <v>237</v>
      </c>
      <c r="E694" s="178" t="s">
        <v>1100</v>
      </c>
      <c r="F694" s="179" t="s">
        <v>1101</v>
      </c>
      <c r="G694" s="180" t="s">
        <v>319</v>
      </c>
      <c r="H694" s="181">
        <v>7</v>
      </c>
      <c r="I694" s="182"/>
      <c r="J694" s="183">
        <f t="shared" si="0"/>
        <v>0</v>
      </c>
      <c r="K694" s="179" t="s">
        <v>1102</v>
      </c>
      <c r="L694" s="41"/>
      <c r="M694" s="184" t="s">
        <v>42</v>
      </c>
      <c r="N694" s="185" t="s">
        <v>50</v>
      </c>
      <c r="O694" s="66"/>
      <c r="P694" s="186">
        <f t="shared" si="1"/>
        <v>0</v>
      </c>
      <c r="Q694" s="186">
        <v>0</v>
      </c>
      <c r="R694" s="186">
        <f t="shared" si="2"/>
        <v>0</v>
      </c>
      <c r="S694" s="186">
        <v>0</v>
      </c>
      <c r="T694" s="187">
        <f t="shared" si="3"/>
        <v>0</v>
      </c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R694" s="188" t="s">
        <v>344</v>
      </c>
      <c r="AT694" s="188" t="s">
        <v>237</v>
      </c>
      <c r="AU694" s="188" t="s">
        <v>89</v>
      </c>
      <c r="AY694" s="19" t="s">
        <v>235</v>
      </c>
      <c r="BE694" s="189">
        <f t="shared" si="4"/>
        <v>0</v>
      </c>
      <c r="BF694" s="189">
        <f t="shared" si="5"/>
        <v>0</v>
      </c>
      <c r="BG694" s="189">
        <f t="shared" si="6"/>
        <v>0</v>
      </c>
      <c r="BH694" s="189">
        <f t="shared" si="7"/>
        <v>0</v>
      </c>
      <c r="BI694" s="189">
        <f t="shared" si="8"/>
        <v>0</v>
      </c>
      <c r="BJ694" s="19" t="s">
        <v>87</v>
      </c>
      <c r="BK694" s="189">
        <f t="shared" si="9"/>
        <v>0</v>
      </c>
      <c r="BL694" s="19" t="s">
        <v>344</v>
      </c>
      <c r="BM694" s="188" t="s">
        <v>1103</v>
      </c>
    </row>
    <row r="695" spans="1:65" s="2" customFormat="1" ht="11.25">
      <c r="A695" s="36"/>
      <c r="B695" s="37"/>
      <c r="C695" s="38"/>
      <c r="D695" s="190" t="s">
        <v>243</v>
      </c>
      <c r="E695" s="38"/>
      <c r="F695" s="191" t="s">
        <v>1104</v>
      </c>
      <c r="G695" s="38"/>
      <c r="H695" s="38"/>
      <c r="I695" s="192"/>
      <c r="J695" s="38"/>
      <c r="K695" s="38"/>
      <c r="L695" s="41"/>
      <c r="M695" s="193"/>
      <c r="N695" s="194"/>
      <c r="O695" s="66"/>
      <c r="P695" s="66"/>
      <c r="Q695" s="66"/>
      <c r="R695" s="66"/>
      <c r="S695" s="66"/>
      <c r="T695" s="67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T695" s="19" t="s">
        <v>243</v>
      </c>
      <c r="AU695" s="19" t="s">
        <v>89</v>
      </c>
    </row>
    <row r="696" spans="1:65" s="2" customFormat="1" ht="44.25" customHeight="1">
      <c r="A696" s="36"/>
      <c r="B696" s="37"/>
      <c r="C696" s="177" t="s">
        <v>1105</v>
      </c>
      <c r="D696" s="177" t="s">
        <v>237</v>
      </c>
      <c r="E696" s="178" t="s">
        <v>1106</v>
      </c>
      <c r="F696" s="179" t="s">
        <v>1107</v>
      </c>
      <c r="G696" s="180" t="s">
        <v>319</v>
      </c>
      <c r="H696" s="181">
        <v>2</v>
      </c>
      <c r="I696" s="182"/>
      <c r="J696" s="183">
        <f>ROUND(I696*H696,2)</f>
        <v>0</v>
      </c>
      <c r="K696" s="179" t="s">
        <v>1102</v>
      </c>
      <c r="L696" s="41"/>
      <c r="M696" s="184" t="s">
        <v>42</v>
      </c>
      <c r="N696" s="185" t="s">
        <v>50</v>
      </c>
      <c r="O696" s="66"/>
      <c r="P696" s="186">
        <f>O696*H696</f>
        <v>0</v>
      </c>
      <c r="Q696" s="186">
        <v>0</v>
      </c>
      <c r="R696" s="186">
        <f>Q696*H696</f>
        <v>0</v>
      </c>
      <c r="S696" s="186">
        <v>0</v>
      </c>
      <c r="T696" s="187">
        <f>S696*H696</f>
        <v>0</v>
      </c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R696" s="188" t="s">
        <v>344</v>
      </c>
      <c r="AT696" s="188" t="s">
        <v>237</v>
      </c>
      <c r="AU696" s="188" t="s">
        <v>89</v>
      </c>
      <c r="AY696" s="19" t="s">
        <v>235</v>
      </c>
      <c r="BE696" s="189">
        <f>IF(N696="základní",J696,0)</f>
        <v>0</v>
      </c>
      <c r="BF696" s="189">
        <f>IF(N696="snížená",J696,0)</f>
        <v>0</v>
      </c>
      <c r="BG696" s="189">
        <f>IF(N696="zákl. přenesená",J696,0)</f>
        <v>0</v>
      </c>
      <c r="BH696" s="189">
        <f>IF(N696="sníž. přenesená",J696,0)</f>
        <v>0</v>
      </c>
      <c r="BI696" s="189">
        <f>IF(N696="nulová",J696,0)</f>
        <v>0</v>
      </c>
      <c r="BJ696" s="19" t="s">
        <v>87</v>
      </c>
      <c r="BK696" s="189">
        <f>ROUND(I696*H696,2)</f>
        <v>0</v>
      </c>
      <c r="BL696" s="19" t="s">
        <v>344</v>
      </c>
      <c r="BM696" s="188" t="s">
        <v>1108</v>
      </c>
    </row>
    <row r="697" spans="1:65" s="2" customFormat="1" ht="11.25">
      <c r="A697" s="36"/>
      <c r="B697" s="37"/>
      <c r="C697" s="38"/>
      <c r="D697" s="190" t="s">
        <v>243</v>
      </c>
      <c r="E697" s="38"/>
      <c r="F697" s="191" t="s">
        <v>1109</v>
      </c>
      <c r="G697" s="38"/>
      <c r="H697" s="38"/>
      <c r="I697" s="192"/>
      <c r="J697" s="38"/>
      <c r="K697" s="38"/>
      <c r="L697" s="41"/>
      <c r="M697" s="193"/>
      <c r="N697" s="194"/>
      <c r="O697" s="66"/>
      <c r="P697" s="66"/>
      <c r="Q697" s="66"/>
      <c r="R697" s="66"/>
      <c r="S697" s="66"/>
      <c r="T697" s="67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T697" s="19" t="s">
        <v>243</v>
      </c>
      <c r="AU697" s="19" t="s">
        <v>89</v>
      </c>
    </row>
    <row r="698" spans="1:65" s="2" customFormat="1" ht="21.75" customHeight="1">
      <c r="A698" s="36"/>
      <c r="B698" s="37"/>
      <c r="C698" s="239" t="s">
        <v>1110</v>
      </c>
      <c r="D698" s="239" t="s">
        <v>326</v>
      </c>
      <c r="E698" s="240" t="s">
        <v>1111</v>
      </c>
      <c r="F698" s="241" t="s">
        <v>1112</v>
      </c>
      <c r="G698" s="242" t="s">
        <v>102</v>
      </c>
      <c r="H698" s="243">
        <v>5.5759999999999996</v>
      </c>
      <c r="I698" s="244"/>
      <c r="J698" s="245">
        <f>ROUND(I698*H698,2)</f>
        <v>0</v>
      </c>
      <c r="K698" s="241" t="s">
        <v>42</v>
      </c>
      <c r="L698" s="246"/>
      <c r="M698" s="247" t="s">
        <v>42</v>
      </c>
      <c r="N698" s="248" t="s">
        <v>50</v>
      </c>
      <c r="O698" s="66"/>
      <c r="P698" s="186">
        <f>O698*H698</f>
        <v>0</v>
      </c>
      <c r="Q698" s="186">
        <v>1.5E-3</v>
      </c>
      <c r="R698" s="186">
        <f>Q698*H698</f>
        <v>8.3639999999999999E-3</v>
      </c>
      <c r="S698" s="186">
        <v>0</v>
      </c>
      <c r="T698" s="187">
        <f>S698*H698</f>
        <v>0</v>
      </c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R698" s="188" t="s">
        <v>444</v>
      </c>
      <c r="AT698" s="188" t="s">
        <v>326</v>
      </c>
      <c r="AU698" s="188" t="s">
        <v>89</v>
      </c>
      <c r="AY698" s="19" t="s">
        <v>235</v>
      </c>
      <c r="BE698" s="189">
        <f>IF(N698="základní",J698,0)</f>
        <v>0</v>
      </c>
      <c r="BF698" s="189">
        <f>IF(N698="snížená",J698,0)</f>
        <v>0</v>
      </c>
      <c r="BG698" s="189">
        <f>IF(N698="zákl. přenesená",J698,0)</f>
        <v>0</v>
      </c>
      <c r="BH698" s="189">
        <f>IF(N698="sníž. přenesená",J698,0)</f>
        <v>0</v>
      </c>
      <c r="BI698" s="189">
        <f>IF(N698="nulová",J698,0)</f>
        <v>0</v>
      </c>
      <c r="BJ698" s="19" t="s">
        <v>87</v>
      </c>
      <c r="BK698" s="189">
        <f>ROUND(I698*H698,2)</f>
        <v>0</v>
      </c>
      <c r="BL698" s="19" t="s">
        <v>344</v>
      </c>
      <c r="BM698" s="188" t="s">
        <v>1113</v>
      </c>
    </row>
    <row r="699" spans="1:65" s="13" customFormat="1" ht="11.25">
      <c r="B699" s="195"/>
      <c r="C699" s="196"/>
      <c r="D699" s="197" t="s">
        <v>245</v>
      </c>
      <c r="E699" s="198" t="s">
        <v>42</v>
      </c>
      <c r="F699" s="199" t="s">
        <v>1114</v>
      </c>
      <c r="G699" s="196"/>
      <c r="H699" s="200">
        <v>5.5759999999999996</v>
      </c>
      <c r="I699" s="201"/>
      <c r="J699" s="196"/>
      <c r="K699" s="196"/>
      <c r="L699" s="202"/>
      <c r="M699" s="203"/>
      <c r="N699" s="204"/>
      <c r="O699" s="204"/>
      <c r="P699" s="204"/>
      <c r="Q699" s="204"/>
      <c r="R699" s="204"/>
      <c r="S699" s="204"/>
      <c r="T699" s="205"/>
      <c r="AT699" s="206" t="s">
        <v>245</v>
      </c>
      <c r="AU699" s="206" t="s">
        <v>89</v>
      </c>
      <c r="AV699" s="13" t="s">
        <v>89</v>
      </c>
      <c r="AW699" s="13" t="s">
        <v>38</v>
      </c>
      <c r="AX699" s="13" t="s">
        <v>87</v>
      </c>
      <c r="AY699" s="206" t="s">
        <v>235</v>
      </c>
    </row>
    <row r="700" spans="1:65" s="2" customFormat="1" ht="21.75" customHeight="1">
      <c r="A700" s="36"/>
      <c r="B700" s="37"/>
      <c r="C700" s="239" t="s">
        <v>1115</v>
      </c>
      <c r="D700" s="239" t="s">
        <v>326</v>
      </c>
      <c r="E700" s="240" t="s">
        <v>1116</v>
      </c>
      <c r="F700" s="241" t="s">
        <v>1117</v>
      </c>
      <c r="G700" s="242" t="s">
        <v>102</v>
      </c>
      <c r="H700" s="243">
        <v>1.25</v>
      </c>
      <c r="I700" s="244"/>
      <c r="J700" s="245">
        <f>ROUND(I700*H700,2)</f>
        <v>0</v>
      </c>
      <c r="K700" s="241" t="s">
        <v>42</v>
      </c>
      <c r="L700" s="246"/>
      <c r="M700" s="247" t="s">
        <v>42</v>
      </c>
      <c r="N700" s="248" t="s">
        <v>50</v>
      </c>
      <c r="O700" s="66"/>
      <c r="P700" s="186">
        <f>O700*H700</f>
        <v>0</v>
      </c>
      <c r="Q700" s="186">
        <v>1.1000000000000001E-3</v>
      </c>
      <c r="R700" s="186">
        <f>Q700*H700</f>
        <v>1.3750000000000001E-3</v>
      </c>
      <c r="S700" s="186">
        <v>0</v>
      </c>
      <c r="T700" s="187">
        <f>S700*H700</f>
        <v>0</v>
      </c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R700" s="188" t="s">
        <v>444</v>
      </c>
      <c r="AT700" s="188" t="s">
        <v>326</v>
      </c>
      <c r="AU700" s="188" t="s">
        <v>89</v>
      </c>
      <c r="AY700" s="19" t="s">
        <v>235</v>
      </c>
      <c r="BE700" s="189">
        <f>IF(N700="základní",J700,0)</f>
        <v>0</v>
      </c>
      <c r="BF700" s="189">
        <f>IF(N700="snížená",J700,0)</f>
        <v>0</v>
      </c>
      <c r="BG700" s="189">
        <f>IF(N700="zákl. přenesená",J700,0)</f>
        <v>0</v>
      </c>
      <c r="BH700" s="189">
        <f>IF(N700="sníž. přenesená",J700,0)</f>
        <v>0</v>
      </c>
      <c r="BI700" s="189">
        <f>IF(N700="nulová",J700,0)</f>
        <v>0</v>
      </c>
      <c r="BJ700" s="19" t="s">
        <v>87</v>
      </c>
      <c r="BK700" s="189">
        <f>ROUND(I700*H700,2)</f>
        <v>0</v>
      </c>
      <c r="BL700" s="19" t="s">
        <v>344</v>
      </c>
      <c r="BM700" s="188" t="s">
        <v>1118</v>
      </c>
    </row>
    <row r="701" spans="1:65" s="13" customFormat="1" ht="11.25">
      <c r="B701" s="195"/>
      <c r="C701" s="196"/>
      <c r="D701" s="197" t="s">
        <v>245</v>
      </c>
      <c r="E701" s="198" t="s">
        <v>42</v>
      </c>
      <c r="F701" s="199" t="s">
        <v>1119</v>
      </c>
      <c r="G701" s="196"/>
      <c r="H701" s="200">
        <v>1.25</v>
      </c>
      <c r="I701" s="201"/>
      <c r="J701" s="196"/>
      <c r="K701" s="196"/>
      <c r="L701" s="202"/>
      <c r="M701" s="203"/>
      <c r="N701" s="204"/>
      <c r="O701" s="204"/>
      <c r="P701" s="204"/>
      <c r="Q701" s="204"/>
      <c r="R701" s="204"/>
      <c r="S701" s="204"/>
      <c r="T701" s="205"/>
      <c r="AT701" s="206" t="s">
        <v>245</v>
      </c>
      <c r="AU701" s="206" t="s">
        <v>89</v>
      </c>
      <c r="AV701" s="13" t="s">
        <v>89</v>
      </c>
      <c r="AW701" s="13" t="s">
        <v>38</v>
      </c>
      <c r="AX701" s="13" t="s">
        <v>87</v>
      </c>
      <c r="AY701" s="206" t="s">
        <v>235</v>
      </c>
    </row>
    <row r="702" spans="1:65" s="2" customFormat="1" ht="16.5" customHeight="1">
      <c r="A702" s="36"/>
      <c r="B702" s="37"/>
      <c r="C702" s="239" t="s">
        <v>1120</v>
      </c>
      <c r="D702" s="239" t="s">
        <v>326</v>
      </c>
      <c r="E702" s="240" t="s">
        <v>1121</v>
      </c>
      <c r="F702" s="241" t="s">
        <v>1122</v>
      </c>
      <c r="G702" s="242" t="s">
        <v>1123</v>
      </c>
      <c r="H702" s="243">
        <v>9</v>
      </c>
      <c r="I702" s="244"/>
      <c r="J702" s="245">
        <f>ROUND(I702*H702,2)</f>
        <v>0</v>
      </c>
      <c r="K702" s="241" t="s">
        <v>240</v>
      </c>
      <c r="L702" s="246"/>
      <c r="M702" s="247" t="s">
        <v>42</v>
      </c>
      <c r="N702" s="248" t="s">
        <v>50</v>
      </c>
      <c r="O702" s="66"/>
      <c r="P702" s="186">
        <f>O702*H702</f>
        <v>0</v>
      </c>
      <c r="Q702" s="186">
        <v>2.0000000000000001E-4</v>
      </c>
      <c r="R702" s="186">
        <f>Q702*H702</f>
        <v>1.8000000000000002E-3</v>
      </c>
      <c r="S702" s="186">
        <v>0</v>
      </c>
      <c r="T702" s="187">
        <f>S702*H702</f>
        <v>0</v>
      </c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R702" s="188" t="s">
        <v>444</v>
      </c>
      <c r="AT702" s="188" t="s">
        <v>326</v>
      </c>
      <c r="AU702" s="188" t="s">
        <v>89</v>
      </c>
      <c r="AY702" s="19" t="s">
        <v>235</v>
      </c>
      <c r="BE702" s="189">
        <f>IF(N702="základní",J702,0)</f>
        <v>0</v>
      </c>
      <c r="BF702" s="189">
        <f>IF(N702="snížená",J702,0)</f>
        <v>0</v>
      </c>
      <c r="BG702" s="189">
        <f>IF(N702="zákl. přenesená",J702,0)</f>
        <v>0</v>
      </c>
      <c r="BH702" s="189">
        <f>IF(N702="sníž. přenesená",J702,0)</f>
        <v>0</v>
      </c>
      <c r="BI702" s="189">
        <f>IF(N702="nulová",J702,0)</f>
        <v>0</v>
      </c>
      <c r="BJ702" s="19" t="s">
        <v>87</v>
      </c>
      <c r="BK702" s="189">
        <f>ROUND(I702*H702,2)</f>
        <v>0</v>
      </c>
      <c r="BL702" s="19" t="s">
        <v>344</v>
      </c>
      <c r="BM702" s="188" t="s">
        <v>1124</v>
      </c>
    </row>
    <row r="703" spans="1:65" s="2" customFormat="1" ht="16.5" customHeight="1">
      <c r="A703" s="36"/>
      <c r="B703" s="37"/>
      <c r="C703" s="417" t="s">
        <v>1125</v>
      </c>
      <c r="D703" s="419"/>
      <c r="E703" s="420"/>
      <c r="F703" s="421"/>
      <c r="G703" s="422"/>
      <c r="H703" s="423"/>
      <c r="I703" s="424"/>
      <c r="J703" s="425"/>
      <c r="K703" s="421"/>
      <c r="L703" s="41"/>
      <c r="M703" s="184" t="s">
        <v>42</v>
      </c>
      <c r="N703" s="185" t="s">
        <v>50</v>
      </c>
      <c r="O703" s="66"/>
      <c r="P703" s="186">
        <f>O703*H703</f>
        <v>0</v>
      </c>
      <c r="Q703" s="186">
        <v>0</v>
      </c>
      <c r="R703" s="186">
        <f>Q703*H703</f>
        <v>0</v>
      </c>
      <c r="S703" s="186">
        <v>0</v>
      </c>
      <c r="T703" s="187">
        <f>S703*H703</f>
        <v>0</v>
      </c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R703" s="188" t="s">
        <v>344</v>
      </c>
      <c r="AT703" s="188" t="s">
        <v>237</v>
      </c>
      <c r="AU703" s="188" t="s">
        <v>89</v>
      </c>
      <c r="AY703" s="19" t="s">
        <v>235</v>
      </c>
      <c r="BE703" s="189">
        <f>IF(N703="základní",J703,0)</f>
        <v>0</v>
      </c>
      <c r="BF703" s="189">
        <f>IF(N703="snížená",J703,0)</f>
        <v>0</v>
      </c>
      <c r="BG703" s="189">
        <f>IF(N703="zákl. přenesená",J703,0)</f>
        <v>0</v>
      </c>
      <c r="BH703" s="189">
        <f>IF(N703="sníž. přenesená",J703,0)</f>
        <v>0</v>
      </c>
      <c r="BI703" s="189">
        <f>IF(N703="nulová",J703,0)</f>
        <v>0</v>
      </c>
      <c r="BJ703" s="19" t="s">
        <v>87</v>
      </c>
      <c r="BK703" s="189">
        <f>ROUND(I703*H703,2)</f>
        <v>0</v>
      </c>
      <c r="BL703" s="19" t="s">
        <v>344</v>
      </c>
      <c r="BM703" s="188" t="s">
        <v>1126</v>
      </c>
    </row>
    <row r="704" spans="1:65" s="2" customFormat="1" ht="24.2" customHeight="1">
      <c r="A704" s="36"/>
      <c r="B704" s="37"/>
      <c r="C704" s="417" t="s">
        <v>1127</v>
      </c>
      <c r="D704" s="419"/>
      <c r="E704" s="420"/>
      <c r="F704" s="421"/>
      <c r="G704" s="422"/>
      <c r="H704" s="423"/>
      <c r="I704" s="424"/>
      <c r="J704" s="425"/>
      <c r="K704" s="421"/>
      <c r="L704" s="41"/>
      <c r="M704" s="184" t="s">
        <v>42</v>
      </c>
      <c r="N704" s="185" t="s">
        <v>50</v>
      </c>
      <c r="O704" s="66"/>
      <c r="P704" s="186">
        <f>O704*H704</f>
        <v>0</v>
      </c>
      <c r="Q704" s="186">
        <v>0.16800000000000001</v>
      </c>
      <c r="R704" s="186">
        <f>Q704*H704</f>
        <v>0</v>
      </c>
      <c r="S704" s="186">
        <v>0</v>
      </c>
      <c r="T704" s="187">
        <f>S704*H704</f>
        <v>0</v>
      </c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R704" s="188" t="s">
        <v>344</v>
      </c>
      <c r="AT704" s="188" t="s">
        <v>237</v>
      </c>
      <c r="AU704" s="188" t="s">
        <v>89</v>
      </c>
      <c r="AY704" s="19" t="s">
        <v>235</v>
      </c>
      <c r="BE704" s="189">
        <f>IF(N704="základní",J704,0)</f>
        <v>0</v>
      </c>
      <c r="BF704" s="189">
        <f>IF(N704="snížená",J704,0)</f>
        <v>0</v>
      </c>
      <c r="BG704" s="189">
        <f>IF(N704="zákl. přenesená",J704,0)</f>
        <v>0</v>
      </c>
      <c r="BH704" s="189">
        <f>IF(N704="sníž. přenesená",J704,0)</f>
        <v>0</v>
      </c>
      <c r="BI704" s="189">
        <f>IF(N704="nulová",J704,0)</f>
        <v>0</v>
      </c>
      <c r="BJ704" s="19" t="s">
        <v>87</v>
      </c>
      <c r="BK704" s="189">
        <f>ROUND(I704*H704,2)</f>
        <v>0</v>
      </c>
      <c r="BL704" s="19" t="s">
        <v>344</v>
      </c>
      <c r="BM704" s="188" t="s">
        <v>1128</v>
      </c>
    </row>
    <row r="705" spans="1:65" s="2" customFormat="1" ht="11.25">
      <c r="A705" s="36"/>
      <c r="B705" s="37"/>
      <c r="C705" s="418"/>
      <c r="D705" s="426"/>
      <c r="E705" s="427"/>
      <c r="F705" s="428"/>
      <c r="G705" s="427"/>
      <c r="H705" s="427"/>
      <c r="I705" s="429"/>
      <c r="J705" s="427"/>
      <c r="K705" s="427"/>
      <c r="L705" s="41"/>
      <c r="M705" s="193"/>
      <c r="N705" s="194"/>
      <c r="O705" s="66"/>
      <c r="P705" s="66"/>
      <c r="Q705" s="66"/>
      <c r="R705" s="66"/>
      <c r="S705" s="66"/>
      <c r="T705" s="67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T705" s="19" t="s">
        <v>664</v>
      </c>
      <c r="AU705" s="19" t="s">
        <v>89</v>
      </c>
    </row>
    <row r="706" spans="1:65" s="2" customFormat="1" ht="24.2" customHeight="1">
      <c r="A706" s="36"/>
      <c r="B706" s="37"/>
      <c r="C706" s="417" t="s">
        <v>1129</v>
      </c>
      <c r="D706" s="419"/>
      <c r="E706" s="420"/>
      <c r="F706" s="421"/>
      <c r="G706" s="422"/>
      <c r="H706" s="423"/>
      <c r="I706" s="424"/>
      <c r="J706" s="425"/>
      <c r="K706" s="421"/>
      <c r="L706" s="41"/>
      <c r="M706" s="184" t="s">
        <v>42</v>
      </c>
      <c r="N706" s="185" t="s">
        <v>50</v>
      </c>
      <c r="O706" s="66"/>
      <c r="P706" s="186">
        <f>O706*H706</f>
        <v>0</v>
      </c>
      <c r="Q706" s="186">
        <v>0.112</v>
      </c>
      <c r="R706" s="186">
        <f>Q706*H706</f>
        <v>0</v>
      </c>
      <c r="S706" s="186">
        <v>0</v>
      </c>
      <c r="T706" s="187">
        <f>S706*H706</f>
        <v>0</v>
      </c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R706" s="188" t="s">
        <v>344</v>
      </c>
      <c r="AT706" s="188" t="s">
        <v>237</v>
      </c>
      <c r="AU706" s="188" t="s">
        <v>89</v>
      </c>
      <c r="AY706" s="19" t="s">
        <v>235</v>
      </c>
      <c r="BE706" s="189">
        <f>IF(N706="základní",J706,0)</f>
        <v>0</v>
      </c>
      <c r="BF706" s="189">
        <f>IF(N706="snížená",J706,0)</f>
        <v>0</v>
      </c>
      <c r="BG706" s="189">
        <f>IF(N706="zákl. přenesená",J706,0)</f>
        <v>0</v>
      </c>
      <c r="BH706" s="189">
        <f>IF(N706="sníž. přenesená",J706,0)</f>
        <v>0</v>
      </c>
      <c r="BI706" s="189">
        <f>IF(N706="nulová",J706,0)</f>
        <v>0</v>
      </c>
      <c r="BJ706" s="19" t="s">
        <v>87</v>
      </c>
      <c r="BK706" s="189">
        <f>ROUND(I706*H706,2)</f>
        <v>0</v>
      </c>
      <c r="BL706" s="19" t="s">
        <v>344</v>
      </c>
      <c r="BM706" s="188" t="s">
        <v>1130</v>
      </c>
    </row>
    <row r="707" spans="1:65" s="2" customFormat="1" ht="11.25">
      <c r="A707" s="36"/>
      <c r="B707" s="37"/>
      <c r="C707" s="418"/>
      <c r="D707" s="426"/>
      <c r="E707" s="427"/>
      <c r="F707" s="428"/>
      <c r="G707" s="427"/>
      <c r="H707" s="427"/>
      <c r="I707" s="429"/>
      <c r="J707" s="427"/>
      <c r="K707" s="427"/>
      <c r="L707" s="41"/>
      <c r="M707" s="193"/>
      <c r="N707" s="194"/>
      <c r="O707" s="66"/>
      <c r="P707" s="66"/>
      <c r="Q707" s="66"/>
      <c r="R707" s="66"/>
      <c r="S707" s="66"/>
      <c r="T707" s="67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T707" s="19" t="s">
        <v>664</v>
      </c>
      <c r="AU707" s="19" t="s">
        <v>89</v>
      </c>
    </row>
    <row r="708" spans="1:65" s="2" customFormat="1" ht="24.2" customHeight="1">
      <c r="A708" s="36"/>
      <c r="B708" s="37"/>
      <c r="C708" s="417" t="s">
        <v>1131</v>
      </c>
      <c r="D708" s="419"/>
      <c r="E708" s="420"/>
      <c r="F708" s="421"/>
      <c r="G708" s="422"/>
      <c r="H708" s="423"/>
      <c r="I708" s="424"/>
      <c r="J708" s="425"/>
      <c r="K708" s="421"/>
      <c r="L708" s="41"/>
      <c r="M708" s="184" t="s">
        <v>42</v>
      </c>
      <c r="N708" s="185" t="s">
        <v>50</v>
      </c>
      <c r="O708" s="66"/>
      <c r="P708" s="186">
        <f>O708*H708</f>
        <v>0</v>
      </c>
      <c r="Q708" s="186">
        <v>8.4000000000000005E-2</v>
      </c>
      <c r="R708" s="186">
        <f>Q708*H708</f>
        <v>0</v>
      </c>
      <c r="S708" s="186">
        <v>0</v>
      </c>
      <c r="T708" s="187">
        <f>S708*H708</f>
        <v>0</v>
      </c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R708" s="188" t="s">
        <v>344</v>
      </c>
      <c r="AT708" s="188" t="s">
        <v>237</v>
      </c>
      <c r="AU708" s="188" t="s">
        <v>89</v>
      </c>
      <c r="AY708" s="19" t="s">
        <v>235</v>
      </c>
      <c r="BE708" s="189">
        <f>IF(N708="základní",J708,0)</f>
        <v>0</v>
      </c>
      <c r="BF708" s="189">
        <f>IF(N708="snížená",J708,0)</f>
        <v>0</v>
      </c>
      <c r="BG708" s="189">
        <f>IF(N708="zákl. přenesená",J708,0)</f>
        <v>0</v>
      </c>
      <c r="BH708" s="189">
        <f>IF(N708="sníž. přenesená",J708,0)</f>
        <v>0</v>
      </c>
      <c r="BI708" s="189">
        <f>IF(N708="nulová",J708,0)</f>
        <v>0</v>
      </c>
      <c r="BJ708" s="19" t="s">
        <v>87</v>
      </c>
      <c r="BK708" s="189">
        <f>ROUND(I708*H708,2)</f>
        <v>0</v>
      </c>
      <c r="BL708" s="19" t="s">
        <v>344</v>
      </c>
      <c r="BM708" s="188" t="s">
        <v>1132</v>
      </c>
    </row>
    <row r="709" spans="1:65" s="2" customFormat="1" ht="11.25">
      <c r="A709" s="36"/>
      <c r="B709" s="37"/>
      <c r="C709" s="418"/>
      <c r="D709" s="426"/>
      <c r="E709" s="427"/>
      <c r="F709" s="428"/>
      <c r="G709" s="427"/>
      <c r="H709" s="427"/>
      <c r="I709" s="429"/>
      <c r="J709" s="427"/>
      <c r="K709" s="427"/>
      <c r="L709" s="41"/>
      <c r="M709" s="193"/>
      <c r="N709" s="194"/>
      <c r="O709" s="66"/>
      <c r="P709" s="66"/>
      <c r="Q709" s="66"/>
      <c r="R709" s="66"/>
      <c r="S709" s="66"/>
      <c r="T709" s="67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T709" s="19" t="s">
        <v>664</v>
      </c>
      <c r="AU709" s="19" t="s">
        <v>89</v>
      </c>
    </row>
    <row r="710" spans="1:65" s="2" customFormat="1" ht="24.2" customHeight="1">
      <c r="A710" s="36"/>
      <c r="B710" s="37"/>
      <c r="C710" s="417" t="s">
        <v>1133</v>
      </c>
      <c r="D710" s="419"/>
      <c r="E710" s="420"/>
      <c r="F710" s="421"/>
      <c r="G710" s="422"/>
      <c r="H710" s="423"/>
      <c r="I710" s="424"/>
      <c r="J710" s="425"/>
      <c r="K710" s="421"/>
      <c r="L710" s="41"/>
      <c r="M710" s="184" t="s">
        <v>42</v>
      </c>
      <c r="N710" s="185" t="s">
        <v>50</v>
      </c>
      <c r="O710" s="66"/>
      <c r="P710" s="186">
        <f>O710*H710</f>
        <v>0</v>
      </c>
      <c r="Q710" s="186">
        <v>6.8000000000000005E-2</v>
      </c>
      <c r="R710" s="186">
        <f>Q710*H710</f>
        <v>0</v>
      </c>
      <c r="S710" s="186">
        <v>0</v>
      </c>
      <c r="T710" s="187">
        <f>S710*H710</f>
        <v>0</v>
      </c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R710" s="188" t="s">
        <v>344</v>
      </c>
      <c r="AT710" s="188" t="s">
        <v>237</v>
      </c>
      <c r="AU710" s="188" t="s">
        <v>89</v>
      </c>
      <c r="AY710" s="19" t="s">
        <v>235</v>
      </c>
      <c r="BE710" s="189">
        <f>IF(N710="základní",J710,0)</f>
        <v>0</v>
      </c>
      <c r="BF710" s="189">
        <f>IF(N710="snížená",J710,0)</f>
        <v>0</v>
      </c>
      <c r="BG710" s="189">
        <f>IF(N710="zákl. přenesená",J710,0)</f>
        <v>0</v>
      </c>
      <c r="BH710" s="189">
        <f>IF(N710="sníž. přenesená",J710,0)</f>
        <v>0</v>
      </c>
      <c r="BI710" s="189">
        <f>IF(N710="nulová",J710,0)</f>
        <v>0</v>
      </c>
      <c r="BJ710" s="19" t="s">
        <v>87</v>
      </c>
      <c r="BK710" s="189">
        <f>ROUND(I710*H710,2)</f>
        <v>0</v>
      </c>
      <c r="BL710" s="19" t="s">
        <v>344</v>
      </c>
      <c r="BM710" s="188" t="s">
        <v>1134</v>
      </c>
    </row>
    <row r="711" spans="1:65" s="2" customFormat="1" ht="11.25">
      <c r="A711" s="36"/>
      <c r="B711" s="37"/>
      <c r="C711" s="418"/>
      <c r="D711" s="426"/>
      <c r="E711" s="427"/>
      <c r="F711" s="428"/>
      <c r="G711" s="427"/>
      <c r="H711" s="427"/>
      <c r="I711" s="429"/>
      <c r="J711" s="427"/>
      <c r="K711" s="427"/>
      <c r="L711" s="41"/>
      <c r="M711" s="193"/>
      <c r="N711" s="194"/>
      <c r="O711" s="66"/>
      <c r="P711" s="66"/>
      <c r="Q711" s="66"/>
      <c r="R711" s="66"/>
      <c r="S711" s="66"/>
      <c r="T711" s="67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T711" s="19" t="s">
        <v>664</v>
      </c>
      <c r="AU711" s="19" t="s">
        <v>89</v>
      </c>
    </row>
    <row r="712" spans="1:65" s="2" customFormat="1" ht="24.2" customHeight="1">
      <c r="A712" s="36"/>
      <c r="B712" s="37"/>
      <c r="C712" s="417" t="s">
        <v>1135</v>
      </c>
      <c r="D712" s="419"/>
      <c r="E712" s="420"/>
      <c r="F712" s="421"/>
      <c r="G712" s="422"/>
      <c r="H712" s="423"/>
      <c r="I712" s="424"/>
      <c r="J712" s="425"/>
      <c r="K712" s="421"/>
      <c r="L712" s="41"/>
      <c r="M712" s="184" t="s">
        <v>42</v>
      </c>
      <c r="N712" s="185" t="s">
        <v>50</v>
      </c>
      <c r="O712" s="66"/>
      <c r="P712" s="186">
        <f>O712*H712</f>
        <v>0</v>
      </c>
      <c r="Q712" s="186">
        <v>0.151</v>
      </c>
      <c r="R712" s="186">
        <f>Q712*H712</f>
        <v>0</v>
      </c>
      <c r="S712" s="186">
        <v>0</v>
      </c>
      <c r="T712" s="187">
        <f>S712*H712</f>
        <v>0</v>
      </c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R712" s="188" t="s">
        <v>344</v>
      </c>
      <c r="AT712" s="188" t="s">
        <v>237</v>
      </c>
      <c r="AU712" s="188" t="s">
        <v>89</v>
      </c>
      <c r="AY712" s="19" t="s">
        <v>235</v>
      </c>
      <c r="BE712" s="189">
        <f>IF(N712="základní",J712,0)</f>
        <v>0</v>
      </c>
      <c r="BF712" s="189">
        <f>IF(N712="snížená",J712,0)</f>
        <v>0</v>
      </c>
      <c r="BG712" s="189">
        <f>IF(N712="zákl. přenesená",J712,0)</f>
        <v>0</v>
      </c>
      <c r="BH712" s="189">
        <f>IF(N712="sníž. přenesená",J712,0)</f>
        <v>0</v>
      </c>
      <c r="BI712" s="189">
        <f>IF(N712="nulová",J712,0)</f>
        <v>0</v>
      </c>
      <c r="BJ712" s="19" t="s">
        <v>87</v>
      </c>
      <c r="BK712" s="189">
        <f>ROUND(I712*H712,2)</f>
        <v>0</v>
      </c>
      <c r="BL712" s="19" t="s">
        <v>344</v>
      </c>
      <c r="BM712" s="188" t="s">
        <v>1136</v>
      </c>
    </row>
    <row r="713" spans="1:65" s="2" customFormat="1" ht="11.25">
      <c r="A713" s="36"/>
      <c r="B713" s="37"/>
      <c r="C713" s="418"/>
      <c r="D713" s="426"/>
      <c r="E713" s="427"/>
      <c r="F713" s="428"/>
      <c r="G713" s="427"/>
      <c r="H713" s="427"/>
      <c r="I713" s="429"/>
      <c r="J713" s="427"/>
      <c r="K713" s="427"/>
      <c r="L713" s="41"/>
      <c r="M713" s="193"/>
      <c r="N713" s="194"/>
      <c r="O713" s="66"/>
      <c r="P713" s="66"/>
      <c r="Q713" s="66"/>
      <c r="R713" s="66"/>
      <c r="S713" s="66"/>
      <c r="T713" s="67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T713" s="19" t="s">
        <v>664</v>
      </c>
      <c r="AU713" s="19" t="s">
        <v>89</v>
      </c>
    </row>
    <row r="714" spans="1:65" s="2" customFormat="1" ht="24.2" customHeight="1">
      <c r="A714" s="36"/>
      <c r="B714" s="37"/>
      <c r="C714" s="417" t="s">
        <v>1137</v>
      </c>
      <c r="D714" s="419"/>
      <c r="E714" s="420"/>
      <c r="F714" s="421"/>
      <c r="G714" s="422"/>
      <c r="H714" s="423"/>
      <c r="I714" s="424"/>
      <c r="J714" s="425"/>
      <c r="K714" s="421"/>
      <c r="L714" s="41"/>
      <c r="M714" s="184" t="s">
        <v>42</v>
      </c>
      <c r="N714" s="185" t="s">
        <v>50</v>
      </c>
      <c r="O714" s="66"/>
      <c r="P714" s="186">
        <f>O714*H714</f>
        <v>0</v>
      </c>
      <c r="Q714" s="186">
        <v>0.29899999999999999</v>
      </c>
      <c r="R714" s="186">
        <f>Q714*H714</f>
        <v>0</v>
      </c>
      <c r="S714" s="186">
        <v>0</v>
      </c>
      <c r="T714" s="187">
        <f>S714*H714</f>
        <v>0</v>
      </c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R714" s="188" t="s">
        <v>344</v>
      </c>
      <c r="AT714" s="188" t="s">
        <v>237</v>
      </c>
      <c r="AU714" s="188" t="s">
        <v>89</v>
      </c>
      <c r="AY714" s="19" t="s">
        <v>235</v>
      </c>
      <c r="BE714" s="189">
        <f>IF(N714="základní",J714,0)</f>
        <v>0</v>
      </c>
      <c r="BF714" s="189">
        <f>IF(N714="snížená",J714,0)</f>
        <v>0</v>
      </c>
      <c r="BG714" s="189">
        <f>IF(N714="zákl. přenesená",J714,0)</f>
        <v>0</v>
      </c>
      <c r="BH714" s="189">
        <f>IF(N714="sníž. přenesená",J714,0)</f>
        <v>0</v>
      </c>
      <c r="BI714" s="189">
        <f>IF(N714="nulová",J714,0)</f>
        <v>0</v>
      </c>
      <c r="BJ714" s="19" t="s">
        <v>87</v>
      </c>
      <c r="BK714" s="189">
        <f>ROUND(I714*H714,2)</f>
        <v>0</v>
      </c>
      <c r="BL714" s="19" t="s">
        <v>344</v>
      </c>
      <c r="BM714" s="188" t="s">
        <v>1138</v>
      </c>
    </row>
    <row r="715" spans="1:65" s="2" customFormat="1" ht="11.25">
      <c r="A715" s="36"/>
      <c r="B715" s="37"/>
      <c r="C715" s="418"/>
      <c r="D715" s="426"/>
      <c r="E715" s="427"/>
      <c r="F715" s="428"/>
      <c r="G715" s="427"/>
      <c r="H715" s="427"/>
      <c r="I715" s="429"/>
      <c r="J715" s="427"/>
      <c r="K715" s="427"/>
      <c r="L715" s="41"/>
      <c r="M715" s="193"/>
      <c r="N715" s="194"/>
      <c r="O715" s="66"/>
      <c r="P715" s="66"/>
      <c r="Q715" s="66"/>
      <c r="R715" s="66"/>
      <c r="S715" s="66"/>
      <c r="T715" s="67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T715" s="19" t="s">
        <v>664</v>
      </c>
      <c r="AU715" s="19" t="s">
        <v>89</v>
      </c>
    </row>
    <row r="716" spans="1:65" s="2" customFormat="1" ht="24.2" customHeight="1">
      <c r="A716" s="36"/>
      <c r="B716" s="37"/>
      <c r="C716" s="417" t="s">
        <v>1139</v>
      </c>
      <c r="D716" s="419"/>
      <c r="E716" s="420"/>
      <c r="F716" s="421"/>
      <c r="G716" s="422"/>
      <c r="H716" s="423"/>
      <c r="I716" s="424"/>
      <c r="J716" s="425"/>
      <c r="K716" s="421"/>
      <c r="L716" s="41"/>
      <c r="M716" s="184" t="s">
        <v>42</v>
      </c>
      <c r="N716" s="185" t="s">
        <v>50</v>
      </c>
      <c r="O716" s="66"/>
      <c r="P716" s="186">
        <f>O716*H716</f>
        <v>0</v>
      </c>
      <c r="Q716" s="186">
        <v>0</v>
      </c>
      <c r="R716" s="186">
        <f>Q716*H716</f>
        <v>0</v>
      </c>
      <c r="S716" s="186">
        <v>0</v>
      </c>
      <c r="T716" s="187">
        <f>S716*H716</f>
        <v>0</v>
      </c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R716" s="188" t="s">
        <v>344</v>
      </c>
      <c r="AT716" s="188" t="s">
        <v>237</v>
      </c>
      <c r="AU716" s="188" t="s">
        <v>89</v>
      </c>
      <c r="AY716" s="19" t="s">
        <v>235</v>
      </c>
      <c r="BE716" s="189">
        <f>IF(N716="základní",J716,0)</f>
        <v>0</v>
      </c>
      <c r="BF716" s="189">
        <f>IF(N716="snížená",J716,0)</f>
        <v>0</v>
      </c>
      <c r="BG716" s="189">
        <f>IF(N716="zákl. přenesená",J716,0)</f>
        <v>0</v>
      </c>
      <c r="BH716" s="189">
        <f>IF(N716="sníž. přenesená",J716,0)</f>
        <v>0</v>
      </c>
      <c r="BI716" s="189">
        <f>IF(N716="nulová",J716,0)</f>
        <v>0</v>
      </c>
      <c r="BJ716" s="19" t="s">
        <v>87</v>
      </c>
      <c r="BK716" s="189">
        <f>ROUND(I716*H716,2)</f>
        <v>0</v>
      </c>
      <c r="BL716" s="19" t="s">
        <v>344</v>
      </c>
      <c r="BM716" s="188" t="s">
        <v>1140</v>
      </c>
    </row>
    <row r="717" spans="1:65" s="2" customFormat="1" ht="11.25">
      <c r="A717" s="36"/>
      <c r="B717" s="37"/>
      <c r="C717" s="38"/>
      <c r="D717" s="197"/>
      <c r="E717" s="38"/>
      <c r="F717" s="249"/>
      <c r="G717" s="38"/>
      <c r="H717" s="38"/>
      <c r="I717" s="192"/>
      <c r="J717" s="38"/>
      <c r="K717" s="38"/>
      <c r="L717" s="41"/>
      <c r="M717" s="193"/>
      <c r="N717" s="194"/>
      <c r="O717" s="66"/>
      <c r="P717" s="66"/>
      <c r="Q717" s="66"/>
      <c r="R717" s="66"/>
      <c r="S717" s="66"/>
      <c r="T717" s="67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T717" s="19" t="s">
        <v>664</v>
      </c>
      <c r="AU717" s="19" t="s">
        <v>89</v>
      </c>
    </row>
    <row r="718" spans="1:65" s="2" customFormat="1" ht="44.25" customHeight="1">
      <c r="A718" s="36"/>
      <c r="B718" s="37"/>
      <c r="C718" s="177" t="s">
        <v>1141</v>
      </c>
      <c r="D718" s="177" t="s">
        <v>237</v>
      </c>
      <c r="E718" s="178" t="s">
        <v>1142</v>
      </c>
      <c r="F718" s="179" t="s">
        <v>1143</v>
      </c>
      <c r="G718" s="180" t="s">
        <v>160</v>
      </c>
      <c r="H718" s="181">
        <v>2.3340000000000001</v>
      </c>
      <c r="I718" s="182"/>
      <c r="J718" s="183">
        <f>ROUND(I718*H718,2)</f>
        <v>0</v>
      </c>
      <c r="K718" s="179" t="s">
        <v>240</v>
      </c>
      <c r="L718" s="41"/>
      <c r="M718" s="184" t="s">
        <v>42</v>
      </c>
      <c r="N718" s="185" t="s">
        <v>50</v>
      </c>
      <c r="O718" s="66"/>
      <c r="P718" s="186">
        <f>O718*H718</f>
        <v>0</v>
      </c>
      <c r="Q718" s="186">
        <v>0</v>
      </c>
      <c r="R718" s="186">
        <f>Q718*H718</f>
        <v>0</v>
      </c>
      <c r="S718" s="186">
        <v>0</v>
      </c>
      <c r="T718" s="187">
        <f>S718*H718</f>
        <v>0</v>
      </c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R718" s="188" t="s">
        <v>344</v>
      </c>
      <c r="AT718" s="188" t="s">
        <v>237</v>
      </c>
      <c r="AU718" s="188" t="s">
        <v>89</v>
      </c>
      <c r="AY718" s="19" t="s">
        <v>235</v>
      </c>
      <c r="BE718" s="189">
        <f>IF(N718="základní",J718,0)</f>
        <v>0</v>
      </c>
      <c r="BF718" s="189">
        <f>IF(N718="snížená",J718,0)</f>
        <v>0</v>
      </c>
      <c r="BG718" s="189">
        <f>IF(N718="zákl. přenesená",J718,0)</f>
        <v>0</v>
      </c>
      <c r="BH718" s="189">
        <f>IF(N718="sníž. přenesená",J718,0)</f>
        <v>0</v>
      </c>
      <c r="BI718" s="189">
        <f>IF(N718="nulová",J718,0)</f>
        <v>0</v>
      </c>
      <c r="BJ718" s="19" t="s">
        <v>87</v>
      </c>
      <c r="BK718" s="189">
        <f>ROUND(I718*H718,2)</f>
        <v>0</v>
      </c>
      <c r="BL718" s="19" t="s">
        <v>344</v>
      </c>
      <c r="BM718" s="188" t="s">
        <v>1144</v>
      </c>
    </row>
    <row r="719" spans="1:65" s="2" customFormat="1" ht="11.25">
      <c r="A719" s="36"/>
      <c r="B719" s="37"/>
      <c r="C719" s="38"/>
      <c r="D719" s="190" t="s">
        <v>243</v>
      </c>
      <c r="E719" s="38"/>
      <c r="F719" s="191" t="s">
        <v>1145</v>
      </c>
      <c r="G719" s="38"/>
      <c r="H719" s="38"/>
      <c r="I719" s="192"/>
      <c r="J719" s="38"/>
      <c r="K719" s="38"/>
      <c r="L719" s="41"/>
      <c r="M719" s="193"/>
      <c r="N719" s="194"/>
      <c r="O719" s="66"/>
      <c r="P719" s="66"/>
      <c r="Q719" s="66"/>
      <c r="R719" s="66"/>
      <c r="S719" s="66"/>
      <c r="T719" s="67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T719" s="19" t="s">
        <v>243</v>
      </c>
      <c r="AU719" s="19" t="s">
        <v>89</v>
      </c>
    </row>
    <row r="720" spans="1:65" s="12" customFormat="1" ht="22.9" customHeight="1">
      <c r="B720" s="161"/>
      <c r="C720" s="162"/>
      <c r="D720" s="163" t="s">
        <v>78</v>
      </c>
      <c r="E720" s="175" t="s">
        <v>1146</v>
      </c>
      <c r="F720" s="175" t="s">
        <v>1147</v>
      </c>
      <c r="G720" s="162"/>
      <c r="H720" s="162"/>
      <c r="I720" s="165"/>
      <c r="J720" s="176">
        <f>BK720</f>
        <v>0</v>
      </c>
      <c r="K720" s="162"/>
      <c r="L720" s="167"/>
      <c r="M720" s="168"/>
      <c r="N720" s="169"/>
      <c r="O720" s="169"/>
      <c r="P720" s="170">
        <f>SUM(P721:P776)</f>
        <v>0</v>
      </c>
      <c r="Q720" s="169"/>
      <c r="R720" s="170">
        <f>SUM(R721:R776)</f>
        <v>1.7888317499999999</v>
      </c>
      <c r="S720" s="169"/>
      <c r="T720" s="171">
        <f>SUM(T721:T776)</f>
        <v>5.5786249999999996E-2</v>
      </c>
      <c r="AR720" s="172" t="s">
        <v>89</v>
      </c>
      <c r="AT720" s="173" t="s">
        <v>78</v>
      </c>
      <c r="AU720" s="173" t="s">
        <v>87</v>
      </c>
      <c r="AY720" s="172" t="s">
        <v>235</v>
      </c>
      <c r="BK720" s="174">
        <f>SUM(BK721:BK776)</f>
        <v>0</v>
      </c>
    </row>
    <row r="721" spans="1:65" s="2" customFormat="1" ht="24.2" customHeight="1">
      <c r="A721" s="36"/>
      <c r="B721" s="37"/>
      <c r="C721" s="177" t="s">
        <v>1148</v>
      </c>
      <c r="D721" s="177" t="s">
        <v>237</v>
      </c>
      <c r="E721" s="178" t="s">
        <v>1149</v>
      </c>
      <c r="F721" s="179" t="s">
        <v>1150</v>
      </c>
      <c r="G721" s="180" t="s">
        <v>106</v>
      </c>
      <c r="H721" s="181">
        <v>45.844999999999999</v>
      </c>
      <c r="I721" s="182"/>
      <c r="J721" s="183">
        <f>ROUND(I721*H721,2)</f>
        <v>0</v>
      </c>
      <c r="K721" s="179" t="s">
        <v>240</v>
      </c>
      <c r="L721" s="41"/>
      <c r="M721" s="184" t="s">
        <v>42</v>
      </c>
      <c r="N721" s="185" t="s">
        <v>50</v>
      </c>
      <c r="O721" s="66"/>
      <c r="P721" s="186">
        <f>O721*H721</f>
        <v>0</v>
      </c>
      <c r="Q721" s="186">
        <v>2.9999999999999997E-4</v>
      </c>
      <c r="R721" s="186">
        <f>Q721*H721</f>
        <v>1.3753499999999998E-2</v>
      </c>
      <c r="S721" s="186">
        <v>0</v>
      </c>
      <c r="T721" s="187">
        <f>S721*H721</f>
        <v>0</v>
      </c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R721" s="188" t="s">
        <v>344</v>
      </c>
      <c r="AT721" s="188" t="s">
        <v>237</v>
      </c>
      <c r="AU721" s="188" t="s">
        <v>89</v>
      </c>
      <c r="AY721" s="19" t="s">
        <v>235</v>
      </c>
      <c r="BE721" s="189">
        <f>IF(N721="základní",J721,0)</f>
        <v>0</v>
      </c>
      <c r="BF721" s="189">
        <f>IF(N721="snížená",J721,0)</f>
        <v>0</v>
      </c>
      <c r="BG721" s="189">
        <f>IF(N721="zákl. přenesená",J721,0)</f>
        <v>0</v>
      </c>
      <c r="BH721" s="189">
        <f>IF(N721="sníž. přenesená",J721,0)</f>
        <v>0</v>
      </c>
      <c r="BI721" s="189">
        <f>IF(N721="nulová",J721,0)</f>
        <v>0</v>
      </c>
      <c r="BJ721" s="19" t="s">
        <v>87</v>
      </c>
      <c r="BK721" s="189">
        <f>ROUND(I721*H721,2)</f>
        <v>0</v>
      </c>
      <c r="BL721" s="19" t="s">
        <v>344</v>
      </c>
      <c r="BM721" s="188" t="s">
        <v>1151</v>
      </c>
    </row>
    <row r="722" spans="1:65" s="2" customFormat="1" ht="11.25">
      <c r="A722" s="36"/>
      <c r="B722" s="37"/>
      <c r="C722" s="38"/>
      <c r="D722" s="190" t="s">
        <v>243</v>
      </c>
      <c r="E722" s="38"/>
      <c r="F722" s="191" t="s">
        <v>1152</v>
      </c>
      <c r="G722" s="38"/>
      <c r="H722" s="38"/>
      <c r="I722" s="192"/>
      <c r="J722" s="38"/>
      <c r="K722" s="38"/>
      <c r="L722" s="41"/>
      <c r="M722" s="193"/>
      <c r="N722" s="194"/>
      <c r="O722" s="66"/>
      <c r="P722" s="66"/>
      <c r="Q722" s="66"/>
      <c r="R722" s="66"/>
      <c r="S722" s="66"/>
      <c r="T722" s="67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T722" s="19" t="s">
        <v>243</v>
      </c>
      <c r="AU722" s="19" t="s">
        <v>89</v>
      </c>
    </row>
    <row r="723" spans="1:65" s="13" customFormat="1" ht="11.25">
      <c r="B723" s="195"/>
      <c r="C723" s="196"/>
      <c r="D723" s="197" t="s">
        <v>245</v>
      </c>
      <c r="E723" s="198" t="s">
        <v>42</v>
      </c>
      <c r="F723" s="199" t="s">
        <v>168</v>
      </c>
      <c r="G723" s="196"/>
      <c r="H723" s="200">
        <v>45.844999999999999</v>
      </c>
      <c r="I723" s="201"/>
      <c r="J723" s="196"/>
      <c r="K723" s="196"/>
      <c r="L723" s="202"/>
      <c r="M723" s="203"/>
      <c r="N723" s="204"/>
      <c r="O723" s="204"/>
      <c r="P723" s="204"/>
      <c r="Q723" s="204"/>
      <c r="R723" s="204"/>
      <c r="S723" s="204"/>
      <c r="T723" s="205"/>
      <c r="AT723" s="206" t="s">
        <v>245</v>
      </c>
      <c r="AU723" s="206" t="s">
        <v>89</v>
      </c>
      <c r="AV723" s="13" t="s">
        <v>89</v>
      </c>
      <c r="AW723" s="13" t="s">
        <v>38</v>
      </c>
      <c r="AX723" s="13" t="s">
        <v>87</v>
      </c>
      <c r="AY723" s="206" t="s">
        <v>235</v>
      </c>
    </row>
    <row r="724" spans="1:65" s="2" customFormat="1" ht="37.9" customHeight="1">
      <c r="A724" s="36"/>
      <c r="B724" s="37"/>
      <c r="C724" s="177" t="s">
        <v>1153</v>
      </c>
      <c r="D724" s="177" t="s">
        <v>237</v>
      </c>
      <c r="E724" s="178" t="s">
        <v>1154</v>
      </c>
      <c r="F724" s="179" t="s">
        <v>1155</v>
      </c>
      <c r="G724" s="180" t="s">
        <v>106</v>
      </c>
      <c r="H724" s="181">
        <v>45.844999999999999</v>
      </c>
      <c r="I724" s="182"/>
      <c r="J724" s="183">
        <f>ROUND(I724*H724,2)</f>
        <v>0</v>
      </c>
      <c r="K724" s="179" t="s">
        <v>240</v>
      </c>
      <c r="L724" s="41"/>
      <c r="M724" s="184" t="s">
        <v>42</v>
      </c>
      <c r="N724" s="185" t="s">
        <v>50</v>
      </c>
      <c r="O724" s="66"/>
      <c r="P724" s="186">
        <f>O724*H724</f>
        <v>0</v>
      </c>
      <c r="Q724" s="186">
        <v>7.4999999999999997E-3</v>
      </c>
      <c r="R724" s="186">
        <f>Q724*H724</f>
        <v>0.34383749999999996</v>
      </c>
      <c r="S724" s="186">
        <v>0</v>
      </c>
      <c r="T724" s="187">
        <f>S724*H724</f>
        <v>0</v>
      </c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R724" s="188" t="s">
        <v>344</v>
      </c>
      <c r="AT724" s="188" t="s">
        <v>237</v>
      </c>
      <c r="AU724" s="188" t="s">
        <v>89</v>
      </c>
      <c r="AY724" s="19" t="s">
        <v>235</v>
      </c>
      <c r="BE724" s="189">
        <f>IF(N724="základní",J724,0)</f>
        <v>0</v>
      </c>
      <c r="BF724" s="189">
        <f>IF(N724="snížená",J724,0)</f>
        <v>0</v>
      </c>
      <c r="BG724" s="189">
        <f>IF(N724="zákl. přenesená",J724,0)</f>
        <v>0</v>
      </c>
      <c r="BH724" s="189">
        <f>IF(N724="sníž. přenesená",J724,0)</f>
        <v>0</v>
      </c>
      <c r="BI724" s="189">
        <f>IF(N724="nulová",J724,0)</f>
        <v>0</v>
      </c>
      <c r="BJ724" s="19" t="s">
        <v>87</v>
      </c>
      <c r="BK724" s="189">
        <f>ROUND(I724*H724,2)</f>
        <v>0</v>
      </c>
      <c r="BL724" s="19" t="s">
        <v>344</v>
      </c>
      <c r="BM724" s="188" t="s">
        <v>1156</v>
      </c>
    </row>
    <row r="725" spans="1:65" s="2" customFormat="1" ht="11.25">
      <c r="A725" s="36"/>
      <c r="B725" s="37"/>
      <c r="C725" s="38"/>
      <c r="D725" s="190" t="s">
        <v>243</v>
      </c>
      <c r="E725" s="38"/>
      <c r="F725" s="191" t="s">
        <v>1157</v>
      </c>
      <c r="G725" s="38"/>
      <c r="H725" s="38"/>
      <c r="I725" s="192"/>
      <c r="J725" s="38"/>
      <c r="K725" s="38"/>
      <c r="L725" s="41"/>
      <c r="M725" s="193"/>
      <c r="N725" s="194"/>
      <c r="O725" s="66"/>
      <c r="P725" s="66"/>
      <c r="Q725" s="66"/>
      <c r="R725" s="66"/>
      <c r="S725" s="66"/>
      <c r="T725" s="67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T725" s="19" t="s">
        <v>243</v>
      </c>
      <c r="AU725" s="19" t="s">
        <v>89</v>
      </c>
    </row>
    <row r="726" spans="1:65" s="13" customFormat="1" ht="11.25">
      <c r="B726" s="195"/>
      <c r="C726" s="196"/>
      <c r="D726" s="197" t="s">
        <v>245</v>
      </c>
      <c r="E726" s="198" t="s">
        <v>42</v>
      </c>
      <c r="F726" s="199" t="s">
        <v>168</v>
      </c>
      <c r="G726" s="196"/>
      <c r="H726" s="200">
        <v>45.844999999999999</v>
      </c>
      <c r="I726" s="201"/>
      <c r="J726" s="196"/>
      <c r="K726" s="196"/>
      <c r="L726" s="202"/>
      <c r="M726" s="203"/>
      <c r="N726" s="204"/>
      <c r="O726" s="204"/>
      <c r="P726" s="204"/>
      <c r="Q726" s="204"/>
      <c r="R726" s="204"/>
      <c r="S726" s="204"/>
      <c r="T726" s="205"/>
      <c r="AT726" s="206" t="s">
        <v>245</v>
      </c>
      <c r="AU726" s="206" t="s">
        <v>89</v>
      </c>
      <c r="AV726" s="13" t="s">
        <v>89</v>
      </c>
      <c r="AW726" s="13" t="s">
        <v>38</v>
      </c>
      <c r="AX726" s="13" t="s">
        <v>87</v>
      </c>
      <c r="AY726" s="206" t="s">
        <v>235</v>
      </c>
    </row>
    <row r="727" spans="1:65" s="2" customFormat="1" ht="24.2" customHeight="1">
      <c r="A727" s="36"/>
      <c r="B727" s="37"/>
      <c r="C727" s="177" t="s">
        <v>1158</v>
      </c>
      <c r="D727" s="177" t="s">
        <v>237</v>
      </c>
      <c r="E727" s="178" t="s">
        <v>1159</v>
      </c>
      <c r="F727" s="179" t="s">
        <v>1160</v>
      </c>
      <c r="G727" s="180" t="s">
        <v>102</v>
      </c>
      <c r="H727" s="181">
        <v>17.164999999999999</v>
      </c>
      <c r="I727" s="182"/>
      <c r="J727" s="183">
        <f>ROUND(I727*H727,2)</f>
        <v>0</v>
      </c>
      <c r="K727" s="179" t="s">
        <v>240</v>
      </c>
      <c r="L727" s="41"/>
      <c r="M727" s="184" t="s">
        <v>42</v>
      </c>
      <c r="N727" s="185" t="s">
        <v>50</v>
      </c>
      <c r="O727" s="66"/>
      <c r="P727" s="186">
        <f>O727*H727</f>
        <v>0</v>
      </c>
      <c r="Q727" s="186">
        <v>0</v>
      </c>
      <c r="R727" s="186">
        <f>Q727*H727</f>
        <v>0</v>
      </c>
      <c r="S727" s="186">
        <v>3.2499999999999999E-3</v>
      </c>
      <c r="T727" s="187">
        <f>S727*H727</f>
        <v>5.5786249999999996E-2</v>
      </c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R727" s="188" t="s">
        <v>344</v>
      </c>
      <c r="AT727" s="188" t="s">
        <v>237</v>
      </c>
      <c r="AU727" s="188" t="s">
        <v>89</v>
      </c>
      <c r="AY727" s="19" t="s">
        <v>235</v>
      </c>
      <c r="BE727" s="189">
        <f>IF(N727="základní",J727,0)</f>
        <v>0</v>
      </c>
      <c r="BF727" s="189">
        <f>IF(N727="snížená",J727,0)</f>
        <v>0</v>
      </c>
      <c r="BG727" s="189">
        <f>IF(N727="zákl. přenesená",J727,0)</f>
        <v>0</v>
      </c>
      <c r="BH727" s="189">
        <f>IF(N727="sníž. přenesená",J727,0)</f>
        <v>0</v>
      </c>
      <c r="BI727" s="189">
        <f>IF(N727="nulová",J727,0)</f>
        <v>0</v>
      </c>
      <c r="BJ727" s="19" t="s">
        <v>87</v>
      </c>
      <c r="BK727" s="189">
        <f>ROUND(I727*H727,2)</f>
        <v>0</v>
      </c>
      <c r="BL727" s="19" t="s">
        <v>344</v>
      </c>
      <c r="BM727" s="188" t="s">
        <v>1161</v>
      </c>
    </row>
    <row r="728" spans="1:65" s="2" customFormat="1" ht="11.25">
      <c r="A728" s="36"/>
      <c r="B728" s="37"/>
      <c r="C728" s="38"/>
      <c r="D728" s="190" t="s">
        <v>243</v>
      </c>
      <c r="E728" s="38"/>
      <c r="F728" s="191" t="s">
        <v>1162</v>
      </c>
      <c r="G728" s="38"/>
      <c r="H728" s="38"/>
      <c r="I728" s="192"/>
      <c r="J728" s="38"/>
      <c r="K728" s="38"/>
      <c r="L728" s="41"/>
      <c r="M728" s="193"/>
      <c r="N728" s="194"/>
      <c r="O728" s="66"/>
      <c r="P728" s="66"/>
      <c r="Q728" s="66"/>
      <c r="R728" s="66"/>
      <c r="S728" s="66"/>
      <c r="T728" s="67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T728" s="19" t="s">
        <v>243</v>
      </c>
      <c r="AU728" s="19" t="s">
        <v>89</v>
      </c>
    </row>
    <row r="729" spans="1:65" s="13" customFormat="1" ht="11.25">
      <c r="B729" s="195"/>
      <c r="C729" s="196"/>
      <c r="D729" s="197" t="s">
        <v>245</v>
      </c>
      <c r="E729" s="198" t="s">
        <v>42</v>
      </c>
      <c r="F729" s="199" t="s">
        <v>1163</v>
      </c>
      <c r="G729" s="196"/>
      <c r="H729" s="200">
        <v>18.245999999999999</v>
      </c>
      <c r="I729" s="201"/>
      <c r="J729" s="196"/>
      <c r="K729" s="196"/>
      <c r="L729" s="202"/>
      <c r="M729" s="203"/>
      <c r="N729" s="204"/>
      <c r="O729" s="204"/>
      <c r="P729" s="204"/>
      <c r="Q729" s="204"/>
      <c r="R729" s="204"/>
      <c r="S729" s="204"/>
      <c r="T729" s="205"/>
      <c r="AT729" s="206" t="s">
        <v>245</v>
      </c>
      <c r="AU729" s="206" t="s">
        <v>89</v>
      </c>
      <c r="AV729" s="13" t="s">
        <v>89</v>
      </c>
      <c r="AW729" s="13" t="s">
        <v>38</v>
      </c>
      <c r="AX729" s="13" t="s">
        <v>79</v>
      </c>
      <c r="AY729" s="206" t="s">
        <v>235</v>
      </c>
    </row>
    <row r="730" spans="1:65" s="13" customFormat="1" ht="11.25">
      <c r="B730" s="195"/>
      <c r="C730" s="196"/>
      <c r="D730" s="197" t="s">
        <v>245</v>
      </c>
      <c r="E730" s="198" t="s">
        <v>42</v>
      </c>
      <c r="F730" s="199" t="s">
        <v>1164</v>
      </c>
      <c r="G730" s="196"/>
      <c r="H730" s="200">
        <v>18.824000000000002</v>
      </c>
      <c r="I730" s="201"/>
      <c r="J730" s="196"/>
      <c r="K730" s="196"/>
      <c r="L730" s="202"/>
      <c r="M730" s="203"/>
      <c r="N730" s="204"/>
      <c r="O730" s="204"/>
      <c r="P730" s="204"/>
      <c r="Q730" s="204"/>
      <c r="R730" s="204"/>
      <c r="S730" s="204"/>
      <c r="T730" s="205"/>
      <c r="AT730" s="206" t="s">
        <v>245</v>
      </c>
      <c r="AU730" s="206" t="s">
        <v>89</v>
      </c>
      <c r="AV730" s="13" t="s">
        <v>89</v>
      </c>
      <c r="AW730" s="13" t="s">
        <v>38</v>
      </c>
      <c r="AX730" s="13" t="s">
        <v>79</v>
      </c>
      <c r="AY730" s="206" t="s">
        <v>235</v>
      </c>
    </row>
    <row r="731" spans="1:65" s="13" customFormat="1" ht="11.25">
      <c r="B731" s="195"/>
      <c r="C731" s="196"/>
      <c r="D731" s="197" t="s">
        <v>245</v>
      </c>
      <c r="E731" s="198" t="s">
        <v>42</v>
      </c>
      <c r="F731" s="199" t="s">
        <v>1165</v>
      </c>
      <c r="G731" s="196"/>
      <c r="H731" s="200">
        <v>-19.905000000000001</v>
      </c>
      <c r="I731" s="201"/>
      <c r="J731" s="196"/>
      <c r="K731" s="196"/>
      <c r="L731" s="202"/>
      <c r="M731" s="203"/>
      <c r="N731" s="204"/>
      <c r="O731" s="204"/>
      <c r="P731" s="204"/>
      <c r="Q731" s="204"/>
      <c r="R731" s="204"/>
      <c r="S731" s="204"/>
      <c r="T731" s="205"/>
      <c r="AT731" s="206" t="s">
        <v>245</v>
      </c>
      <c r="AU731" s="206" t="s">
        <v>89</v>
      </c>
      <c r="AV731" s="13" t="s">
        <v>89</v>
      </c>
      <c r="AW731" s="13" t="s">
        <v>38</v>
      </c>
      <c r="AX731" s="13" t="s">
        <v>79</v>
      </c>
      <c r="AY731" s="206" t="s">
        <v>235</v>
      </c>
    </row>
    <row r="732" spans="1:65" s="14" customFormat="1" ht="11.25">
      <c r="B732" s="207"/>
      <c r="C732" s="208"/>
      <c r="D732" s="197" t="s">
        <v>245</v>
      </c>
      <c r="E732" s="209" t="s">
        <v>115</v>
      </c>
      <c r="F732" s="210" t="s">
        <v>250</v>
      </c>
      <c r="G732" s="208"/>
      <c r="H732" s="211">
        <v>17.164999999999999</v>
      </c>
      <c r="I732" s="212"/>
      <c r="J732" s="208"/>
      <c r="K732" s="208"/>
      <c r="L732" s="213"/>
      <c r="M732" s="214"/>
      <c r="N732" s="215"/>
      <c r="O732" s="215"/>
      <c r="P732" s="215"/>
      <c r="Q732" s="215"/>
      <c r="R732" s="215"/>
      <c r="S732" s="215"/>
      <c r="T732" s="216"/>
      <c r="AT732" s="217" t="s">
        <v>245</v>
      </c>
      <c r="AU732" s="217" t="s">
        <v>89</v>
      </c>
      <c r="AV732" s="14" t="s">
        <v>251</v>
      </c>
      <c r="AW732" s="14" t="s">
        <v>38</v>
      </c>
      <c r="AX732" s="14" t="s">
        <v>79</v>
      </c>
      <c r="AY732" s="217" t="s">
        <v>235</v>
      </c>
    </row>
    <row r="733" spans="1:65" s="15" customFormat="1" ht="11.25">
      <c r="B733" s="218"/>
      <c r="C733" s="219"/>
      <c r="D733" s="197" t="s">
        <v>245</v>
      </c>
      <c r="E733" s="220" t="s">
        <v>42</v>
      </c>
      <c r="F733" s="221" t="s">
        <v>252</v>
      </c>
      <c r="G733" s="219"/>
      <c r="H733" s="222">
        <v>17.164999999999999</v>
      </c>
      <c r="I733" s="223"/>
      <c r="J733" s="219"/>
      <c r="K733" s="219"/>
      <c r="L733" s="224"/>
      <c r="M733" s="225"/>
      <c r="N733" s="226"/>
      <c r="O733" s="226"/>
      <c r="P733" s="226"/>
      <c r="Q733" s="226"/>
      <c r="R733" s="226"/>
      <c r="S733" s="226"/>
      <c r="T733" s="227"/>
      <c r="AT733" s="228" t="s">
        <v>245</v>
      </c>
      <c r="AU733" s="228" t="s">
        <v>89</v>
      </c>
      <c r="AV733" s="15" t="s">
        <v>241</v>
      </c>
      <c r="AW733" s="15" t="s">
        <v>38</v>
      </c>
      <c r="AX733" s="15" t="s">
        <v>87</v>
      </c>
      <c r="AY733" s="228" t="s">
        <v>235</v>
      </c>
    </row>
    <row r="734" spans="1:65" s="2" customFormat="1" ht="37.9" customHeight="1">
      <c r="A734" s="36"/>
      <c r="B734" s="37"/>
      <c r="C734" s="177" t="s">
        <v>1166</v>
      </c>
      <c r="D734" s="177" t="s">
        <v>237</v>
      </c>
      <c r="E734" s="178" t="s">
        <v>1167</v>
      </c>
      <c r="F734" s="179" t="s">
        <v>1168</v>
      </c>
      <c r="G734" s="180" t="s">
        <v>102</v>
      </c>
      <c r="H734" s="181">
        <v>33.682000000000002</v>
      </c>
      <c r="I734" s="182"/>
      <c r="J734" s="183">
        <f>ROUND(I734*H734,2)</f>
        <v>0</v>
      </c>
      <c r="K734" s="179" t="s">
        <v>240</v>
      </c>
      <c r="L734" s="41"/>
      <c r="M734" s="184" t="s">
        <v>42</v>
      </c>
      <c r="N734" s="185" t="s">
        <v>50</v>
      </c>
      <c r="O734" s="66"/>
      <c r="P734" s="186">
        <f>O734*H734</f>
        <v>0</v>
      </c>
      <c r="Q734" s="186">
        <v>4.2999999999999999E-4</v>
      </c>
      <c r="R734" s="186">
        <f>Q734*H734</f>
        <v>1.4483260000000001E-2</v>
      </c>
      <c r="S734" s="186">
        <v>0</v>
      </c>
      <c r="T734" s="187">
        <f>S734*H734</f>
        <v>0</v>
      </c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R734" s="188" t="s">
        <v>344</v>
      </c>
      <c r="AT734" s="188" t="s">
        <v>237</v>
      </c>
      <c r="AU734" s="188" t="s">
        <v>89</v>
      </c>
      <c r="AY734" s="19" t="s">
        <v>235</v>
      </c>
      <c r="BE734" s="189">
        <f>IF(N734="základní",J734,0)</f>
        <v>0</v>
      </c>
      <c r="BF734" s="189">
        <f>IF(N734="snížená",J734,0)</f>
        <v>0</v>
      </c>
      <c r="BG734" s="189">
        <f>IF(N734="zákl. přenesená",J734,0)</f>
        <v>0</v>
      </c>
      <c r="BH734" s="189">
        <f>IF(N734="sníž. přenesená",J734,0)</f>
        <v>0</v>
      </c>
      <c r="BI734" s="189">
        <f>IF(N734="nulová",J734,0)</f>
        <v>0</v>
      </c>
      <c r="BJ734" s="19" t="s">
        <v>87</v>
      </c>
      <c r="BK734" s="189">
        <f>ROUND(I734*H734,2)</f>
        <v>0</v>
      </c>
      <c r="BL734" s="19" t="s">
        <v>344</v>
      </c>
      <c r="BM734" s="188" t="s">
        <v>1169</v>
      </c>
    </row>
    <row r="735" spans="1:65" s="2" customFormat="1" ht="11.25">
      <c r="A735" s="36"/>
      <c r="B735" s="37"/>
      <c r="C735" s="38"/>
      <c r="D735" s="190" t="s">
        <v>243</v>
      </c>
      <c r="E735" s="38"/>
      <c r="F735" s="191" t="s">
        <v>1170</v>
      </c>
      <c r="G735" s="38"/>
      <c r="H735" s="38"/>
      <c r="I735" s="192"/>
      <c r="J735" s="38"/>
      <c r="K735" s="38"/>
      <c r="L735" s="41"/>
      <c r="M735" s="193"/>
      <c r="N735" s="194"/>
      <c r="O735" s="66"/>
      <c r="P735" s="66"/>
      <c r="Q735" s="66"/>
      <c r="R735" s="66"/>
      <c r="S735" s="66"/>
      <c r="T735" s="67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T735" s="19" t="s">
        <v>243</v>
      </c>
      <c r="AU735" s="19" t="s">
        <v>89</v>
      </c>
    </row>
    <row r="736" spans="1:65" s="16" customFormat="1" ht="11.25">
      <c r="B736" s="229"/>
      <c r="C736" s="230"/>
      <c r="D736" s="197" t="s">
        <v>245</v>
      </c>
      <c r="E736" s="231" t="s">
        <v>42</v>
      </c>
      <c r="F736" s="232" t="s">
        <v>419</v>
      </c>
      <c r="G736" s="230"/>
      <c r="H736" s="231" t="s">
        <v>42</v>
      </c>
      <c r="I736" s="233"/>
      <c r="J736" s="230"/>
      <c r="K736" s="230"/>
      <c r="L736" s="234"/>
      <c r="M736" s="235"/>
      <c r="N736" s="236"/>
      <c r="O736" s="236"/>
      <c r="P736" s="236"/>
      <c r="Q736" s="236"/>
      <c r="R736" s="236"/>
      <c r="S736" s="236"/>
      <c r="T736" s="237"/>
      <c r="AT736" s="238" t="s">
        <v>245</v>
      </c>
      <c r="AU736" s="238" t="s">
        <v>89</v>
      </c>
      <c r="AV736" s="16" t="s">
        <v>87</v>
      </c>
      <c r="AW736" s="16" t="s">
        <v>38</v>
      </c>
      <c r="AX736" s="16" t="s">
        <v>79</v>
      </c>
      <c r="AY736" s="238" t="s">
        <v>235</v>
      </c>
    </row>
    <row r="737" spans="1:65" s="13" customFormat="1" ht="11.25">
      <c r="B737" s="195"/>
      <c r="C737" s="196"/>
      <c r="D737" s="197" t="s">
        <v>245</v>
      </c>
      <c r="E737" s="198" t="s">
        <v>42</v>
      </c>
      <c r="F737" s="199" t="s">
        <v>1171</v>
      </c>
      <c r="G737" s="196"/>
      <c r="H737" s="200">
        <v>20.396000000000001</v>
      </c>
      <c r="I737" s="201"/>
      <c r="J737" s="196"/>
      <c r="K737" s="196"/>
      <c r="L737" s="202"/>
      <c r="M737" s="203"/>
      <c r="N737" s="204"/>
      <c r="O737" s="204"/>
      <c r="P737" s="204"/>
      <c r="Q737" s="204"/>
      <c r="R737" s="204"/>
      <c r="S737" s="204"/>
      <c r="T737" s="205"/>
      <c r="AT737" s="206" t="s">
        <v>245</v>
      </c>
      <c r="AU737" s="206" t="s">
        <v>89</v>
      </c>
      <c r="AV737" s="13" t="s">
        <v>89</v>
      </c>
      <c r="AW737" s="13" t="s">
        <v>38</v>
      </c>
      <c r="AX737" s="13" t="s">
        <v>79</v>
      </c>
      <c r="AY737" s="206" t="s">
        <v>235</v>
      </c>
    </row>
    <row r="738" spans="1:65" s="13" customFormat="1" ht="11.25">
      <c r="B738" s="195"/>
      <c r="C738" s="196"/>
      <c r="D738" s="197" t="s">
        <v>245</v>
      </c>
      <c r="E738" s="198" t="s">
        <v>42</v>
      </c>
      <c r="F738" s="199" t="s">
        <v>1172</v>
      </c>
      <c r="G738" s="196"/>
      <c r="H738" s="200">
        <v>-0.36</v>
      </c>
      <c r="I738" s="201"/>
      <c r="J738" s="196"/>
      <c r="K738" s="196"/>
      <c r="L738" s="202"/>
      <c r="M738" s="203"/>
      <c r="N738" s="204"/>
      <c r="O738" s="204"/>
      <c r="P738" s="204"/>
      <c r="Q738" s="204"/>
      <c r="R738" s="204"/>
      <c r="S738" s="204"/>
      <c r="T738" s="205"/>
      <c r="AT738" s="206" t="s">
        <v>245</v>
      </c>
      <c r="AU738" s="206" t="s">
        <v>89</v>
      </c>
      <c r="AV738" s="13" t="s">
        <v>89</v>
      </c>
      <c r="AW738" s="13" t="s">
        <v>38</v>
      </c>
      <c r="AX738" s="13" t="s">
        <v>79</v>
      </c>
      <c r="AY738" s="206" t="s">
        <v>235</v>
      </c>
    </row>
    <row r="739" spans="1:65" s="13" customFormat="1" ht="11.25">
      <c r="B739" s="195"/>
      <c r="C739" s="196"/>
      <c r="D739" s="197" t="s">
        <v>245</v>
      </c>
      <c r="E739" s="198" t="s">
        <v>42</v>
      </c>
      <c r="F739" s="199" t="s">
        <v>1173</v>
      </c>
      <c r="G739" s="196"/>
      <c r="H739" s="200">
        <v>-0.28000000000000003</v>
      </c>
      <c r="I739" s="201"/>
      <c r="J739" s="196"/>
      <c r="K739" s="196"/>
      <c r="L739" s="202"/>
      <c r="M739" s="203"/>
      <c r="N739" s="204"/>
      <c r="O739" s="204"/>
      <c r="P739" s="204"/>
      <c r="Q739" s="204"/>
      <c r="R739" s="204"/>
      <c r="S739" s="204"/>
      <c r="T739" s="205"/>
      <c r="AT739" s="206" t="s">
        <v>245</v>
      </c>
      <c r="AU739" s="206" t="s">
        <v>89</v>
      </c>
      <c r="AV739" s="13" t="s">
        <v>89</v>
      </c>
      <c r="AW739" s="13" t="s">
        <v>38</v>
      </c>
      <c r="AX739" s="13" t="s">
        <v>79</v>
      </c>
      <c r="AY739" s="206" t="s">
        <v>235</v>
      </c>
    </row>
    <row r="740" spans="1:65" s="14" customFormat="1" ht="11.25">
      <c r="B740" s="207"/>
      <c r="C740" s="208"/>
      <c r="D740" s="197" t="s">
        <v>245</v>
      </c>
      <c r="E740" s="209" t="s">
        <v>42</v>
      </c>
      <c r="F740" s="210" t="s">
        <v>250</v>
      </c>
      <c r="G740" s="208"/>
      <c r="H740" s="211">
        <v>19.756</v>
      </c>
      <c r="I740" s="212"/>
      <c r="J740" s="208"/>
      <c r="K740" s="208"/>
      <c r="L740" s="213"/>
      <c r="M740" s="214"/>
      <c r="N740" s="215"/>
      <c r="O740" s="215"/>
      <c r="P740" s="215"/>
      <c r="Q740" s="215"/>
      <c r="R740" s="215"/>
      <c r="S740" s="215"/>
      <c r="T740" s="216"/>
      <c r="AT740" s="217" t="s">
        <v>245</v>
      </c>
      <c r="AU740" s="217" t="s">
        <v>89</v>
      </c>
      <c r="AV740" s="14" t="s">
        <v>251</v>
      </c>
      <c r="AW740" s="14" t="s">
        <v>38</v>
      </c>
      <c r="AX740" s="14" t="s">
        <v>79</v>
      </c>
      <c r="AY740" s="217" t="s">
        <v>235</v>
      </c>
    </row>
    <row r="741" spans="1:65" s="16" customFormat="1" ht="11.25">
      <c r="B741" s="229"/>
      <c r="C741" s="230"/>
      <c r="D741" s="197" t="s">
        <v>245</v>
      </c>
      <c r="E741" s="231" t="s">
        <v>42</v>
      </c>
      <c r="F741" s="232" t="s">
        <v>421</v>
      </c>
      <c r="G741" s="230"/>
      <c r="H741" s="231" t="s">
        <v>42</v>
      </c>
      <c r="I741" s="233"/>
      <c r="J741" s="230"/>
      <c r="K741" s="230"/>
      <c r="L741" s="234"/>
      <c r="M741" s="235"/>
      <c r="N741" s="236"/>
      <c r="O741" s="236"/>
      <c r="P741" s="236"/>
      <c r="Q741" s="236"/>
      <c r="R741" s="236"/>
      <c r="S741" s="236"/>
      <c r="T741" s="237"/>
      <c r="AT741" s="238" t="s">
        <v>245</v>
      </c>
      <c r="AU741" s="238" t="s">
        <v>89</v>
      </c>
      <c r="AV741" s="16" t="s">
        <v>87</v>
      </c>
      <c r="AW741" s="16" t="s">
        <v>38</v>
      </c>
      <c r="AX741" s="16" t="s">
        <v>79</v>
      </c>
      <c r="AY741" s="238" t="s">
        <v>235</v>
      </c>
    </row>
    <row r="742" spans="1:65" s="13" customFormat="1" ht="11.25">
      <c r="B742" s="195"/>
      <c r="C742" s="196"/>
      <c r="D742" s="197" t="s">
        <v>245</v>
      </c>
      <c r="E742" s="198" t="s">
        <v>42</v>
      </c>
      <c r="F742" s="199" t="s">
        <v>1174</v>
      </c>
      <c r="G742" s="196"/>
      <c r="H742" s="200">
        <v>15.526</v>
      </c>
      <c r="I742" s="201"/>
      <c r="J742" s="196"/>
      <c r="K742" s="196"/>
      <c r="L742" s="202"/>
      <c r="M742" s="203"/>
      <c r="N742" s="204"/>
      <c r="O742" s="204"/>
      <c r="P742" s="204"/>
      <c r="Q742" s="204"/>
      <c r="R742" s="204"/>
      <c r="S742" s="204"/>
      <c r="T742" s="205"/>
      <c r="AT742" s="206" t="s">
        <v>245</v>
      </c>
      <c r="AU742" s="206" t="s">
        <v>89</v>
      </c>
      <c r="AV742" s="13" t="s">
        <v>89</v>
      </c>
      <c r="AW742" s="13" t="s">
        <v>38</v>
      </c>
      <c r="AX742" s="13" t="s">
        <v>79</v>
      </c>
      <c r="AY742" s="206" t="s">
        <v>235</v>
      </c>
    </row>
    <row r="743" spans="1:65" s="13" customFormat="1" ht="11.25">
      <c r="B743" s="195"/>
      <c r="C743" s="196"/>
      <c r="D743" s="197" t="s">
        <v>245</v>
      </c>
      <c r="E743" s="198" t="s">
        <v>42</v>
      </c>
      <c r="F743" s="199" t="s">
        <v>1175</v>
      </c>
      <c r="G743" s="196"/>
      <c r="H743" s="200">
        <v>-1.6</v>
      </c>
      <c r="I743" s="201"/>
      <c r="J743" s="196"/>
      <c r="K743" s="196"/>
      <c r="L743" s="202"/>
      <c r="M743" s="203"/>
      <c r="N743" s="204"/>
      <c r="O743" s="204"/>
      <c r="P743" s="204"/>
      <c r="Q743" s="204"/>
      <c r="R743" s="204"/>
      <c r="S743" s="204"/>
      <c r="T743" s="205"/>
      <c r="AT743" s="206" t="s">
        <v>245</v>
      </c>
      <c r="AU743" s="206" t="s">
        <v>89</v>
      </c>
      <c r="AV743" s="13" t="s">
        <v>89</v>
      </c>
      <c r="AW743" s="13" t="s">
        <v>38</v>
      </c>
      <c r="AX743" s="13" t="s">
        <v>79</v>
      </c>
      <c r="AY743" s="206" t="s">
        <v>235</v>
      </c>
    </row>
    <row r="744" spans="1:65" s="14" customFormat="1" ht="11.25">
      <c r="B744" s="207"/>
      <c r="C744" s="208"/>
      <c r="D744" s="197" t="s">
        <v>245</v>
      </c>
      <c r="E744" s="209" t="s">
        <v>42</v>
      </c>
      <c r="F744" s="210" t="s">
        <v>250</v>
      </c>
      <c r="G744" s="208"/>
      <c r="H744" s="211">
        <v>13.926</v>
      </c>
      <c r="I744" s="212"/>
      <c r="J744" s="208"/>
      <c r="K744" s="208"/>
      <c r="L744" s="213"/>
      <c r="M744" s="214"/>
      <c r="N744" s="215"/>
      <c r="O744" s="215"/>
      <c r="P744" s="215"/>
      <c r="Q744" s="215"/>
      <c r="R744" s="215"/>
      <c r="S744" s="215"/>
      <c r="T744" s="216"/>
      <c r="AT744" s="217" t="s">
        <v>245</v>
      </c>
      <c r="AU744" s="217" t="s">
        <v>89</v>
      </c>
      <c r="AV744" s="14" t="s">
        <v>251</v>
      </c>
      <c r="AW744" s="14" t="s">
        <v>38</v>
      </c>
      <c r="AX744" s="14" t="s">
        <v>79</v>
      </c>
      <c r="AY744" s="217" t="s">
        <v>235</v>
      </c>
    </row>
    <row r="745" spans="1:65" s="15" customFormat="1" ht="11.25">
      <c r="B745" s="218"/>
      <c r="C745" s="219"/>
      <c r="D745" s="197" t="s">
        <v>245</v>
      </c>
      <c r="E745" s="220" t="s">
        <v>125</v>
      </c>
      <c r="F745" s="221" t="s">
        <v>252</v>
      </c>
      <c r="G745" s="219"/>
      <c r="H745" s="222">
        <v>33.682000000000002</v>
      </c>
      <c r="I745" s="223"/>
      <c r="J745" s="219"/>
      <c r="K745" s="219"/>
      <c r="L745" s="224"/>
      <c r="M745" s="225"/>
      <c r="N745" s="226"/>
      <c r="O745" s="226"/>
      <c r="P745" s="226"/>
      <c r="Q745" s="226"/>
      <c r="R745" s="226"/>
      <c r="S745" s="226"/>
      <c r="T745" s="227"/>
      <c r="AT745" s="228" t="s">
        <v>245</v>
      </c>
      <c r="AU745" s="228" t="s">
        <v>89</v>
      </c>
      <c r="AV745" s="15" t="s">
        <v>241</v>
      </c>
      <c r="AW745" s="15" t="s">
        <v>38</v>
      </c>
      <c r="AX745" s="15" t="s">
        <v>87</v>
      </c>
      <c r="AY745" s="228" t="s">
        <v>235</v>
      </c>
    </row>
    <row r="746" spans="1:65" s="2" customFormat="1" ht="49.15" customHeight="1">
      <c r="A746" s="36"/>
      <c r="B746" s="37"/>
      <c r="C746" s="177" t="s">
        <v>1176</v>
      </c>
      <c r="D746" s="177" t="s">
        <v>237</v>
      </c>
      <c r="E746" s="178" t="s">
        <v>1177</v>
      </c>
      <c r="F746" s="179" t="s">
        <v>1178</v>
      </c>
      <c r="G746" s="180" t="s">
        <v>106</v>
      </c>
      <c r="H746" s="181">
        <v>45.844999999999999</v>
      </c>
      <c r="I746" s="182"/>
      <c r="J746" s="183">
        <f>ROUND(I746*H746,2)</f>
        <v>0</v>
      </c>
      <c r="K746" s="179" t="s">
        <v>240</v>
      </c>
      <c r="L746" s="41"/>
      <c r="M746" s="184" t="s">
        <v>42</v>
      </c>
      <c r="N746" s="185" t="s">
        <v>50</v>
      </c>
      <c r="O746" s="66"/>
      <c r="P746" s="186">
        <f>O746*H746</f>
        <v>0</v>
      </c>
      <c r="Q746" s="186">
        <v>5.3699999999999998E-3</v>
      </c>
      <c r="R746" s="186">
        <f>Q746*H746</f>
        <v>0.24618764999999998</v>
      </c>
      <c r="S746" s="186">
        <v>0</v>
      </c>
      <c r="T746" s="187">
        <f>S746*H746</f>
        <v>0</v>
      </c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R746" s="188" t="s">
        <v>344</v>
      </c>
      <c r="AT746" s="188" t="s">
        <v>237</v>
      </c>
      <c r="AU746" s="188" t="s">
        <v>89</v>
      </c>
      <c r="AY746" s="19" t="s">
        <v>235</v>
      </c>
      <c r="BE746" s="189">
        <f>IF(N746="základní",J746,0)</f>
        <v>0</v>
      </c>
      <c r="BF746" s="189">
        <f>IF(N746="snížená",J746,0)</f>
        <v>0</v>
      </c>
      <c r="BG746" s="189">
        <f>IF(N746="zákl. přenesená",J746,0)</f>
        <v>0</v>
      </c>
      <c r="BH746" s="189">
        <f>IF(N746="sníž. přenesená",J746,0)</f>
        <v>0</v>
      </c>
      <c r="BI746" s="189">
        <f>IF(N746="nulová",J746,0)</f>
        <v>0</v>
      </c>
      <c r="BJ746" s="19" t="s">
        <v>87</v>
      </c>
      <c r="BK746" s="189">
        <f>ROUND(I746*H746,2)</f>
        <v>0</v>
      </c>
      <c r="BL746" s="19" t="s">
        <v>344</v>
      </c>
      <c r="BM746" s="188" t="s">
        <v>1179</v>
      </c>
    </row>
    <row r="747" spans="1:65" s="2" customFormat="1" ht="11.25">
      <c r="A747" s="36"/>
      <c r="B747" s="37"/>
      <c r="C747" s="38"/>
      <c r="D747" s="190" t="s">
        <v>243</v>
      </c>
      <c r="E747" s="38"/>
      <c r="F747" s="191" t="s">
        <v>1180</v>
      </c>
      <c r="G747" s="38"/>
      <c r="H747" s="38"/>
      <c r="I747" s="192"/>
      <c r="J747" s="38"/>
      <c r="K747" s="38"/>
      <c r="L747" s="41"/>
      <c r="M747" s="193"/>
      <c r="N747" s="194"/>
      <c r="O747" s="66"/>
      <c r="P747" s="66"/>
      <c r="Q747" s="66"/>
      <c r="R747" s="66"/>
      <c r="S747" s="66"/>
      <c r="T747" s="67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T747" s="19" t="s">
        <v>243</v>
      </c>
      <c r="AU747" s="19" t="s">
        <v>89</v>
      </c>
    </row>
    <row r="748" spans="1:65" s="16" customFormat="1" ht="11.25">
      <c r="B748" s="229"/>
      <c r="C748" s="230"/>
      <c r="D748" s="197" t="s">
        <v>245</v>
      </c>
      <c r="E748" s="231" t="s">
        <v>42</v>
      </c>
      <c r="F748" s="232" t="s">
        <v>413</v>
      </c>
      <c r="G748" s="230"/>
      <c r="H748" s="231" t="s">
        <v>42</v>
      </c>
      <c r="I748" s="233"/>
      <c r="J748" s="230"/>
      <c r="K748" s="230"/>
      <c r="L748" s="234"/>
      <c r="M748" s="235"/>
      <c r="N748" s="236"/>
      <c r="O748" s="236"/>
      <c r="P748" s="236"/>
      <c r="Q748" s="236"/>
      <c r="R748" s="236"/>
      <c r="S748" s="236"/>
      <c r="T748" s="237"/>
      <c r="AT748" s="238" t="s">
        <v>245</v>
      </c>
      <c r="AU748" s="238" t="s">
        <v>89</v>
      </c>
      <c r="AV748" s="16" t="s">
        <v>87</v>
      </c>
      <c r="AW748" s="16" t="s">
        <v>38</v>
      </c>
      <c r="AX748" s="16" t="s">
        <v>79</v>
      </c>
      <c r="AY748" s="238" t="s">
        <v>235</v>
      </c>
    </row>
    <row r="749" spans="1:65" s="13" customFormat="1" ht="11.25">
      <c r="B749" s="195"/>
      <c r="C749" s="196"/>
      <c r="D749" s="197" t="s">
        <v>245</v>
      </c>
      <c r="E749" s="198" t="s">
        <v>42</v>
      </c>
      <c r="F749" s="199" t="s">
        <v>1181</v>
      </c>
      <c r="G749" s="196"/>
      <c r="H749" s="200">
        <v>3.4820000000000002</v>
      </c>
      <c r="I749" s="201"/>
      <c r="J749" s="196"/>
      <c r="K749" s="196"/>
      <c r="L749" s="202"/>
      <c r="M749" s="203"/>
      <c r="N749" s="204"/>
      <c r="O749" s="204"/>
      <c r="P749" s="204"/>
      <c r="Q749" s="204"/>
      <c r="R749" s="204"/>
      <c r="S749" s="204"/>
      <c r="T749" s="205"/>
      <c r="AT749" s="206" t="s">
        <v>245</v>
      </c>
      <c r="AU749" s="206" t="s">
        <v>89</v>
      </c>
      <c r="AV749" s="13" t="s">
        <v>89</v>
      </c>
      <c r="AW749" s="13" t="s">
        <v>38</v>
      </c>
      <c r="AX749" s="13" t="s">
        <v>79</v>
      </c>
      <c r="AY749" s="206" t="s">
        <v>235</v>
      </c>
    </row>
    <row r="750" spans="1:65" s="16" customFormat="1" ht="11.25">
      <c r="B750" s="229"/>
      <c r="C750" s="230"/>
      <c r="D750" s="197" t="s">
        <v>245</v>
      </c>
      <c r="E750" s="231" t="s">
        <v>42</v>
      </c>
      <c r="F750" s="232" t="s">
        <v>415</v>
      </c>
      <c r="G750" s="230"/>
      <c r="H750" s="231" t="s">
        <v>42</v>
      </c>
      <c r="I750" s="233"/>
      <c r="J750" s="230"/>
      <c r="K750" s="230"/>
      <c r="L750" s="234"/>
      <c r="M750" s="235"/>
      <c r="N750" s="236"/>
      <c r="O750" s="236"/>
      <c r="P750" s="236"/>
      <c r="Q750" s="236"/>
      <c r="R750" s="236"/>
      <c r="S750" s="236"/>
      <c r="T750" s="237"/>
      <c r="AT750" s="238" t="s">
        <v>245</v>
      </c>
      <c r="AU750" s="238" t="s">
        <v>89</v>
      </c>
      <c r="AV750" s="16" t="s">
        <v>87</v>
      </c>
      <c r="AW750" s="16" t="s">
        <v>38</v>
      </c>
      <c r="AX750" s="16" t="s">
        <v>79</v>
      </c>
      <c r="AY750" s="238" t="s">
        <v>235</v>
      </c>
    </row>
    <row r="751" spans="1:65" s="13" customFormat="1" ht="11.25">
      <c r="B751" s="195"/>
      <c r="C751" s="196"/>
      <c r="D751" s="197" t="s">
        <v>245</v>
      </c>
      <c r="E751" s="198" t="s">
        <v>42</v>
      </c>
      <c r="F751" s="199" t="s">
        <v>1182</v>
      </c>
      <c r="G751" s="196"/>
      <c r="H751" s="200">
        <v>2.6230000000000002</v>
      </c>
      <c r="I751" s="201"/>
      <c r="J751" s="196"/>
      <c r="K751" s="196"/>
      <c r="L751" s="202"/>
      <c r="M751" s="203"/>
      <c r="N751" s="204"/>
      <c r="O751" s="204"/>
      <c r="P751" s="204"/>
      <c r="Q751" s="204"/>
      <c r="R751" s="204"/>
      <c r="S751" s="204"/>
      <c r="T751" s="205"/>
      <c r="AT751" s="206" t="s">
        <v>245</v>
      </c>
      <c r="AU751" s="206" t="s">
        <v>89</v>
      </c>
      <c r="AV751" s="13" t="s">
        <v>89</v>
      </c>
      <c r="AW751" s="13" t="s">
        <v>38</v>
      </c>
      <c r="AX751" s="13" t="s">
        <v>79</v>
      </c>
      <c r="AY751" s="206" t="s">
        <v>235</v>
      </c>
    </row>
    <row r="752" spans="1:65" s="16" customFormat="1" ht="11.25">
      <c r="B752" s="229"/>
      <c r="C752" s="230"/>
      <c r="D752" s="197" t="s">
        <v>245</v>
      </c>
      <c r="E752" s="231" t="s">
        <v>42</v>
      </c>
      <c r="F752" s="232" t="s">
        <v>417</v>
      </c>
      <c r="G752" s="230"/>
      <c r="H752" s="231" t="s">
        <v>42</v>
      </c>
      <c r="I752" s="233"/>
      <c r="J752" s="230"/>
      <c r="K752" s="230"/>
      <c r="L752" s="234"/>
      <c r="M752" s="235"/>
      <c r="N752" s="236"/>
      <c r="O752" s="236"/>
      <c r="P752" s="236"/>
      <c r="Q752" s="236"/>
      <c r="R752" s="236"/>
      <c r="S752" s="236"/>
      <c r="T752" s="237"/>
      <c r="AT752" s="238" t="s">
        <v>245</v>
      </c>
      <c r="AU752" s="238" t="s">
        <v>89</v>
      </c>
      <c r="AV752" s="16" t="s">
        <v>87</v>
      </c>
      <c r="AW752" s="16" t="s">
        <v>38</v>
      </c>
      <c r="AX752" s="16" t="s">
        <v>79</v>
      </c>
      <c r="AY752" s="238" t="s">
        <v>235</v>
      </c>
    </row>
    <row r="753" spans="1:65" s="13" customFormat="1" ht="11.25">
      <c r="B753" s="195"/>
      <c r="C753" s="196"/>
      <c r="D753" s="197" t="s">
        <v>245</v>
      </c>
      <c r="E753" s="198" t="s">
        <v>42</v>
      </c>
      <c r="F753" s="199" t="s">
        <v>1183</v>
      </c>
      <c r="G753" s="196"/>
      <c r="H753" s="200">
        <v>3.2170000000000001</v>
      </c>
      <c r="I753" s="201"/>
      <c r="J753" s="196"/>
      <c r="K753" s="196"/>
      <c r="L753" s="202"/>
      <c r="M753" s="203"/>
      <c r="N753" s="204"/>
      <c r="O753" s="204"/>
      <c r="P753" s="204"/>
      <c r="Q753" s="204"/>
      <c r="R753" s="204"/>
      <c r="S753" s="204"/>
      <c r="T753" s="205"/>
      <c r="AT753" s="206" t="s">
        <v>245</v>
      </c>
      <c r="AU753" s="206" t="s">
        <v>89</v>
      </c>
      <c r="AV753" s="13" t="s">
        <v>89</v>
      </c>
      <c r="AW753" s="13" t="s">
        <v>38</v>
      </c>
      <c r="AX753" s="13" t="s">
        <v>79</v>
      </c>
      <c r="AY753" s="206" t="s">
        <v>235</v>
      </c>
    </row>
    <row r="754" spans="1:65" s="16" customFormat="1" ht="11.25">
      <c r="B754" s="229"/>
      <c r="C754" s="230"/>
      <c r="D754" s="197" t="s">
        <v>245</v>
      </c>
      <c r="E754" s="231" t="s">
        <v>42</v>
      </c>
      <c r="F754" s="232" t="s">
        <v>419</v>
      </c>
      <c r="G754" s="230"/>
      <c r="H754" s="231" t="s">
        <v>42</v>
      </c>
      <c r="I754" s="233"/>
      <c r="J754" s="230"/>
      <c r="K754" s="230"/>
      <c r="L754" s="234"/>
      <c r="M754" s="235"/>
      <c r="N754" s="236"/>
      <c r="O754" s="236"/>
      <c r="P754" s="236"/>
      <c r="Q754" s="236"/>
      <c r="R754" s="236"/>
      <c r="S754" s="236"/>
      <c r="T754" s="237"/>
      <c r="AT754" s="238" t="s">
        <v>245</v>
      </c>
      <c r="AU754" s="238" t="s">
        <v>89</v>
      </c>
      <c r="AV754" s="16" t="s">
        <v>87</v>
      </c>
      <c r="AW754" s="16" t="s">
        <v>38</v>
      </c>
      <c r="AX754" s="16" t="s">
        <v>79</v>
      </c>
      <c r="AY754" s="238" t="s">
        <v>235</v>
      </c>
    </row>
    <row r="755" spans="1:65" s="13" customFormat="1" ht="11.25">
      <c r="B755" s="195"/>
      <c r="C755" s="196"/>
      <c r="D755" s="197" t="s">
        <v>245</v>
      </c>
      <c r="E755" s="198" t="s">
        <v>42</v>
      </c>
      <c r="F755" s="199" t="s">
        <v>1184</v>
      </c>
      <c r="G755" s="196"/>
      <c r="H755" s="200">
        <v>21.574999999999999</v>
      </c>
      <c r="I755" s="201"/>
      <c r="J755" s="196"/>
      <c r="K755" s="196"/>
      <c r="L755" s="202"/>
      <c r="M755" s="203"/>
      <c r="N755" s="204"/>
      <c r="O755" s="204"/>
      <c r="P755" s="204"/>
      <c r="Q755" s="204"/>
      <c r="R755" s="204"/>
      <c r="S755" s="204"/>
      <c r="T755" s="205"/>
      <c r="AT755" s="206" t="s">
        <v>245</v>
      </c>
      <c r="AU755" s="206" t="s">
        <v>89</v>
      </c>
      <c r="AV755" s="13" t="s">
        <v>89</v>
      </c>
      <c r="AW755" s="13" t="s">
        <v>38</v>
      </c>
      <c r="AX755" s="13" t="s">
        <v>79</v>
      </c>
      <c r="AY755" s="206" t="s">
        <v>235</v>
      </c>
    </row>
    <row r="756" spans="1:65" s="16" customFormat="1" ht="11.25">
      <c r="B756" s="229"/>
      <c r="C756" s="230"/>
      <c r="D756" s="197" t="s">
        <v>245</v>
      </c>
      <c r="E756" s="231" t="s">
        <v>42</v>
      </c>
      <c r="F756" s="232" t="s">
        <v>421</v>
      </c>
      <c r="G756" s="230"/>
      <c r="H756" s="231" t="s">
        <v>42</v>
      </c>
      <c r="I756" s="233"/>
      <c r="J756" s="230"/>
      <c r="K756" s="230"/>
      <c r="L756" s="234"/>
      <c r="M756" s="235"/>
      <c r="N756" s="236"/>
      <c r="O756" s="236"/>
      <c r="P756" s="236"/>
      <c r="Q756" s="236"/>
      <c r="R756" s="236"/>
      <c r="S756" s="236"/>
      <c r="T756" s="237"/>
      <c r="AT756" s="238" t="s">
        <v>245</v>
      </c>
      <c r="AU756" s="238" t="s">
        <v>89</v>
      </c>
      <c r="AV756" s="16" t="s">
        <v>87</v>
      </c>
      <c r="AW756" s="16" t="s">
        <v>38</v>
      </c>
      <c r="AX756" s="16" t="s">
        <v>79</v>
      </c>
      <c r="AY756" s="238" t="s">
        <v>235</v>
      </c>
    </row>
    <row r="757" spans="1:65" s="13" customFormat="1" ht="11.25">
      <c r="B757" s="195"/>
      <c r="C757" s="196"/>
      <c r="D757" s="197" t="s">
        <v>245</v>
      </c>
      <c r="E757" s="198" t="s">
        <v>42</v>
      </c>
      <c r="F757" s="199" t="s">
        <v>422</v>
      </c>
      <c r="G757" s="196"/>
      <c r="H757" s="200">
        <v>14.948</v>
      </c>
      <c r="I757" s="201"/>
      <c r="J757" s="196"/>
      <c r="K757" s="196"/>
      <c r="L757" s="202"/>
      <c r="M757" s="203"/>
      <c r="N757" s="204"/>
      <c r="O757" s="204"/>
      <c r="P757" s="204"/>
      <c r="Q757" s="204"/>
      <c r="R757" s="204"/>
      <c r="S757" s="204"/>
      <c r="T757" s="205"/>
      <c r="AT757" s="206" t="s">
        <v>245</v>
      </c>
      <c r="AU757" s="206" t="s">
        <v>89</v>
      </c>
      <c r="AV757" s="13" t="s">
        <v>89</v>
      </c>
      <c r="AW757" s="13" t="s">
        <v>38</v>
      </c>
      <c r="AX757" s="13" t="s">
        <v>79</v>
      </c>
      <c r="AY757" s="206" t="s">
        <v>235</v>
      </c>
    </row>
    <row r="758" spans="1:65" s="14" customFormat="1" ht="11.25">
      <c r="B758" s="207"/>
      <c r="C758" s="208"/>
      <c r="D758" s="197" t="s">
        <v>245</v>
      </c>
      <c r="E758" s="209" t="s">
        <v>168</v>
      </c>
      <c r="F758" s="210" t="s">
        <v>250</v>
      </c>
      <c r="G758" s="208"/>
      <c r="H758" s="211">
        <v>45.844999999999999</v>
      </c>
      <c r="I758" s="212"/>
      <c r="J758" s="208"/>
      <c r="K758" s="208"/>
      <c r="L758" s="213"/>
      <c r="M758" s="214"/>
      <c r="N758" s="215"/>
      <c r="O758" s="215"/>
      <c r="P758" s="215"/>
      <c r="Q758" s="215"/>
      <c r="R758" s="215"/>
      <c r="S758" s="215"/>
      <c r="T758" s="216"/>
      <c r="AT758" s="217" t="s">
        <v>245</v>
      </c>
      <c r="AU758" s="217" t="s">
        <v>89</v>
      </c>
      <c r="AV758" s="14" t="s">
        <v>251</v>
      </c>
      <c r="AW758" s="14" t="s">
        <v>38</v>
      </c>
      <c r="AX758" s="14" t="s">
        <v>79</v>
      </c>
      <c r="AY758" s="217" t="s">
        <v>235</v>
      </c>
    </row>
    <row r="759" spans="1:65" s="15" customFormat="1" ht="11.25">
      <c r="B759" s="218"/>
      <c r="C759" s="219"/>
      <c r="D759" s="197" t="s">
        <v>245</v>
      </c>
      <c r="E759" s="220" t="s">
        <v>42</v>
      </c>
      <c r="F759" s="221" t="s">
        <v>252</v>
      </c>
      <c r="G759" s="219"/>
      <c r="H759" s="222">
        <v>45.844999999999999</v>
      </c>
      <c r="I759" s="223"/>
      <c r="J759" s="219"/>
      <c r="K759" s="219"/>
      <c r="L759" s="224"/>
      <c r="M759" s="225"/>
      <c r="N759" s="226"/>
      <c r="O759" s="226"/>
      <c r="P759" s="226"/>
      <c r="Q759" s="226"/>
      <c r="R759" s="226"/>
      <c r="S759" s="226"/>
      <c r="T759" s="227"/>
      <c r="AT759" s="228" t="s">
        <v>245</v>
      </c>
      <c r="AU759" s="228" t="s">
        <v>89</v>
      </c>
      <c r="AV759" s="15" t="s">
        <v>241</v>
      </c>
      <c r="AW759" s="15" t="s">
        <v>38</v>
      </c>
      <c r="AX759" s="15" t="s">
        <v>87</v>
      </c>
      <c r="AY759" s="228" t="s">
        <v>235</v>
      </c>
    </row>
    <row r="760" spans="1:65" s="2" customFormat="1" ht="37.9" customHeight="1">
      <c r="A760" s="36"/>
      <c r="B760" s="37"/>
      <c r="C760" s="239" t="s">
        <v>1185</v>
      </c>
      <c r="D760" s="239" t="s">
        <v>326</v>
      </c>
      <c r="E760" s="240" t="s">
        <v>1186</v>
      </c>
      <c r="F760" s="241" t="s">
        <v>1187</v>
      </c>
      <c r="G760" s="242" t="s">
        <v>106</v>
      </c>
      <c r="H760" s="243">
        <v>53.024000000000001</v>
      </c>
      <c r="I760" s="244"/>
      <c r="J760" s="245">
        <f>ROUND(I760*H760,2)</f>
        <v>0</v>
      </c>
      <c r="K760" s="241" t="s">
        <v>240</v>
      </c>
      <c r="L760" s="246"/>
      <c r="M760" s="247" t="s">
        <v>42</v>
      </c>
      <c r="N760" s="248" t="s">
        <v>50</v>
      </c>
      <c r="O760" s="66"/>
      <c r="P760" s="186">
        <f>O760*H760</f>
        <v>0</v>
      </c>
      <c r="Q760" s="186">
        <v>2.1999999999999999E-2</v>
      </c>
      <c r="R760" s="186">
        <f>Q760*H760</f>
        <v>1.166528</v>
      </c>
      <c r="S760" s="186">
        <v>0</v>
      </c>
      <c r="T760" s="187">
        <f>S760*H760</f>
        <v>0</v>
      </c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R760" s="188" t="s">
        <v>444</v>
      </c>
      <c r="AT760" s="188" t="s">
        <v>326</v>
      </c>
      <c r="AU760" s="188" t="s">
        <v>89</v>
      </c>
      <c r="AY760" s="19" t="s">
        <v>235</v>
      </c>
      <c r="BE760" s="189">
        <f>IF(N760="základní",J760,0)</f>
        <v>0</v>
      </c>
      <c r="BF760" s="189">
        <f>IF(N760="snížená",J760,0)</f>
        <v>0</v>
      </c>
      <c r="BG760" s="189">
        <f>IF(N760="zákl. přenesená",J760,0)</f>
        <v>0</v>
      </c>
      <c r="BH760" s="189">
        <f>IF(N760="sníž. přenesená",J760,0)</f>
        <v>0</v>
      </c>
      <c r="BI760" s="189">
        <f>IF(N760="nulová",J760,0)</f>
        <v>0</v>
      </c>
      <c r="BJ760" s="19" t="s">
        <v>87</v>
      </c>
      <c r="BK760" s="189">
        <f>ROUND(I760*H760,2)</f>
        <v>0</v>
      </c>
      <c r="BL760" s="19" t="s">
        <v>344</v>
      </c>
      <c r="BM760" s="188" t="s">
        <v>1188</v>
      </c>
    </row>
    <row r="761" spans="1:65" s="13" customFormat="1" ht="11.25">
      <c r="B761" s="195"/>
      <c r="C761" s="196"/>
      <c r="D761" s="197" t="s">
        <v>245</v>
      </c>
      <c r="E761" s="198" t="s">
        <v>42</v>
      </c>
      <c r="F761" s="199" t="s">
        <v>1189</v>
      </c>
      <c r="G761" s="196"/>
      <c r="H761" s="200">
        <v>50.43</v>
      </c>
      <c r="I761" s="201"/>
      <c r="J761" s="196"/>
      <c r="K761" s="196"/>
      <c r="L761" s="202"/>
      <c r="M761" s="203"/>
      <c r="N761" s="204"/>
      <c r="O761" s="204"/>
      <c r="P761" s="204"/>
      <c r="Q761" s="204"/>
      <c r="R761" s="204"/>
      <c r="S761" s="204"/>
      <c r="T761" s="205"/>
      <c r="AT761" s="206" t="s">
        <v>245</v>
      </c>
      <c r="AU761" s="206" t="s">
        <v>89</v>
      </c>
      <c r="AV761" s="13" t="s">
        <v>89</v>
      </c>
      <c r="AW761" s="13" t="s">
        <v>38</v>
      </c>
      <c r="AX761" s="13" t="s">
        <v>79</v>
      </c>
      <c r="AY761" s="206" t="s">
        <v>235</v>
      </c>
    </row>
    <row r="762" spans="1:65" s="13" customFormat="1" ht="11.25">
      <c r="B762" s="195"/>
      <c r="C762" s="196"/>
      <c r="D762" s="197" t="s">
        <v>245</v>
      </c>
      <c r="E762" s="198" t="s">
        <v>42</v>
      </c>
      <c r="F762" s="199" t="s">
        <v>1190</v>
      </c>
      <c r="G762" s="196"/>
      <c r="H762" s="200">
        <v>2.5939999999999999</v>
      </c>
      <c r="I762" s="201"/>
      <c r="J762" s="196"/>
      <c r="K762" s="196"/>
      <c r="L762" s="202"/>
      <c r="M762" s="203"/>
      <c r="N762" s="204"/>
      <c r="O762" s="204"/>
      <c r="P762" s="204"/>
      <c r="Q762" s="204"/>
      <c r="R762" s="204"/>
      <c r="S762" s="204"/>
      <c r="T762" s="205"/>
      <c r="AT762" s="206" t="s">
        <v>245</v>
      </c>
      <c r="AU762" s="206" t="s">
        <v>89</v>
      </c>
      <c r="AV762" s="13" t="s">
        <v>89</v>
      </c>
      <c r="AW762" s="13" t="s">
        <v>38</v>
      </c>
      <c r="AX762" s="13" t="s">
        <v>79</v>
      </c>
      <c r="AY762" s="206" t="s">
        <v>235</v>
      </c>
    </row>
    <row r="763" spans="1:65" s="15" customFormat="1" ht="11.25">
      <c r="B763" s="218"/>
      <c r="C763" s="219"/>
      <c r="D763" s="197" t="s">
        <v>245</v>
      </c>
      <c r="E763" s="220" t="s">
        <v>42</v>
      </c>
      <c r="F763" s="221" t="s">
        <v>252</v>
      </c>
      <c r="G763" s="219"/>
      <c r="H763" s="222">
        <v>53.024000000000001</v>
      </c>
      <c r="I763" s="223"/>
      <c r="J763" s="219"/>
      <c r="K763" s="219"/>
      <c r="L763" s="224"/>
      <c r="M763" s="225"/>
      <c r="N763" s="226"/>
      <c r="O763" s="226"/>
      <c r="P763" s="226"/>
      <c r="Q763" s="226"/>
      <c r="R763" s="226"/>
      <c r="S763" s="226"/>
      <c r="T763" s="227"/>
      <c r="AT763" s="228" t="s">
        <v>245</v>
      </c>
      <c r="AU763" s="228" t="s">
        <v>89</v>
      </c>
      <c r="AV763" s="15" t="s">
        <v>241</v>
      </c>
      <c r="AW763" s="15" t="s">
        <v>38</v>
      </c>
      <c r="AX763" s="15" t="s">
        <v>87</v>
      </c>
      <c r="AY763" s="228" t="s">
        <v>235</v>
      </c>
    </row>
    <row r="764" spans="1:65" s="2" customFormat="1" ht="37.9" customHeight="1">
      <c r="A764" s="36"/>
      <c r="B764" s="37"/>
      <c r="C764" s="177" t="s">
        <v>1191</v>
      </c>
      <c r="D764" s="177" t="s">
        <v>237</v>
      </c>
      <c r="E764" s="178" t="s">
        <v>1192</v>
      </c>
      <c r="F764" s="179" t="s">
        <v>1193</v>
      </c>
      <c r="G764" s="180" t="s">
        <v>106</v>
      </c>
      <c r="H764" s="181">
        <v>9.3219999999999992</v>
      </c>
      <c r="I764" s="182"/>
      <c r="J764" s="183">
        <f>ROUND(I764*H764,2)</f>
        <v>0</v>
      </c>
      <c r="K764" s="179" t="s">
        <v>240</v>
      </c>
      <c r="L764" s="41"/>
      <c r="M764" s="184" t="s">
        <v>42</v>
      </c>
      <c r="N764" s="185" t="s">
        <v>50</v>
      </c>
      <c r="O764" s="66"/>
      <c r="P764" s="186">
        <f>O764*H764</f>
        <v>0</v>
      </c>
      <c r="Q764" s="186">
        <v>0</v>
      </c>
      <c r="R764" s="186">
        <f>Q764*H764</f>
        <v>0</v>
      </c>
      <c r="S764" s="186">
        <v>0</v>
      </c>
      <c r="T764" s="187">
        <f>S764*H764</f>
        <v>0</v>
      </c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R764" s="188" t="s">
        <v>344</v>
      </c>
      <c r="AT764" s="188" t="s">
        <v>237</v>
      </c>
      <c r="AU764" s="188" t="s">
        <v>89</v>
      </c>
      <c r="AY764" s="19" t="s">
        <v>235</v>
      </c>
      <c r="BE764" s="189">
        <f>IF(N764="základní",J764,0)</f>
        <v>0</v>
      </c>
      <c r="BF764" s="189">
        <f>IF(N764="snížená",J764,0)</f>
        <v>0</v>
      </c>
      <c r="BG764" s="189">
        <f>IF(N764="zákl. přenesená",J764,0)</f>
        <v>0</v>
      </c>
      <c r="BH764" s="189">
        <f>IF(N764="sníž. přenesená",J764,0)</f>
        <v>0</v>
      </c>
      <c r="BI764" s="189">
        <f>IF(N764="nulová",J764,0)</f>
        <v>0</v>
      </c>
      <c r="BJ764" s="19" t="s">
        <v>87</v>
      </c>
      <c r="BK764" s="189">
        <f>ROUND(I764*H764,2)</f>
        <v>0</v>
      </c>
      <c r="BL764" s="19" t="s">
        <v>344</v>
      </c>
      <c r="BM764" s="188" t="s">
        <v>1194</v>
      </c>
    </row>
    <row r="765" spans="1:65" s="2" customFormat="1" ht="11.25">
      <c r="A765" s="36"/>
      <c r="B765" s="37"/>
      <c r="C765" s="38"/>
      <c r="D765" s="190" t="s">
        <v>243</v>
      </c>
      <c r="E765" s="38"/>
      <c r="F765" s="191" t="s">
        <v>1195</v>
      </c>
      <c r="G765" s="38"/>
      <c r="H765" s="38"/>
      <c r="I765" s="192"/>
      <c r="J765" s="38"/>
      <c r="K765" s="38"/>
      <c r="L765" s="41"/>
      <c r="M765" s="193"/>
      <c r="N765" s="194"/>
      <c r="O765" s="66"/>
      <c r="P765" s="66"/>
      <c r="Q765" s="66"/>
      <c r="R765" s="66"/>
      <c r="S765" s="66"/>
      <c r="T765" s="67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T765" s="19" t="s">
        <v>243</v>
      </c>
      <c r="AU765" s="19" t="s">
        <v>89</v>
      </c>
    </row>
    <row r="766" spans="1:65" s="16" customFormat="1" ht="11.25">
      <c r="B766" s="229"/>
      <c r="C766" s="230"/>
      <c r="D766" s="197" t="s">
        <v>245</v>
      </c>
      <c r="E766" s="231" t="s">
        <v>42</v>
      </c>
      <c r="F766" s="232" t="s">
        <v>413</v>
      </c>
      <c r="G766" s="230"/>
      <c r="H766" s="231" t="s">
        <v>42</v>
      </c>
      <c r="I766" s="233"/>
      <c r="J766" s="230"/>
      <c r="K766" s="230"/>
      <c r="L766" s="234"/>
      <c r="M766" s="235"/>
      <c r="N766" s="236"/>
      <c r="O766" s="236"/>
      <c r="P766" s="236"/>
      <c r="Q766" s="236"/>
      <c r="R766" s="236"/>
      <c r="S766" s="236"/>
      <c r="T766" s="237"/>
      <c r="AT766" s="238" t="s">
        <v>245</v>
      </c>
      <c r="AU766" s="238" t="s">
        <v>89</v>
      </c>
      <c r="AV766" s="16" t="s">
        <v>87</v>
      </c>
      <c r="AW766" s="16" t="s">
        <v>38</v>
      </c>
      <c r="AX766" s="16" t="s">
        <v>79</v>
      </c>
      <c r="AY766" s="238" t="s">
        <v>235</v>
      </c>
    </row>
    <row r="767" spans="1:65" s="13" customFormat="1" ht="11.25">
      <c r="B767" s="195"/>
      <c r="C767" s="196"/>
      <c r="D767" s="197" t="s">
        <v>245</v>
      </c>
      <c r="E767" s="198" t="s">
        <v>42</v>
      </c>
      <c r="F767" s="199" t="s">
        <v>1181</v>
      </c>
      <c r="G767" s="196"/>
      <c r="H767" s="200">
        <v>3.4820000000000002</v>
      </c>
      <c r="I767" s="201"/>
      <c r="J767" s="196"/>
      <c r="K767" s="196"/>
      <c r="L767" s="202"/>
      <c r="M767" s="203"/>
      <c r="N767" s="204"/>
      <c r="O767" s="204"/>
      <c r="P767" s="204"/>
      <c r="Q767" s="204"/>
      <c r="R767" s="204"/>
      <c r="S767" s="204"/>
      <c r="T767" s="205"/>
      <c r="AT767" s="206" t="s">
        <v>245</v>
      </c>
      <c r="AU767" s="206" t="s">
        <v>89</v>
      </c>
      <c r="AV767" s="13" t="s">
        <v>89</v>
      </c>
      <c r="AW767" s="13" t="s">
        <v>38</v>
      </c>
      <c r="AX767" s="13" t="s">
        <v>79</v>
      </c>
      <c r="AY767" s="206" t="s">
        <v>235</v>
      </c>
    </row>
    <row r="768" spans="1:65" s="16" customFormat="1" ht="11.25">
      <c r="B768" s="229"/>
      <c r="C768" s="230"/>
      <c r="D768" s="197" t="s">
        <v>245</v>
      </c>
      <c r="E768" s="231" t="s">
        <v>42</v>
      </c>
      <c r="F768" s="232" t="s">
        <v>415</v>
      </c>
      <c r="G768" s="230"/>
      <c r="H768" s="231" t="s">
        <v>42</v>
      </c>
      <c r="I768" s="233"/>
      <c r="J768" s="230"/>
      <c r="K768" s="230"/>
      <c r="L768" s="234"/>
      <c r="M768" s="235"/>
      <c r="N768" s="236"/>
      <c r="O768" s="236"/>
      <c r="P768" s="236"/>
      <c r="Q768" s="236"/>
      <c r="R768" s="236"/>
      <c r="S768" s="236"/>
      <c r="T768" s="237"/>
      <c r="AT768" s="238" t="s">
        <v>245</v>
      </c>
      <c r="AU768" s="238" t="s">
        <v>89</v>
      </c>
      <c r="AV768" s="16" t="s">
        <v>87</v>
      </c>
      <c r="AW768" s="16" t="s">
        <v>38</v>
      </c>
      <c r="AX768" s="16" t="s">
        <v>79</v>
      </c>
      <c r="AY768" s="238" t="s">
        <v>235</v>
      </c>
    </row>
    <row r="769" spans="1:65" s="13" customFormat="1" ht="11.25">
      <c r="B769" s="195"/>
      <c r="C769" s="196"/>
      <c r="D769" s="197" t="s">
        <v>245</v>
      </c>
      <c r="E769" s="198" t="s">
        <v>42</v>
      </c>
      <c r="F769" s="199" t="s">
        <v>1182</v>
      </c>
      <c r="G769" s="196"/>
      <c r="H769" s="200">
        <v>2.6230000000000002</v>
      </c>
      <c r="I769" s="201"/>
      <c r="J769" s="196"/>
      <c r="K769" s="196"/>
      <c r="L769" s="202"/>
      <c r="M769" s="203"/>
      <c r="N769" s="204"/>
      <c r="O769" s="204"/>
      <c r="P769" s="204"/>
      <c r="Q769" s="204"/>
      <c r="R769" s="204"/>
      <c r="S769" s="204"/>
      <c r="T769" s="205"/>
      <c r="AT769" s="206" t="s">
        <v>245</v>
      </c>
      <c r="AU769" s="206" t="s">
        <v>89</v>
      </c>
      <c r="AV769" s="13" t="s">
        <v>89</v>
      </c>
      <c r="AW769" s="13" t="s">
        <v>38</v>
      </c>
      <c r="AX769" s="13" t="s">
        <v>79</v>
      </c>
      <c r="AY769" s="206" t="s">
        <v>235</v>
      </c>
    </row>
    <row r="770" spans="1:65" s="16" customFormat="1" ht="11.25">
      <c r="B770" s="229"/>
      <c r="C770" s="230"/>
      <c r="D770" s="197" t="s">
        <v>245</v>
      </c>
      <c r="E770" s="231" t="s">
        <v>42</v>
      </c>
      <c r="F770" s="232" t="s">
        <v>417</v>
      </c>
      <c r="G770" s="230"/>
      <c r="H770" s="231" t="s">
        <v>42</v>
      </c>
      <c r="I770" s="233"/>
      <c r="J770" s="230"/>
      <c r="K770" s="230"/>
      <c r="L770" s="234"/>
      <c r="M770" s="235"/>
      <c r="N770" s="236"/>
      <c r="O770" s="236"/>
      <c r="P770" s="236"/>
      <c r="Q770" s="236"/>
      <c r="R770" s="236"/>
      <c r="S770" s="236"/>
      <c r="T770" s="237"/>
      <c r="AT770" s="238" t="s">
        <v>245</v>
      </c>
      <c r="AU770" s="238" t="s">
        <v>89</v>
      </c>
      <c r="AV770" s="16" t="s">
        <v>87</v>
      </c>
      <c r="AW770" s="16" t="s">
        <v>38</v>
      </c>
      <c r="AX770" s="16" t="s">
        <v>79</v>
      </c>
      <c r="AY770" s="238" t="s">
        <v>235</v>
      </c>
    </row>
    <row r="771" spans="1:65" s="13" customFormat="1" ht="11.25">
      <c r="B771" s="195"/>
      <c r="C771" s="196"/>
      <c r="D771" s="197" t="s">
        <v>245</v>
      </c>
      <c r="E771" s="198" t="s">
        <v>42</v>
      </c>
      <c r="F771" s="199" t="s">
        <v>1183</v>
      </c>
      <c r="G771" s="196"/>
      <c r="H771" s="200">
        <v>3.2170000000000001</v>
      </c>
      <c r="I771" s="201"/>
      <c r="J771" s="196"/>
      <c r="K771" s="196"/>
      <c r="L771" s="202"/>
      <c r="M771" s="203"/>
      <c r="N771" s="204"/>
      <c r="O771" s="204"/>
      <c r="P771" s="204"/>
      <c r="Q771" s="204"/>
      <c r="R771" s="204"/>
      <c r="S771" s="204"/>
      <c r="T771" s="205"/>
      <c r="AT771" s="206" t="s">
        <v>245</v>
      </c>
      <c r="AU771" s="206" t="s">
        <v>89</v>
      </c>
      <c r="AV771" s="13" t="s">
        <v>89</v>
      </c>
      <c r="AW771" s="13" t="s">
        <v>38</v>
      </c>
      <c r="AX771" s="13" t="s">
        <v>79</v>
      </c>
      <c r="AY771" s="206" t="s">
        <v>235</v>
      </c>
    </row>
    <row r="772" spans="1:65" s="15" customFormat="1" ht="11.25">
      <c r="B772" s="218"/>
      <c r="C772" s="219"/>
      <c r="D772" s="197" t="s">
        <v>245</v>
      </c>
      <c r="E772" s="220" t="s">
        <v>42</v>
      </c>
      <c r="F772" s="221" t="s">
        <v>252</v>
      </c>
      <c r="G772" s="219"/>
      <c r="H772" s="222">
        <v>9.3219999999999992</v>
      </c>
      <c r="I772" s="223"/>
      <c r="J772" s="219"/>
      <c r="K772" s="219"/>
      <c r="L772" s="224"/>
      <c r="M772" s="225"/>
      <c r="N772" s="226"/>
      <c r="O772" s="226"/>
      <c r="P772" s="226"/>
      <c r="Q772" s="226"/>
      <c r="R772" s="226"/>
      <c r="S772" s="226"/>
      <c r="T772" s="227"/>
      <c r="AT772" s="228" t="s">
        <v>245</v>
      </c>
      <c r="AU772" s="228" t="s">
        <v>89</v>
      </c>
      <c r="AV772" s="15" t="s">
        <v>241</v>
      </c>
      <c r="AW772" s="15" t="s">
        <v>38</v>
      </c>
      <c r="AX772" s="15" t="s">
        <v>87</v>
      </c>
      <c r="AY772" s="228" t="s">
        <v>235</v>
      </c>
    </row>
    <row r="773" spans="1:65" s="2" customFormat="1" ht="16.5" customHeight="1">
      <c r="A773" s="36"/>
      <c r="B773" s="37"/>
      <c r="C773" s="177" t="s">
        <v>1196</v>
      </c>
      <c r="D773" s="177" t="s">
        <v>237</v>
      </c>
      <c r="E773" s="178" t="s">
        <v>1197</v>
      </c>
      <c r="F773" s="179" t="s">
        <v>1198</v>
      </c>
      <c r="G773" s="180" t="s">
        <v>102</v>
      </c>
      <c r="H773" s="181">
        <v>33.682000000000002</v>
      </c>
      <c r="I773" s="182"/>
      <c r="J773" s="183">
        <f>ROUND(I773*H773,2)</f>
        <v>0</v>
      </c>
      <c r="K773" s="179" t="s">
        <v>42</v>
      </c>
      <c r="L773" s="41"/>
      <c r="M773" s="184" t="s">
        <v>42</v>
      </c>
      <c r="N773" s="185" t="s">
        <v>50</v>
      </c>
      <c r="O773" s="66"/>
      <c r="P773" s="186">
        <f>O773*H773</f>
        <v>0</v>
      </c>
      <c r="Q773" s="186">
        <v>1.2E-4</v>
      </c>
      <c r="R773" s="186">
        <f>Q773*H773</f>
        <v>4.0418400000000005E-3</v>
      </c>
      <c r="S773" s="186">
        <v>0</v>
      </c>
      <c r="T773" s="187">
        <f>S773*H773</f>
        <v>0</v>
      </c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R773" s="188" t="s">
        <v>344</v>
      </c>
      <c r="AT773" s="188" t="s">
        <v>237</v>
      </c>
      <c r="AU773" s="188" t="s">
        <v>89</v>
      </c>
      <c r="AY773" s="19" t="s">
        <v>235</v>
      </c>
      <c r="BE773" s="189">
        <f>IF(N773="základní",J773,0)</f>
        <v>0</v>
      </c>
      <c r="BF773" s="189">
        <f>IF(N773="snížená",J773,0)</f>
        <v>0</v>
      </c>
      <c r="BG773" s="189">
        <f>IF(N773="zákl. přenesená",J773,0)</f>
        <v>0</v>
      </c>
      <c r="BH773" s="189">
        <f>IF(N773="sníž. přenesená",J773,0)</f>
        <v>0</v>
      </c>
      <c r="BI773" s="189">
        <f>IF(N773="nulová",J773,0)</f>
        <v>0</v>
      </c>
      <c r="BJ773" s="19" t="s">
        <v>87</v>
      </c>
      <c r="BK773" s="189">
        <f>ROUND(I773*H773,2)</f>
        <v>0</v>
      </c>
      <c r="BL773" s="19" t="s">
        <v>344</v>
      </c>
      <c r="BM773" s="188" t="s">
        <v>1199</v>
      </c>
    </row>
    <row r="774" spans="1:65" s="13" customFormat="1" ht="11.25">
      <c r="B774" s="195"/>
      <c r="C774" s="196"/>
      <c r="D774" s="197" t="s">
        <v>245</v>
      </c>
      <c r="E774" s="198" t="s">
        <v>42</v>
      </c>
      <c r="F774" s="199" t="s">
        <v>125</v>
      </c>
      <c r="G774" s="196"/>
      <c r="H774" s="200">
        <v>33.682000000000002</v>
      </c>
      <c r="I774" s="201"/>
      <c r="J774" s="196"/>
      <c r="K774" s="196"/>
      <c r="L774" s="202"/>
      <c r="M774" s="203"/>
      <c r="N774" s="204"/>
      <c r="O774" s="204"/>
      <c r="P774" s="204"/>
      <c r="Q774" s="204"/>
      <c r="R774" s="204"/>
      <c r="S774" s="204"/>
      <c r="T774" s="205"/>
      <c r="AT774" s="206" t="s">
        <v>245</v>
      </c>
      <c r="AU774" s="206" t="s">
        <v>89</v>
      </c>
      <c r="AV774" s="13" t="s">
        <v>89</v>
      </c>
      <c r="AW774" s="13" t="s">
        <v>38</v>
      </c>
      <c r="AX774" s="13" t="s">
        <v>87</v>
      </c>
      <c r="AY774" s="206" t="s">
        <v>235</v>
      </c>
    </row>
    <row r="775" spans="1:65" s="2" customFormat="1" ht="44.25" customHeight="1">
      <c r="A775" s="36"/>
      <c r="B775" s="37"/>
      <c r="C775" s="177" t="s">
        <v>1200</v>
      </c>
      <c r="D775" s="177" t="s">
        <v>237</v>
      </c>
      <c r="E775" s="178" t="s">
        <v>1201</v>
      </c>
      <c r="F775" s="179" t="s">
        <v>1202</v>
      </c>
      <c r="G775" s="180" t="s">
        <v>160</v>
      </c>
      <c r="H775" s="181">
        <v>1.7889999999999999</v>
      </c>
      <c r="I775" s="182"/>
      <c r="J775" s="183">
        <f>ROUND(I775*H775,2)</f>
        <v>0</v>
      </c>
      <c r="K775" s="179" t="s">
        <v>240</v>
      </c>
      <c r="L775" s="41"/>
      <c r="M775" s="184" t="s">
        <v>42</v>
      </c>
      <c r="N775" s="185" t="s">
        <v>50</v>
      </c>
      <c r="O775" s="66"/>
      <c r="P775" s="186">
        <f>O775*H775</f>
        <v>0</v>
      </c>
      <c r="Q775" s="186">
        <v>0</v>
      </c>
      <c r="R775" s="186">
        <f>Q775*H775</f>
        <v>0</v>
      </c>
      <c r="S775" s="186">
        <v>0</v>
      </c>
      <c r="T775" s="187">
        <f>S775*H775</f>
        <v>0</v>
      </c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R775" s="188" t="s">
        <v>344</v>
      </c>
      <c r="AT775" s="188" t="s">
        <v>237</v>
      </c>
      <c r="AU775" s="188" t="s">
        <v>89</v>
      </c>
      <c r="AY775" s="19" t="s">
        <v>235</v>
      </c>
      <c r="BE775" s="189">
        <f>IF(N775="základní",J775,0)</f>
        <v>0</v>
      </c>
      <c r="BF775" s="189">
        <f>IF(N775="snížená",J775,0)</f>
        <v>0</v>
      </c>
      <c r="BG775" s="189">
        <f>IF(N775="zákl. přenesená",J775,0)</f>
        <v>0</v>
      </c>
      <c r="BH775" s="189">
        <f>IF(N775="sníž. přenesená",J775,0)</f>
        <v>0</v>
      </c>
      <c r="BI775" s="189">
        <f>IF(N775="nulová",J775,0)</f>
        <v>0</v>
      </c>
      <c r="BJ775" s="19" t="s">
        <v>87</v>
      </c>
      <c r="BK775" s="189">
        <f>ROUND(I775*H775,2)</f>
        <v>0</v>
      </c>
      <c r="BL775" s="19" t="s">
        <v>344</v>
      </c>
      <c r="BM775" s="188" t="s">
        <v>1203</v>
      </c>
    </row>
    <row r="776" spans="1:65" s="2" customFormat="1" ht="11.25">
      <c r="A776" s="36"/>
      <c r="B776" s="37"/>
      <c r="C776" s="38"/>
      <c r="D776" s="190" t="s">
        <v>243</v>
      </c>
      <c r="E776" s="38"/>
      <c r="F776" s="191" t="s">
        <v>1204</v>
      </c>
      <c r="G776" s="38"/>
      <c r="H776" s="38"/>
      <c r="I776" s="192"/>
      <c r="J776" s="38"/>
      <c r="K776" s="38"/>
      <c r="L776" s="41"/>
      <c r="M776" s="193"/>
      <c r="N776" s="194"/>
      <c r="O776" s="66"/>
      <c r="P776" s="66"/>
      <c r="Q776" s="66"/>
      <c r="R776" s="66"/>
      <c r="S776" s="66"/>
      <c r="T776" s="67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T776" s="19" t="s">
        <v>243</v>
      </c>
      <c r="AU776" s="19" t="s">
        <v>89</v>
      </c>
    </row>
    <row r="777" spans="1:65" s="12" customFormat="1" ht="22.9" customHeight="1">
      <c r="B777" s="161"/>
      <c r="C777" s="162"/>
      <c r="D777" s="163" t="s">
        <v>78</v>
      </c>
      <c r="E777" s="175" t="s">
        <v>1205</v>
      </c>
      <c r="F777" s="175" t="s">
        <v>1206</v>
      </c>
      <c r="G777" s="162"/>
      <c r="H777" s="162"/>
      <c r="I777" s="165"/>
      <c r="J777" s="176">
        <f>BK777</f>
        <v>0</v>
      </c>
      <c r="K777" s="162"/>
      <c r="L777" s="167"/>
      <c r="M777" s="168"/>
      <c r="N777" s="169"/>
      <c r="O777" s="169"/>
      <c r="P777" s="170">
        <f>SUM(P778:P825)</f>
        <v>0</v>
      </c>
      <c r="Q777" s="169"/>
      <c r="R777" s="170">
        <f>SUM(R778:R825)</f>
        <v>1.2272076599999999</v>
      </c>
      <c r="S777" s="169"/>
      <c r="T777" s="171">
        <f>SUM(T778:T825)</f>
        <v>0</v>
      </c>
      <c r="AR777" s="172" t="s">
        <v>89</v>
      </c>
      <c r="AT777" s="173" t="s">
        <v>78</v>
      </c>
      <c r="AU777" s="173" t="s">
        <v>87</v>
      </c>
      <c r="AY777" s="172" t="s">
        <v>235</v>
      </c>
      <c r="BK777" s="174">
        <f>SUM(BK778:BK825)</f>
        <v>0</v>
      </c>
    </row>
    <row r="778" spans="1:65" s="2" customFormat="1" ht="24.2" customHeight="1">
      <c r="A778" s="36"/>
      <c r="B778" s="37"/>
      <c r="C778" s="177" t="s">
        <v>1207</v>
      </c>
      <c r="D778" s="177" t="s">
        <v>237</v>
      </c>
      <c r="E778" s="178" t="s">
        <v>1208</v>
      </c>
      <c r="F778" s="179" t="s">
        <v>1209</v>
      </c>
      <c r="G778" s="180" t="s">
        <v>106</v>
      </c>
      <c r="H778" s="181">
        <v>38.204999999999998</v>
      </c>
      <c r="I778" s="182"/>
      <c r="J778" s="183">
        <f>ROUND(I778*H778,2)</f>
        <v>0</v>
      </c>
      <c r="K778" s="179" t="s">
        <v>240</v>
      </c>
      <c r="L778" s="41"/>
      <c r="M778" s="184" t="s">
        <v>42</v>
      </c>
      <c r="N778" s="185" t="s">
        <v>50</v>
      </c>
      <c r="O778" s="66"/>
      <c r="P778" s="186">
        <f>O778*H778</f>
        <v>0</v>
      </c>
      <c r="Q778" s="186">
        <v>2.9999999999999997E-4</v>
      </c>
      <c r="R778" s="186">
        <f>Q778*H778</f>
        <v>1.1461499999999998E-2</v>
      </c>
      <c r="S778" s="186">
        <v>0</v>
      </c>
      <c r="T778" s="187">
        <f>S778*H778</f>
        <v>0</v>
      </c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R778" s="188" t="s">
        <v>344</v>
      </c>
      <c r="AT778" s="188" t="s">
        <v>237</v>
      </c>
      <c r="AU778" s="188" t="s">
        <v>89</v>
      </c>
      <c r="AY778" s="19" t="s">
        <v>235</v>
      </c>
      <c r="BE778" s="189">
        <f>IF(N778="základní",J778,0)</f>
        <v>0</v>
      </c>
      <c r="BF778" s="189">
        <f>IF(N778="snížená",J778,0)</f>
        <v>0</v>
      </c>
      <c r="BG778" s="189">
        <f>IF(N778="zákl. přenesená",J778,0)</f>
        <v>0</v>
      </c>
      <c r="BH778" s="189">
        <f>IF(N778="sníž. přenesená",J778,0)</f>
        <v>0</v>
      </c>
      <c r="BI778" s="189">
        <f>IF(N778="nulová",J778,0)</f>
        <v>0</v>
      </c>
      <c r="BJ778" s="19" t="s">
        <v>87</v>
      </c>
      <c r="BK778" s="189">
        <f>ROUND(I778*H778,2)</f>
        <v>0</v>
      </c>
      <c r="BL778" s="19" t="s">
        <v>344</v>
      </c>
      <c r="BM778" s="188" t="s">
        <v>1210</v>
      </c>
    </row>
    <row r="779" spans="1:65" s="2" customFormat="1" ht="11.25">
      <c r="A779" s="36"/>
      <c r="B779" s="37"/>
      <c r="C779" s="38"/>
      <c r="D779" s="190" t="s">
        <v>243</v>
      </c>
      <c r="E779" s="38"/>
      <c r="F779" s="191" t="s">
        <v>1211</v>
      </c>
      <c r="G779" s="38"/>
      <c r="H779" s="38"/>
      <c r="I779" s="192"/>
      <c r="J779" s="38"/>
      <c r="K779" s="38"/>
      <c r="L779" s="41"/>
      <c r="M779" s="193"/>
      <c r="N779" s="194"/>
      <c r="O779" s="66"/>
      <c r="P779" s="66"/>
      <c r="Q779" s="66"/>
      <c r="R779" s="66"/>
      <c r="S779" s="66"/>
      <c r="T779" s="67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T779" s="19" t="s">
        <v>243</v>
      </c>
      <c r="AU779" s="19" t="s">
        <v>89</v>
      </c>
    </row>
    <row r="780" spans="1:65" s="13" customFormat="1" ht="11.25">
      <c r="B780" s="195"/>
      <c r="C780" s="196"/>
      <c r="D780" s="197" t="s">
        <v>245</v>
      </c>
      <c r="E780" s="198" t="s">
        <v>42</v>
      </c>
      <c r="F780" s="199" t="s">
        <v>121</v>
      </c>
      <c r="G780" s="196"/>
      <c r="H780" s="200">
        <v>38.204999999999998</v>
      </c>
      <c r="I780" s="201"/>
      <c r="J780" s="196"/>
      <c r="K780" s="196"/>
      <c r="L780" s="202"/>
      <c r="M780" s="203"/>
      <c r="N780" s="204"/>
      <c r="O780" s="204"/>
      <c r="P780" s="204"/>
      <c r="Q780" s="204"/>
      <c r="R780" s="204"/>
      <c r="S780" s="204"/>
      <c r="T780" s="205"/>
      <c r="AT780" s="206" t="s">
        <v>245</v>
      </c>
      <c r="AU780" s="206" t="s">
        <v>89</v>
      </c>
      <c r="AV780" s="13" t="s">
        <v>89</v>
      </c>
      <c r="AW780" s="13" t="s">
        <v>38</v>
      </c>
      <c r="AX780" s="13" t="s">
        <v>87</v>
      </c>
      <c r="AY780" s="206" t="s">
        <v>235</v>
      </c>
    </row>
    <row r="781" spans="1:65" s="2" customFormat="1" ht="37.9" customHeight="1">
      <c r="A781" s="36"/>
      <c r="B781" s="37"/>
      <c r="C781" s="177" t="s">
        <v>1212</v>
      </c>
      <c r="D781" s="177" t="s">
        <v>237</v>
      </c>
      <c r="E781" s="178" t="s">
        <v>1213</v>
      </c>
      <c r="F781" s="179" t="s">
        <v>1214</v>
      </c>
      <c r="G781" s="180" t="s">
        <v>106</v>
      </c>
      <c r="H781" s="181">
        <v>38.204999999999998</v>
      </c>
      <c r="I781" s="182"/>
      <c r="J781" s="183">
        <f>ROUND(I781*H781,2)</f>
        <v>0</v>
      </c>
      <c r="K781" s="179" t="s">
        <v>240</v>
      </c>
      <c r="L781" s="41"/>
      <c r="M781" s="184" t="s">
        <v>42</v>
      </c>
      <c r="N781" s="185" t="s">
        <v>50</v>
      </c>
      <c r="O781" s="66"/>
      <c r="P781" s="186">
        <f>O781*H781</f>
        <v>0</v>
      </c>
      <c r="Q781" s="186">
        <v>8.9999999999999993E-3</v>
      </c>
      <c r="R781" s="186">
        <f>Q781*H781</f>
        <v>0.34384499999999996</v>
      </c>
      <c r="S781" s="186">
        <v>0</v>
      </c>
      <c r="T781" s="187">
        <f>S781*H781</f>
        <v>0</v>
      </c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R781" s="188" t="s">
        <v>344</v>
      </c>
      <c r="AT781" s="188" t="s">
        <v>237</v>
      </c>
      <c r="AU781" s="188" t="s">
        <v>89</v>
      </c>
      <c r="AY781" s="19" t="s">
        <v>235</v>
      </c>
      <c r="BE781" s="189">
        <f>IF(N781="základní",J781,0)</f>
        <v>0</v>
      </c>
      <c r="BF781" s="189">
        <f>IF(N781="snížená",J781,0)</f>
        <v>0</v>
      </c>
      <c r="BG781" s="189">
        <f>IF(N781="zákl. přenesená",J781,0)</f>
        <v>0</v>
      </c>
      <c r="BH781" s="189">
        <f>IF(N781="sníž. přenesená",J781,0)</f>
        <v>0</v>
      </c>
      <c r="BI781" s="189">
        <f>IF(N781="nulová",J781,0)</f>
        <v>0</v>
      </c>
      <c r="BJ781" s="19" t="s">
        <v>87</v>
      </c>
      <c r="BK781" s="189">
        <f>ROUND(I781*H781,2)</f>
        <v>0</v>
      </c>
      <c r="BL781" s="19" t="s">
        <v>344</v>
      </c>
      <c r="BM781" s="188" t="s">
        <v>1215</v>
      </c>
    </row>
    <row r="782" spans="1:65" s="2" customFormat="1" ht="11.25">
      <c r="A782" s="36"/>
      <c r="B782" s="37"/>
      <c r="C782" s="38"/>
      <c r="D782" s="190" t="s">
        <v>243</v>
      </c>
      <c r="E782" s="38"/>
      <c r="F782" s="191" t="s">
        <v>1216</v>
      </c>
      <c r="G782" s="38"/>
      <c r="H782" s="38"/>
      <c r="I782" s="192"/>
      <c r="J782" s="38"/>
      <c r="K782" s="38"/>
      <c r="L782" s="41"/>
      <c r="M782" s="193"/>
      <c r="N782" s="194"/>
      <c r="O782" s="66"/>
      <c r="P782" s="66"/>
      <c r="Q782" s="66"/>
      <c r="R782" s="66"/>
      <c r="S782" s="66"/>
      <c r="T782" s="67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T782" s="19" t="s">
        <v>243</v>
      </c>
      <c r="AU782" s="19" t="s">
        <v>89</v>
      </c>
    </row>
    <row r="783" spans="1:65" s="16" customFormat="1" ht="11.25">
      <c r="B783" s="229"/>
      <c r="C783" s="230"/>
      <c r="D783" s="197" t="s">
        <v>245</v>
      </c>
      <c r="E783" s="231" t="s">
        <v>42</v>
      </c>
      <c r="F783" s="232" t="s">
        <v>413</v>
      </c>
      <c r="G783" s="230"/>
      <c r="H783" s="231" t="s">
        <v>42</v>
      </c>
      <c r="I783" s="233"/>
      <c r="J783" s="230"/>
      <c r="K783" s="230"/>
      <c r="L783" s="234"/>
      <c r="M783" s="235"/>
      <c r="N783" s="236"/>
      <c r="O783" s="236"/>
      <c r="P783" s="236"/>
      <c r="Q783" s="236"/>
      <c r="R783" s="236"/>
      <c r="S783" s="236"/>
      <c r="T783" s="237"/>
      <c r="AT783" s="238" t="s">
        <v>245</v>
      </c>
      <c r="AU783" s="238" t="s">
        <v>89</v>
      </c>
      <c r="AV783" s="16" t="s">
        <v>87</v>
      </c>
      <c r="AW783" s="16" t="s">
        <v>38</v>
      </c>
      <c r="AX783" s="16" t="s">
        <v>79</v>
      </c>
      <c r="AY783" s="238" t="s">
        <v>235</v>
      </c>
    </row>
    <row r="784" spans="1:65" s="13" customFormat="1" ht="11.25">
      <c r="B784" s="195"/>
      <c r="C784" s="196"/>
      <c r="D784" s="197" t="s">
        <v>245</v>
      </c>
      <c r="E784" s="198" t="s">
        <v>42</v>
      </c>
      <c r="F784" s="199" t="s">
        <v>1217</v>
      </c>
      <c r="G784" s="196"/>
      <c r="H784" s="200">
        <v>14.4</v>
      </c>
      <c r="I784" s="201"/>
      <c r="J784" s="196"/>
      <c r="K784" s="196"/>
      <c r="L784" s="202"/>
      <c r="M784" s="203"/>
      <c r="N784" s="204"/>
      <c r="O784" s="204"/>
      <c r="P784" s="204"/>
      <c r="Q784" s="204"/>
      <c r="R784" s="204"/>
      <c r="S784" s="204"/>
      <c r="T784" s="205"/>
      <c r="AT784" s="206" t="s">
        <v>245</v>
      </c>
      <c r="AU784" s="206" t="s">
        <v>89</v>
      </c>
      <c r="AV784" s="13" t="s">
        <v>89</v>
      </c>
      <c r="AW784" s="13" t="s">
        <v>38</v>
      </c>
      <c r="AX784" s="13" t="s">
        <v>79</v>
      </c>
      <c r="AY784" s="206" t="s">
        <v>235</v>
      </c>
    </row>
    <row r="785" spans="1:65" s="13" customFormat="1" ht="11.25">
      <c r="B785" s="195"/>
      <c r="C785" s="196"/>
      <c r="D785" s="197" t="s">
        <v>245</v>
      </c>
      <c r="E785" s="198" t="s">
        <v>42</v>
      </c>
      <c r="F785" s="199" t="s">
        <v>487</v>
      </c>
      <c r="G785" s="196"/>
      <c r="H785" s="200">
        <v>-0.88</v>
      </c>
      <c r="I785" s="201"/>
      <c r="J785" s="196"/>
      <c r="K785" s="196"/>
      <c r="L785" s="202"/>
      <c r="M785" s="203"/>
      <c r="N785" s="204"/>
      <c r="O785" s="204"/>
      <c r="P785" s="204"/>
      <c r="Q785" s="204"/>
      <c r="R785" s="204"/>
      <c r="S785" s="204"/>
      <c r="T785" s="205"/>
      <c r="AT785" s="206" t="s">
        <v>245</v>
      </c>
      <c r="AU785" s="206" t="s">
        <v>89</v>
      </c>
      <c r="AV785" s="13" t="s">
        <v>89</v>
      </c>
      <c r="AW785" s="13" t="s">
        <v>38</v>
      </c>
      <c r="AX785" s="13" t="s">
        <v>79</v>
      </c>
      <c r="AY785" s="206" t="s">
        <v>235</v>
      </c>
    </row>
    <row r="786" spans="1:65" s="13" customFormat="1" ht="11.25">
      <c r="B786" s="195"/>
      <c r="C786" s="196"/>
      <c r="D786" s="197" t="s">
        <v>245</v>
      </c>
      <c r="E786" s="198" t="s">
        <v>42</v>
      </c>
      <c r="F786" s="199" t="s">
        <v>1218</v>
      </c>
      <c r="G786" s="196"/>
      <c r="H786" s="200">
        <v>0.43</v>
      </c>
      <c r="I786" s="201"/>
      <c r="J786" s="196"/>
      <c r="K786" s="196"/>
      <c r="L786" s="202"/>
      <c r="M786" s="203"/>
      <c r="N786" s="204"/>
      <c r="O786" s="204"/>
      <c r="P786" s="204"/>
      <c r="Q786" s="204"/>
      <c r="R786" s="204"/>
      <c r="S786" s="204"/>
      <c r="T786" s="205"/>
      <c r="AT786" s="206" t="s">
        <v>245</v>
      </c>
      <c r="AU786" s="206" t="s">
        <v>89</v>
      </c>
      <c r="AV786" s="13" t="s">
        <v>89</v>
      </c>
      <c r="AW786" s="13" t="s">
        <v>38</v>
      </c>
      <c r="AX786" s="13" t="s">
        <v>79</v>
      </c>
      <c r="AY786" s="206" t="s">
        <v>235</v>
      </c>
    </row>
    <row r="787" spans="1:65" s="16" customFormat="1" ht="11.25">
      <c r="B787" s="229"/>
      <c r="C787" s="230"/>
      <c r="D787" s="197" t="s">
        <v>245</v>
      </c>
      <c r="E787" s="231" t="s">
        <v>42</v>
      </c>
      <c r="F787" s="232" t="s">
        <v>415</v>
      </c>
      <c r="G787" s="230"/>
      <c r="H787" s="231" t="s">
        <v>42</v>
      </c>
      <c r="I787" s="233"/>
      <c r="J787" s="230"/>
      <c r="K787" s="230"/>
      <c r="L787" s="234"/>
      <c r="M787" s="235"/>
      <c r="N787" s="236"/>
      <c r="O787" s="236"/>
      <c r="P787" s="236"/>
      <c r="Q787" s="236"/>
      <c r="R787" s="236"/>
      <c r="S787" s="236"/>
      <c r="T787" s="237"/>
      <c r="AT787" s="238" t="s">
        <v>245</v>
      </c>
      <c r="AU787" s="238" t="s">
        <v>89</v>
      </c>
      <c r="AV787" s="16" t="s">
        <v>87</v>
      </c>
      <c r="AW787" s="16" t="s">
        <v>38</v>
      </c>
      <c r="AX787" s="16" t="s">
        <v>79</v>
      </c>
      <c r="AY787" s="238" t="s">
        <v>235</v>
      </c>
    </row>
    <row r="788" spans="1:65" s="13" customFormat="1" ht="11.25">
      <c r="B788" s="195"/>
      <c r="C788" s="196"/>
      <c r="D788" s="197" t="s">
        <v>245</v>
      </c>
      <c r="E788" s="198" t="s">
        <v>42</v>
      </c>
      <c r="F788" s="199" t="s">
        <v>1219</v>
      </c>
      <c r="G788" s="196"/>
      <c r="H788" s="200">
        <v>12.6</v>
      </c>
      <c r="I788" s="201"/>
      <c r="J788" s="196"/>
      <c r="K788" s="196"/>
      <c r="L788" s="202"/>
      <c r="M788" s="203"/>
      <c r="N788" s="204"/>
      <c r="O788" s="204"/>
      <c r="P788" s="204"/>
      <c r="Q788" s="204"/>
      <c r="R788" s="204"/>
      <c r="S788" s="204"/>
      <c r="T788" s="205"/>
      <c r="AT788" s="206" t="s">
        <v>245</v>
      </c>
      <c r="AU788" s="206" t="s">
        <v>89</v>
      </c>
      <c r="AV788" s="13" t="s">
        <v>89</v>
      </c>
      <c r="AW788" s="13" t="s">
        <v>38</v>
      </c>
      <c r="AX788" s="13" t="s">
        <v>79</v>
      </c>
      <c r="AY788" s="206" t="s">
        <v>235</v>
      </c>
    </row>
    <row r="789" spans="1:65" s="13" customFormat="1" ht="11.25">
      <c r="B789" s="195"/>
      <c r="C789" s="196"/>
      <c r="D789" s="197" t="s">
        <v>245</v>
      </c>
      <c r="E789" s="198" t="s">
        <v>42</v>
      </c>
      <c r="F789" s="199" t="s">
        <v>488</v>
      </c>
      <c r="G789" s="196"/>
      <c r="H789" s="200">
        <v>-0.68</v>
      </c>
      <c r="I789" s="201"/>
      <c r="J789" s="196"/>
      <c r="K789" s="196"/>
      <c r="L789" s="202"/>
      <c r="M789" s="203"/>
      <c r="N789" s="204"/>
      <c r="O789" s="204"/>
      <c r="P789" s="204"/>
      <c r="Q789" s="204"/>
      <c r="R789" s="204"/>
      <c r="S789" s="204"/>
      <c r="T789" s="205"/>
      <c r="AT789" s="206" t="s">
        <v>245</v>
      </c>
      <c r="AU789" s="206" t="s">
        <v>89</v>
      </c>
      <c r="AV789" s="13" t="s">
        <v>89</v>
      </c>
      <c r="AW789" s="13" t="s">
        <v>38</v>
      </c>
      <c r="AX789" s="13" t="s">
        <v>79</v>
      </c>
      <c r="AY789" s="206" t="s">
        <v>235</v>
      </c>
    </row>
    <row r="790" spans="1:65" s="13" customFormat="1" ht="11.25">
      <c r="B790" s="195"/>
      <c r="C790" s="196"/>
      <c r="D790" s="197" t="s">
        <v>245</v>
      </c>
      <c r="E790" s="198" t="s">
        <v>42</v>
      </c>
      <c r="F790" s="199" t="s">
        <v>1218</v>
      </c>
      <c r="G790" s="196"/>
      <c r="H790" s="200">
        <v>0.43</v>
      </c>
      <c r="I790" s="201"/>
      <c r="J790" s="196"/>
      <c r="K790" s="196"/>
      <c r="L790" s="202"/>
      <c r="M790" s="203"/>
      <c r="N790" s="204"/>
      <c r="O790" s="204"/>
      <c r="P790" s="204"/>
      <c r="Q790" s="204"/>
      <c r="R790" s="204"/>
      <c r="S790" s="204"/>
      <c r="T790" s="205"/>
      <c r="AT790" s="206" t="s">
        <v>245</v>
      </c>
      <c r="AU790" s="206" t="s">
        <v>89</v>
      </c>
      <c r="AV790" s="13" t="s">
        <v>89</v>
      </c>
      <c r="AW790" s="13" t="s">
        <v>38</v>
      </c>
      <c r="AX790" s="13" t="s">
        <v>79</v>
      </c>
      <c r="AY790" s="206" t="s">
        <v>235</v>
      </c>
    </row>
    <row r="791" spans="1:65" s="16" customFormat="1" ht="11.25">
      <c r="B791" s="229"/>
      <c r="C791" s="230"/>
      <c r="D791" s="197" t="s">
        <v>245</v>
      </c>
      <c r="E791" s="231" t="s">
        <v>42</v>
      </c>
      <c r="F791" s="232" t="s">
        <v>417</v>
      </c>
      <c r="G791" s="230"/>
      <c r="H791" s="231" t="s">
        <v>42</v>
      </c>
      <c r="I791" s="233"/>
      <c r="J791" s="230"/>
      <c r="K791" s="230"/>
      <c r="L791" s="234"/>
      <c r="M791" s="235"/>
      <c r="N791" s="236"/>
      <c r="O791" s="236"/>
      <c r="P791" s="236"/>
      <c r="Q791" s="236"/>
      <c r="R791" s="236"/>
      <c r="S791" s="236"/>
      <c r="T791" s="237"/>
      <c r="AT791" s="238" t="s">
        <v>245</v>
      </c>
      <c r="AU791" s="238" t="s">
        <v>89</v>
      </c>
      <c r="AV791" s="16" t="s">
        <v>87</v>
      </c>
      <c r="AW791" s="16" t="s">
        <v>38</v>
      </c>
      <c r="AX791" s="16" t="s">
        <v>79</v>
      </c>
      <c r="AY791" s="238" t="s">
        <v>235</v>
      </c>
    </row>
    <row r="792" spans="1:65" s="13" customFormat="1" ht="11.25">
      <c r="B792" s="195"/>
      <c r="C792" s="196"/>
      <c r="D792" s="197" t="s">
        <v>245</v>
      </c>
      <c r="E792" s="198" t="s">
        <v>42</v>
      </c>
      <c r="F792" s="199" t="s">
        <v>1220</v>
      </c>
      <c r="G792" s="196"/>
      <c r="H792" s="200">
        <v>13.864000000000001</v>
      </c>
      <c r="I792" s="201"/>
      <c r="J792" s="196"/>
      <c r="K792" s="196"/>
      <c r="L792" s="202"/>
      <c r="M792" s="203"/>
      <c r="N792" s="204"/>
      <c r="O792" s="204"/>
      <c r="P792" s="204"/>
      <c r="Q792" s="204"/>
      <c r="R792" s="204"/>
      <c r="S792" s="204"/>
      <c r="T792" s="205"/>
      <c r="AT792" s="206" t="s">
        <v>245</v>
      </c>
      <c r="AU792" s="206" t="s">
        <v>89</v>
      </c>
      <c r="AV792" s="13" t="s">
        <v>89</v>
      </c>
      <c r="AW792" s="13" t="s">
        <v>38</v>
      </c>
      <c r="AX792" s="13" t="s">
        <v>79</v>
      </c>
      <c r="AY792" s="206" t="s">
        <v>235</v>
      </c>
    </row>
    <row r="793" spans="1:65" s="13" customFormat="1" ht="11.25">
      <c r="B793" s="195"/>
      <c r="C793" s="196"/>
      <c r="D793" s="197" t="s">
        <v>245</v>
      </c>
      <c r="E793" s="198" t="s">
        <v>42</v>
      </c>
      <c r="F793" s="199" t="s">
        <v>1221</v>
      </c>
      <c r="G793" s="196"/>
      <c r="H793" s="200">
        <v>-0.57999999999999996</v>
      </c>
      <c r="I793" s="201"/>
      <c r="J793" s="196"/>
      <c r="K793" s="196"/>
      <c r="L793" s="202"/>
      <c r="M793" s="203"/>
      <c r="N793" s="204"/>
      <c r="O793" s="204"/>
      <c r="P793" s="204"/>
      <c r="Q793" s="204"/>
      <c r="R793" s="204"/>
      <c r="S793" s="204"/>
      <c r="T793" s="205"/>
      <c r="AT793" s="206" t="s">
        <v>245</v>
      </c>
      <c r="AU793" s="206" t="s">
        <v>89</v>
      </c>
      <c r="AV793" s="13" t="s">
        <v>89</v>
      </c>
      <c r="AW793" s="13" t="s">
        <v>38</v>
      </c>
      <c r="AX793" s="13" t="s">
        <v>79</v>
      </c>
      <c r="AY793" s="206" t="s">
        <v>235</v>
      </c>
    </row>
    <row r="794" spans="1:65" s="13" customFormat="1" ht="11.25">
      <c r="B794" s="195"/>
      <c r="C794" s="196"/>
      <c r="D794" s="197" t="s">
        <v>245</v>
      </c>
      <c r="E794" s="198" t="s">
        <v>42</v>
      </c>
      <c r="F794" s="199" t="s">
        <v>476</v>
      </c>
      <c r="G794" s="196"/>
      <c r="H794" s="200">
        <v>-1.379</v>
      </c>
      <c r="I794" s="201"/>
      <c r="J794" s="196"/>
      <c r="K794" s="196"/>
      <c r="L794" s="202"/>
      <c r="M794" s="203"/>
      <c r="N794" s="204"/>
      <c r="O794" s="204"/>
      <c r="P794" s="204"/>
      <c r="Q794" s="204"/>
      <c r="R794" s="204"/>
      <c r="S794" s="204"/>
      <c r="T794" s="205"/>
      <c r="AT794" s="206" t="s">
        <v>245</v>
      </c>
      <c r="AU794" s="206" t="s">
        <v>89</v>
      </c>
      <c r="AV794" s="13" t="s">
        <v>89</v>
      </c>
      <c r="AW794" s="13" t="s">
        <v>38</v>
      </c>
      <c r="AX794" s="13" t="s">
        <v>79</v>
      </c>
      <c r="AY794" s="206" t="s">
        <v>235</v>
      </c>
    </row>
    <row r="795" spans="1:65" s="14" customFormat="1" ht="11.25">
      <c r="B795" s="207"/>
      <c r="C795" s="208"/>
      <c r="D795" s="197" t="s">
        <v>245</v>
      </c>
      <c r="E795" s="209" t="s">
        <v>121</v>
      </c>
      <c r="F795" s="210" t="s">
        <v>250</v>
      </c>
      <c r="G795" s="208"/>
      <c r="H795" s="211">
        <v>38.204999999999998</v>
      </c>
      <c r="I795" s="212"/>
      <c r="J795" s="208"/>
      <c r="K795" s="208"/>
      <c r="L795" s="213"/>
      <c r="M795" s="214"/>
      <c r="N795" s="215"/>
      <c r="O795" s="215"/>
      <c r="P795" s="215"/>
      <c r="Q795" s="215"/>
      <c r="R795" s="215"/>
      <c r="S795" s="215"/>
      <c r="T795" s="216"/>
      <c r="AT795" s="217" t="s">
        <v>245</v>
      </c>
      <c r="AU795" s="217" t="s">
        <v>89</v>
      </c>
      <c r="AV795" s="14" t="s">
        <v>251</v>
      </c>
      <c r="AW795" s="14" t="s">
        <v>38</v>
      </c>
      <c r="AX795" s="14" t="s">
        <v>79</v>
      </c>
      <c r="AY795" s="217" t="s">
        <v>235</v>
      </c>
    </row>
    <row r="796" spans="1:65" s="15" customFormat="1" ht="11.25">
      <c r="B796" s="218"/>
      <c r="C796" s="219"/>
      <c r="D796" s="197" t="s">
        <v>245</v>
      </c>
      <c r="E796" s="220" t="s">
        <v>42</v>
      </c>
      <c r="F796" s="221" t="s">
        <v>252</v>
      </c>
      <c r="G796" s="219"/>
      <c r="H796" s="222">
        <v>38.204999999999998</v>
      </c>
      <c r="I796" s="223"/>
      <c r="J796" s="219"/>
      <c r="K796" s="219"/>
      <c r="L796" s="224"/>
      <c r="M796" s="225"/>
      <c r="N796" s="226"/>
      <c r="O796" s="226"/>
      <c r="P796" s="226"/>
      <c r="Q796" s="226"/>
      <c r="R796" s="226"/>
      <c r="S796" s="226"/>
      <c r="T796" s="227"/>
      <c r="AT796" s="228" t="s">
        <v>245</v>
      </c>
      <c r="AU796" s="228" t="s">
        <v>89</v>
      </c>
      <c r="AV796" s="15" t="s">
        <v>241</v>
      </c>
      <c r="AW796" s="15" t="s">
        <v>38</v>
      </c>
      <c r="AX796" s="15" t="s">
        <v>87</v>
      </c>
      <c r="AY796" s="228" t="s">
        <v>235</v>
      </c>
    </row>
    <row r="797" spans="1:65" s="2" customFormat="1" ht="24.2" customHeight="1">
      <c r="A797" s="36"/>
      <c r="B797" s="37"/>
      <c r="C797" s="239" t="s">
        <v>1222</v>
      </c>
      <c r="D797" s="239" t="s">
        <v>326</v>
      </c>
      <c r="E797" s="240" t="s">
        <v>1223</v>
      </c>
      <c r="F797" s="241" t="s">
        <v>1224</v>
      </c>
      <c r="G797" s="242" t="s">
        <v>106</v>
      </c>
      <c r="H797" s="243">
        <v>42.026000000000003</v>
      </c>
      <c r="I797" s="244"/>
      <c r="J797" s="245">
        <f>ROUND(I797*H797,2)</f>
        <v>0</v>
      </c>
      <c r="K797" s="241" t="s">
        <v>240</v>
      </c>
      <c r="L797" s="246"/>
      <c r="M797" s="247" t="s">
        <v>42</v>
      </c>
      <c r="N797" s="248" t="s">
        <v>50</v>
      </c>
      <c r="O797" s="66"/>
      <c r="P797" s="186">
        <f>O797*H797</f>
        <v>0</v>
      </c>
      <c r="Q797" s="186">
        <v>0.02</v>
      </c>
      <c r="R797" s="186">
        <f>Q797*H797</f>
        <v>0.84052000000000004</v>
      </c>
      <c r="S797" s="186">
        <v>0</v>
      </c>
      <c r="T797" s="187">
        <f>S797*H797</f>
        <v>0</v>
      </c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R797" s="188" t="s">
        <v>444</v>
      </c>
      <c r="AT797" s="188" t="s">
        <v>326</v>
      </c>
      <c r="AU797" s="188" t="s">
        <v>89</v>
      </c>
      <c r="AY797" s="19" t="s">
        <v>235</v>
      </c>
      <c r="BE797" s="189">
        <f>IF(N797="základní",J797,0)</f>
        <v>0</v>
      </c>
      <c r="BF797" s="189">
        <f>IF(N797="snížená",J797,0)</f>
        <v>0</v>
      </c>
      <c r="BG797" s="189">
        <f>IF(N797="zákl. přenesená",J797,0)</f>
        <v>0</v>
      </c>
      <c r="BH797" s="189">
        <f>IF(N797="sníž. přenesená",J797,0)</f>
        <v>0</v>
      </c>
      <c r="BI797" s="189">
        <f>IF(N797="nulová",J797,0)</f>
        <v>0</v>
      </c>
      <c r="BJ797" s="19" t="s">
        <v>87</v>
      </c>
      <c r="BK797" s="189">
        <f>ROUND(I797*H797,2)</f>
        <v>0</v>
      </c>
      <c r="BL797" s="19" t="s">
        <v>344</v>
      </c>
      <c r="BM797" s="188" t="s">
        <v>1225</v>
      </c>
    </row>
    <row r="798" spans="1:65" s="13" customFormat="1" ht="11.25">
      <c r="B798" s="195"/>
      <c r="C798" s="196"/>
      <c r="D798" s="197" t="s">
        <v>245</v>
      </c>
      <c r="E798" s="198" t="s">
        <v>42</v>
      </c>
      <c r="F798" s="199" t="s">
        <v>1226</v>
      </c>
      <c r="G798" s="196"/>
      <c r="H798" s="200">
        <v>42.026000000000003</v>
      </c>
      <c r="I798" s="201"/>
      <c r="J798" s="196"/>
      <c r="K798" s="196"/>
      <c r="L798" s="202"/>
      <c r="M798" s="203"/>
      <c r="N798" s="204"/>
      <c r="O798" s="204"/>
      <c r="P798" s="204"/>
      <c r="Q798" s="204"/>
      <c r="R798" s="204"/>
      <c r="S798" s="204"/>
      <c r="T798" s="205"/>
      <c r="AT798" s="206" t="s">
        <v>245</v>
      </c>
      <c r="AU798" s="206" t="s">
        <v>89</v>
      </c>
      <c r="AV798" s="13" t="s">
        <v>89</v>
      </c>
      <c r="AW798" s="13" t="s">
        <v>38</v>
      </c>
      <c r="AX798" s="13" t="s">
        <v>87</v>
      </c>
      <c r="AY798" s="206" t="s">
        <v>235</v>
      </c>
    </row>
    <row r="799" spans="1:65" s="2" customFormat="1" ht="24.2" customHeight="1">
      <c r="A799" s="36"/>
      <c r="B799" s="37"/>
      <c r="C799" s="177" t="s">
        <v>1227</v>
      </c>
      <c r="D799" s="177" t="s">
        <v>237</v>
      </c>
      <c r="E799" s="178" t="s">
        <v>1228</v>
      </c>
      <c r="F799" s="179" t="s">
        <v>1229</v>
      </c>
      <c r="G799" s="180" t="s">
        <v>319</v>
      </c>
      <c r="H799" s="181">
        <v>2</v>
      </c>
      <c r="I799" s="182"/>
      <c r="J799" s="183">
        <f>ROUND(I799*H799,2)</f>
        <v>0</v>
      </c>
      <c r="K799" s="179" t="s">
        <v>42</v>
      </c>
      <c r="L799" s="41"/>
      <c r="M799" s="184" t="s">
        <v>42</v>
      </c>
      <c r="N799" s="185" t="s">
        <v>50</v>
      </c>
      <c r="O799" s="66"/>
      <c r="P799" s="186">
        <f>O799*H799</f>
        <v>0</v>
      </c>
      <c r="Q799" s="186">
        <v>1.0378E-2</v>
      </c>
      <c r="R799" s="186">
        <f>Q799*H799</f>
        <v>2.0756E-2</v>
      </c>
      <c r="S799" s="186">
        <v>0</v>
      </c>
      <c r="T799" s="187">
        <f>S799*H799</f>
        <v>0</v>
      </c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R799" s="188" t="s">
        <v>241</v>
      </c>
      <c r="AT799" s="188" t="s">
        <v>237</v>
      </c>
      <c r="AU799" s="188" t="s">
        <v>89</v>
      </c>
      <c r="AY799" s="19" t="s">
        <v>235</v>
      </c>
      <c r="BE799" s="189">
        <f>IF(N799="základní",J799,0)</f>
        <v>0</v>
      </c>
      <c r="BF799" s="189">
        <f>IF(N799="snížená",J799,0)</f>
        <v>0</v>
      </c>
      <c r="BG799" s="189">
        <f>IF(N799="zákl. přenesená",J799,0)</f>
        <v>0</v>
      </c>
      <c r="BH799" s="189">
        <f>IF(N799="sníž. přenesená",J799,0)</f>
        <v>0</v>
      </c>
      <c r="BI799" s="189">
        <f>IF(N799="nulová",J799,0)</f>
        <v>0</v>
      </c>
      <c r="BJ799" s="19" t="s">
        <v>87</v>
      </c>
      <c r="BK799" s="189">
        <f>ROUND(I799*H799,2)</f>
        <v>0</v>
      </c>
      <c r="BL799" s="19" t="s">
        <v>241</v>
      </c>
      <c r="BM799" s="188" t="s">
        <v>1230</v>
      </c>
    </row>
    <row r="800" spans="1:65" s="2" customFormat="1" ht="33" customHeight="1">
      <c r="A800" s="36"/>
      <c r="B800" s="37"/>
      <c r="C800" s="177" t="s">
        <v>1231</v>
      </c>
      <c r="D800" s="177" t="s">
        <v>237</v>
      </c>
      <c r="E800" s="178" t="s">
        <v>1232</v>
      </c>
      <c r="F800" s="179" t="s">
        <v>1233</v>
      </c>
      <c r="G800" s="180" t="s">
        <v>102</v>
      </c>
      <c r="H800" s="181">
        <v>18.3</v>
      </c>
      <c r="I800" s="182"/>
      <c r="J800" s="183">
        <f>ROUND(I800*H800,2)</f>
        <v>0</v>
      </c>
      <c r="K800" s="179" t="s">
        <v>240</v>
      </c>
      <c r="L800" s="41"/>
      <c r="M800" s="184" t="s">
        <v>42</v>
      </c>
      <c r="N800" s="185" t="s">
        <v>50</v>
      </c>
      <c r="O800" s="66"/>
      <c r="P800" s="186">
        <f>O800*H800</f>
        <v>0</v>
      </c>
      <c r="Q800" s="186">
        <v>2.0000000000000001E-4</v>
      </c>
      <c r="R800" s="186">
        <f>Q800*H800</f>
        <v>3.6600000000000005E-3</v>
      </c>
      <c r="S800" s="186">
        <v>0</v>
      </c>
      <c r="T800" s="187">
        <f>S800*H800</f>
        <v>0</v>
      </c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R800" s="188" t="s">
        <v>344</v>
      </c>
      <c r="AT800" s="188" t="s">
        <v>237</v>
      </c>
      <c r="AU800" s="188" t="s">
        <v>89</v>
      </c>
      <c r="AY800" s="19" t="s">
        <v>235</v>
      </c>
      <c r="BE800" s="189">
        <f>IF(N800="základní",J800,0)</f>
        <v>0</v>
      </c>
      <c r="BF800" s="189">
        <f>IF(N800="snížená",J800,0)</f>
        <v>0</v>
      </c>
      <c r="BG800" s="189">
        <f>IF(N800="zákl. přenesená",J800,0)</f>
        <v>0</v>
      </c>
      <c r="BH800" s="189">
        <f>IF(N800="sníž. přenesená",J800,0)</f>
        <v>0</v>
      </c>
      <c r="BI800" s="189">
        <f>IF(N800="nulová",J800,0)</f>
        <v>0</v>
      </c>
      <c r="BJ800" s="19" t="s">
        <v>87</v>
      </c>
      <c r="BK800" s="189">
        <f>ROUND(I800*H800,2)</f>
        <v>0</v>
      </c>
      <c r="BL800" s="19" t="s">
        <v>344</v>
      </c>
      <c r="BM800" s="188" t="s">
        <v>1234</v>
      </c>
    </row>
    <row r="801" spans="1:65" s="2" customFormat="1" ht="11.25">
      <c r="A801" s="36"/>
      <c r="B801" s="37"/>
      <c r="C801" s="38"/>
      <c r="D801" s="190" t="s">
        <v>243</v>
      </c>
      <c r="E801" s="38"/>
      <c r="F801" s="191" t="s">
        <v>1235</v>
      </c>
      <c r="G801" s="38"/>
      <c r="H801" s="38"/>
      <c r="I801" s="192"/>
      <c r="J801" s="38"/>
      <c r="K801" s="38"/>
      <c r="L801" s="41"/>
      <c r="M801" s="193"/>
      <c r="N801" s="194"/>
      <c r="O801" s="66"/>
      <c r="P801" s="66"/>
      <c r="Q801" s="66"/>
      <c r="R801" s="66"/>
      <c r="S801" s="66"/>
      <c r="T801" s="67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T801" s="19" t="s">
        <v>243</v>
      </c>
      <c r="AU801" s="19" t="s">
        <v>89</v>
      </c>
    </row>
    <row r="802" spans="1:65" s="16" customFormat="1" ht="11.25">
      <c r="B802" s="229"/>
      <c r="C802" s="230"/>
      <c r="D802" s="197" t="s">
        <v>245</v>
      </c>
      <c r="E802" s="231" t="s">
        <v>42</v>
      </c>
      <c r="F802" s="232" t="s">
        <v>413</v>
      </c>
      <c r="G802" s="230"/>
      <c r="H802" s="231" t="s">
        <v>42</v>
      </c>
      <c r="I802" s="233"/>
      <c r="J802" s="230"/>
      <c r="K802" s="230"/>
      <c r="L802" s="234"/>
      <c r="M802" s="235"/>
      <c r="N802" s="236"/>
      <c r="O802" s="236"/>
      <c r="P802" s="236"/>
      <c r="Q802" s="236"/>
      <c r="R802" s="236"/>
      <c r="S802" s="236"/>
      <c r="T802" s="237"/>
      <c r="AT802" s="238" t="s">
        <v>245</v>
      </c>
      <c r="AU802" s="238" t="s">
        <v>89</v>
      </c>
      <c r="AV802" s="16" t="s">
        <v>87</v>
      </c>
      <c r="AW802" s="16" t="s">
        <v>38</v>
      </c>
      <c r="AX802" s="16" t="s">
        <v>79</v>
      </c>
      <c r="AY802" s="238" t="s">
        <v>235</v>
      </c>
    </row>
    <row r="803" spans="1:65" s="13" customFormat="1" ht="11.25">
      <c r="B803" s="195"/>
      <c r="C803" s="196"/>
      <c r="D803" s="197" t="s">
        <v>245</v>
      </c>
      <c r="E803" s="198" t="s">
        <v>42</v>
      </c>
      <c r="F803" s="199" t="s">
        <v>1236</v>
      </c>
      <c r="G803" s="196"/>
      <c r="H803" s="200">
        <v>6.15</v>
      </c>
      <c r="I803" s="201"/>
      <c r="J803" s="196"/>
      <c r="K803" s="196"/>
      <c r="L803" s="202"/>
      <c r="M803" s="203"/>
      <c r="N803" s="204"/>
      <c r="O803" s="204"/>
      <c r="P803" s="204"/>
      <c r="Q803" s="204"/>
      <c r="R803" s="204"/>
      <c r="S803" s="204"/>
      <c r="T803" s="205"/>
      <c r="AT803" s="206" t="s">
        <v>245</v>
      </c>
      <c r="AU803" s="206" t="s">
        <v>89</v>
      </c>
      <c r="AV803" s="13" t="s">
        <v>89</v>
      </c>
      <c r="AW803" s="13" t="s">
        <v>38</v>
      </c>
      <c r="AX803" s="13" t="s">
        <v>79</v>
      </c>
      <c r="AY803" s="206" t="s">
        <v>235</v>
      </c>
    </row>
    <row r="804" spans="1:65" s="16" customFormat="1" ht="11.25">
      <c r="B804" s="229"/>
      <c r="C804" s="230"/>
      <c r="D804" s="197" t="s">
        <v>245</v>
      </c>
      <c r="E804" s="231" t="s">
        <v>42</v>
      </c>
      <c r="F804" s="232" t="s">
        <v>415</v>
      </c>
      <c r="G804" s="230"/>
      <c r="H804" s="231" t="s">
        <v>42</v>
      </c>
      <c r="I804" s="233"/>
      <c r="J804" s="230"/>
      <c r="K804" s="230"/>
      <c r="L804" s="234"/>
      <c r="M804" s="235"/>
      <c r="N804" s="236"/>
      <c r="O804" s="236"/>
      <c r="P804" s="236"/>
      <c r="Q804" s="236"/>
      <c r="R804" s="236"/>
      <c r="S804" s="236"/>
      <c r="T804" s="237"/>
      <c r="AT804" s="238" t="s">
        <v>245</v>
      </c>
      <c r="AU804" s="238" t="s">
        <v>89</v>
      </c>
      <c r="AV804" s="16" t="s">
        <v>87</v>
      </c>
      <c r="AW804" s="16" t="s">
        <v>38</v>
      </c>
      <c r="AX804" s="16" t="s">
        <v>79</v>
      </c>
      <c r="AY804" s="238" t="s">
        <v>235</v>
      </c>
    </row>
    <row r="805" spans="1:65" s="13" customFormat="1" ht="11.25">
      <c r="B805" s="195"/>
      <c r="C805" s="196"/>
      <c r="D805" s="197" t="s">
        <v>245</v>
      </c>
      <c r="E805" s="198" t="s">
        <v>42</v>
      </c>
      <c r="F805" s="199" t="s">
        <v>1237</v>
      </c>
      <c r="G805" s="196"/>
      <c r="H805" s="200">
        <v>8.15</v>
      </c>
      <c r="I805" s="201"/>
      <c r="J805" s="196"/>
      <c r="K805" s="196"/>
      <c r="L805" s="202"/>
      <c r="M805" s="203"/>
      <c r="N805" s="204"/>
      <c r="O805" s="204"/>
      <c r="P805" s="204"/>
      <c r="Q805" s="204"/>
      <c r="R805" s="204"/>
      <c r="S805" s="204"/>
      <c r="T805" s="205"/>
      <c r="AT805" s="206" t="s">
        <v>245</v>
      </c>
      <c r="AU805" s="206" t="s">
        <v>89</v>
      </c>
      <c r="AV805" s="13" t="s">
        <v>89</v>
      </c>
      <c r="AW805" s="13" t="s">
        <v>38</v>
      </c>
      <c r="AX805" s="13" t="s">
        <v>79</v>
      </c>
      <c r="AY805" s="206" t="s">
        <v>235</v>
      </c>
    </row>
    <row r="806" spans="1:65" s="16" customFormat="1" ht="11.25">
      <c r="B806" s="229"/>
      <c r="C806" s="230"/>
      <c r="D806" s="197" t="s">
        <v>245</v>
      </c>
      <c r="E806" s="231" t="s">
        <v>42</v>
      </c>
      <c r="F806" s="232" t="s">
        <v>417</v>
      </c>
      <c r="G806" s="230"/>
      <c r="H806" s="231" t="s">
        <v>42</v>
      </c>
      <c r="I806" s="233"/>
      <c r="J806" s="230"/>
      <c r="K806" s="230"/>
      <c r="L806" s="234"/>
      <c r="M806" s="235"/>
      <c r="N806" s="236"/>
      <c r="O806" s="236"/>
      <c r="P806" s="236"/>
      <c r="Q806" s="236"/>
      <c r="R806" s="236"/>
      <c r="S806" s="236"/>
      <c r="T806" s="237"/>
      <c r="AT806" s="238" t="s">
        <v>245</v>
      </c>
      <c r="AU806" s="238" t="s">
        <v>89</v>
      </c>
      <c r="AV806" s="16" t="s">
        <v>87</v>
      </c>
      <c r="AW806" s="16" t="s">
        <v>38</v>
      </c>
      <c r="AX806" s="16" t="s">
        <v>79</v>
      </c>
      <c r="AY806" s="238" t="s">
        <v>235</v>
      </c>
    </row>
    <row r="807" spans="1:65" s="13" customFormat="1" ht="11.25">
      <c r="B807" s="195"/>
      <c r="C807" s="196"/>
      <c r="D807" s="197" t="s">
        <v>245</v>
      </c>
      <c r="E807" s="198" t="s">
        <v>42</v>
      </c>
      <c r="F807" s="199" t="s">
        <v>1238</v>
      </c>
      <c r="G807" s="196"/>
      <c r="H807" s="200">
        <v>4</v>
      </c>
      <c r="I807" s="201"/>
      <c r="J807" s="196"/>
      <c r="K807" s="196"/>
      <c r="L807" s="202"/>
      <c r="M807" s="203"/>
      <c r="N807" s="204"/>
      <c r="O807" s="204"/>
      <c r="P807" s="204"/>
      <c r="Q807" s="204"/>
      <c r="R807" s="204"/>
      <c r="S807" s="204"/>
      <c r="T807" s="205"/>
      <c r="AT807" s="206" t="s">
        <v>245</v>
      </c>
      <c r="AU807" s="206" t="s">
        <v>89</v>
      </c>
      <c r="AV807" s="13" t="s">
        <v>89</v>
      </c>
      <c r="AW807" s="13" t="s">
        <v>38</v>
      </c>
      <c r="AX807" s="13" t="s">
        <v>79</v>
      </c>
      <c r="AY807" s="206" t="s">
        <v>235</v>
      </c>
    </row>
    <row r="808" spans="1:65" s="15" customFormat="1" ht="11.25">
      <c r="B808" s="218"/>
      <c r="C808" s="219"/>
      <c r="D808" s="197" t="s">
        <v>245</v>
      </c>
      <c r="E808" s="220" t="s">
        <v>42</v>
      </c>
      <c r="F808" s="221" t="s">
        <v>252</v>
      </c>
      <c r="G808" s="219"/>
      <c r="H808" s="222">
        <v>18.3</v>
      </c>
      <c r="I808" s="223"/>
      <c r="J808" s="219"/>
      <c r="K808" s="219"/>
      <c r="L808" s="224"/>
      <c r="M808" s="225"/>
      <c r="N808" s="226"/>
      <c r="O808" s="226"/>
      <c r="P808" s="226"/>
      <c r="Q808" s="226"/>
      <c r="R808" s="226"/>
      <c r="S808" s="226"/>
      <c r="T808" s="227"/>
      <c r="AT808" s="228" t="s">
        <v>245</v>
      </c>
      <c r="AU808" s="228" t="s">
        <v>89</v>
      </c>
      <c r="AV808" s="15" t="s">
        <v>241</v>
      </c>
      <c r="AW808" s="15" t="s">
        <v>38</v>
      </c>
      <c r="AX808" s="15" t="s">
        <v>87</v>
      </c>
      <c r="AY808" s="228" t="s">
        <v>235</v>
      </c>
    </row>
    <row r="809" spans="1:65" s="2" customFormat="1" ht="16.5" customHeight="1">
      <c r="A809" s="36"/>
      <c r="B809" s="37"/>
      <c r="C809" s="239" t="s">
        <v>1239</v>
      </c>
      <c r="D809" s="239" t="s">
        <v>326</v>
      </c>
      <c r="E809" s="240" t="s">
        <v>1240</v>
      </c>
      <c r="F809" s="241" t="s">
        <v>1241</v>
      </c>
      <c r="G809" s="242" t="s">
        <v>102</v>
      </c>
      <c r="H809" s="243">
        <v>21.137</v>
      </c>
      <c r="I809" s="244"/>
      <c r="J809" s="245">
        <f>ROUND(I809*H809,2)</f>
        <v>0</v>
      </c>
      <c r="K809" s="241" t="s">
        <v>42</v>
      </c>
      <c r="L809" s="246"/>
      <c r="M809" s="247" t="s">
        <v>42</v>
      </c>
      <c r="N809" s="248" t="s">
        <v>50</v>
      </c>
      <c r="O809" s="66"/>
      <c r="P809" s="186">
        <f>O809*H809</f>
        <v>0</v>
      </c>
      <c r="Q809" s="186">
        <v>8.0000000000000007E-5</v>
      </c>
      <c r="R809" s="186">
        <f>Q809*H809</f>
        <v>1.6909600000000002E-3</v>
      </c>
      <c r="S809" s="186">
        <v>0</v>
      </c>
      <c r="T809" s="187">
        <f>S809*H809</f>
        <v>0</v>
      </c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R809" s="188" t="s">
        <v>444</v>
      </c>
      <c r="AT809" s="188" t="s">
        <v>326</v>
      </c>
      <c r="AU809" s="188" t="s">
        <v>89</v>
      </c>
      <c r="AY809" s="19" t="s">
        <v>235</v>
      </c>
      <c r="BE809" s="189">
        <f>IF(N809="základní",J809,0)</f>
        <v>0</v>
      </c>
      <c r="BF809" s="189">
        <f>IF(N809="snížená",J809,0)</f>
        <v>0</v>
      </c>
      <c r="BG809" s="189">
        <f>IF(N809="zákl. přenesená",J809,0)</f>
        <v>0</v>
      </c>
      <c r="BH809" s="189">
        <f>IF(N809="sníž. přenesená",J809,0)</f>
        <v>0</v>
      </c>
      <c r="BI809" s="189">
        <f>IF(N809="nulová",J809,0)</f>
        <v>0</v>
      </c>
      <c r="BJ809" s="19" t="s">
        <v>87</v>
      </c>
      <c r="BK809" s="189">
        <f>ROUND(I809*H809,2)</f>
        <v>0</v>
      </c>
      <c r="BL809" s="19" t="s">
        <v>344</v>
      </c>
      <c r="BM809" s="188" t="s">
        <v>1242</v>
      </c>
    </row>
    <row r="810" spans="1:65" s="13" customFormat="1" ht="11.25">
      <c r="B810" s="195"/>
      <c r="C810" s="196"/>
      <c r="D810" s="197" t="s">
        <v>245</v>
      </c>
      <c r="E810" s="198" t="s">
        <v>42</v>
      </c>
      <c r="F810" s="199" t="s">
        <v>1243</v>
      </c>
      <c r="G810" s="196"/>
      <c r="H810" s="200">
        <v>20.13</v>
      </c>
      <c r="I810" s="201"/>
      <c r="J810" s="196"/>
      <c r="K810" s="196"/>
      <c r="L810" s="202"/>
      <c r="M810" s="203"/>
      <c r="N810" s="204"/>
      <c r="O810" s="204"/>
      <c r="P810" s="204"/>
      <c r="Q810" s="204"/>
      <c r="R810" s="204"/>
      <c r="S810" s="204"/>
      <c r="T810" s="205"/>
      <c r="AT810" s="206" t="s">
        <v>245</v>
      </c>
      <c r="AU810" s="206" t="s">
        <v>89</v>
      </c>
      <c r="AV810" s="13" t="s">
        <v>89</v>
      </c>
      <c r="AW810" s="13" t="s">
        <v>38</v>
      </c>
      <c r="AX810" s="13" t="s">
        <v>87</v>
      </c>
      <c r="AY810" s="206" t="s">
        <v>235</v>
      </c>
    </row>
    <row r="811" spans="1:65" s="13" customFormat="1" ht="11.25">
      <c r="B811" s="195"/>
      <c r="C811" s="196"/>
      <c r="D811" s="197" t="s">
        <v>245</v>
      </c>
      <c r="E811" s="196"/>
      <c r="F811" s="199" t="s">
        <v>1244</v>
      </c>
      <c r="G811" s="196"/>
      <c r="H811" s="200">
        <v>21.137</v>
      </c>
      <c r="I811" s="201"/>
      <c r="J811" s="196"/>
      <c r="K811" s="196"/>
      <c r="L811" s="202"/>
      <c r="M811" s="203"/>
      <c r="N811" s="204"/>
      <c r="O811" s="204"/>
      <c r="P811" s="204"/>
      <c r="Q811" s="204"/>
      <c r="R811" s="204"/>
      <c r="S811" s="204"/>
      <c r="T811" s="205"/>
      <c r="AT811" s="206" t="s">
        <v>245</v>
      </c>
      <c r="AU811" s="206" t="s">
        <v>89</v>
      </c>
      <c r="AV811" s="13" t="s">
        <v>89</v>
      </c>
      <c r="AW811" s="13" t="s">
        <v>4</v>
      </c>
      <c r="AX811" s="13" t="s">
        <v>87</v>
      </c>
      <c r="AY811" s="206" t="s">
        <v>235</v>
      </c>
    </row>
    <row r="812" spans="1:65" s="2" customFormat="1" ht="33" customHeight="1">
      <c r="A812" s="36"/>
      <c r="B812" s="37"/>
      <c r="C812" s="177" t="s">
        <v>1245</v>
      </c>
      <c r="D812" s="177" t="s">
        <v>237</v>
      </c>
      <c r="E812" s="178" t="s">
        <v>1246</v>
      </c>
      <c r="F812" s="179" t="s">
        <v>1247</v>
      </c>
      <c r="G812" s="180" t="s">
        <v>102</v>
      </c>
      <c r="H812" s="181">
        <v>19.361999999999998</v>
      </c>
      <c r="I812" s="182"/>
      <c r="J812" s="183">
        <f>ROUND(I812*H812,2)</f>
        <v>0</v>
      </c>
      <c r="K812" s="179" t="s">
        <v>240</v>
      </c>
      <c r="L812" s="41"/>
      <c r="M812" s="184" t="s">
        <v>42</v>
      </c>
      <c r="N812" s="185" t="s">
        <v>50</v>
      </c>
      <c r="O812" s="66"/>
      <c r="P812" s="186">
        <f>O812*H812</f>
        <v>0</v>
      </c>
      <c r="Q812" s="186">
        <v>1.8000000000000001E-4</v>
      </c>
      <c r="R812" s="186">
        <f>Q812*H812</f>
        <v>3.4851599999999997E-3</v>
      </c>
      <c r="S812" s="186">
        <v>0</v>
      </c>
      <c r="T812" s="187">
        <f>S812*H812</f>
        <v>0</v>
      </c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R812" s="188" t="s">
        <v>344</v>
      </c>
      <c r="AT812" s="188" t="s">
        <v>237</v>
      </c>
      <c r="AU812" s="188" t="s">
        <v>89</v>
      </c>
      <c r="AY812" s="19" t="s">
        <v>235</v>
      </c>
      <c r="BE812" s="189">
        <f>IF(N812="základní",J812,0)</f>
        <v>0</v>
      </c>
      <c r="BF812" s="189">
        <f>IF(N812="snížená",J812,0)</f>
        <v>0</v>
      </c>
      <c r="BG812" s="189">
        <f>IF(N812="zákl. přenesená",J812,0)</f>
        <v>0</v>
      </c>
      <c r="BH812" s="189">
        <f>IF(N812="sníž. přenesená",J812,0)</f>
        <v>0</v>
      </c>
      <c r="BI812" s="189">
        <f>IF(N812="nulová",J812,0)</f>
        <v>0</v>
      </c>
      <c r="BJ812" s="19" t="s">
        <v>87</v>
      </c>
      <c r="BK812" s="189">
        <f>ROUND(I812*H812,2)</f>
        <v>0</v>
      </c>
      <c r="BL812" s="19" t="s">
        <v>344</v>
      </c>
      <c r="BM812" s="188" t="s">
        <v>1248</v>
      </c>
    </row>
    <row r="813" spans="1:65" s="2" customFormat="1" ht="11.25">
      <c r="A813" s="36"/>
      <c r="B813" s="37"/>
      <c r="C813" s="38"/>
      <c r="D813" s="190" t="s">
        <v>243</v>
      </c>
      <c r="E813" s="38"/>
      <c r="F813" s="191" t="s">
        <v>1249</v>
      </c>
      <c r="G813" s="38"/>
      <c r="H813" s="38"/>
      <c r="I813" s="192"/>
      <c r="J813" s="38"/>
      <c r="K813" s="38"/>
      <c r="L813" s="41"/>
      <c r="M813" s="193"/>
      <c r="N813" s="194"/>
      <c r="O813" s="66"/>
      <c r="P813" s="66"/>
      <c r="Q813" s="66"/>
      <c r="R813" s="66"/>
      <c r="S813" s="66"/>
      <c r="T813" s="67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T813" s="19" t="s">
        <v>243</v>
      </c>
      <c r="AU813" s="19" t="s">
        <v>89</v>
      </c>
    </row>
    <row r="814" spans="1:65" s="16" customFormat="1" ht="11.25">
      <c r="B814" s="229"/>
      <c r="C814" s="230"/>
      <c r="D814" s="197" t="s">
        <v>245</v>
      </c>
      <c r="E814" s="231" t="s">
        <v>42</v>
      </c>
      <c r="F814" s="232" t="s">
        <v>413</v>
      </c>
      <c r="G814" s="230"/>
      <c r="H814" s="231" t="s">
        <v>42</v>
      </c>
      <c r="I814" s="233"/>
      <c r="J814" s="230"/>
      <c r="K814" s="230"/>
      <c r="L814" s="234"/>
      <c r="M814" s="235"/>
      <c r="N814" s="236"/>
      <c r="O814" s="236"/>
      <c r="P814" s="236"/>
      <c r="Q814" s="236"/>
      <c r="R814" s="236"/>
      <c r="S814" s="236"/>
      <c r="T814" s="237"/>
      <c r="AT814" s="238" t="s">
        <v>245</v>
      </c>
      <c r="AU814" s="238" t="s">
        <v>89</v>
      </c>
      <c r="AV814" s="16" t="s">
        <v>87</v>
      </c>
      <c r="AW814" s="16" t="s">
        <v>38</v>
      </c>
      <c r="AX814" s="16" t="s">
        <v>79</v>
      </c>
      <c r="AY814" s="238" t="s">
        <v>235</v>
      </c>
    </row>
    <row r="815" spans="1:65" s="13" customFormat="1" ht="11.25">
      <c r="B815" s="195"/>
      <c r="C815" s="196"/>
      <c r="D815" s="197" t="s">
        <v>245</v>
      </c>
      <c r="E815" s="198" t="s">
        <v>42</v>
      </c>
      <c r="F815" s="199" t="s">
        <v>1250</v>
      </c>
      <c r="G815" s="196"/>
      <c r="H815" s="200">
        <v>6.76</v>
      </c>
      <c r="I815" s="201"/>
      <c r="J815" s="196"/>
      <c r="K815" s="196"/>
      <c r="L815" s="202"/>
      <c r="M815" s="203"/>
      <c r="N815" s="204"/>
      <c r="O815" s="204"/>
      <c r="P815" s="204"/>
      <c r="Q815" s="204"/>
      <c r="R815" s="204"/>
      <c r="S815" s="204"/>
      <c r="T815" s="205"/>
      <c r="AT815" s="206" t="s">
        <v>245</v>
      </c>
      <c r="AU815" s="206" t="s">
        <v>89</v>
      </c>
      <c r="AV815" s="13" t="s">
        <v>89</v>
      </c>
      <c r="AW815" s="13" t="s">
        <v>38</v>
      </c>
      <c r="AX815" s="13" t="s">
        <v>79</v>
      </c>
      <c r="AY815" s="206" t="s">
        <v>235</v>
      </c>
    </row>
    <row r="816" spans="1:65" s="16" customFormat="1" ht="11.25">
      <c r="B816" s="229"/>
      <c r="C816" s="230"/>
      <c r="D816" s="197" t="s">
        <v>245</v>
      </c>
      <c r="E816" s="231" t="s">
        <v>42</v>
      </c>
      <c r="F816" s="232" t="s">
        <v>415</v>
      </c>
      <c r="G816" s="230"/>
      <c r="H816" s="231" t="s">
        <v>42</v>
      </c>
      <c r="I816" s="233"/>
      <c r="J816" s="230"/>
      <c r="K816" s="230"/>
      <c r="L816" s="234"/>
      <c r="M816" s="235"/>
      <c r="N816" s="236"/>
      <c r="O816" s="236"/>
      <c r="P816" s="236"/>
      <c r="Q816" s="236"/>
      <c r="R816" s="236"/>
      <c r="S816" s="236"/>
      <c r="T816" s="237"/>
      <c r="AT816" s="238" t="s">
        <v>245</v>
      </c>
      <c r="AU816" s="238" t="s">
        <v>89</v>
      </c>
      <c r="AV816" s="16" t="s">
        <v>87</v>
      </c>
      <c r="AW816" s="16" t="s">
        <v>38</v>
      </c>
      <c r="AX816" s="16" t="s">
        <v>79</v>
      </c>
      <c r="AY816" s="238" t="s">
        <v>235</v>
      </c>
    </row>
    <row r="817" spans="1:65" s="13" customFormat="1" ht="11.25">
      <c r="B817" s="195"/>
      <c r="C817" s="196"/>
      <c r="D817" s="197" t="s">
        <v>245</v>
      </c>
      <c r="E817" s="198" t="s">
        <v>42</v>
      </c>
      <c r="F817" s="199" t="s">
        <v>1251</v>
      </c>
      <c r="G817" s="196"/>
      <c r="H817" s="200">
        <v>5.96</v>
      </c>
      <c r="I817" s="201"/>
      <c r="J817" s="196"/>
      <c r="K817" s="196"/>
      <c r="L817" s="202"/>
      <c r="M817" s="203"/>
      <c r="N817" s="204"/>
      <c r="O817" s="204"/>
      <c r="P817" s="204"/>
      <c r="Q817" s="204"/>
      <c r="R817" s="204"/>
      <c r="S817" s="204"/>
      <c r="T817" s="205"/>
      <c r="AT817" s="206" t="s">
        <v>245</v>
      </c>
      <c r="AU817" s="206" t="s">
        <v>89</v>
      </c>
      <c r="AV817" s="13" t="s">
        <v>89</v>
      </c>
      <c r="AW817" s="13" t="s">
        <v>38</v>
      </c>
      <c r="AX817" s="13" t="s">
        <v>79</v>
      </c>
      <c r="AY817" s="206" t="s">
        <v>235</v>
      </c>
    </row>
    <row r="818" spans="1:65" s="16" customFormat="1" ht="11.25">
      <c r="B818" s="229"/>
      <c r="C818" s="230"/>
      <c r="D818" s="197" t="s">
        <v>245</v>
      </c>
      <c r="E818" s="231" t="s">
        <v>42</v>
      </c>
      <c r="F818" s="232" t="s">
        <v>417</v>
      </c>
      <c r="G818" s="230"/>
      <c r="H818" s="231" t="s">
        <v>42</v>
      </c>
      <c r="I818" s="233"/>
      <c r="J818" s="230"/>
      <c r="K818" s="230"/>
      <c r="L818" s="234"/>
      <c r="M818" s="235"/>
      <c r="N818" s="236"/>
      <c r="O818" s="236"/>
      <c r="P818" s="236"/>
      <c r="Q818" s="236"/>
      <c r="R818" s="236"/>
      <c r="S818" s="236"/>
      <c r="T818" s="237"/>
      <c r="AT818" s="238" t="s">
        <v>245</v>
      </c>
      <c r="AU818" s="238" t="s">
        <v>89</v>
      </c>
      <c r="AV818" s="16" t="s">
        <v>87</v>
      </c>
      <c r="AW818" s="16" t="s">
        <v>38</v>
      </c>
      <c r="AX818" s="16" t="s">
        <v>79</v>
      </c>
      <c r="AY818" s="238" t="s">
        <v>235</v>
      </c>
    </row>
    <row r="819" spans="1:65" s="13" customFormat="1" ht="11.25">
      <c r="B819" s="195"/>
      <c r="C819" s="196"/>
      <c r="D819" s="197" t="s">
        <v>245</v>
      </c>
      <c r="E819" s="198" t="s">
        <v>42</v>
      </c>
      <c r="F819" s="199" t="s">
        <v>1252</v>
      </c>
      <c r="G819" s="196"/>
      <c r="H819" s="200">
        <v>6.6420000000000003</v>
      </c>
      <c r="I819" s="201"/>
      <c r="J819" s="196"/>
      <c r="K819" s="196"/>
      <c r="L819" s="202"/>
      <c r="M819" s="203"/>
      <c r="N819" s="204"/>
      <c r="O819" s="204"/>
      <c r="P819" s="204"/>
      <c r="Q819" s="204"/>
      <c r="R819" s="204"/>
      <c r="S819" s="204"/>
      <c r="T819" s="205"/>
      <c r="AT819" s="206" t="s">
        <v>245</v>
      </c>
      <c r="AU819" s="206" t="s">
        <v>89</v>
      </c>
      <c r="AV819" s="13" t="s">
        <v>89</v>
      </c>
      <c r="AW819" s="13" t="s">
        <v>38</v>
      </c>
      <c r="AX819" s="13" t="s">
        <v>79</v>
      </c>
      <c r="AY819" s="206" t="s">
        <v>235</v>
      </c>
    </row>
    <row r="820" spans="1:65" s="15" customFormat="1" ht="11.25">
      <c r="B820" s="218"/>
      <c r="C820" s="219"/>
      <c r="D820" s="197" t="s">
        <v>245</v>
      </c>
      <c r="E820" s="220" t="s">
        <v>42</v>
      </c>
      <c r="F820" s="221" t="s">
        <v>252</v>
      </c>
      <c r="G820" s="219"/>
      <c r="H820" s="222">
        <v>19.361999999999998</v>
      </c>
      <c r="I820" s="223"/>
      <c r="J820" s="219"/>
      <c r="K820" s="219"/>
      <c r="L820" s="224"/>
      <c r="M820" s="225"/>
      <c r="N820" s="226"/>
      <c r="O820" s="226"/>
      <c r="P820" s="226"/>
      <c r="Q820" s="226"/>
      <c r="R820" s="226"/>
      <c r="S820" s="226"/>
      <c r="T820" s="227"/>
      <c r="AT820" s="228" t="s">
        <v>245</v>
      </c>
      <c r="AU820" s="228" t="s">
        <v>89</v>
      </c>
      <c r="AV820" s="15" t="s">
        <v>241</v>
      </c>
      <c r="AW820" s="15" t="s">
        <v>38</v>
      </c>
      <c r="AX820" s="15" t="s">
        <v>87</v>
      </c>
      <c r="AY820" s="228" t="s">
        <v>235</v>
      </c>
    </row>
    <row r="821" spans="1:65" s="2" customFormat="1" ht="16.5" customHeight="1">
      <c r="A821" s="36"/>
      <c r="B821" s="37"/>
      <c r="C821" s="239" t="s">
        <v>1253</v>
      </c>
      <c r="D821" s="239" t="s">
        <v>326</v>
      </c>
      <c r="E821" s="240" t="s">
        <v>1254</v>
      </c>
      <c r="F821" s="241" t="s">
        <v>1255</v>
      </c>
      <c r="G821" s="242" t="s">
        <v>102</v>
      </c>
      <c r="H821" s="243">
        <v>22.363</v>
      </c>
      <c r="I821" s="244"/>
      <c r="J821" s="245">
        <f>ROUND(I821*H821,2)</f>
        <v>0</v>
      </c>
      <c r="K821" s="241" t="s">
        <v>240</v>
      </c>
      <c r="L821" s="246"/>
      <c r="M821" s="247" t="s">
        <v>42</v>
      </c>
      <c r="N821" s="248" t="s">
        <v>50</v>
      </c>
      <c r="O821" s="66"/>
      <c r="P821" s="186">
        <f>O821*H821</f>
        <v>0</v>
      </c>
      <c r="Q821" s="186">
        <v>8.0000000000000007E-5</v>
      </c>
      <c r="R821" s="186">
        <f>Q821*H821</f>
        <v>1.7890400000000002E-3</v>
      </c>
      <c r="S821" s="186">
        <v>0</v>
      </c>
      <c r="T821" s="187">
        <f>S821*H821</f>
        <v>0</v>
      </c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R821" s="188" t="s">
        <v>444</v>
      </c>
      <c r="AT821" s="188" t="s">
        <v>326</v>
      </c>
      <c r="AU821" s="188" t="s">
        <v>89</v>
      </c>
      <c r="AY821" s="19" t="s">
        <v>235</v>
      </c>
      <c r="BE821" s="189">
        <f>IF(N821="základní",J821,0)</f>
        <v>0</v>
      </c>
      <c r="BF821" s="189">
        <f>IF(N821="snížená",J821,0)</f>
        <v>0</v>
      </c>
      <c r="BG821" s="189">
        <f>IF(N821="zákl. přenesená",J821,0)</f>
        <v>0</v>
      </c>
      <c r="BH821" s="189">
        <f>IF(N821="sníž. přenesená",J821,0)</f>
        <v>0</v>
      </c>
      <c r="BI821" s="189">
        <f>IF(N821="nulová",J821,0)</f>
        <v>0</v>
      </c>
      <c r="BJ821" s="19" t="s">
        <v>87</v>
      </c>
      <c r="BK821" s="189">
        <f>ROUND(I821*H821,2)</f>
        <v>0</v>
      </c>
      <c r="BL821" s="19" t="s">
        <v>344</v>
      </c>
      <c r="BM821" s="188" t="s">
        <v>1256</v>
      </c>
    </row>
    <row r="822" spans="1:65" s="13" customFormat="1" ht="11.25">
      <c r="B822" s="195"/>
      <c r="C822" s="196"/>
      <c r="D822" s="197" t="s">
        <v>245</v>
      </c>
      <c r="E822" s="198" t="s">
        <v>42</v>
      </c>
      <c r="F822" s="199" t="s">
        <v>1257</v>
      </c>
      <c r="G822" s="196"/>
      <c r="H822" s="200">
        <v>21.297999999999998</v>
      </c>
      <c r="I822" s="201"/>
      <c r="J822" s="196"/>
      <c r="K822" s="196"/>
      <c r="L822" s="202"/>
      <c r="M822" s="203"/>
      <c r="N822" s="204"/>
      <c r="O822" s="204"/>
      <c r="P822" s="204"/>
      <c r="Q822" s="204"/>
      <c r="R822" s="204"/>
      <c r="S822" s="204"/>
      <c r="T822" s="205"/>
      <c r="AT822" s="206" t="s">
        <v>245</v>
      </c>
      <c r="AU822" s="206" t="s">
        <v>89</v>
      </c>
      <c r="AV822" s="13" t="s">
        <v>89</v>
      </c>
      <c r="AW822" s="13" t="s">
        <v>38</v>
      </c>
      <c r="AX822" s="13" t="s">
        <v>87</v>
      </c>
      <c r="AY822" s="206" t="s">
        <v>235</v>
      </c>
    </row>
    <row r="823" spans="1:65" s="13" customFormat="1" ht="11.25">
      <c r="B823" s="195"/>
      <c r="C823" s="196"/>
      <c r="D823" s="197" t="s">
        <v>245</v>
      </c>
      <c r="E823" s="196"/>
      <c r="F823" s="199" t="s">
        <v>1258</v>
      </c>
      <c r="G823" s="196"/>
      <c r="H823" s="200">
        <v>22.363</v>
      </c>
      <c r="I823" s="201"/>
      <c r="J823" s="196"/>
      <c r="K823" s="196"/>
      <c r="L823" s="202"/>
      <c r="M823" s="203"/>
      <c r="N823" s="204"/>
      <c r="O823" s="204"/>
      <c r="P823" s="204"/>
      <c r="Q823" s="204"/>
      <c r="R823" s="204"/>
      <c r="S823" s="204"/>
      <c r="T823" s="205"/>
      <c r="AT823" s="206" t="s">
        <v>245</v>
      </c>
      <c r="AU823" s="206" t="s">
        <v>89</v>
      </c>
      <c r="AV823" s="13" t="s">
        <v>89</v>
      </c>
      <c r="AW823" s="13" t="s">
        <v>4</v>
      </c>
      <c r="AX823" s="13" t="s">
        <v>87</v>
      </c>
      <c r="AY823" s="206" t="s">
        <v>235</v>
      </c>
    </row>
    <row r="824" spans="1:65" s="2" customFormat="1" ht="44.25" customHeight="1">
      <c r="A824" s="36"/>
      <c r="B824" s="37"/>
      <c r="C824" s="177" t="s">
        <v>1259</v>
      </c>
      <c r="D824" s="177" t="s">
        <v>237</v>
      </c>
      <c r="E824" s="178" t="s">
        <v>1260</v>
      </c>
      <c r="F824" s="179" t="s">
        <v>1261</v>
      </c>
      <c r="G824" s="180" t="s">
        <v>160</v>
      </c>
      <c r="H824" s="181">
        <v>1.206</v>
      </c>
      <c r="I824" s="182"/>
      <c r="J824" s="183">
        <f>ROUND(I824*H824,2)</f>
        <v>0</v>
      </c>
      <c r="K824" s="179" t="s">
        <v>240</v>
      </c>
      <c r="L824" s="41"/>
      <c r="M824" s="184" t="s">
        <v>42</v>
      </c>
      <c r="N824" s="185" t="s">
        <v>50</v>
      </c>
      <c r="O824" s="66"/>
      <c r="P824" s="186">
        <f>O824*H824</f>
        <v>0</v>
      </c>
      <c r="Q824" s="186">
        <v>0</v>
      </c>
      <c r="R824" s="186">
        <f>Q824*H824</f>
        <v>0</v>
      </c>
      <c r="S824" s="186">
        <v>0</v>
      </c>
      <c r="T824" s="187">
        <f>S824*H824</f>
        <v>0</v>
      </c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R824" s="188" t="s">
        <v>344</v>
      </c>
      <c r="AT824" s="188" t="s">
        <v>237</v>
      </c>
      <c r="AU824" s="188" t="s">
        <v>89</v>
      </c>
      <c r="AY824" s="19" t="s">
        <v>235</v>
      </c>
      <c r="BE824" s="189">
        <f>IF(N824="základní",J824,0)</f>
        <v>0</v>
      </c>
      <c r="BF824" s="189">
        <f>IF(N824="snížená",J824,0)</f>
        <v>0</v>
      </c>
      <c r="BG824" s="189">
        <f>IF(N824="zákl. přenesená",J824,0)</f>
        <v>0</v>
      </c>
      <c r="BH824" s="189">
        <f>IF(N824="sníž. přenesená",J824,0)</f>
        <v>0</v>
      </c>
      <c r="BI824" s="189">
        <f>IF(N824="nulová",J824,0)</f>
        <v>0</v>
      </c>
      <c r="BJ824" s="19" t="s">
        <v>87</v>
      </c>
      <c r="BK824" s="189">
        <f>ROUND(I824*H824,2)</f>
        <v>0</v>
      </c>
      <c r="BL824" s="19" t="s">
        <v>344</v>
      </c>
      <c r="BM824" s="188" t="s">
        <v>1262</v>
      </c>
    </row>
    <row r="825" spans="1:65" s="2" customFormat="1" ht="11.25">
      <c r="A825" s="36"/>
      <c r="B825" s="37"/>
      <c r="C825" s="38"/>
      <c r="D825" s="190" t="s">
        <v>243</v>
      </c>
      <c r="E825" s="38"/>
      <c r="F825" s="191" t="s">
        <v>1263</v>
      </c>
      <c r="G825" s="38"/>
      <c r="H825" s="38"/>
      <c r="I825" s="192"/>
      <c r="J825" s="38"/>
      <c r="K825" s="38"/>
      <c r="L825" s="41"/>
      <c r="M825" s="193"/>
      <c r="N825" s="194"/>
      <c r="O825" s="66"/>
      <c r="P825" s="66"/>
      <c r="Q825" s="66"/>
      <c r="R825" s="66"/>
      <c r="S825" s="66"/>
      <c r="T825" s="67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T825" s="19" t="s">
        <v>243</v>
      </c>
      <c r="AU825" s="19" t="s">
        <v>89</v>
      </c>
    </row>
    <row r="826" spans="1:65" s="12" customFormat="1" ht="22.9" customHeight="1">
      <c r="B826" s="161"/>
      <c r="C826" s="162"/>
      <c r="D826" s="163" t="s">
        <v>78</v>
      </c>
      <c r="E826" s="175" t="s">
        <v>1264</v>
      </c>
      <c r="F826" s="175" t="s">
        <v>1265</v>
      </c>
      <c r="G826" s="162"/>
      <c r="H826" s="162"/>
      <c r="I826" s="165"/>
      <c r="J826" s="176">
        <f>BK826</f>
        <v>0</v>
      </c>
      <c r="K826" s="162"/>
      <c r="L826" s="167"/>
      <c r="M826" s="168"/>
      <c r="N826" s="169"/>
      <c r="O826" s="169"/>
      <c r="P826" s="170">
        <f>SUM(P827:P836)</f>
        <v>0</v>
      </c>
      <c r="Q826" s="169"/>
      <c r="R826" s="170">
        <f>SUM(R827:R836)</f>
        <v>7.4307020000000001E-2</v>
      </c>
      <c r="S826" s="169"/>
      <c r="T826" s="171">
        <f>SUM(T827:T836)</f>
        <v>0</v>
      </c>
      <c r="AR826" s="172" t="s">
        <v>89</v>
      </c>
      <c r="AT826" s="173" t="s">
        <v>78</v>
      </c>
      <c r="AU826" s="173" t="s">
        <v>87</v>
      </c>
      <c r="AY826" s="172" t="s">
        <v>235</v>
      </c>
      <c r="BK826" s="174">
        <f>SUM(BK827:BK836)</f>
        <v>0</v>
      </c>
    </row>
    <row r="827" spans="1:65" s="2" customFormat="1" ht="33" customHeight="1">
      <c r="A827" s="36"/>
      <c r="B827" s="37"/>
      <c r="C827" s="177" t="s">
        <v>1266</v>
      </c>
      <c r="D827" s="177" t="s">
        <v>237</v>
      </c>
      <c r="E827" s="178" t="s">
        <v>1267</v>
      </c>
      <c r="F827" s="179" t="s">
        <v>1268</v>
      </c>
      <c r="G827" s="180" t="s">
        <v>106</v>
      </c>
      <c r="H827" s="181">
        <v>161.53700000000001</v>
      </c>
      <c r="I827" s="182"/>
      <c r="J827" s="183">
        <f>ROUND(I827*H827,2)</f>
        <v>0</v>
      </c>
      <c r="K827" s="179" t="s">
        <v>240</v>
      </c>
      <c r="L827" s="41"/>
      <c r="M827" s="184" t="s">
        <v>42</v>
      </c>
      <c r="N827" s="185" t="s">
        <v>50</v>
      </c>
      <c r="O827" s="66"/>
      <c r="P827" s="186">
        <f>O827*H827</f>
        <v>0</v>
      </c>
      <c r="Q827" s="186">
        <v>2.0000000000000001E-4</v>
      </c>
      <c r="R827" s="186">
        <f>Q827*H827</f>
        <v>3.23074E-2</v>
      </c>
      <c r="S827" s="186">
        <v>0</v>
      </c>
      <c r="T827" s="187">
        <f>S827*H827</f>
        <v>0</v>
      </c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R827" s="188" t="s">
        <v>344</v>
      </c>
      <c r="AT827" s="188" t="s">
        <v>237</v>
      </c>
      <c r="AU827" s="188" t="s">
        <v>89</v>
      </c>
      <c r="AY827" s="19" t="s">
        <v>235</v>
      </c>
      <c r="BE827" s="189">
        <f>IF(N827="základní",J827,0)</f>
        <v>0</v>
      </c>
      <c r="BF827" s="189">
        <f>IF(N827="snížená",J827,0)</f>
        <v>0</v>
      </c>
      <c r="BG827" s="189">
        <f>IF(N827="zákl. přenesená",J827,0)</f>
        <v>0</v>
      </c>
      <c r="BH827" s="189">
        <f>IF(N827="sníž. přenesená",J827,0)</f>
        <v>0</v>
      </c>
      <c r="BI827" s="189">
        <f>IF(N827="nulová",J827,0)</f>
        <v>0</v>
      </c>
      <c r="BJ827" s="19" t="s">
        <v>87</v>
      </c>
      <c r="BK827" s="189">
        <f>ROUND(I827*H827,2)</f>
        <v>0</v>
      </c>
      <c r="BL827" s="19" t="s">
        <v>344</v>
      </c>
      <c r="BM827" s="188" t="s">
        <v>1269</v>
      </c>
    </row>
    <row r="828" spans="1:65" s="2" customFormat="1" ht="11.25">
      <c r="A828" s="36"/>
      <c r="B828" s="37"/>
      <c r="C828" s="38"/>
      <c r="D828" s="190" t="s">
        <v>243</v>
      </c>
      <c r="E828" s="38"/>
      <c r="F828" s="191" t="s">
        <v>1270</v>
      </c>
      <c r="G828" s="38"/>
      <c r="H828" s="38"/>
      <c r="I828" s="192"/>
      <c r="J828" s="38"/>
      <c r="K828" s="38"/>
      <c r="L828" s="41"/>
      <c r="M828" s="193"/>
      <c r="N828" s="194"/>
      <c r="O828" s="66"/>
      <c r="P828" s="66"/>
      <c r="Q828" s="66"/>
      <c r="R828" s="66"/>
      <c r="S828" s="66"/>
      <c r="T828" s="67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T828" s="19" t="s">
        <v>243</v>
      </c>
      <c r="AU828" s="19" t="s">
        <v>89</v>
      </c>
    </row>
    <row r="829" spans="1:65" s="13" customFormat="1" ht="11.25">
      <c r="B829" s="195"/>
      <c r="C829" s="196"/>
      <c r="D829" s="197" t="s">
        <v>245</v>
      </c>
      <c r="E829" s="198" t="s">
        <v>42</v>
      </c>
      <c r="F829" s="199" t="s">
        <v>131</v>
      </c>
      <c r="G829" s="196"/>
      <c r="H829" s="200">
        <v>161.53700000000001</v>
      </c>
      <c r="I829" s="201"/>
      <c r="J829" s="196"/>
      <c r="K829" s="196"/>
      <c r="L829" s="202"/>
      <c r="M829" s="203"/>
      <c r="N829" s="204"/>
      <c r="O829" s="204"/>
      <c r="P829" s="204"/>
      <c r="Q829" s="204"/>
      <c r="R829" s="204"/>
      <c r="S829" s="204"/>
      <c r="T829" s="205"/>
      <c r="AT829" s="206" t="s">
        <v>245</v>
      </c>
      <c r="AU829" s="206" t="s">
        <v>89</v>
      </c>
      <c r="AV829" s="13" t="s">
        <v>89</v>
      </c>
      <c r="AW829" s="13" t="s">
        <v>38</v>
      </c>
      <c r="AX829" s="13" t="s">
        <v>87</v>
      </c>
      <c r="AY829" s="206" t="s">
        <v>235</v>
      </c>
    </row>
    <row r="830" spans="1:65" s="2" customFormat="1" ht="37.9" customHeight="1">
      <c r="A830" s="36"/>
      <c r="B830" s="37"/>
      <c r="C830" s="177" t="s">
        <v>1271</v>
      </c>
      <c r="D830" s="177" t="s">
        <v>237</v>
      </c>
      <c r="E830" s="178" t="s">
        <v>1272</v>
      </c>
      <c r="F830" s="179" t="s">
        <v>1273</v>
      </c>
      <c r="G830" s="180" t="s">
        <v>106</v>
      </c>
      <c r="H830" s="181">
        <v>161.53700000000001</v>
      </c>
      <c r="I830" s="182"/>
      <c r="J830" s="183">
        <f>ROUND(I830*H830,2)</f>
        <v>0</v>
      </c>
      <c r="K830" s="179" t="s">
        <v>240</v>
      </c>
      <c r="L830" s="41"/>
      <c r="M830" s="184" t="s">
        <v>42</v>
      </c>
      <c r="N830" s="185" t="s">
        <v>50</v>
      </c>
      <c r="O830" s="66"/>
      <c r="P830" s="186">
        <f>O830*H830</f>
        <v>0</v>
      </c>
      <c r="Q830" s="186">
        <v>2.5999999999999998E-4</v>
      </c>
      <c r="R830" s="186">
        <f>Q830*H830</f>
        <v>4.1999619999999994E-2</v>
      </c>
      <c r="S830" s="186">
        <v>0</v>
      </c>
      <c r="T830" s="187">
        <f>S830*H830</f>
        <v>0</v>
      </c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R830" s="188" t="s">
        <v>344</v>
      </c>
      <c r="AT830" s="188" t="s">
        <v>237</v>
      </c>
      <c r="AU830" s="188" t="s">
        <v>89</v>
      </c>
      <c r="AY830" s="19" t="s">
        <v>235</v>
      </c>
      <c r="BE830" s="189">
        <f>IF(N830="základní",J830,0)</f>
        <v>0</v>
      </c>
      <c r="BF830" s="189">
        <f>IF(N830="snížená",J830,0)</f>
        <v>0</v>
      </c>
      <c r="BG830" s="189">
        <f>IF(N830="zákl. přenesená",J830,0)</f>
        <v>0</v>
      </c>
      <c r="BH830" s="189">
        <f>IF(N830="sníž. přenesená",J830,0)</f>
        <v>0</v>
      </c>
      <c r="BI830" s="189">
        <f>IF(N830="nulová",J830,0)</f>
        <v>0</v>
      </c>
      <c r="BJ830" s="19" t="s">
        <v>87</v>
      </c>
      <c r="BK830" s="189">
        <f>ROUND(I830*H830,2)</f>
        <v>0</v>
      </c>
      <c r="BL830" s="19" t="s">
        <v>344</v>
      </c>
      <c r="BM830" s="188" t="s">
        <v>1274</v>
      </c>
    </row>
    <row r="831" spans="1:65" s="2" customFormat="1" ht="11.25">
      <c r="A831" s="36"/>
      <c r="B831" s="37"/>
      <c r="C831" s="38"/>
      <c r="D831" s="190" t="s">
        <v>243</v>
      </c>
      <c r="E831" s="38"/>
      <c r="F831" s="191" t="s">
        <v>1275</v>
      </c>
      <c r="G831" s="38"/>
      <c r="H831" s="38"/>
      <c r="I831" s="192"/>
      <c r="J831" s="38"/>
      <c r="K831" s="38"/>
      <c r="L831" s="41"/>
      <c r="M831" s="193"/>
      <c r="N831" s="194"/>
      <c r="O831" s="66"/>
      <c r="P831" s="66"/>
      <c r="Q831" s="66"/>
      <c r="R831" s="66"/>
      <c r="S831" s="66"/>
      <c r="T831" s="67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T831" s="19" t="s">
        <v>243</v>
      </c>
      <c r="AU831" s="19" t="s">
        <v>89</v>
      </c>
    </row>
    <row r="832" spans="1:65" s="16" customFormat="1" ht="11.25">
      <c r="B832" s="229"/>
      <c r="C832" s="230"/>
      <c r="D832" s="197" t="s">
        <v>245</v>
      </c>
      <c r="E832" s="231" t="s">
        <v>42</v>
      </c>
      <c r="F832" s="232" t="s">
        <v>1276</v>
      </c>
      <c r="G832" s="230"/>
      <c r="H832" s="231" t="s">
        <v>42</v>
      </c>
      <c r="I832" s="233"/>
      <c r="J832" s="230"/>
      <c r="K832" s="230"/>
      <c r="L832" s="234"/>
      <c r="M832" s="235"/>
      <c r="N832" s="236"/>
      <c r="O832" s="236"/>
      <c r="P832" s="236"/>
      <c r="Q832" s="236"/>
      <c r="R832" s="236"/>
      <c r="S832" s="236"/>
      <c r="T832" s="237"/>
      <c r="AT832" s="238" t="s">
        <v>245</v>
      </c>
      <c r="AU832" s="238" t="s">
        <v>89</v>
      </c>
      <c r="AV832" s="16" t="s">
        <v>87</v>
      </c>
      <c r="AW832" s="16" t="s">
        <v>38</v>
      </c>
      <c r="AX832" s="16" t="s">
        <v>79</v>
      </c>
      <c r="AY832" s="238" t="s">
        <v>235</v>
      </c>
    </row>
    <row r="833" spans="1:51" s="13" customFormat="1" ht="11.25">
      <c r="B833" s="195"/>
      <c r="C833" s="196"/>
      <c r="D833" s="197" t="s">
        <v>245</v>
      </c>
      <c r="E833" s="198" t="s">
        <v>42</v>
      </c>
      <c r="F833" s="199" t="s">
        <v>1277</v>
      </c>
      <c r="G833" s="196"/>
      <c r="H833" s="200">
        <v>199.74199999999999</v>
      </c>
      <c r="I833" s="201"/>
      <c r="J833" s="196"/>
      <c r="K833" s="196"/>
      <c r="L833" s="202"/>
      <c r="M833" s="203"/>
      <c r="N833" s="204"/>
      <c r="O833" s="204"/>
      <c r="P833" s="204"/>
      <c r="Q833" s="204"/>
      <c r="R833" s="204"/>
      <c r="S833" s="204"/>
      <c r="T833" s="205"/>
      <c r="AT833" s="206" t="s">
        <v>245</v>
      </c>
      <c r="AU833" s="206" t="s">
        <v>89</v>
      </c>
      <c r="AV833" s="13" t="s">
        <v>89</v>
      </c>
      <c r="AW833" s="13" t="s">
        <v>38</v>
      </c>
      <c r="AX833" s="13" t="s">
        <v>79</v>
      </c>
      <c r="AY833" s="206" t="s">
        <v>235</v>
      </c>
    </row>
    <row r="834" spans="1:51" s="16" customFormat="1" ht="11.25">
      <c r="B834" s="229"/>
      <c r="C834" s="230"/>
      <c r="D834" s="197" t="s">
        <v>245</v>
      </c>
      <c r="E834" s="231" t="s">
        <v>42</v>
      </c>
      <c r="F834" s="232" t="s">
        <v>1278</v>
      </c>
      <c r="G834" s="230"/>
      <c r="H834" s="231" t="s">
        <v>42</v>
      </c>
      <c r="I834" s="233"/>
      <c r="J834" s="230"/>
      <c r="K834" s="230"/>
      <c r="L834" s="234"/>
      <c r="M834" s="235"/>
      <c r="N834" s="236"/>
      <c r="O834" s="236"/>
      <c r="P834" s="236"/>
      <c r="Q834" s="236"/>
      <c r="R834" s="236"/>
      <c r="S834" s="236"/>
      <c r="T834" s="237"/>
      <c r="AT834" s="238" t="s">
        <v>245</v>
      </c>
      <c r="AU834" s="238" t="s">
        <v>89</v>
      </c>
      <c r="AV834" s="16" t="s">
        <v>87</v>
      </c>
      <c r="AW834" s="16" t="s">
        <v>38</v>
      </c>
      <c r="AX834" s="16" t="s">
        <v>79</v>
      </c>
      <c r="AY834" s="238" t="s">
        <v>235</v>
      </c>
    </row>
    <row r="835" spans="1:51" s="13" customFormat="1" ht="11.25">
      <c r="B835" s="195"/>
      <c r="C835" s="196"/>
      <c r="D835" s="197" t="s">
        <v>245</v>
      </c>
      <c r="E835" s="198" t="s">
        <v>42</v>
      </c>
      <c r="F835" s="199" t="s">
        <v>1279</v>
      </c>
      <c r="G835" s="196"/>
      <c r="H835" s="200">
        <v>-38.204999999999998</v>
      </c>
      <c r="I835" s="201"/>
      <c r="J835" s="196"/>
      <c r="K835" s="196"/>
      <c r="L835" s="202"/>
      <c r="M835" s="203"/>
      <c r="N835" s="204"/>
      <c r="O835" s="204"/>
      <c r="P835" s="204"/>
      <c r="Q835" s="204"/>
      <c r="R835" s="204"/>
      <c r="S835" s="204"/>
      <c r="T835" s="205"/>
      <c r="AT835" s="206" t="s">
        <v>245</v>
      </c>
      <c r="AU835" s="206" t="s">
        <v>89</v>
      </c>
      <c r="AV835" s="13" t="s">
        <v>89</v>
      </c>
      <c r="AW835" s="13" t="s">
        <v>38</v>
      </c>
      <c r="AX835" s="13" t="s">
        <v>79</v>
      </c>
      <c r="AY835" s="206" t="s">
        <v>235</v>
      </c>
    </row>
    <row r="836" spans="1:51" s="15" customFormat="1" ht="11.25">
      <c r="B836" s="218"/>
      <c r="C836" s="219"/>
      <c r="D836" s="197" t="s">
        <v>245</v>
      </c>
      <c r="E836" s="220" t="s">
        <v>131</v>
      </c>
      <c r="F836" s="221" t="s">
        <v>252</v>
      </c>
      <c r="G836" s="219"/>
      <c r="H836" s="222">
        <v>161.53700000000001</v>
      </c>
      <c r="I836" s="223"/>
      <c r="J836" s="219"/>
      <c r="K836" s="219"/>
      <c r="L836" s="224"/>
      <c r="M836" s="250"/>
      <c r="N836" s="251"/>
      <c r="O836" s="251"/>
      <c r="P836" s="251"/>
      <c r="Q836" s="251"/>
      <c r="R836" s="251"/>
      <c r="S836" s="251"/>
      <c r="T836" s="252"/>
      <c r="AT836" s="228" t="s">
        <v>245</v>
      </c>
      <c r="AU836" s="228" t="s">
        <v>89</v>
      </c>
      <c r="AV836" s="15" t="s">
        <v>241</v>
      </c>
      <c r="AW836" s="15" t="s">
        <v>38</v>
      </c>
      <c r="AX836" s="15" t="s">
        <v>87</v>
      </c>
      <c r="AY836" s="228" t="s">
        <v>235</v>
      </c>
    </row>
    <row r="837" spans="1:51" s="2" customFormat="1" ht="6.95" customHeight="1">
      <c r="A837" s="36"/>
      <c r="B837" s="49"/>
      <c r="C837" s="50"/>
      <c r="D837" s="50"/>
      <c r="E837" s="50"/>
      <c r="F837" s="50"/>
      <c r="G837" s="50"/>
      <c r="H837" s="50"/>
      <c r="I837" s="50"/>
      <c r="J837" s="50"/>
      <c r="K837" s="50"/>
      <c r="L837" s="41"/>
      <c r="M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</row>
  </sheetData>
  <sheetProtection formatColumns="0" formatRows="0" autoFilter="0"/>
  <autoFilter ref="C98:K836"/>
  <mergeCells count="9">
    <mergeCell ref="E50:H50"/>
    <mergeCell ref="E89:H89"/>
    <mergeCell ref="E91:H91"/>
    <mergeCell ref="L2:V2"/>
    <mergeCell ref="E7:H7"/>
    <mergeCell ref="E9:H9"/>
    <mergeCell ref="E18:H18"/>
    <mergeCell ref="E27:H27"/>
    <mergeCell ref="E48:H48"/>
  </mergeCells>
  <hyperlinks>
    <hyperlink ref="F103" r:id="rId1"/>
    <hyperlink ref="F111" r:id="rId2"/>
    <hyperlink ref="F118" r:id="rId3"/>
    <hyperlink ref="F121" r:id="rId4"/>
    <hyperlink ref="F124" r:id="rId5"/>
    <hyperlink ref="F129" r:id="rId6"/>
    <hyperlink ref="F135" r:id="rId7"/>
    <hyperlink ref="F146" r:id="rId8"/>
    <hyperlink ref="F152" r:id="rId9"/>
    <hyperlink ref="F158" r:id="rId10"/>
    <hyperlink ref="F161" r:id="rId11"/>
    <hyperlink ref="F172" r:id="rId12"/>
    <hyperlink ref="F175" r:id="rId13"/>
    <hyperlink ref="F177" r:id="rId14"/>
    <hyperlink ref="F181" r:id="rId15"/>
    <hyperlink ref="F188" r:id="rId16"/>
    <hyperlink ref="F195" r:id="rId17"/>
    <hyperlink ref="F198" r:id="rId18"/>
    <hyperlink ref="F201" r:id="rId19"/>
    <hyperlink ref="F206" r:id="rId20"/>
    <hyperlink ref="F211" r:id="rId21"/>
    <hyperlink ref="F219" r:id="rId22"/>
    <hyperlink ref="F233" r:id="rId23"/>
    <hyperlink ref="F238" r:id="rId24"/>
    <hyperlink ref="F241" r:id="rId25"/>
    <hyperlink ref="F244" r:id="rId26"/>
    <hyperlink ref="F248" r:id="rId27"/>
    <hyperlink ref="F259" r:id="rId28"/>
    <hyperlink ref="F265" r:id="rId29"/>
    <hyperlink ref="F285" r:id="rId30"/>
    <hyperlink ref="F297" r:id="rId31"/>
    <hyperlink ref="F316" r:id="rId32"/>
    <hyperlink ref="F354" r:id="rId33"/>
    <hyperlink ref="F360" r:id="rId34"/>
    <hyperlink ref="F369" r:id="rId35"/>
    <hyperlink ref="F384" r:id="rId36"/>
    <hyperlink ref="F391" r:id="rId37"/>
    <hyperlink ref="F394" r:id="rId38"/>
    <hyperlink ref="F398" r:id="rId39"/>
    <hyperlink ref="F405" r:id="rId40"/>
    <hyperlink ref="F410" r:id="rId41"/>
    <hyperlink ref="F414" r:id="rId42"/>
    <hyperlink ref="F417" r:id="rId43"/>
    <hyperlink ref="F422" r:id="rId44"/>
    <hyperlink ref="F431" r:id="rId45"/>
    <hyperlink ref="F436" r:id="rId46"/>
    <hyperlink ref="F440" r:id="rId47"/>
    <hyperlink ref="F444" r:id="rId48"/>
    <hyperlink ref="F452" r:id="rId49"/>
    <hyperlink ref="F457" r:id="rId50"/>
    <hyperlink ref="F462" r:id="rId51"/>
    <hyperlink ref="F465" r:id="rId52"/>
    <hyperlink ref="F472" r:id="rId53"/>
    <hyperlink ref="F476" r:id="rId54"/>
    <hyperlink ref="F479" r:id="rId55"/>
    <hyperlink ref="F482" r:id="rId56"/>
    <hyperlink ref="F485" r:id="rId57"/>
    <hyperlink ref="F489" r:id="rId58"/>
    <hyperlink ref="F493" r:id="rId59"/>
    <hyperlink ref="F500" r:id="rId60"/>
    <hyperlink ref="F504" r:id="rId61"/>
    <hyperlink ref="F513" r:id="rId62"/>
    <hyperlink ref="F516" r:id="rId63"/>
    <hyperlink ref="F519" r:id="rId64"/>
    <hyperlink ref="F533" r:id="rId65"/>
    <hyperlink ref="F536" r:id="rId66"/>
    <hyperlink ref="F544" r:id="rId67"/>
    <hyperlink ref="F546" r:id="rId68"/>
    <hyperlink ref="F549" r:id="rId69"/>
    <hyperlink ref="F552" r:id="rId70"/>
    <hyperlink ref="F556" r:id="rId71"/>
    <hyperlink ref="F559" r:id="rId72"/>
    <hyperlink ref="F563" r:id="rId73"/>
    <hyperlink ref="F567" r:id="rId74"/>
    <hyperlink ref="F571" r:id="rId75"/>
    <hyperlink ref="F575" r:id="rId76"/>
    <hyperlink ref="F579" r:id="rId77"/>
    <hyperlink ref="F583" r:id="rId78"/>
    <hyperlink ref="F586" r:id="rId79"/>
    <hyperlink ref="F590" r:id="rId80"/>
    <hyperlink ref="F595" r:id="rId81"/>
    <hyperlink ref="F599" r:id="rId82"/>
    <hyperlink ref="F604" r:id="rId83"/>
    <hyperlink ref="F620" r:id="rId84"/>
    <hyperlink ref="F624" r:id="rId85"/>
    <hyperlink ref="F634" r:id="rId86"/>
    <hyperlink ref="F639" r:id="rId87"/>
    <hyperlink ref="F642" r:id="rId88"/>
    <hyperlink ref="F644" r:id="rId89"/>
    <hyperlink ref="F646" r:id="rId90"/>
    <hyperlink ref="F651" r:id="rId91"/>
    <hyperlink ref="F654" r:id="rId92"/>
    <hyperlink ref="F664" r:id="rId93"/>
    <hyperlink ref="F669" r:id="rId94"/>
    <hyperlink ref="F672" r:id="rId95"/>
    <hyperlink ref="F679" r:id="rId96"/>
    <hyperlink ref="F682" r:id="rId97"/>
    <hyperlink ref="F685" r:id="rId98"/>
    <hyperlink ref="F695" r:id="rId99"/>
    <hyperlink ref="F697" r:id="rId100"/>
    <hyperlink ref="F719" r:id="rId101"/>
    <hyperlink ref="F722" r:id="rId102"/>
    <hyperlink ref="F725" r:id="rId103"/>
    <hyperlink ref="F728" r:id="rId104"/>
    <hyperlink ref="F735" r:id="rId105"/>
    <hyperlink ref="F747" r:id="rId106"/>
    <hyperlink ref="F765" r:id="rId107"/>
    <hyperlink ref="F776" r:id="rId108"/>
    <hyperlink ref="F779" r:id="rId109"/>
    <hyperlink ref="F782" r:id="rId110"/>
    <hyperlink ref="F801" r:id="rId111"/>
    <hyperlink ref="F813" r:id="rId112"/>
    <hyperlink ref="F825" r:id="rId113"/>
    <hyperlink ref="F828" r:id="rId114"/>
    <hyperlink ref="F831" r:id="rId115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8"/>
  <sheetViews>
    <sheetView showGridLines="0" topLeftCell="A224" workbookViewId="0">
      <selection activeCell="W227" sqref="W227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9" t="s">
        <v>92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89</v>
      </c>
    </row>
    <row r="4" spans="1:46" s="1" customFormat="1" ht="24.95" customHeight="1">
      <c r="B4" s="22"/>
      <c r="D4" s="106" t="s">
        <v>108</v>
      </c>
      <c r="L4" s="22"/>
      <c r="M4" s="107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8" t="s">
        <v>16</v>
      </c>
      <c r="L6" s="22"/>
    </row>
    <row r="7" spans="1:46" s="1" customFormat="1" ht="26.25" customHeight="1">
      <c r="B7" s="22"/>
      <c r="E7" s="398" t="str">
        <f>'Rekapitulace stavby'!K6</f>
        <v>Stavební úpravy objektu veřejné vybavenosti na p.č.st.176/3, k.ú. Chlumec nad Cidlinou</v>
      </c>
      <c r="F7" s="399"/>
      <c r="G7" s="399"/>
      <c r="H7" s="399"/>
      <c r="L7" s="22"/>
    </row>
    <row r="8" spans="1:46" s="2" customFormat="1" ht="12" customHeight="1">
      <c r="A8" s="36"/>
      <c r="B8" s="41"/>
      <c r="C8" s="36"/>
      <c r="D8" s="108" t="s">
        <v>120</v>
      </c>
      <c r="E8" s="36"/>
      <c r="F8" s="36"/>
      <c r="G8" s="36"/>
      <c r="H8" s="36"/>
      <c r="I8" s="36"/>
      <c r="J8" s="36"/>
      <c r="K8" s="36"/>
      <c r="L8" s="109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400" t="s">
        <v>1280</v>
      </c>
      <c r="F9" s="401"/>
      <c r="G9" s="401"/>
      <c r="H9" s="401"/>
      <c r="I9" s="36"/>
      <c r="J9" s="36"/>
      <c r="K9" s="36"/>
      <c r="L9" s="109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8" t="s">
        <v>18</v>
      </c>
      <c r="E11" s="36"/>
      <c r="F11" s="110" t="s">
        <v>42</v>
      </c>
      <c r="G11" s="36"/>
      <c r="H11" s="36"/>
      <c r="I11" s="108" t="s">
        <v>20</v>
      </c>
      <c r="J11" s="110" t="s">
        <v>42</v>
      </c>
      <c r="K11" s="36"/>
      <c r="L11" s="109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8" t="s">
        <v>22</v>
      </c>
      <c r="E12" s="36"/>
      <c r="F12" s="110" t="s">
        <v>23</v>
      </c>
      <c r="G12" s="36"/>
      <c r="H12" s="36"/>
      <c r="I12" s="108" t="s">
        <v>24</v>
      </c>
      <c r="J12" s="111" t="str">
        <f>'Rekapitulace stavby'!AN8</f>
        <v>28. 7. 2023</v>
      </c>
      <c r="K12" s="36"/>
      <c r="L12" s="109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9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8" t="s">
        <v>26</v>
      </c>
      <c r="E14" s="36"/>
      <c r="F14" s="36"/>
      <c r="G14" s="36"/>
      <c r="H14" s="36"/>
      <c r="I14" s="108" t="s">
        <v>27</v>
      </c>
      <c r="J14" s="110" t="str">
        <f>IF('Rekapitulace stavby'!AN10="","",'Rekapitulace stavby'!AN10)</f>
        <v>00268861</v>
      </c>
      <c r="K14" s="36"/>
      <c r="L14" s="109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10" t="str">
        <f>IF('Rekapitulace stavby'!E11="","",'Rekapitulace stavby'!E11)</f>
        <v>Město Chlumec nad Cidlinou, Klicperovo náměstí 64</v>
      </c>
      <c r="F15" s="36"/>
      <c r="G15" s="36"/>
      <c r="H15" s="36"/>
      <c r="I15" s="108" t="s">
        <v>30</v>
      </c>
      <c r="J15" s="110" t="str">
        <f>IF('Rekapitulace stavby'!AN11="","",'Rekapitulace stavby'!AN11)</f>
        <v>CZ00268861</v>
      </c>
      <c r="K15" s="36"/>
      <c r="L15" s="109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9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8" t="s">
        <v>32</v>
      </c>
      <c r="E17" s="36"/>
      <c r="F17" s="36"/>
      <c r="G17" s="36"/>
      <c r="H17" s="36"/>
      <c r="I17" s="108" t="s">
        <v>27</v>
      </c>
      <c r="J17" s="32" t="str">
        <f>'Rekapitulace stavby'!AN13</f>
        <v>Vyplň údaj</v>
      </c>
      <c r="K17" s="36"/>
      <c r="L17" s="109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402" t="str">
        <f>'Rekapitulace stavby'!E14</f>
        <v>Vyplň údaj</v>
      </c>
      <c r="F18" s="403"/>
      <c r="G18" s="403"/>
      <c r="H18" s="403"/>
      <c r="I18" s="108" t="s">
        <v>30</v>
      </c>
      <c r="J18" s="32" t="str">
        <f>'Rekapitulace stavby'!AN14</f>
        <v>Vyplň údaj</v>
      </c>
      <c r="K18" s="36"/>
      <c r="L18" s="109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9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8" t="s">
        <v>34</v>
      </c>
      <c r="E20" s="36"/>
      <c r="F20" s="36"/>
      <c r="G20" s="36"/>
      <c r="H20" s="36"/>
      <c r="I20" s="108" t="s">
        <v>27</v>
      </c>
      <c r="J20" s="110" t="str">
        <f>IF('Rekapitulace stavby'!AN16="","",'Rekapitulace stavby'!AN16)</f>
        <v>74648209</v>
      </c>
      <c r="K20" s="36"/>
      <c r="L20" s="109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0" t="str">
        <f>IF('Rekapitulace stavby'!E17="","",'Rekapitulace stavby'!E17)</f>
        <v>Ing. David Školník, Lovčice 76, 503 61 Lovčice</v>
      </c>
      <c r="F21" s="36"/>
      <c r="G21" s="36"/>
      <c r="H21" s="36"/>
      <c r="I21" s="108" t="s">
        <v>30</v>
      </c>
      <c r="J21" s="110" t="str">
        <f>IF('Rekapitulace stavby'!AN17="","",'Rekapitulace stavby'!AN17)</f>
        <v>CZ7601153175</v>
      </c>
      <c r="K21" s="36"/>
      <c r="L21" s="109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9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8" t="s">
        <v>39</v>
      </c>
      <c r="E23" s="36"/>
      <c r="F23" s="36"/>
      <c r="G23" s="36"/>
      <c r="H23" s="36"/>
      <c r="I23" s="108" t="s">
        <v>27</v>
      </c>
      <c r="J23" s="110" t="str">
        <f>IF('Rekapitulace stavby'!AN19="","",'Rekapitulace stavby'!AN19)</f>
        <v>67231136</v>
      </c>
      <c r="K23" s="36"/>
      <c r="L23" s="109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0" t="str">
        <f>IF('Rekapitulace stavby'!E20="","",'Rekapitulace stavby'!E20)</f>
        <v>Tomáš Vašek, Sněhurčina 710, 460 15 Liberec 15</v>
      </c>
      <c r="F24" s="36"/>
      <c r="G24" s="36"/>
      <c r="H24" s="36"/>
      <c r="I24" s="108" t="s">
        <v>30</v>
      </c>
      <c r="J24" s="110" t="str">
        <f>IF('Rekapitulace stavby'!AN20="","",'Rekapitulace stavby'!AN20)</f>
        <v/>
      </c>
      <c r="K24" s="36"/>
      <c r="L24" s="109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9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8" t="s">
        <v>43</v>
      </c>
      <c r="E26" s="36"/>
      <c r="F26" s="36"/>
      <c r="G26" s="36"/>
      <c r="H26" s="36"/>
      <c r="I26" s="36"/>
      <c r="J26" s="36"/>
      <c r="K26" s="36"/>
      <c r="L26" s="109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2"/>
      <c r="B27" s="113"/>
      <c r="C27" s="112"/>
      <c r="D27" s="112"/>
      <c r="E27" s="404" t="s">
        <v>42</v>
      </c>
      <c r="F27" s="404"/>
      <c r="G27" s="404"/>
      <c r="H27" s="404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9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6"/>
      <c r="E29" s="116"/>
      <c r="F29" s="116"/>
      <c r="G29" s="116"/>
      <c r="H29" s="116"/>
      <c r="I29" s="116"/>
      <c r="J29" s="116"/>
      <c r="K29" s="116"/>
      <c r="L29" s="10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7" t="s">
        <v>45</v>
      </c>
      <c r="E30" s="36"/>
      <c r="F30" s="36"/>
      <c r="G30" s="36"/>
      <c r="H30" s="36"/>
      <c r="I30" s="36"/>
      <c r="J30" s="118">
        <f>ROUND(J93, 2)</f>
        <v>0</v>
      </c>
      <c r="K30" s="36"/>
      <c r="L30" s="109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6"/>
      <c r="E31" s="116"/>
      <c r="F31" s="116"/>
      <c r="G31" s="116"/>
      <c r="H31" s="116"/>
      <c r="I31" s="116"/>
      <c r="J31" s="116"/>
      <c r="K31" s="116"/>
      <c r="L31" s="10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9" t="s">
        <v>47</v>
      </c>
      <c r="G32" s="36"/>
      <c r="H32" s="36"/>
      <c r="I32" s="119" t="s">
        <v>46</v>
      </c>
      <c r="J32" s="119" t="s">
        <v>48</v>
      </c>
      <c r="K32" s="36"/>
      <c r="L32" s="109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0" t="s">
        <v>49</v>
      </c>
      <c r="E33" s="108" t="s">
        <v>50</v>
      </c>
      <c r="F33" s="121">
        <f>ROUND((SUM(BE93:BE247)),  2)</f>
        <v>0</v>
      </c>
      <c r="G33" s="36"/>
      <c r="H33" s="36"/>
      <c r="I33" s="122">
        <v>0.21</v>
      </c>
      <c r="J33" s="121">
        <f>ROUND(((SUM(BE93:BE247))*I33),  2)</f>
        <v>0</v>
      </c>
      <c r="K33" s="36"/>
      <c r="L33" s="10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8" t="s">
        <v>51</v>
      </c>
      <c r="F34" s="121">
        <f>ROUND((SUM(BF93:BF247)),  2)</f>
        <v>0</v>
      </c>
      <c r="G34" s="36"/>
      <c r="H34" s="36"/>
      <c r="I34" s="122">
        <v>0.15</v>
      </c>
      <c r="J34" s="121">
        <f>ROUND(((SUM(BF93:BF247))*I34),  2)</f>
        <v>0</v>
      </c>
      <c r="K34" s="36"/>
      <c r="L34" s="109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8" t="s">
        <v>52</v>
      </c>
      <c r="F35" s="121">
        <f>ROUND((SUM(BG93:BG247)),  2)</f>
        <v>0</v>
      </c>
      <c r="G35" s="36"/>
      <c r="H35" s="36"/>
      <c r="I35" s="122">
        <v>0.21</v>
      </c>
      <c r="J35" s="121">
        <f>0</f>
        <v>0</v>
      </c>
      <c r="K35" s="36"/>
      <c r="L35" s="109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8" t="s">
        <v>53</v>
      </c>
      <c r="F36" s="121">
        <f>ROUND((SUM(BH93:BH247)),  2)</f>
        <v>0</v>
      </c>
      <c r="G36" s="36"/>
      <c r="H36" s="36"/>
      <c r="I36" s="122">
        <v>0.15</v>
      </c>
      <c r="J36" s="121">
        <f>0</f>
        <v>0</v>
      </c>
      <c r="K36" s="36"/>
      <c r="L36" s="109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8" t="s">
        <v>54</v>
      </c>
      <c r="F37" s="121">
        <f>ROUND((SUM(BI93:BI247)),  2)</f>
        <v>0</v>
      </c>
      <c r="G37" s="36"/>
      <c r="H37" s="36"/>
      <c r="I37" s="122">
        <v>0</v>
      </c>
      <c r="J37" s="121">
        <f>0</f>
        <v>0</v>
      </c>
      <c r="K37" s="36"/>
      <c r="L37" s="109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9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3"/>
      <c r="D39" s="124" t="s">
        <v>55</v>
      </c>
      <c r="E39" s="125"/>
      <c r="F39" s="125"/>
      <c r="G39" s="126" t="s">
        <v>56</v>
      </c>
      <c r="H39" s="127" t="s">
        <v>57</v>
      </c>
      <c r="I39" s="125"/>
      <c r="J39" s="128">
        <f>SUM(J30:J37)</f>
        <v>0</v>
      </c>
      <c r="K39" s="129"/>
      <c r="L39" s="109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09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09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196</v>
      </c>
      <c r="D45" s="38"/>
      <c r="E45" s="38"/>
      <c r="F45" s="38"/>
      <c r="G45" s="38"/>
      <c r="H45" s="38"/>
      <c r="I45" s="38"/>
      <c r="J45" s="38"/>
      <c r="K45" s="38"/>
      <c r="L45" s="109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9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9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405" t="str">
        <f>E7</f>
        <v>Stavební úpravy objektu veřejné vybavenosti na p.č.st.176/3, k.ú. Chlumec nad Cidlinou</v>
      </c>
      <c r="F48" s="406"/>
      <c r="G48" s="406"/>
      <c r="H48" s="406"/>
      <c r="I48" s="38"/>
      <c r="J48" s="38"/>
      <c r="K48" s="38"/>
      <c r="L48" s="109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120</v>
      </c>
      <c r="D49" s="38"/>
      <c r="E49" s="38"/>
      <c r="F49" s="38"/>
      <c r="G49" s="38"/>
      <c r="H49" s="38"/>
      <c r="I49" s="38"/>
      <c r="J49" s="38"/>
      <c r="K49" s="38"/>
      <c r="L49" s="109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8" t="str">
        <f>E9</f>
        <v>02 - Zdravotně technické instalace</v>
      </c>
      <c r="F50" s="407"/>
      <c r="G50" s="407"/>
      <c r="H50" s="407"/>
      <c r="I50" s="38"/>
      <c r="J50" s="38"/>
      <c r="K50" s="38"/>
      <c r="L50" s="109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9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22</v>
      </c>
      <c r="D52" s="38"/>
      <c r="E52" s="38"/>
      <c r="F52" s="29" t="str">
        <f>F12</f>
        <v>ul.Jungmanova, Chlumec nad Cidlinou</v>
      </c>
      <c r="G52" s="38"/>
      <c r="H52" s="38"/>
      <c r="I52" s="31" t="s">
        <v>24</v>
      </c>
      <c r="J52" s="61" t="str">
        <f>IF(J12="","",J12)</f>
        <v>28. 7. 2023</v>
      </c>
      <c r="K52" s="38"/>
      <c r="L52" s="109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9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26</v>
      </c>
      <c r="D54" s="38"/>
      <c r="E54" s="38"/>
      <c r="F54" s="29" t="str">
        <f>E15</f>
        <v>Město Chlumec nad Cidlinou, Klicperovo náměstí 64</v>
      </c>
      <c r="G54" s="38"/>
      <c r="H54" s="38"/>
      <c r="I54" s="31" t="s">
        <v>34</v>
      </c>
      <c r="J54" s="34" t="str">
        <f>E21</f>
        <v>Ing. David Školník, Lovčice 76, 503 61 Lovčice</v>
      </c>
      <c r="K54" s="38"/>
      <c r="L54" s="109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40.15" customHeight="1">
      <c r="A55" s="36"/>
      <c r="B55" s="37"/>
      <c r="C55" s="31" t="s">
        <v>32</v>
      </c>
      <c r="D55" s="38"/>
      <c r="E55" s="38"/>
      <c r="F55" s="29" t="str">
        <f>IF(E18="","",E18)</f>
        <v>Vyplň údaj</v>
      </c>
      <c r="G55" s="38"/>
      <c r="H55" s="38"/>
      <c r="I55" s="31" t="s">
        <v>39</v>
      </c>
      <c r="J55" s="34" t="str">
        <f>E24</f>
        <v>Tomáš Vašek, Sněhurčina 710, 460 15 Liberec 15</v>
      </c>
      <c r="K55" s="38"/>
      <c r="L55" s="109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9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4" t="s">
        <v>197</v>
      </c>
      <c r="D57" s="135"/>
      <c r="E57" s="135"/>
      <c r="F57" s="135"/>
      <c r="G57" s="135"/>
      <c r="H57" s="135"/>
      <c r="I57" s="135"/>
      <c r="J57" s="136" t="s">
        <v>198</v>
      </c>
      <c r="K57" s="135"/>
      <c r="L57" s="109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9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7" t="s">
        <v>77</v>
      </c>
      <c r="D59" s="38"/>
      <c r="E59" s="38"/>
      <c r="F59" s="38"/>
      <c r="G59" s="38"/>
      <c r="H59" s="38"/>
      <c r="I59" s="38"/>
      <c r="J59" s="79">
        <f>J93</f>
        <v>0</v>
      </c>
      <c r="K59" s="38"/>
      <c r="L59" s="109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199</v>
      </c>
    </row>
    <row r="60" spans="1:47" s="9" customFormat="1" ht="24.95" customHeight="1">
      <c r="B60" s="138"/>
      <c r="C60" s="139"/>
      <c r="D60" s="140" t="s">
        <v>200</v>
      </c>
      <c r="E60" s="141"/>
      <c r="F60" s="141"/>
      <c r="G60" s="141"/>
      <c r="H60" s="141"/>
      <c r="I60" s="141"/>
      <c r="J60" s="142">
        <f>J94</f>
        <v>0</v>
      </c>
      <c r="K60" s="139"/>
      <c r="L60" s="143"/>
    </row>
    <row r="61" spans="1:47" s="10" customFormat="1" ht="19.899999999999999" customHeight="1">
      <c r="B61" s="144"/>
      <c r="C61" s="145"/>
      <c r="D61" s="146" t="s">
        <v>201</v>
      </c>
      <c r="E61" s="147"/>
      <c r="F61" s="147"/>
      <c r="G61" s="147"/>
      <c r="H61" s="147"/>
      <c r="I61" s="147"/>
      <c r="J61" s="148">
        <f>J95</f>
        <v>0</v>
      </c>
      <c r="K61" s="145"/>
      <c r="L61" s="149"/>
    </row>
    <row r="62" spans="1:47" s="10" customFormat="1" ht="19.899999999999999" customHeight="1">
      <c r="B62" s="144"/>
      <c r="C62" s="145"/>
      <c r="D62" s="146" t="s">
        <v>1281</v>
      </c>
      <c r="E62" s="147"/>
      <c r="F62" s="147"/>
      <c r="G62" s="147"/>
      <c r="H62" s="147"/>
      <c r="I62" s="147"/>
      <c r="J62" s="148">
        <f>J104</f>
        <v>0</v>
      </c>
      <c r="K62" s="145"/>
      <c r="L62" s="149"/>
    </row>
    <row r="63" spans="1:47" s="10" customFormat="1" ht="19.899999999999999" customHeight="1">
      <c r="B63" s="144"/>
      <c r="C63" s="145"/>
      <c r="D63" s="146" t="s">
        <v>205</v>
      </c>
      <c r="E63" s="147"/>
      <c r="F63" s="147"/>
      <c r="G63" s="147"/>
      <c r="H63" s="147"/>
      <c r="I63" s="147"/>
      <c r="J63" s="148">
        <f>J107</f>
        <v>0</v>
      </c>
      <c r="K63" s="145"/>
      <c r="L63" s="149"/>
    </row>
    <row r="64" spans="1:47" s="10" customFormat="1" ht="19.899999999999999" customHeight="1">
      <c r="B64" s="144"/>
      <c r="C64" s="145"/>
      <c r="D64" s="146" t="s">
        <v>206</v>
      </c>
      <c r="E64" s="147"/>
      <c r="F64" s="147"/>
      <c r="G64" s="147"/>
      <c r="H64" s="147"/>
      <c r="I64" s="147"/>
      <c r="J64" s="148">
        <f>J111</f>
        <v>0</v>
      </c>
      <c r="K64" s="145"/>
      <c r="L64" s="149"/>
    </row>
    <row r="65" spans="1:31" s="9" customFormat="1" ht="24.95" customHeight="1">
      <c r="B65" s="138"/>
      <c r="C65" s="139"/>
      <c r="D65" s="140" t="s">
        <v>209</v>
      </c>
      <c r="E65" s="141"/>
      <c r="F65" s="141"/>
      <c r="G65" s="141"/>
      <c r="H65" s="141"/>
      <c r="I65" s="141"/>
      <c r="J65" s="142">
        <f>J115</f>
        <v>0</v>
      </c>
      <c r="K65" s="139"/>
      <c r="L65" s="143"/>
    </row>
    <row r="66" spans="1:31" s="10" customFormat="1" ht="19.899999999999999" customHeight="1">
      <c r="B66" s="144"/>
      <c r="C66" s="145"/>
      <c r="D66" s="146" t="s">
        <v>1282</v>
      </c>
      <c r="E66" s="147"/>
      <c r="F66" s="147"/>
      <c r="G66" s="147"/>
      <c r="H66" s="147"/>
      <c r="I66" s="147"/>
      <c r="J66" s="148">
        <f>J116</f>
        <v>0</v>
      </c>
      <c r="K66" s="145"/>
      <c r="L66" s="149"/>
    </row>
    <row r="67" spans="1:31" s="10" customFormat="1" ht="14.85" customHeight="1">
      <c r="B67" s="144"/>
      <c r="C67" s="145"/>
      <c r="D67" s="146" t="s">
        <v>1283</v>
      </c>
      <c r="E67" s="147"/>
      <c r="F67" s="147"/>
      <c r="G67" s="147"/>
      <c r="H67" s="147"/>
      <c r="I67" s="147"/>
      <c r="J67" s="148">
        <f>J117</f>
        <v>0</v>
      </c>
      <c r="K67" s="145"/>
      <c r="L67" s="149"/>
    </row>
    <row r="68" spans="1:31" s="10" customFormat="1" ht="19.899999999999999" customHeight="1">
      <c r="B68" s="144"/>
      <c r="C68" s="145"/>
      <c r="D68" s="146" t="s">
        <v>1284</v>
      </c>
      <c r="E68" s="147"/>
      <c r="F68" s="147"/>
      <c r="G68" s="147"/>
      <c r="H68" s="147"/>
      <c r="I68" s="147"/>
      <c r="J68" s="148">
        <f>J119</f>
        <v>0</v>
      </c>
      <c r="K68" s="145"/>
      <c r="L68" s="149"/>
    </row>
    <row r="69" spans="1:31" s="10" customFormat="1" ht="19.899999999999999" customHeight="1">
      <c r="B69" s="144"/>
      <c r="C69" s="145"/>
      <c r="D69" s="146" t="s">
        <v>1285</v>
      </c>
      <c r="E69" s="147"/>
      <c r="F69" s="147"/>
      <c r="G69" s="147"/>
      <c r="H69" s="147"/>
      <c r="I69" s="147"/>
      <c r="J69" s="148">
        <f>J151</f>
        <v>0</v>
      </c>
      <c r="K69" s="145"/>
      <c r="L69" s="149"/>
    </row>
    <row r="70" spans="1:31" s="10" customFormat="1" ht="19.899999999999999" customHeight="1">
      <c r="B70" s="144"/>
      <c r="C70" s="145"/>
      <c r="D70" s="146" t="s">
        <v>213</v>
      </c>
      <c r="E70" s="147"/>
      <c r="F70" s="147"/>
      <c r="G70" s="147"/>
      <c r="H70" s="147"/>
      <c r="I70" s="147"/>
      <c r="J70" s="148">
        <f>J184</f>
        <v>0</v>
      </c>
      <c r="K70" s="145"/>
      <c r="L70" s="149"/>
    </row>
    <row r="71" spans="1:31" s="10" customFormat="1" ht="19.899999999999999" customHeight="1">
      <c r="B71" s="144"/>
      <c r="C71" s="145"/>
      <c r="D71" s="146" t="s">
        <v>1286</v>
      </c>
      <c r="E71" s="147"/>
      <c r="F71" s="147"/>
      <c r="G71" s="147"/>
      <c r="H71" s="147"/>
      <c r="I71" s="147"/>
      <c r="J71" s="148">
        <f>J235</f>
        <v>0</v>
      </c>
      <c r="K71" s="145"/>
      <c r="L71" s="149"/>
    </row>
    <row r="72" spans="1:31" s="10" customFormat="1" ht="19.899999999999999" customHeight="1">
      <c r="B72" s="144"/>
      <c r="C72" s="145"/>
      <c r="D72" s="146" t="s">
        <v>1287</v>
      </c>
      <c r="E72" s="147"/>
      <c r="F72" s="147"/>
      <c r="G72" s="147"/>
      <c r="H72" s="147"/>
      <c r="I72" s="147"/>
      <c r="J72" s="148">
        <f>J240</f>
        <v>0</v>
      </c>
      <c r="K72" s="145"/>
      <c r="L72" s="149"/>
    </row>
    <row r="73" spans="1:31" s="9" customFormat="1" ht="24.95" customHeight="1">
      <c r="B73" s="138"/>
      <c r="C73" s="139"/>
      <c r="D73" s="140" t="s">
        <v>1288</v>
      </c>
      <c r="E73" s="141"/>
      <c r="F73" s="141"/>
      <c r="G73" s="141"/>
      <c r="H73" s="141"/>
      <c r="I73" s="141"/>
      <c r="J73" s="142">
        <f>J242</f>
        <v>0</v>
      </c>
      <c r="K73" s="139"/>
      <c r="L73" s="143"/>
    </row>
    <row r="74" spans="1:31" s="2" customFormat="1" ht="21.75" customHeight="1">
      <c r="A74" s="36"/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109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49"/>
      <c r="C75" s="50"/>
      <c r="D75" s="50"/>
      <c r="E75" s="50"/>
      <c r="F75" s="50"/>
      <c r="G75" s="50"/>
      <c r="H75" s="50"/>
      <c r="I75" s="50"/>
      <c r="J75" s="50"/>
      <c r="K75" s="50"/>
      <c r="L75" s="109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9" spans="1:31" s="2" customFormat="1" ht="6.95" customHeight="1">
      <c r="A79" s="36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109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24.95" customHeight="1">
      <c r="A80" s="36"/>
      <c r="B80" s="37"/>
      <c r="C80" s="25" t="s">
        <v>220</v>
      </c>
      <c r="D80" s="38"/>
      <c r="E80" s="38"/>
      <c r="F80" s="38"/>
      <c r="G80" s="38"/>
      <c r="H80" s="38"/>
      <c r="I80" s="38"/>
      <c r="J80" s="38"/>
      <c r="K80" s="38"/>
      <c r="L80" s="109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6.9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9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2" customHeight="1">
      <c r="A82" s="36"/>
      <c r="B82" s="37"/>
      <c r="C82" s="31" t="s">
        <v>16</v>
      </c>
      <c r="D82" s="38"/>
      <c r="E82" s="38"/>
      <c r="F82" s="38"/>
      <c r="G82" s="38"/>
      <c r="H82" s="38"/>
      <c r="I82" s="38"/>
      <c r="J82" s="38"/>
      <c r="K82" s="38"/>
      <c r="L82" s="109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26.25" customHeight="1">
      <c r="A83" s="36"/>
      <c r="B83" s="37"/>
      <c r="C83" s="38"/>
      <c r="D83" s="38"/>
      <c r="E83" s="405" t="str">
        <f>E7</f>
        <v>Stavební úpravy objektu veřejné vybavenosti na p.č.st.176/3, k.ú. Chlumec nad Cidlinou</v>
      </c>
      <c r="F83" s="406"/>
      <c r="G83" s="406"/>
      <c r="H83" s="406"/>
      <c r="I83" s="38"/>
      <c r="J83" s="38"/>
      <c r="K83" s="38"/>
      <c r="L83" s="109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2" customHeight="1">
      <c r="A84" s="36"/>
      <c r="B84" s="37"/>
      <c r="C84" s="31" t="s">
        <v>120</v>
      </c>
      <c r="D84" s="38"/>
      <c r="E84" s="38"/>
      <c r="F84" s="38"/>
      <c r="G84" s="38"/>
      <c r="H84" s="38"/>
      <c r="I84" s="38"/>
      <c r="J84" s="38"/>
      <c r="K84" s="38"/>
      <c r="L84" s="109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6.5" customHeight="1">
      <c r="A85" s="36"/>
      <c r="B85" s="37"/>
      <c r="C85" s="38"/>
      <c r="D85" s="38"/>
      <c r="E85" s="358" t="str">
        <f>E9</f>
        <v>02 - Zdravotně technické instalace</v>
      </c>
      <c r="F85" s="407"/>
      <c r="G85" s="407"/>
      <c r="H85" s="407"/>
      <c r="I85" s="38"/>
      <c r="J85" s="38"/>
      <c r="K85" s="38"/>
      <c r="L85" s="109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6.95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109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2" customHeight="1">
      <c r="A87" s="36"/>
      <c r="B87" s="37"/>
      <c r="C87" s="31" t="s">
        <v>22</v>
      </c>
      <c r="D87" s="38"/>
      <c r="E87" s="38"/>
      <c r="F87" s="29" t="str">
        <f>F12</f>
        <v>ul.Jungmanova, Chlumec nad Cidlinou</v>
      </c>
      <c r="G87" s="38"/>
      <c r="H87" s="38"/>
      <c r="I87" s="31" t="s">
        <v>24</v>
      </c>
      <c r="J87" s="61" t="str">
        <f>IF(J12="","",J12)</f>
        <v>28. 7. 2023</v>
      </c>
      <c r="K87" s="38"/>
      <c r="L87" s="109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6.95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109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40.15" customHeight="1">
      <c r="A89" s="36"/>
      <c r="B89" s="37"/>
      <c r="C89" s="31" t="s">
        <v>26</v>
      </c>
      <c r="D89" s="38"/>
      <c r="E89" s="38"/>
      <c r="F89" s="29" t="str">
        <f>E15</f>
        <v>Město Chlumec nad Cidlinou, Klicperovo náměstí 64</v>
      </c>
      <c r="G89" s="38"/>
      <c r="H89" s="38"/>
      <c r="I89" s="31" t="s">
        <v>34</v>
      </c>
      <c r="J89" s="34" t="str">
        <f>E21</f>
        <v>Ing. David Školník, Lovčice 76, 503 61 Lovčice</v>
      </c>
      <c r="K89" s="38"/>
      <c r="L89" s="109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2" customFormat="1" ht="40.15" customHeight="1">
      <c r="A90" s="36"/>
      <c r="B90" s="37"/>
      <c r="C90" s="31" t="s">
        <v>32</v>
      </c>
      <c r="D90" s="38"/>
      <c r="E90" s="38"/>
      <c r="F90" s="29" t="str">
        <f>IF(E18="","",E18)</f>
        <v>Vyplň údaj</v>
      </c>
      <c r="G90" s="38"/>
      <c r="H90" s="38"/>
      <c r="I90" s="31" t="s">
        <v>39</v>
      </c>
      <c r="J90" s="34" t="str">
        <f>E24</f>
        <v>Tomáš Vašek, Sněhurčina 710, 460 15 Liberec 15</v>
      </c>
      <c r="K90" s="38"/>
      <c r="L90" s="109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5" s="2" customFormat="1" ht="10.35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109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65" s="11" customFormat="1" ht="29.25" customHeight="1">
      <c r="A92" s="150"/>
      <c r="B92" s="151"/>
      <c r="C92" s="152" t="s">
        <v>221</v>
      </c>
      <c r="D92" s="153" t="s">
        <v>64</v>
      </c>
      <c r="E92" s="153" t="s">
        <v>60</v>
      </c>
      <c r="F92" s="153" t="s">
        <v>61</v>
      </c>
      <c r="G92" s="153" t="s">
        <v>222</v>
      </c>
      <c r="H92" s="153" t="s">
        <v>223</v>
      </c>
      <c r="I92" s="153" t="s">
        <v>224</v>
      </c>
      <c r="J92" s="153" t="s">
        <v>198</v>
      </c>
      <c r="K92" s="154" t="s">
        <v>225</v>
      </c>
      <c r="L92" s="155"/>
      <c r="M92" s="70" t="s">
        <v>42</v>
      </c>
      <c r="N92" s="71" t="s">
        <v>49</v>
      </c>
      <c r="O92" s="71" t="s">
        <v>226</v>
      </c>
      <c r="P92" s="71" t="s">
        <v>227</v>
      </c>
      <c r="Q92" s="71" t="s">
        <v>228</v>
      </c>
      <c r="R92" s="71" t="s">
        <v>229</v>
      </c>
      <c r="S92" s="71" t="s">
        <v>230</v>
      </c>
      <c r="T92" s="72" t="s">
        <v>231</v>
      </c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</row>
    <row r="93" spans="1:65" s="2" customFormat="1" ht="22.9" customHeight="1">
      <c r="A93" s="36"/>
      <c r="B93" s="37"/>
      <c r="C93" s="77" t="s">
        <v>232</v>
      </c>
      <c r="D93" s="38"/>
      <c r="E93" s="38"/>
      <c r="F93" s="38"/>
      <c r="G93" s="38"/>
      <c r="H93" s="38"/>
      <c r="I93" s="38"/>
      <c r="J93" s="156">
        <f>BK93</f>
        <v>0</v>
      </c>
      <c r="K93" s="38"/>
      <c r="L93" s="41"/>
      <c r="M93" s="73"/>
      <c r="N93" s="157"/>
      <c r="O93" s="74"/>
      <c r="P93" s="158">
        <f>P94+P115+P242</f>
        <v>0</v>
      </c>
      <c r="Q93" s="74"/>
      <c r="R93" s="158">
        <f>R94+R115+R242</f>
        <v>10.53373</v>
      </c>
      <c r="S93" s="74"/>
      <c r="T93" s="159">
        <f>T94+T115+T242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78</v>
      </c>
      <c r="AU93" s="19" t="s">
        <v>199</v>
      </c>
      <c r="BK93" s="160">
        <f>BK94+BK115+BK242</f>
        <v>0</v>
      </c>
    </row>
    <row r="94" spans="1:65" s="12" customFormat="1" ht="25.9" customHeight="1">
      <c r="B94" s="161"/>
      <c r="C94" s="162"/>
      <c r="D94" s="163" t="s">
        <v>78</v>
      </c>
      <c r="E94" s="164" t="s">
        <v>233</v>
      </c>
      <c r="F94" s="164" t="s">
        <v>234</v>
      </c>
      <c r="G94" s="162"/>
      <c r="H94" s="162"/>
      <c r="I94" s="165"/>
      <c r="J94" s="166">
        <f>BK94</f>
        <v>0</v>
      </c>
      <c r="K94" s="162"/>
      <c r="L94" s="167"/>
      <c r="M94" s="168"/>
      <c r="N94" s="169"/>
      <c r="O94" s="169"/>
      <c r="P94" s="170">
        <f>P95+P104+P107+P111</f>
        <v>0</v>
      </c>
      <c r="Q94" s="169"/>
      <c r="R94" s="170">
        <f>R95+R104+R107+R111</f>
        <v>10.27435</v>
      </c>
      <c r="S94" s="169"/>
      <c r="T94" s="171">
        <f>T95+T104+T107+T111</f>
        <v>0</v>
      </c>
      <c r="AR94" s="172" t="s">
        <v>87</v>
      </c>
      <c r="AT94" s="173" t="s">
        <v>78</v>
      </c>
      <c r="AU94" s="173" t="s">
        <v>79</v>
      </c>
      <c r="AY94" s="172" t="s">
        <v>235</v>
      </c>
      <c r="BK94" s="174">
        <f>BK95+BK104+BK107+BK111</f>
        <v>0</v>
      </c>
    </row>
    <row r="95" spans="1:65" s="12" customFormat="1" ht="22.9" customHeight="1">
      <c r="B95" s="161"/>
      <c r="C95" s="162"/>
      <c r="D95" s="163" t="s">
        <v>78</v>
      </c>
      <c r="E95" s="175" t="s">
        <v>87</v>
      </c>
      <c r="F95" s="175" t="s">
        <v>236</v>
      </c>
      <c r="G95" s="162"/>
      <c r="H95" s="162"/>
      <c r="I95" s="165"/>
      <c r="J95" s="176">
        <f>BK95</f>
        <v>0</v>
      </c>
      <c r="K95" s="162"/>
      <c r="L95" s="167"/>
      <c r="M95" s="168"/>
      <c r="N95" s="169"/>
      <c r="O95" s="169"/>
      <c r="P95" s="170">
        <f>SUM(P96:P103)</f>
        <v>0</v>
      </c>
      <c r="Q95" s="169"/>
      <c r="R95" s="170">
        <f>SUM(R96:R103)</f>
        <v>0</v>
      </c>
      <c r="S95" s="169"/>
      <c r="T95" s="171">
        <f>SUM(T96:T103)</f>
        <v>0</v>
      </c>
      <c r="AR95" s="172" t="s">
        <v>87</v>
      </c>
      <c r="AT95" s="173" t="s">
        <v>78</v>
      </c>
      <c r="AU95" s="173" t="s">
        <v>87</v>
      </c>
      <c r="AY95" s="172" t="s">
        <v>235</v>
      </c>
      <c r="BK95" s="174">
        <f>SUM(BK96:BK103)</f>
        <v>0</v>
      </c>
    </row>
    <row r="96" spans="1:65" s="2" customFormat="1" ht="49.15" customHeight="1">
      <c r="A96" s="36"/>
      <c r="B96" s="37"/>
      <c r="C96" s="177" t="s">
        <v>87</v>
      </c>
      <c r="D96" s="177" t="s">
        <v>237</v>
      </c>
      <c r="E96" s="178" t="s">
        <v>1289</v>
      </c>
      <c r="F96" s="179" t="s">
        <v>1290</v>
      </c>
      <c r="G96" s="180" t="s">
        <v>194</v>
      </c>
      <c r="H96" s="181">
        <v>8</v>
      </c>
      <c r="I96" s="182"/>
      <c r="J96" s="183">
        <f>ROUND(I96*H96,2)</f>
        <v>0</v>
      </c>
      <c r="K96" s="179" t="s">
        <v>240</v>
      </c>
      <c r="L96" s="41"/>
      <c r="M96" s="184" t="s">
        <v>42</v>
      </c>
      <c r="N96" s="185" t="s">
        <v>50</v>
      </c>
      <c r="O96" s="66"/>
      <c r="P96" s="186">
        <f>O96*H96</f>
        <v>0</v>
      </c>
      <c r="Q96" s="186">
        <v>0</v>
      </c>
      <c r="R96" s="186">
        <f>Q96*H96</f>
        <v>0</v>
      </c>
      <c r="S96" s="186">
        <v>0</v>
      </c>
      <c r="T96" s="187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8" t="s">
        <v>241</v>
      </c>
      <c r="AT96" s="188" t="s">
        <v>237</v>
      </c>
      <c r="AU96" s="188" t="s">
        <v>89</v>
      </c>
      <c r="AY96" s="19" t="s">
        <v>235</v>
      </c>
      <c r="BE96" s="189">
        <f>IF(N96="základní",J96,0)</f>
        <v>0</v>
      </c>
      <c r="BF96" s="189">
        <f>IF(N96="snížená",J96,0)</f>
        <v>0</v>
      </c>
      <c r="BG96" s="189">
        <f>IF(N96="zákl. přenesená",J96,0)</f>
        <v>0</v>
      </c>
      <c r="BH96" s="189">
        <f>IF(N96="sníž. přenesená",J96,0)</f>
        <v>0</v>
      </c>
      <c r="BI96" s="189">
        <f>IF(N96="nulová",J96,0)</f>
        <v>0</v>
      </c>
      <c r="BJ96" s="19" t="s">
        <v>87</v>
      </c>
      <c r="BK96" s="189">
        <f>ROUND(I96*H96,2)</f>
        <v>0</v>
      </c>
      <c r="BL96" s="19" t="s">
        <v>241</v>
      </c>
      <c r="BM96" s="188" t="s">
        <v>1291</v>
      </c>
    </row>
    <row r="97" spans="1:65" s="2" customFormat="1" ht="11.25">
      <c r="A97" s="36"/>
      <c r="B97" s="37"/>
      <c r="C97" s="38"/>
      <c r="D97" s="190" t="s">
        <v>243</v>
      </c>
      <c r="E97" s="38"/>
      <c r="F97" s="191" t="s">
        <v>1292</v>
      </c>
      <c r="G97" s="38"/>
      <c r="H97" s="38"/>
      <c r="I97" s="192"/>
      <c r="J97" s="38"/>
      <c r="K97" s="38"/>
      <c r="L97" s="41"/>
      <c r="M97" s="193"/>
      <c r="N97" s="194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243</v>
      </c>
      <c r="AU97" s="19" t="s">
        <v>89</v>
      </c>
    </row>
    <row r="98" spans="1:65" s="2" customFormat="1" ht="62.65" customHeight="1">
      <c r="A98" s="36"/>
      <c r="B98" s="37"/>
      <c r="C98" s="177" t="s">
        <v>89</v>
      </c>
      <c r="D98" s="177" t="s">
        <v>237</v>
      </c>
      <c r="E98" s="178" t="s">
        <v>1293</v>
      </c>
      <c r="F98" s="179" t="s">
        <v>1294</v>
      </c>
      <c r="G98" s="180" t="s">
        <v>194</v>
      </c>
      <c r="H98" s="181">
        <v>3</v>
      </c>
      <c r="I98" s="182"/>
      <c r="J98" s="183">
        <f>ROUND(I98*H98,2)</f>
        <v>0</v>
      </c>
      <c r="K98" s="179" t="s">
        <v>240</v>
      </c>
      <c r="L98" s="41"/>
      <c r="M98" s="184" t="s">
        <v>42</v>
      </c>
      <c r="N98" s="185" t="s">
        <v>50</v>
      </c>
      <c r="O98" s="66"/>
      <c r="P98" s="186">
        <f>O98*H98</f>
        <v>0</v>
      </c>
      <c r="Q98" s="186">
        <v>0</v>
      </c>
      <c r="R98" s="186">
        <f>Q98*H98</f>
        <v>0</v>
      </c>
      <c r="S98" s="186">
        <v>0</v>
      </c>
      <c r="T98" s="187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88" t="s">
        <v>241</v>
      </c>
      <c r="AT98" s="188" t="s">
        <v>237</v>
      </c>
      <c r="AU98" s="188" t="s">
        <v>89</v>
      </c>
      <c r="AY98" s="19" t="s">
        <v>235</v>
      </c>
      <c r="BE98" s="189">
        <f>IF(N98="základní",J98,0)</f>
        <v>0</v>
      </c>
      <c r="BF98" s="189">
        <f>IF(N98="snížená",J98,0)</f>
        <v>0</v>
      </c>
      <c r="BG98" s="189">
        <f>IF(N98="zákl. přenesená",J98,0)</f>
        <v>0</v>
      </c>
      <c r="BH98" s="189">
        <f>IF(N98="sníž. přenesená",J98,0)</f>
        <v>0</v>
      </c>
      <c r="BI98" s="189">
        <f>IF(N98="nulová",J98,0)</f>
        <v>0</v>
      </c>
      <c r="BJ98" s="19" t="s">
        <v>87</v>
      </c>
      <c r="BK98" s="189">
        <f>ROUND(I98*H98,2)</f>
        <v>0</v>
      </c>
      <c r="BL98" s="19" t="s">
        <v>241</v>
      </c>
      <c r="BM98" s="188" t="s">
        <v>1295</v>
      </c>
    </row>
    <row r="99" spans="1:65" s="2" customFormat="1" ht="11.25">
      <c r="A99" s="36"/>
      <c r="B99" s="37"/>
      <c r="C99" s="38"/>
      <c r="D99" s="190" t="s">
        <v>243</v>
      </c>
      <c r="E99" s="38"/>
      <c r="F99" s="191" t="s">
        <v>1296</v>
      </c>
      <c r="G99" s="38"/>
      <c r="H99" s="38"/>
      <c r="I99" s="192"/>
      <c r="J99" s="38"/>
      <c r="K99" s="38"/>
      <c r="L99" s="41"/>
      <c r="M99" s="193"/>
      <c r="N99" s="194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243</v>
      </c>
      <c r="AU99" s="19" t="s">
        <v>89</v>
      </c>
    </row>
    <row r="100" spans="1:65" s="2" customFormat="1" ht="44.25" customHeight="1">
      <c r="A100" s="36"/>
      <c r="B100" s="37"/>
      <c r="C100" s="177" t="s">
        <v>251</v>
      </c>
      <c r="D100" s="177" t="s">
        <v>237</v>
      </c>
      <c r="E100" s="178" t="s">
        <v>1297</v>
      </c>
      <c r="F100" s="179" t="s">
        <v>1298</v>
      </c>
      <c r="G100" s="180" t="s">
        <v>194</v>
      </c>
      <c r="H100" s="181">
        <v>3</v>
      </c>
      <c r="I100" s="182"/>
      <c r="J100" s="183">
        <f>ROUND(I100*H100,2)</f>
        <v>0</v>
      </c>
      <c r="K100" s="179" t="s">
        <v>240</v>
      </c>
      <c r="L100" s="41"/>
      <c r="M100" s="184" t="s">
        <v>42</v>
      </c>
      <c r="N100" s="185" t="s">
        <v>50</v>
      </c>
      <c r="O100" s="66"/>
      <c r="P100" s="186">
        <f>O100*H100</f>
        <v>0</v>
      </c>
      <c r="Q100" s="186">
        <v>0</v>
      </c>
      <c r="R100" s="186">
        <f>Q100*H100</f>
        <v>0</v>
      </c>
      <c r="S100" s="186">
        <v>0</v>
      </c>
      <c r="T100" s="187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88" t="s">
        <v>241</v>
      </c>
      <c r="AT100" s="188" t="s">
        <v>237</v>
      </c>
      <c r="AU100" s="188" t="s">
        <v>89</v>
      </c>
      <c r="AY100" s="19" t="s">
        <v>235</v>
      </c>
      <c r="BE100" s="189">
        <f>IF(N100="základní",J100,0)</f>
        <v>0</v>
      </c>
      <c r="BF100" s="189">
        <f>IF(N100="snížená",J100,0)</f>
        <v>0</v>
      </c>
      <c r="BG100" s="189">
        <f>IF(N100="zákl. přenesená",J100,0)</f>
        <v>0</v>
      </c>
      <c r="BH100" s="189">
        <f>IF(N100="sníž. přenesená",J100,0)</f>
        <v>0</v>
      </c>
      <c r="BI100" s="189">
        <f>IF(N100="nulová",J100,0)</f>
        <v>0</v>
      </c>
      <c r="BJ100" s="19" t="s">
        <v>87</v>
      </c>
      <c r="BK100" s="189">
        <f>ROUND(I100*H100,2)</f>
        <v>0</v>
      </c>
      <c r="BL100" s="19" t="s">
        <v>241</v>
      </c>
      <c r="BM100" s="188" t="s">
        <v>1299</v>
      </c>
    </row>
    <row r="101" spans="1:65" s="2" customFormat="1" ht="11.25">
      <c r="A101" s="36"/>
      <c r="B101" s="37"/>
      <c r="C101" s="38"/>
      <c r="D101" s="190" t="s">
        <v>243</v>
      </c>
      <c r="E101" s="38"/>
      <c r="F101" s="191" t="s">
        <v>1300</v>
      </c>
      <c r="G101" s="38"/>
      <c r="H101" s="38"/>
      <c r="I101" s="192"/>
      <c r="J101" s="38"/>
      <c r="K101" s="38"/>
      <c r="L101" s="41"/>
      <c r="M101" s="193"/>
      <c r="N101" s="194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243</v>
      </c>
      <c r="AU101" s="19" t="s">
        <v>89</v>
      </c>
    </row>
    <row r="102" spans="1:65" s="2" customFormat="1" ht="66.75" customHeight="1">
      <c r="A102" s="36"/>
      <c r="B102" s="37"/>
      <c r="C102" s="177" t="s">
        <v>241</v>
      </c>
      <c r="D102" s="177" t="s">
        <v>237</v>
      </c>
      <c r="E102" s="178" t="s">
        <v>1301</v>
      </c>
      <c r="F102" s="179" t="s">
        <v>1302</v>
      </c>
      <c r="G102" s="180" t="s">
        <v>194</v>
      </c>
      <c r="H102" s="181">
        <v>8</v>
      </c>
      <c r="I102" s="182"/>
      <c r="J102" s="183">
        <f>ROUND(I102*H102,2)</f>
        <v>0</v>
      </c>
      <c r="K102" s="179" t="s">
        <v>240</v>
      </c>
      <c r="L102" s="41"/>
      <c r="M102" s="184" t="s">
        <v>42</v>
      </c>
      <c r="N102" s="185" t="s">
        <v>50</v>
      </c>
      <c r="O102" s="66"/>
      <c r="P102" s="186">
        <f>O102*H102</f>
        <v>0</v>
      </c>
      <c r="Q102" s="186">
        <v>0</v>
      </c>
      <c r="R102" s="186">
        <f>Q102*H102</f>
        <v>0</v>
      </c>
      <c r="S102" s="186">
        <v>0</v>
      </c>
      <c r="T102" s="187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8" t="s">
        <v>241</v>
      </c>
      <c r="AT102" s="188" t="s">
        <v>237</v>
      </c>
      <c r="AU102" s="188" t="s">
        <v>89</v>
      </c>
      <c r="AY102" s="19" t="s">
        <v>235</v>
      </c>
      <c r="BE102" s="189">
        <f>IF(N102="základní",J102,0)</f>
        <v>0</v>
      </c>
      <c r="BF102" s="189">
        <f>IF(N102="snížená",J102,0)</f>
        <v>0</v>
      </c>
      <c r="BG102" s="189">
        <f>IF(N102="zákl. přenesená",J102,0)</f>
        <v>0</v>
      </c>
      <c r="BH102" s="189">
        <f>IF(N102="sníž. přenesená",J102,0)</f>
        <v>0</v>
      </c>
      <c r="BI102" s="189">
        <f>IF(N102="nulová",J102,0)</f>
        <v>0</v>
      </c>
      <c r="BJ102" s="19" t="s">
        <v>87</v>
      </c>
      <c r="BK102" s="189">
        <f>ROUND(I102*H102,2)</f>
        <v>0</v>
      </c>
      <c r="BL102" s="19" t="s">
        <v>241</v>
      </c>
      <c r="BM102" s="188" t="s">
        <v>1303</v>
      </c>
    </row>
    <row r="103" spans="1:65" s="2" customFormat="1" ht="11.25">
      <c r="A103" s="36"/>
      <c r="B103" s="37"/>
      <c r="C103" s="38"/>
      <c r="D103" s="190" t="s">
        <v>243</v>
      </c>
      <c r="E103" s="38"/>
      <c r="F103" s="191" t="s">
        <v>1304</v>
      </c>
      <c r="G103" s="38"/>
      <c r="H103" s="38"/>
      <c r="I103" s="192"/>
      <c r="J103" s="38"/>
      <c r="K103" s="38"/>
      <c r="L103" s="41"/>
      <c r="M103" s="193"/>
      <c r="N103" s="194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243</v>
      </c>
      <c r="AU103" s="19" t="s">
        <v>89</v>
      </c>
    </row>
    <row r="104" spans="1:65" s="12" customFormat="1" ht="22.9" customHeight="1">
      <c r="B104" s="161"/>
      <c r="C104" s="162"/>
      <c r="D104" s="163" t="s">
        <v>78</v>
      </c>
      <c r="E104" s="175" t="s">
        <v>241</v>
      </c>
      <c r="F104" s="175" t="s">
        <v>1305</v>
      </c>
      <c r="G104" s="162"/>
      <c r="H104" s="162"/>
      <c r="I104" s="165"/>
      <c r="J104" s="176">
        <f>BK104</f>
        <v>0</v>
      </c>
      <c r="K104" s="162"/>
      <c r="L104" s="167"/>
      <c r="M104" s="168"/>
      <c r="N104" s="169"/>
      <c r="O104" s="169"/>
      <c r="P104" s="170">
        <f>SUM(P105:P106)</f>
        <v>0</v>
      </c>
      <c r="Q104" s="169"/>
      <c r="R104" s="170">
        <f>SUM(R105:R106)</f>
        <v>5.6723100000000004</v>
      </c>
      <c r="S104" s="169"/>
      <c r="T104" s="171">
        <f>SUM(T105:T106)</f>
        <v>0</v>
      </c>
      <c r="AR104" s="172" t="s">
        <v>87</v>
      </c>
      <c r="AT104" s="173" t="s">
        <v>78</v>
      </c>
      <c r="AU104" s="173" t="s">
        <v>87</v>
      </c>
      <c r="AY104" s="172" t="s">
        <v>235</v>
      </c>
      <c r="BK104" s="174">
        <f>SUM(BK105:BK106)</f>
        <v>0</v>
      </c>
    </row>
    <row r="105" spans="1:65" s="2" customFormat="1" ht="33" customHeight="1">
      <c r="A105" s="36"/>
      <c r="B105" s="37"/>
      <c r="C105" s="177" t="s">
        <v>268</v>
      </c>
      <c r="D105" s="177" t="s">
        <v>237</v>
      </c>
      <c r="E105" s="178" t="s">
        <v>1306</v>
      </c>
      <c r="F105" s="179" t="s">
        <v>1307</v>
      </c>
      <c r="G105" s="180" t="s">
        <v>194</v>
      </c>
      <c r="H105" s="181">
        <v>3</v>
      </c>
      <c r="I105" s="182"/>
      <c r="J105" s="183">
        <f>ROUND(I105*H105,2)</f>
        <v>0</v>
      </c>
      <c r="K105" s="179" t="s">
        <v>240</v>
      </c>
      <c r="L105" s="41"/>
      <c r="M105" s="184" t="s">
        <v>42</v>
      </c>
      <c r="N105" s="185" t="s">
        <v>50</v>
      </c>
      <c r="O105" s="66"/>
      <c r="P105" s="186">
        <f>O105*H105</f>
        <v>0</v>
      </c>
      <c r="Q105" s="186">
        <v>1.8907700000000001</v>
      </c>
      <c r="R105" s="186">
        <f>Q105*H105</f>
        <v>5.6723100000000004</v>
      </c>
      <c r="S105" s="186">
        <v>0</v>
      </c>
      <c r="T105" s="187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88" t="s">
        <v>241</v>
      </c>
      <c r="AT105" s="188" t="s">
        <v>237</v>
      </c>
      <c r="AU105" s="188" t="s">
        <v>89</v>
      </c>
      <c r="AY105" s="19" t="s">
        <v>235</v>
      </c>
      <c r="BE105" s="189">
        <f>IF(N105="základní",J105,0)</f>
        <v>0</v>
      </c>
      <c r="BF105" s="189">
        <f>IF(N105="snížená",J105,0)</f>
        <v>0</v>
      </c>
      <c r="BG105" s="189">
        <f>IF(N105="zákl. přenesená",J105,0)</f>
        <v>0</v>
      </c>
      <c r="BH105" s="189">
        <f>IF(N105="sníž. přenesená",J105,0)</f>
        <v>0</v>
      </c>
      <c r="BI105" s="189">
        <f>IF(N105="nulová",J105,0)</f>
        <v>0</v>
      </c>
      <c r="BJ105" s="19" t="s">
        <v>87</v>
      </c>
      <c r="BK105" s="189">
        <f>ROUND(I105*H105,2)</f>
        <v>0</v>
      </c>
      <c r="BL105" s="19" t="s">
        <v>241</v>
      </c>
      <c r="BM105" s="188" t="s">
        <v>334</v>
      </c>
    </row>
    <row r="106" spans="1:65" s="2" customFormat="1" ht="11.25">
      <c r="A106" s="36"/>
      <c r="B106" s="37"/>
      <c r="C106" s="38"/>
      <c r="D106" s="190" t="s">
        <v>243</v>
      </c>
      <c r="E106" s="38"/>
      <c r="F106" s="191" t="s">
        <v>1308</v>
      </c>
      <c r="G106" s="38"/>
      <c r="H106" s="38"/>
      <c r="I106" s="192"/>
      <c r="J106" s="38"/>
      <c r="K106" s="38"/>
      <c r="L106" s="41"/>
      <c r="M106" s="193"/>
      <c r="N106" s="194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243</v>
      </c>
      <c r="AU106" s="19" t="s">
        <v>89</v>
      </c>
    </row>
    <row r="107" spans="1:65" s="12" customFormat="1" ht="22.9" customHeight="1">
      <c r="B107" s="161"/>
      <c r="C107" s="162"/>
      <c r="D107" s="163" t="s">
        <v>78</v>
      </c>
      <c r="E107" s="175" t="s">
        <v>275</v>
      </c>
      <c r="F107" s="175" t="s">
        <v>407</v>
      </c>
      <c r="G107" s="162"/>
      <c r="H107" s="162"/>
      <c r="I107" s="165"/>
      <c r="J107" s="176">
        <f>BK107</f>
        <v>0</v>
      </c>
      <c r="K107" s="162"/>
      <c r="L107" s="167"/>
      <c r="M107" s="168"/>
      <c r="N107" s="169"/>
      <c r="O107" s="169"/>
      <c r="P107" s="170">
        <f>SUM(P108:P110)</f>
        <v>0</v>
      </c>
      <c r="Q107" s="169"/>
      <c r="R107" s="170">
        <f>SUM(R108:R110)</f>
        <v>4.6020399999999997</v>
      </c>
      <c r="S107" s="169"/>
      <c r="T107" s="171">
        <f>SUM(T108:T110)</f>
        <v>0</v>
      </c>
      <c r="AR107" s="172" t="s">
        <v>87</v>
      </c>
      <c r="AT107" s="173" t="s">
        <v>78</v>
      </c>
      <c r="AU107" s="173" t="s">
        <v>87</v>
      </c>
      <c r="AY107" s="172" t="s">
        <v>235</v>
      </c>
      <c r="BK107" s="174">
        <f>SUM(BK108:BK110)</f>
        <v>0</v>
      </c>
    </row>
    <row r="108" spans="1:65" s="2" customFormat="1" ht="37.9" customHeight="1">
      <c r="A108" s="36"/>
      <c r="B108" s="37"/>
      <c r="C108" s="177" t="s">
        <v>275</v>
      </c>
      <c r="D108" s="177" t="s">
        <v>237</v>
      </c>
      <c r="E108" s="178" t="s">
        <v>1309</v>
      </c>
      <c r="F108" s="179" t="s">
        <v>1310</v>
      </c>
      <c r="G108" s="180" t="s">
        <v>194</v>
      </c>
      <c r="H108" s="181">
        <v>2</v>
      </c>
      <c r="I108" s="182"/>
      <c r="J108" s="183">
        <f>ROUND(I108*H108,2)</f>
        <v>0</v>
      </c>
      <c r="K108" s="179" t="s">
        <v>240</v>
      </c>
      <c r="L108" s="41"/>
      <c r="M108" s="184" t="s">
        <v>42</v>
      </c>
      <c r="N108" s="185" t="s">
        <v>50</v>
      </c>
      <c r="O108" s="66"/>
      <c r="P108" s="186">
        <f>O108*H108</f>
        <v>0</v>
      </c>
      <c r="Q108" s="186">
        <v>2.3010199999999998</v>
      </c>
      <c r="R108" s="186">
        <f>Q108*H108</f>
        <v>4.6020399999999997</v>
      </c>
      <c r="S108" s="186">
        <v>0</v>
      </c>
      <c r="T108" s="187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8" t="s">
        <v>241</v>
      </c>
      <c r="AT108" s="188" t="s">
        <v>237</v>
      </c>
      <c r="AU108" s="188" t="s">
        <v>89</v>
      </c>
      <c r="AY108" s="19" t="s">
        <v>235</v>
      </c>
      <c r="BE108" s="189">
        <f>IF(N108="základní",J108,0)</f>
        <v>0</v>
      </c>
      <c r="BF108" s="189">
        <f>IF(N108="snížená",J108,0)</f>
        <v>0</v>
      </c>
      <c r="BG108" s="189">
        <f>IF(N108="zákl. přenesená",J108,0)</f>
        <v>0</v>
      </c>
      <c r="BH108" s="189">
        <f>IF(N108="sníž. přenesená",J108,0)</f>
        <v>0</v>
      </c>
      <c r="BI108" s="189">
        <f>IF(N108="nulová",J108,0)</f>
        <v>0</v>
      </c>
      <c r="BJ108" s="19" t="s">
        <v>87</v>
      </c>
      <c r="BK108" s="189">
        <f>ROUND(I108*H108,2)</f>
        <v>0</v>
      </c>
      <c r="BL108" s="19" t="s">
        <v>241</v>
      </c>
      <c r="BM108" s="188" t="s">
        <v>344</v>
      </c>
    </row>
    <row r="109" spans="1:65" s="2" customFormat="1" ht="11.25">
      <c r="A109" s="36"/>
      <c r="B109" s="37"/>
      <c r="C109" s="38"/>
      <c r="D109" s="190" t="s">
        <v>243</v>
      </c>
      <c r="E109" s="38"/>
      <c r="F109" s="191" t="s">
        <v>1311</v>
      </c>
      <c r="G109" s="38"/>
      <c r="H109" s="38"/>
      <c r="I109" s="192"/>
      <c r="J109" s="38"/>
      <c r="K109" s="38"/>
      <c r="L109" s="41"/>
      <c r="M109" s="193"/>
      <c r="N109" s="194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243</v>
      </c>
      <c r="AU109" s="19" t="s">
        <v>89</v>
      </c>
    </row>
    <row r="110" spans="1:65" s="2" customFormat="1" ht="16.5" customHeight="1">
      <c r="A110" s="36"/>
      <c r="B110" s="37"/>
      <c r="C110" s="177" t="s">
        <v>283</v>
      </c>
      <c r="D110" s="177" t="s">
        <v>237</v>
      </c>
      <c r="E110" s="178" t="s">
        <v>1312</v>
      </c>
      <c r="F110" s="179" t="s">
        <v>1313</v>
      </c>
      <c r="G110" s="180" t="s">
        <v>106</v>
      </c>
      <c r="H110" s="181">
        <v>6</v>
      </c>
      <c r="I110" s="182"/>
      <c r="J110" s="183">
        <f>ROUND(I110*H110,2)</f>
        <v>0</v>
      </c>
      <c r="K110" s="179" t="s">
        <v>42</v>
      </c>
      <c r="L110" s="41"/>
      <c r="M110" s="184" t="s">
        <v>42</v>
      </c>
      <c r="N110" s="185" t="s">
        <v>50</v>
      </c>
      <c r="O110" s="66"/>
      <c r="P110" s="186">
        <f>O110*H110</f>
        <v>0</v>
      </c>
      <c r="Q110" s="186">
        <v>0</v>
      </c>
      <c r="R110" s="186">
        <f>Q110*H110</f>
        <v>0</v>
      </c>
      <c r="S110" s="186">
        <v>0</v>
      </c>
      <c r="T110" s="187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88" t="s">
        <v>241</v>
      </c>
      <c r="AT110" s="188" t="s">
        <v>237</v>
      </c>
      <c r="AU110" s="188" t="s">
        <v>89</v>
      </c>
      <c r="AY110" s="19" t="s">
        <v>235</v>
      </c>
      <c r="BE110" s="189">
        <f>IF(N110="základní",J110,0)</f>
        <v>0</v>
      </c>
      <c r="BF110" s="189">
        <f>IF(N110="snížená",J110,0)</f>
        <v>0</v>
      </c>
      <c r="BG110" s="189">
        <f>IF(N110="zákl. přenesená",J110,0)</f>
        <v>0</v>
      </c>
      <c r="BH110" s="189">
        <f>IF(N110="sníž. přenesená",J110,0)</f>
        <v>0</v>
      </c>
      <c r="BI110" s="189">
        <f>IF(N110="nulová",J110,0)</f>
        <v>0</v>
      </c>
      <c r="BJ110" s="19" t="s">
        <v>87</v>
      </c>
      <c r="BK110" s="189">
        <f>ROUND(I110*H110,2)</f>
        <v>0</v>
      </c>
      <c r="BL110" s="19" t="s">
        <v>241</v>
      </c>
      <c r="BM110" s="188" t="s">
        <v>360</v>
      </c>
    </row>
    <row r="111" spans="1:65" s="12" customFormat="1" ht="22.9" customHeight="1">
      <c r="B111" s="161"/>
      <c r="C111" s="162"/>
      <c r="D111" s="163" t="s">
        <v>78</v>
      </c>
      <c r="E111" s="175" t="s">
        <v>302</v>
      </c>
      <c r="F111" s="175" t="s">
        <v>617</v>
      </c>
      <c r="G111" s="162"/>
      <c r="H111" s="162"/>
      <c r="I111" s="165"/>
      <c r="J111" s="176">
        <f>BK111</f>
        <v>0</v>
      </c>
      <c r="K111" s="162"/>
      <c r="L111" s="167"/>
      <c r="M111" s="168"/>
      <c r="N111" s="169"/>
      <c r="O111" s="169"/>
      <c r="P111" s="170">
        <f>SUM(P112:P114)</f>
        <v>0</v>
      </c>
      <c r="Q111" s="169"/>
      <c r="R111" s="170">
        <f>SUM(R112:R114)</f>
        <v>0</v>
      </c>
      <c r="S111" s="169"/>
      <c r="T111" s="171">
        <f>SUM(T112:T114)</f>
        <v>0</v>
      </c>
      <c r="AR111" s="172" t="s">
        <v>87</v>
      </c>
      <c r="AT111" s="173" t="s">
        <v>78</v>
      </c>
      <c r="AU111" s="173" t="s">
        <v>87</v>
      </c>
      <c r="AY111" s="172" t="s">
        <v>235</v>
      </c>
      <c r="BK111" s="174">
        <f>SUM(BK112:BK114)</f>
        <v>0</v>
      </c>
    </row>
    <row r="112" spans="1:65" s="2" customFormat="1" ht="16.5" customHeight="1">
      <c r="A112" s="36"/>
      <c r="B112" s="37"/>
      <c r="C112" s="177" t="s">
        <v>294</v>
      </c>
      <c r="D112" s="177" t="s">
        <v>237</v>
      </c>
      <c r="E112" s="178" t="s">
        <v>1314</v>
      </c>
      <c r="F112" s="179" t="s">
        <v>1315</v>
      </c>
      <c r="G112" s="180" t="s">
        <v>194</v>
      </c>
      <c r="H112" s="181">
        <v>2</v>
      </c>
      <c r="I112" s="182"/>
      <c r="J112" s="183">
        <f>ROUND(I112*H112,2)</f>
        <v>0</v>
      </c>
      <c r="K112" s="179" t="s">
        <v>42</v>
      </c>
      <c r="L112" s="41"/>
      <c r="M112" s="184" t="s">
        <v>42</v>
      </c>
      <c r="N112" s="185" t="s">
        <v>50</v>
      </c>
      <c r="O112" s="66"/>
      <c r="P112" s="186">
        <f>O112*H112</f>
        <v>0</v>
      </c>
      <c r="Q112" s="186">
        <v>0</v>
      </c>
      <c r="R112" s="186">
        <f>Q112*H112</f>
        <v>0</v>
      </c>
      <c r="S112" s="186">
        <v>0</v>
      </c>
      <c r="T112" s="187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8" t="s">
        <v>241</v>
      </c>
      <c r="AT112" s="188" t="s">
        <v>237</v>
      </c>
      <c r="AU112" s="188" t="s">
        <v>89</v>
      </c>
      <c r="AY112" s="19" t="s">
        <v>235</v>
      </c>
      <c r="BE112" s="189">
        <f>IF(N112="základní",J112,0)</f>
        <v>0</v>
      </c>
      <c r="BF112" s="189">
        <f>IF(N112="snížená",J112,0)</f>
        <v>0</v>
      </c>
      <c r="BG112" s="189">
        <f>IF(N112="zákl. přenesená",J112,0)</f>
        <v>0</v>
      </c>
      <c r="BH112" s="189">
        <f>IF(N112="sníž. přenesená",J112,0)</f>
        <v>0</v>
      </c>
      <c r="BI112" s="189">
        <f>IF(N112="nulová",J112,0)</f>
        <v>0</v>
      </c>
      <c r="BJ112" s="19" t="s">
        <v>87</v>
      </c>
      <c r="BK112" s="189">
        <f>ROUND(I112*H112,2)</f>
        <v>0</v>
      </c>
      <c r="BL112" s="19" t="s">
        <v>241</v>
      </c>
      <c r="BM112" s="188" t="s">
        <v>374</v>
      </c>
    </row>
    <row r="113" spans="1:65" s="2" customFormat="1" ht="24.2" customHeight="1">
      <c r="A113" s="36"/>
      <c r="B113" s="37"/>
      <c r="C113" s="177" t="s">
        <v>302</v>
      </c>
      <c r="D113" s="177" t="s">
        <v>237</v>
      </c>
      <c r="E113" s="178" t="s">
        <v>1316</v>
      </c>
      <c r="F113" s="179" t="s">
        <v>1317</v>
      </c>
      <c r="G113" s="180" t="s">
        <v>194</v>
      </c>
      <c r="H113" s="181">
        <v>16</v>
      </c>
      <c r="I113" s="182"/>
      <c r="J113" s="183">
        <f>ROUND(I113*H113,2)</f>
        <v>0</v>
      </c>
      <c r="K113" s="179" t="s">
        <v>42</v>
      </c>
      <c r="L113" s="41"/>
      <c r="M113" s="184" t="s">
        <v>42</v>
      </c>
      <c r="N113" s="185" t="s">
        <v>50</v>
      </c>
      <c r="O113" s="66"/>
      <c r="P113" s="186">
        <f>O113*H113</f>
        <v>0</v>
      </c>
      <c r="Q113" s="186">
        <v>0</v>
      </c>
      <c r="R113" s="186">
        <f>Q113*H113</f>
        <v>0</v>
      </c>
      <c r="S113" s="186">
        <v>0</v>
      </c>
      <c r="T113" s="187">
        <f>S113*H113</f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88" t="s">
        <v>241</v>
      </c>
      <c r="AT113" s="188" t="s">
        <v>237</v>
      </c>
      <c r="AU113" s="188" t="s">
        <v>89</v>
      </c>
      <c r="AY113" s="19" t="s">
        <v>235</v>
      </c>
      <c r="BE113" s="189">
        <f>IF(N113="základní",J113,0)</f>
        <v>0</v>
      </c>
      <c r="BF113" s="189">
        <f>IF(N113="snížená",J113,0)</f>
        <v>0</v>
      </c>
      <c r="BG113" s="189">
        <f>IF(N113="zákl. přenesená",J113,0)</f>
        <v>0</v>
      </c>
      <c r="BH113" s="189">
        <f>IF(N113="sníž. přenesená",J113,0)</f>
        <v>0</v>
      </c>
      <c r="BI113" s="189">
        <f>IF(N113="nulová",J113,0)</f>
        <v>0</v>
      </c>
      <c r="BJ113" s="19" t="s">
        <v>87</v>
      </c>
      <c r="BK113" s="189">
        <f>ROUND(I113*H113,2)</f>
        <v>0</v>
      </c>
      <c r="BL113" s="19" t="s">
        <v>241</v>
      </c>
      <c r="BM113" s="188" t="s">
        <v>385</v>
      </c>
    </row>
    <row r="114" spans="1:65" s="2" customFormat="1" ht="21.75" customHeight="1">
      <c r="A114" s="36"/>
      <c r="B114" s="37"/>
      <c r="C114" s="177" t="s">
        <v>310</v>
      </c>
      <c r="D114" s="177" t="s">
        <v>237</v>
      </c>
      <c r="E114" s="178" t="s">
        <v>1318</v>
      </c>
      <c r="F114" s="179" t="s">
        <v>1319</v>
      </c>
      <c r="G114" s="180" t="s">
        <v>106</v>
      </c>
      <c r="H114" s="181">
        <v>0.5</v>
      </c>
      <c r="I114" s="182"/>
      <c r="J114" s="183">
        <f>ROUND(I114*H114,2)</f>
        <v>0</v>
      </c>
      <c r="K114" s="179" t="s">
        <v>42</v>
      </c>
      <c r="L114" s="41"/>
      <c r="M114" s="184" t="s">
        <v>42</v>
      </c>
      <c r="N114" s="185" t="s">
        <v>50</v>
      </c>
      <c r="O114" s="66"/>
      <c r="P114" s="186">
        <f>O114*H114</f>
        <v>0</v>
      </c>
      <c r="Q114" s="186">
        <v>0</v>
      </c>
      <c r="R114" s="186">
        <f>Q114*H114</f>
        <v>0</v>
      </c>
      <c r="S114" s="186">
        <v>0</v>
      </c>
      <c r="T114" s="187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8" t="s">
        <v>241</v>
      </c>
      <c r="AT114" s="188" t="s">
        <v>237</v>
      </c>
      <c r="AU114" s="188" t="s">
        <v>89</v>
      </c>
      <c r="AY114" s="19" t="s">
        <v>235</v>
      </c>
      <c r="BE114" s="189">
        <f>IF(N114="základní",J114,0)</f>
        <v>0</v>
      </c>
      <c r="BF114" s="189">
        <f>IF(N114="snížená",J114,0)</f>
        <v>0</v>
      </c>
      <c r="BG114" s="189">
        <f>IF(N114="zákl. přenesená",J114,0)</f>
        <v>0</v>
      </c>
      <c r="BH114" s="189">
        <f>IF(N114="sníž. přenesená",J114,0)</f>
        <v>0</v>
      </c>
      <c r="BI114" s="189">
        <f>IF(N114="nulová",J114,0)</f>
        <v>0</v>
      </c>
      <c r="BJ114" s="19" t="s">
        <v>87</v>
      </c>
      <c r="BK114" s="189">
        <f>ROUND(I114*H114,2)</f>
        <v>0</v>
      </c>
      <c r="BL114" s="19" t="s">
        <v>241</v>
      </c>
      <c r="BM114" s="188" t="s">
        <v>394</v>
      </c>
    </row>
    <row r="115" spans="1:65" s="12" customFormat="1" ht="25.9" customHeight="1">
      <c r="B115" s="161"/>
      <c r="C115" s="162"/>
      <c r="D115" s="163" t="s">
        <v>78</v>
      </c>
      <c r="E115" s="164" t="s">
        <v>917</v>
      </c>
      <c r="F115" s="164" t="s">
        <v>918</v>
      </c>
      <c r="G115" s="162"/>
      <c r="H115" s="162"/>
      <c r="I115" s="165"/>
      <c r="J115" s="166">
        <f>BK115</f>
        <v>0</v>
      </c>
      <c r="K115" s="162"/>
      <c r="L115" s="167"/>
      <c r="M115" s="168"/>
      <c r="N115" s="169"/>
      <c r="O115" s="169"/>
      <c r="P115" s="170">
        <f>P116+P119+P151+P184+P235+P240</f>
        <v>0</v>
      </c>
      <c r="Q115" s="169"/>
      <c r="R115" s="170">
        <f>R116+R119+R151+R184+R235+R240</f>
        <v>0.25938</v>
      </c>
      <c r="S115" s="169"/>
      <c r="T115" s="171">
        <f>T116+T119+T151+T184+T235+T240</f>
        <v>0</v>
      </c>
      <c r="AR115" s="172" t="s">
        <v>89</v>
      </c>
      <c r="AT115" s="173" t="s">
        <v>78</v>
      </c>
      <c r="AU115" s="173" t="s">
        <v>79</v>
      </c>
      <c r="AY115" s="172" t="s">
        <v>235</v>
      </c>
      <c r="BK115" s="174">
        <f>BK116+BK119+BK151+BK184+BK235+BK240</f>
        <v>0</v>
      </c>
    </row>
    <row r="116" spans="1:65" s="12" customFormat="1" ht="22.9" customHeight="1">
      <c r="B116" s="161"/>
      <c r="C116" s="162"/>
      <c r="D116" s="163" t="s">
        <v>78</v>
      </c>
      <c r="E116" s="175" t="s">
        <v>1320</v>
      </c>
      <c r="F116" s="175" t="s">
        <v>1321</v>
      </c>
      <c r="G116" s="162"/>
      <c r="H116" s="162"/>
      <c r="I116" s="165"/>
      <c r="J116" s="176">
        <f>BK116</f>
        <v>0</v>
      </c>
      <c r="K116" s="162"/>
      <c r="L116" s="167"/>
      <c r="M116" s="168"/>
      <c r="N116" s="169"/>
      <c r="O116" s="169"/>
      <c r="P116" s="170">
        <f>P117</f>
        <v>0</v>
      </c>
      <c r="Q116" s="169"/>
      <c r="R116" s="170">
        <f>R117</f>
        <v>0</v>
      </c>
      <c r="S116" s="169"/>
      <c r="T116" s="171">
        <f>T117</f>
        <v>0</v>
      </c>
      <c r="AR116" s="172" t="s">
        <v>89</v>
      </c>
      <c r="AT116" s="173" t="s">
        <v>78</v>
      </c>
      <c r="AU116" s="173" t="s">
        <v>87</v>
      </c>
      <c r="AY116" s="172" t="s">
        <v>235</v>
      </c>
      <c r="BK116" s="174">
        <f>BK117</f>
        <v>0</v>
      </c>
    </row>
    <row r="117" spans="1:65" s="12" customFormat="1" ht="20.85" customHeight="1">
      <c r="B117" s="161"/>
      <c r="C117" s="162"/>
      <c r="D117" s="163" t="s">
        <v>78</v>
      </c>
      <c r="E117" s="175" t="s">
        <v>871</v>
      </c>
      <c r="F117" s="175" t="s">
        <v>1322</v>
      </c>
      <c r="G117" s="162"/>
      <c r="H117" s="162"/>
      <c r="I117" s="165"/>
      <c r="J117" s="176">
        <f>BK117</f>
        <v>0</v>
      </c>
      <c r="K117" s="162"/>
      <c r="L117" s="167"/>
      <c r="M117" s="168"/>
      <c r="N117" s="169"/>
      <c r="O117" s="169"/>
      <c r="P117" s="170">
        <f>P118</f>
        <v>0</v>
      </c>
      <c r="Q117" s="169"/>
      <c r="R117" s="170">
        <f>R118</f>
        <v>0</v>
      </c>
      <c r="S117" s="169"/>
      <c r="T117" s="171">
        <f>T118</f>
        <v>0</v>
      </c>
      <c r="AR117" s="172" t="s">
        <v>87</v>
      </c>
      <c r="AT117" s="173" t="s">
        <v>78</v>
      </c>
      <c r="AU117" s="173" t="s">
        <v>89</v>
      </c>
      <c r="AY117" s="172" t="s">
        <v>235</v>
      </c>
      <c r="BK117" s="174">
        <f>BK118</f>
        <v>0</v>
      </c>
    </row>
    <row r="118" spans="1:65" s="2" customFormat="1" ht="16.5" customHeight="1">
      <c r="A118" s="36"/>
      <c r="B118" s="37"/>
      <c r="C118" s="177" t="s">
        <v>316</v>
      </c>
      <c r="D118" s="177" t="s">
        <v>237</v>
      </c>
      <c r="E118" s="178" t="s">
        <v>1323</v>
      </c>
      <c r="F118" s="179" t="s">
        <v>1324</v>
      </c>
      <c r="G118" s="180" t="s">
        <v>106</v>
      </c>
      <c r="H118" s="181">
        <v>3</v>
      </c>
      <c r="I118" s="182"/>
      <c r="J118" s="183">
        <f>ROUND(I118*H118,2)</f>
        <v>0</v>
      </c>
      <c r="K118" s="179" t="s">
        <v>42</v>
      </c>
      <c r="L118" s="41"/>
      <c r="M118" s="184" t="s">
        <v>42</v>
      </c>
      <c r="N118" s="185" t="s">
        <v>50</v>
      </c>
      <c r="O118" s="66"/>
      <c r="P118" s="186">
        <f>O118*H118</f>
        <v>0</v>
      </c>
      <c r="Q118" s="186">
        <v>0</v>
      </c>
      <c r="R118" s="186">
        <f>Q118*H118</f>
        <v>0</v>
      </c>
      <c r="S118" s="186">
        <v>0</v>
      </c>
      <c r="T118" s="187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88" t="s">
        <v>241</v>
      </c>
      <c r="AT118" s="188" t="s">
        <v>237</v>
      </c>
      <c r="AU118" s="188" t="s">
        <v>251</v>
      </c>
      <c r="AY118" s="19" t="s">
        <v>235</v>
      </c>
      <c r="BE118" s="189">
        <f>IF(N118="základní",J118,0)</f>
        <v>0</v>
      </c>
      <c r="BF118" s="189">
        <f>IF(N118="snížená",J118,0)</f>
        <v>0</v>
      </c>
      <c r="BG118" s="189">
        <f>IF(N118="zákl. přenesená",J118,0)</f>
        <v>0</v>
      </c>
      <c r="BH118" s="189">
        <f>IF(N118="sníž. přenesená",J118,0)</f>
        <v>0</v>
      </c>
      <c r="BI118" s="189">
        <f>IF(N118="nulová",J118,0)</f>
        <v>0</v>
      </c>
      <c r="BJ118" s="19" t="s">
        <v>87</v>
      </c>
      <c r="BK118" s="189">
        <f>ROUND(I118*H118,2)</f>
        <v>0</v>
      </c>
      <c r="BL118" s="19" t="s">
        <v>241</v>
      </c>
      <c r="BM118" s="188" t="s">
        <v>403</v>
      </c>
    </row>
    <row r="119" spans="1:65" s="12" customFormat="1" ht="22.9" customHeight="1">
      <c r="B119" s="161"/>
      <c r="C119" s="162"/>
      <c r="D119" s="163" t="s">
        <v>78</v>
      </c>
      <c r="E119" s="175" t="s">
        <v>1325</v>
      </c>
      <c r="F119" s="175" t="s">
        <v>1326</v>
      </c>
      <c r="G119" s="162"/>
      <c r="H119" s="162"/>
      <c r="I119" s="165"/>
      <c r="J119" s="176">
        <f>BK119</f>
        <v>0</v>
      </c>
      <c r="K119" s="162"/>
      <c r="L119" s="167"/>
      <c r="M119" s="168"/>
      <c r="N119" s="169"/>
      <c r="O119" s="169"/>
      <c r="P119" s="170">
        <f>SUM(P120:P150)</f>
        <v>0</v>
      </c>
      <c r="Q119" s="169"/>
      <c r="R119" s="170">
        <f>SUM(R120:R150)</f>
        <v>4.8590000000000001E-2</v>
      </c>
      <c r="S119" s="169"/>
      <c r="T119" s="171">
        <f>SUM(T120:T150)</f>
        <v>0</v>
      </c>
      <c r="AR119" s="172" t="s">
        <v>89</v>
      </c>
      <c r="AT119" s="173" t="s">
        <v>78</v>
      </c>
      <c r="AU119" s="173" t="s">
        <v>87</v>
      </c>
      <c r="AY119" s="172" t="s">
        <v>235</v>
      </c>
      <c r="BK119" s="174">
        <f>SUM(BK120:BK150)</f>
        <v>0</v>
      </c>
    </row>
    <row r="120" spans="1:65" s="2" customFormat="1" ht="21.75" customHeight="1">
      <c r="A120" s="36"/>
      <c r="B120" s="37"/>
      <c r="C120" s="177" t="s">
        <v>325</v>
      </c>
      <c r="D120" s="177" t="s">
        <v>237</v>
      </c>
      <c r="E120" s="178" t="s">
        <v>1327</v>
      </c>
      <c r="F120" s="179" t="s">
        <v>1328</v>
      </c>
      <c r="G120" s="180" t="s">
        <v>102</v>
      </c>
      <c r="H120" s="181">
        <v>2</v>
      </c>
      <c r="I120" s="182"/>
      <c r="J120" s="183">
        <f>ROUND(I120*H120,2)</f>
        <v>0</v>
      </c>
      <c r="K120" s="179" t="s">
        <v>240</v>
      </c>
      <c r="L120" s="41"/>
      <c r="M120" s="184" t="s">
        <v>42</v>
      </c>
      <c r="N120" s="185" t="s">
        <v>50</v>
      </c>
      <c r="O120" s="66"/>
      <c r="P120" s="186">
        <f>O120*H120</f>
        <v>0</v>
      </c>
      <c r="Q120" s="186">
        <v>1.42E-3</v>
      </c>
      <c r="R120" s="186">
        <f>Q120*H120</f>
        <v>2.8400000000000001E-3</v>
      </c>
      <c r="S120" s="186">
        <v>0</v>
      </c>
      <c r="T120" s="187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8" t="s">
        <v>344</v>
      </c>
      <c r="AT120" s="188" t="s">
        <v>237</v>
      </c>
      <c r="AU120" s="188" t="s">
        <v>89</v>
      </c>
      <c r="AY120" s="19" t="s">
        <v>235</v>
      </c>
      <c r="BE120" s="189">
        <f>IF(N120="základní",J120,0)</f>
        <v>0</v>
      </c>
      <c r="BF120" s="189">
        <f>IF(N120="snížená",J120,0)</f>
        <v>0</v>
      </c>
      <c r="BG120" s="189">
        <f>IF(N120="zákl. přenesená",J120,0)</f>
        <v>0</v>
      </c>
      <c r="BH120" s="189">
        <f>IF(N120="sníž. přenesená",J120,0)</f>
        <v>0</v>
      </c>
      <c r="BI120" s="189">
        <f>IF(N120="nulová",J120,0)</f>
        <v>0</v>
      </c>
      <c r="BJ120" s="19" t="s">
        <v>87</v>
      </c>
      <c r="BK120" s="189">
        <f>ROUND(I120*H120,2)</f>
        <v>0</v>
      </c>
      <c r="BL120" s="19" t="s">
        <v>344</v>
      </c>
      <c r="BM120" s="188" t="s">
        <v>423</v>
      </c>
    </row>
    <row r="121" spans="1:65" s="2" customFormat="1" ht="11.25">
      <c r="A121" s="36"/>
      <c r="B121" s="37"/>
      <c r="C121" s="38"/>
      <c r="D121" s="190" t="s">
        <v>243</v>
      </c>
      <c r="E121" s="38"/>
      <c r="F121" s="191" t="s">
        <v>1329</v>
      </c>
      <c r="G121" s="38"/>
      <c r="H121" s="38"/>
      <c r="I121" s="192"/>
      <c r="J121" s="38"/>
      <c r="K121" s="38"/>
      <c r="L121" s="41"/>
      <c r="M121" s="193"/>
      <c r="N121" s="194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243</v>
      </c>
      <c r="AU121" s="19" t="s">
        <v>89</v>
      </c>
    </row>
    <row r="122" spans="1:65" s="2" customFormat="1" ht="21.75" customHeight="1">
      <c r="A122" s="36"/>
      <c r="B122" s="37"/>
      <c r="C122" s="177" t="s">
        <v>330</v>
      </c>
      <c r="D122" s="177" t="s">
        <v>237</v>
      </c>
      <c r="E122" s="178" t="s">
        <v>1330</v>
      </c>
      <c r="F122" s="179" t="s">
        <v>1331</v>
      </c>
      <c r="G122" s="180" t="s">
        <v>102</v>
      </c>
      <c r="H122" s="181">
        <v>6</v>
      </c>
      <c r="I122" s="182"/>
      <c r="J122" s="183">
        <f>ROUND(I122*H122,2)</f>
        <v>0</v>
      </c>
      <c r="K122" s="179" t="s">
        <v>240</v>
      </c>
      <c r="L122" s="41"/>
      <c r="M122" s="184" t="s">
        <v>42</v>
      </c>
      <c r="N122" s="185" t="s">
        <v>50</v>
      </c>
      <c r="O122" s="66"/>
      <c r="P122" s="186">
        <f>O122*H122</f>
        <v>0</v>
      </c>
      <c r="Q122" s="186">
        <v>1.97E-3</v>
      </c>
      <c r="R122" s="186">
        <f>Q122*H122</f>
        <v>1.1820000000000001E-2</v>
      </c>
      <c r="S122" s="186">
        <v>0</v>
      </c>
      <c r="T122" s="187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88" t="s">
        <v>344</v>
      </c>
      <c r="AT122" s="188" t="s">
        <v>237</v>
      </c>
      <c r="AU122" s="188" t="s">
        <v>89</v>
      </c>
      <c r="AY122" s="19" t="s">
        <v>235</v>
      </c>
      <c r="BE122" s="189">
        <f>IF(N122="základní",J122,0)</f>
        <v>0</v>
      </c>
      <c r="BF122" s="189">
        <f>IF(N122="snížená",J122,0)</f>
        <v>0</v>
      </c>
      <c r="BG122" s="189">
        <f>IF(N122="zákl. přenesená",J122,0)</f>
        <v>0</v>
      </c>
      <c r="BH122" s="189">
        <f>IF(N122="sníž. přenesená",J122,0)</f>
        <v>0</v>
      </c>
      <c r="BI122" s="189">
        <f>IF(N122="nulová",J122,0)</f>
        <v>0</v>
      </c>
      <c r="BJ122" s="19" t="s">
        <v>87</v>
      </c>
      <c r="BK122" s="189">
        <f>ROUND(I122*H122,2)</f>
        <v>0</v>
      </c>
      <c r="BL122" s="19" t="s">
        <v>344</v>
      </c>
      <c r="BM122" s="188" t="s">
        <v>433</v>
      </c>
    </row>
    <row r="123" spans="1:65" s="2" customFormat="1" ht="11.25">
      <c r="A123" s="36"/>
      <c r="B123" s="37"/>
      <c r="C123" s="38"/>
      <c r="D123" s="190" t="s">
        <v>243</v>
      </c>
      <c r="E123" s="38"/>
      <c r="F123" s="191" t="s">
        <v>1332</v>
      </c>
      <c r="G123" s="38"/>
      <c r="H123" s="38"/>
      <c r="I123" s="192"/>
      <c r="J123" s="38"/>
      <c r="K123" s="38"/>
      <c r="L123" s="41"/>
      <c r="M123" s="193"/>
      <c r="N123" s="194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243</v>
      </c>
      <c r="AU123" s="19" t="s">
        <v>89</v>
      </c>
    </row>
    <row r="124" spans="1:65" s="2" customFormat="1" ht="21.75" customHeight="1">
      <c r="A124" s="36"/>
      <c r="B124" s="37"/>
      <c r="C124" s="177" t="s">
        <v>334</v>
      </c>
      <c r="D124" s="177" t="s">
        <v>237</v>
      </c>
      <c r="E124" s="178" t="s">
        <v>1333</v>
      </c>
      <c r="F124" s="179" t="s">
        <v>1334</v>
      </c>
      <c r="G124" s="180" t="s">
        <v>102</v>
      </c>
      <c r="H124" s="181">
        <v>4</v>
      </c>
      <c r="I124" s="182"/>
      <c r="J124" s="183">
        <f>ROUND(I124*H124,2)</f>
        <v>0</v>
      </c>
      <c r="K124" s="179" t="s">
        <v>240</v>
      </c>
      <c r="L124" s="41"/>
      <c r="M124" s="184" t="s">
        <v>42</v>
      </c>
      <c r="N124" s="185" t="s">
        <v>50</v>
      </c>
      <c r="O124" s="66"/>
      <c r="P124" s="186">
        <f>O124*H124</f>
        <v>0</v>
      </c>
      <c r="Q124" s="186">
        <v>3.0400000000000002E-3</v>
      </c>
      <c r="R124" s="186">
        <f>Q124*H124</f>
        <v>1.2160000000000001E-2</v>
      </c>
      <c r="S124" s="186">
        <v>0</v>
      </c>
      <c r="T124" s="187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88" t="s">
        <v>344</v>
      </c>
      <c r="AT124" s="188" t="s">
        <v>237</v>
      </c>
      <c r="AU124" s="188" t="s">
        <v>89</v>
      </c>
      <c r="AY124" s="19" t="s">
        <v>235</v>
      </c>
      <c r="BE124" s="189">
        <f>IF(N124="základní",J124,0)</f>
        <v>0</v>
      </c>
      <c r="BF124" s="189">
        <f>IF(N124="snížená",J124,0)</f>
        <v>0</v>
      </c>
      <c r="BG124" s="189">
        <f>IF(N124="zákl. přenesená",J124,0)</f>
        <v>0</v>
      </c>
      <c r="BH124" s="189">
        <f>IF(N124="sníž. přenesená",J124,0)</f>
        <v>0</v>
      </c>
      <c r="BI124" s="189">
        <f>IF(N124="nulová",J124,0)</f>
        <v>0</v>
      </c>
      <c r="BJ124" s="19" t="s">
        <v>87</v>
      </c>
      <c r="BK124" s="189">
        <f>ROUND(I124*H124,2)</f>
        <v>0</v>
      </c>
      <c r="BL124" s="19" t="s">
        <v>344</v>
      </c>
      <c r="BM124" s="188" t="s">
        <v>444</v>
      </c>
    </row>
    <row r="125" spans="1:65" s="2" customFormat="1" ht="11.25">
      <c r="A125" s="36"/>
      <c r="B125" s="37"/>
      <c r="C125" s="38"/>
      <c r="D125" s="190" t="s">
        <v>243</v>
      </c>
      <c r="E125" s="38"/>
      <c r="F125" s="191" t="s">
        <v>1335</v>
      </c>
      <c r="G125" s="38"/>
      <c r="H125" s="38"/>
      <c r="I125" s="192"/>
      <c r="J125" s="38"/>
      <c r="K125" s="38"/>
      <c r="L125" s="41"/>
      <c r="M125" s="193"/>
      <c r="N125" s="194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243</v>
      </c>
      <c r="AU125" s="19" t="s">
        <v>89</v>
      </c>
    </row>
    <row r="126" spans="1:65" s="2" customFormat="1" ht="24.2" customHeight="1">
      <c r="A126" s="36"/>
      <c r="B126" s="37"/>
      <c r="C126" s="177" t="s">
        <v>8</v>
      </c>
      <c r="D126" s="177" t="s">
        <v>237</v>
      </c>
      <c r="E126" s="178" t="s">
        <v>1336</v>
      </c>
      <c r="F126" s="179" t="s">
        <v>1337</v>
      </c>
      <c r="G126" s="180" t="s">
        <v>102</v>
      </c>
      <c r="H126" s="181">
        <v>3</v>
      </c>
      <c r="I126" s="182"/>
      <c r="J126" s="183">
        <f>ROUND(I126*H126,2)</f>
        <v>0</v>
      </c>
      <c r="K126" s="179" t="s">
        <v>240</v>
      </c>
      <c r="L126" s="41"/>
      <c r="M126" s="184" t="s">
        <v>42</v>
      </c>
      <c r="N126" s="185" t="s">
        <v>50</v>
      </c>
      <c r="O126" s="66"/>
      <c r="P126" s="186">
        <f>O126*H126</f>
        <v>0</v>
      </c>
      <c r="Q126" s="186">
        <v>5.9000000000000003E-4</v>
      </c>
      <c r="R126" s="186">
        <f>Q126*H126</f>
        <v>1.7700000000000001E-3</v>
      </c>
      <c r="S126" s="186">
        <v>0</v>
      </c>
      <c r="T126" s="187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8" t="s">
        <v>344</v>
      </c>
      <c r="AT126" s="188" t="s">
        <v>237</v>
      </c>
      <c r="AU126" s="188" t="s">
        <v>89</v>
      </c>
      <c r="AY126" s="19" t="s">
        <v>235</v>
      </c>
      <c r="BE126" s="189">
        <f>IF(N126="základní",J126,0)</f>
        <v>0</v>
      </c>
      <c r="BF126" s="189">
        <f>IF(N126="snížená",J126,0)</f>
        <v>0</v>
      </c>
      <c r="BG126" s="189">
        <f>IF(N126="zákl. přenesená",J126,0)</f>
        <v>0</v>
      </c>
      <c r="BH126" s="189">
        <f>IF(N126="sníž. přenesená",J126,0)</f>
        <v>0</v>
      </c>
      <c r="BI126" s="189">
        <f>IF(N126="nulová",J126,0)</f>
        <v>0</v>
      </c>
      <c r="BJ126" s="19" t="s">
        <v>87</v>
      </c>
      <c r="BK126" s="189">
        <f>ROUND(I126*H126,2)</f>
        <v>0</v>
      </c>
      <c r="BL126" s="19" t="s">
        <v>344</v>
      </c>
      <c r="BM126" s="188" t="s">
        <v>459</v>
      </c>
    </row>
    <row r="127" spans="1:65" s="2" customFormat="1" ht="11.25">
      <c r="A127" s="36"/>
      <c r="B127" s="37"/>
      <c r="C127" s="38"/>
      <c r="D127" s="190" t="s">
        <v>243</v>
      </c>
      <c r="E127" s="38"/>
      <c r="F127" s="191" t="s">
        <v>1338</v>
      </c>
      <c r="G127" s="38"/>
      <c r="H127" s="38"/>
      <c r="I127" s="192"/>
      <c r="J127" s="38"/>
      <c r="K127" s="38"/>
      <c r="L127" s="41"/>
      <c r="M127" s="193"/>
      <c r="N127" s="194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243</v>
      </c>
      <c r="AU127" s="19" t="s">
        <v>89</v>
      </c>
    </row>
    <row r="128" spans="1:65" s="2" customFormat="1" ht="24.2" customHeight="1">
      <c r="A128" s="36"/>
      <c r="B128" s="37"/>
      <c r="C128" s="177" t="s">
        <v>344</v>
      </c>
      <c r="D128" s="177" t="s">
        <v>237</v>
      </c>
      <c r="E128" s="178" t="s">
        <v>1339</v>
      </c>
      <c r="F128" s="179" t="s">
        <v>1340</v>
      </c>
      <c r="G128" s="180" t="s">
        <v>102</v>
      </c>
      <c r="H128" s="181">
        <v>5</v>
      </c>
      <c r="I128" s="182"/>
      <c r="J128" s="183">
        <f>ROUND(I128*H128,2)</f>
        <v>0</v>
      </c>
      <c r="K128" s="179" t="s">
        <v>240</v>
      </c>
      <c r="L128" s="41"/>
      <c r="M128" s="184" t="s">
        <v>42</v>
      </c>
      <c r="N128" s="185" t="s">
        <v>50</v>
      </c>
      <c r="O128" s="66"/>
      <c r="P128" s="186">
        <f>O128*H128</f>
        <v>0</v>
      </c>
      <c r="Q128" s="186">
        <v>2.0100000000000001E-3</v>
      </c>
      <c r="R128" s="186">
        <f>Q128*H128</f>
        <v>1.005E-2</v>
      </c>
      <c r="S128" s="186">
        <v>0</v>
      </c>
      <c r="T128" s="187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8" t="s">
        <v>344</v>
      </c>
      <c r="AT128" s="188" t="s">
        <v>237</v>
      </c>
      <c r="AU128" s="188" t="s">
        <v>89</v>
      </c>
      <c r="AY128" s="19" t="s">
        <v>235</v>
      </c>
      <c r="BE128" s="189">
        <f>IF(N128="základní",J128,0)</f>
        <v>0</v>
      </c>
      <c r="BF128" s="189">
        <f>IF(N128="snížená",J128,0)</f>
        <v>0</v>
      </c>
      <c r="BG128" s="189">
        <f>IF(N128="zákl. přenesená",J128,0)</f>
        <v>0</v>
      </c>
      <c r="BH128" s="189">
        <f>IF(N128="sníž. přenesená",J128,0)</f>
        <v>0</v>
      </c>
      <c r="BI128" s="189">
        <f>IF(N128="nulová",J128,0)</f>
        <v>0</v>
      </c>
      <c r="BJ128" s="19" t="s">
        <v>87</v>
      </c>
      <c r="BK128" s="189">
        <f>ROUND(I128*H128,2)</f>
        <v>0</v>
      </c>
      <c r="BL128" s="19" t="s">
        <v>344</v>
      </c>
      <c r="BM128" s="188" t="s">
        <v>479</v>
      </c>
    </row>
    <row r="129" spans="1:65" s="2" customFormat="1" ht="11.25">
      <c r="A129" s="36"/>
      <c r="B129" s="37"/>
      <c r="C129" s="38"/>
      <c r="D129" s="190" t="s">
        <v>243</v>
      </c>
      <c r="E129" s="38"/>
      <c r="F129" s="191" t="s">
        <v>1341</v>
      </c>
      <c r="G129" s="38"/>
      <c r="H129" s="38"/>
      <c r="I129" s="192"/>
      <c r="J129" s="38"/>
      <c r="K129" s="38"/>
      <c r="L129" s="41"/>
      <c r="M129" s="193"/>
      <c r="N129" s="194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243</v>
      </c>
      <c r="AU129" s="19" t="s">
        <v>89</v>
      </c>
    </row>
    <row r="130" spans="1:65" s="2" customFormat="1" ht="21.75" customHeight="1">
      <c r="A130" s="36"/>
      <c r="B130" s="37"/>
      <c r="C130" s="177" t="s">
        <v>351</v>
      </c>
      <c r="D130" s="177" t="s">
        <v>237</v>
      </c>
      <c r="E130" s="178" t="s">
        <v>1342</v>
      </c>
      <c r="F130" s="179" t="s">
        <v>1343</v>
      </c>
      <c r="G130" s="180" t="s">
        <v>102</v>
      </c>
      <c r="H130" s="181">
        <v>2</v>
      </c>
      <c r="I130" s="182"/>
      <c r="J130" s="183">
        <f>ROUND(I130*H130,2)</f>
        <v>0</v>
      </c>
      <c r="K130" s="179" t="s">
        <v>240</v>
      </c>
      <c r="L130" s="41"/>
      <c r="M130" s="184" t="s">
        <v>42</v>
      </c>
      <c r="N130" s="185" t="s">
        <v>50</v>
      </c>
      <c r="O130" s="66"/>
      <c r="P130" s="186">
        <f>O130*H130</f>
        <v>0</v>
      </c>
      <c r="Q130" s="186">
        <v>4.0999999999999999E-4</v>
      </c>
      <c r="R130" s="186">
        <f>Q130*H130</f>
        <v>8.1999999999999998E-4</v>
      </c>
      <c r="S130" s="186">
        <v>0</v>
      </c>
      <c r="T130" s="187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8" t="s">
        <v>344</v>
      </c>
      <c r="AT130" s="188" t="s">
        <v>237</v>
      </c>
      <c r="AU130" s="188" t="s">
        <v>89</v>
      </c>
      <c r="AY130" s="19" t="s">
        <v>235</v>
      </c>
      <c r="BE130" s="189">
        <f>IF(N130="základní",J130,0)</f>
        <v>0</v>
      </c>
      <c r="BF130" s="189">
        <f>IF(N130="snížená",J130,0)</f>
        <v>0</v>
      </c>
      <c r="BG130" s="189">
        <f>IF(N130="zákl. přenesená",J130,0)</f>
        <v>0</v>
      </c>
      <c r="BH130" s="189">
        <f>IF(N130="sníž. přenesená",J130,0)</f>
        <v>0</v>
      </c>
      <c r="BI130" s="189">
        <f>IF(N130="nulová",J130,0)</f>
        <v>0</v>
      </c>
      <c r="BJ130" s="19" t="s">
        <v>87</v>
      </c>
      <c r="BK130" s="189">
        <f>ROUND(I130*H130,2)</f>
        <v>0</v>
      </c>
      <c r="BL130" s="19" t="s">
        <v>344</v>
      </c>
      <c r="BM130" s="188" t="s">
        <v>502</v>
      </c>
    </row>
    <row r="131" spans="1:65" s="2" customFormat="1" ht="11.25">
      <c r="A131" s="36"/>
      <c r="B131" s="37"/>
      <c r="C131" s="38"/>
      <c r="D131" s="190" t="s">
        <v>243</v>
      </c>
      <c r="E131" s="38"/>
      <c r="F131" s="191" t="s">
        <v>1344</v>
      </c>
      <c r="G131" s="38"/>
      <c r="H131" s="38"/>
      <c r="I131" s="192"/>
      <c r="J131" s="38"/>
      <c r="K131" s="38"/>
      <c r="L131" s="41"/>
      <c r="M131" s="193"/>
      <c r="N131" s="194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243</v>
      </c>
      <c r="AU131" s="19" t="s">
        <v>89</v>
      </c>
    </row>
    <row r="132" spans="1:65" s="2" customFormat="1" ht="21.75" customHeight="1">
      <c r="A132" s="36"/>
      <c r="B132" s="37"/>
      <c r="C132" s="177" t="s">
        <v>360</v>
      </c>
      <c r="D132" s="177" t="s">
        <v>237</v>
      </c>
      <c r="E132" s="178" t="s">
        <v>1345</v>
      </c>
      <c r="F132" s="179" t="s">
        <v>1346</v>
      </c>
      <c r="G132" s="180" t="s">
        <v>102</v>
      </c>
      <c r="H132" s="181">
        <v>3</v>
      </c>
      <c r="I132" s="182"/>
      <c r="J132" s="183">
        <f>ROUND(I132*H132,2)</f>
        <v>0</v>
      </c>
      <c r="K132" s="179" t="s">
        <v>240</v>
      </c>
      <c r="L132" s="41"/>
      <c r="M132" s="184" t="s">
        <v>42</v>
      </c>
      <c r="N132" s="185" t="s">
        <v>50</v>
      </c>
      <c r="O132" s="66"/>
      <c r="P132" s="186">
        <f>O132*H132</f>
        <v>0</v>
      </c>
      <c r="Q132" s="186">
        <v>4.8000000000000001E-4</v>
      </c>
      <c r="R132" s="186">
        <f>Q132*H132</f>
        <v>1.4400000000000001E-3</v>
      </c>
      <c r="S132" s="186">
        <v>0</v>
      </c>
      <c r="T132" s="187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8" t="s">
        <v>344</v>
      </c>
      <c r="AT132" s="188" t="s">
        <v>237</v>
      </c>
      <c r="AU132" s="188" t="s">
        <v>89</v>
      </c>
      <c r="AY132" s="19" t="s">
        <v>235</v>
      </c>
      <c r="BE132" s="189">
        <f>IF(N132="základní",J132,0)</f>
        <v>0</v>
      </c>
      <c r="BF132" s="189">
        <f>IF(N132="snížená",J132,0)</f>
        <v>0</v>
      </c>
      <c r="BG132" s="189">
        <f>IF(N132="zákl. přenesená",J132,0)</f>
        <v>0</v>
      </c>
      <c r="BH132" s="189">
        <f>IF(N132="sníž. přenesená",J132,0)</f>
        <v>0</v>
      </c>
      <c r="BI132" s="189">
        <f>IF(N132="nulová",J132,0)</f>
        <v>0</v>
      </c>
      <c r="BJ132" s="19" t="s">
        <v>87</v>
      </c>
      <c r="BK132" s="189">
        <f>ROUND(I132*H132,2)</f>
        <v>0</v>
      </c>
      <c r="BL132" s="19" t="s">
        <v>344</v>
      </c>
      <c r="BM132" s="188" t="s">
        <v>533</v>
      </c>
    </row>
    <row r="133" spans="1:65" s="2" customFormat="1" ht="11.25">
      <c r="A133" s="36"/>
      <c r="B133" s="37"/>
      <c r="C133" s="38"/>
      <c r="D133" s="190" t="s">
        <v>243</v>
      </c>
      <c r="E133" s="38"/>
      <c r="F133" s="191" t="s">
        <v>1347</v>
      </c>
      <c r="G133" s="38"/>
      <c r="H133" s="38"/>
      <c r="I133" s="192"/>
      <c r="J133" s="38"/>
      <c r="K133" s="38"/>
      <c r="L133" s="41"/>
      <c r="M133" s="193"/>
      <c r="N133" s="194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243</v>
      </c>
      <c r="AU133" s="19" t="s">
        <v>89</v>
      </c>
    </row>
    <row r="134" spans="1:65" s="2" customFormat="1" ht="21.75" customHeight="1">
      <c r="A134" s="36"/>
      <c r="B134" s="37"/>
      <c r="C134" s="177" t="s">
        <v>368</v>
      </c>
      <c r="D134" s="177" t="s">
        <v>237</v>
      </c>
      <c r="E134" s="178" t="s">
        <v>1348</v>
      </c>
      <c r="F134" s="179" t="s">
        <v>1349</v>
      </c>
      <c r="G134" s="180" t="s">
        <v>102</v>
      </c>
      <c r="H134" s="181">
        <v>3</v>
      </c>
      <c r="I134" s="182"/>
      <c r="J134" s="183">
        <f>ROUND(I134*H134,2)</f>
        <v>0</v>
      </c>
      <c r="K134" s="179" t="s">
        <v>240</v>
      </c>
      <c r="L134" s="41"/>
      <c r="M134" s="184" t="s">
        <v>42</v>
      </c>
      <c r="N134" s="185" t="s">
        <v>50</v>
      </c>
      <c r="O134" s="66"/>
      <c r="P134" s="186">
        <f>O134*H134</f>
        <v>0</v>
      </c>
      <c r="Q134" s="186">
        <v>2.2399999999999998E-3</v>
      </c>
      <c r="R134" s="186">
        <f>Q134*H134</f>
        <v>6.7199999999999994E-3</v>
      </c>
      <c r="S134" s="186">
        <v>0</v>
      </c>
      <c r="T134" s="187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8" t="s">
        <v>344</v>
      </c>
      <c r="AT134" s="188" t="s">
        <v>237</v>
      </c>
      <c r="AU134" s="188" t="s">
        <v>89</v>
      </c>
      <c r="AY134" s="19" t="s">
        <v>235</v>
      </c>
      <c r="BE134" s="189">
        <f>IF(N134="základní",J134,0)</f>
        <v>0</v>
      </c>
      <c r="BF134" s="189">
        <f>IF(N134="snížená",J134,0)</f>
        <v>0</v>
      </c>
      <c r="BG134" s="189">
        <f>IF(N134="zákl. přenesená",J134,0)</f>
        <v>0</v>
      </c>
      <c r="BH134" s="189">
        <f>IF(N134="sníž. přenesená",J134,0)</f>
        <v>0</v>
      </c>
      <c r="BI134" s="189">
        <f>IF(N134="nulová",J134,0)</f>
        <v>0</v>
      </c>
      <c r="BJ134" s="19" t="s">
        <v>87</v>
      </c>
      <c r="BK134" s="189">
        <f>ROUND(I134*H134,2)</f>
        <v>0</v>
      </c>
      <c r="BL134" s="19" t="s">
        <v>344</v>
      </c>
      <c r="BM134" s="188" t="s">
        <v>546</v>
      </c>
    </row>
    <row r="135" spans="1:65" s="2" customFormat="1" ht="11.25">
      <c r="A135" s="36"/>
      <c r="B135" s="37"/>
      <c r="C135" s="38"/>
      <c r="D135" s="190" t="s">
        <v>243</v>
      </c>
      <c r="E135" s="38"/>
      <c r="F135" s="191" t="s">
        <v>1350</v>
      </c>
      <c r="G135" s="38"/>
      <c r="H135" s="38"/>
      <c r="I135" s="192"/>
      <c r="J135" s="38"/>
      <c r="K135" s="38"/>
      <c r="L135" s="41"/>
      <c r="M135" s="193"/>
      <c r="N135" s="194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243</v>
      </c>
      <c r="AU135" s="19" t="s">
        <v>89</v>
      </c>
    </row>
    <row r="136" spans="1:65" s="2" customFormat="1" ht="24.2" customHeight="1">
      <c r="A136" s="36"/>
      <c r="B136" s="37"/>
      <c r="C136" s="177" t="s">
        <v>374</v>
      </c>
      <c r="D136" s="177" t="s">
        <v>237</v>
      </c>
      <c r="E136" s="178" t="s">
        <v>1351</v>
      </c>
      <c r="F136" s="179" t="s">
        <v>1352</v>
      </c>
      <c r="G136" s="180" t="s">
        <v>319</v>
      </c>
      <c r="H136" s="181">
        <v>4</v>
      </c>
      <c r="I136" s="182"/>
      <c r="J136" s="183">
        <f>ROUND(I136*H136,2)</f>
        <v>0</v>
      </c>
      <c r="K136" s="179" t="s">
        <v>240</v>
      </c>
      <c r="L136" s="41"/>
      <c r="M136" s="184" t="s">
        <v>42</v>
      </c>
      <c r="N136" s="185" t="s">
        <v>50</v>
      </c>
      <c r="O136" s="66"/>
      <c r="P136" s="186">
        <f>O136*H136</f>
        <v>0</v>
      </c>
      <c r="Q136" s="186">
        <v>0</v>
      </c>
      <c r="R136" s="186">
        <f>Q136*H136</f>
        <v>0</v>
      </c>
      <c r="S136" s="186">
        <v>0</v>
      </c>
      <c r="T136" s="187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8" t="s">
        <v>344</v>
      </c>
      <c r="AT136" s="188" t="s">
        <v>237</v>
      </c>
      <c r="AU136" s="188" t="s">
        <v>89</v>
      </c>
      <c r="AY136" s="19" t="s">
        <v>235</v>
      </c>
      <c r="BE136" s="189">
        <f>IF(N136="základní",J136,0)</f>
        <v>0</v>
      </c>
      <c r="BF136" s="189">
        <f>IF(N136="snížená",J136,0)</f>
        <v>0</v>
      </c>
      <c r="BG136" s="189">
        <f>IF(N136="zákl. přenesená",J136,0)</f>
        <v>0</v>
      </c>
      <c r="BH136" s="189">
        <f>IF(N136="sníž. přenesená",J136,0)</f>
        <v>0</v>
      </c>
      <c r="BI136" s="189">
        <f>IF(N136="nulová",J136,0)</f>
        <v>0</v>
      </c>
      <c r="BJ136" s="19" t="s">
        <v>87</v>
      </c>
      <c r="BK136" s="189">
        <f>ROUND(I136*H136,2)</f>
        <v>0</v>
      </c>
      <c r="BL136" s="19" t="s">
        <v>344</v>
      </c>
      <c r="BM136" s="188" t="s">
        <v>556</v>
      </c>
    </row>
    <row r="137" spans="1:65" s="2" customFormat="1" ht="11.25">
      <c r="A137" s="36"/>
      <c r="B137" s="37"/>
      <c r="C137" s="38"/>
      <c r="D137" s="190" t="s">
        <v>243</v>
      </c>
      <c r="E137" s="38"/>
      <c r="F137" s="191" t="s">
        <v>1353</v>
      </c>
      <c r="G137" s="38"/>
      <c r="H137" s="38"/>
      <c r="I137" s="192"/>
      <c r="J137" s="38"/>
      <c r="K137" s="38"/>
      <c r="L137" s="41"/>
      <c r="M137" s="193"/>
      <c r="N137" s="194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243</v>
      </c>
      <c r="AU137" s="19" t="s">
        <v>89</v>
      </c>
    </row>
    <row r="138" spans="1:65" s="2" customFormat="1" ht="24.2" customHeight="1">
      <c r="A138" s="36"/>
      <c r="B138" s="37"/>
      <c r="C138" s="177" t="s">
        <v>7</v>
      </c>
      <c r="D138" s="177" t="s">
        <v>237</v>
      </c>
      <c r="E138" s="178" t="s">
        <v>1354</v>
      </c>
      <c r="F138" s="179" t="s">
        <v>1355</v>
      </c>
      <c r="G138" s="180" t="s">
        <v>319</v>
      </c>
      <c r="H138" s="181">
        <v>2</v>
      </c>
      <c r="I138" s="182"/>
      <c r="J138" s="183">
        <f>ROUND(I138*H138,2)</f>
        <v>0</v>
      </c>
      <c r="K138" s="179" t="s">
        <v>240</v>
      </c>
      <c r="L138" s="41"/>
      <c r="M138" s="184" t="s">
        <v>42</v>
      </c>
      <c r="N138" s="185" t="s">
        <v>50</v>
      </c>
      <c r="O138" s="66"/>
      <c r="P138" s="186">
        <f>O138*H138</f>
        <v>0</v>
      </c>
      <c r="Q138" s="186">
        <v>0</v>
      </c>
      <c r="R138" s="186">
        <f>Q138*H138</f>
        <v>0</v>
      </c>
      <c r="S138" s="186">
        <v>0</v>
      </c>
      <c r="T138" s="187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8" t="s">
        <v>344</v>
      </c>
      <c r="AT138" s="188" t="s">
        <v>237</v>
      </c>
      <c r="AU138" s="188" t="s">
        <v>89</v>
      </c>
      <c r="AY138" s="19" t="s">
        <v>235</v>
      </c>
      <c r="BE138" s="189">
        <f>IF(N138="základní",J138,0)</f>
        <v>0</v>
      </c>
      <c r="BF138" s="189">
        <f>IF(N138="snížená",J138,0)</f>
        <v>0</v>
      </c>
      <c r="BG138" s="189">
        <f>IF(N138="zákl. přenesená",J138,0)</f>
        <v>0</v>
      </c>
      <c r="BH138" s="189">
        <f>IF(N138="sníž. přenesená",J138,0)</f>
        <v>0</v>
      </c>
      <c r="BI138" s="189">
        <f>IF(N138="nulová",J138,0)</f>
        <v>0</v>
      </c>
      <c r="BJ138" s="19" t="s">
        <v>87</v>
      </c>
      <c r="BK138" s="189">
        <f>ROUND(I138*H138,2)</f>
        <v>0</v>
      </c>
      <c r="BL138" s="19" t="s">
        <v>344</v>
      </c>
      <c r="BM138" s="188" t="s">
        <v>568</v>
      </c>
    </row>
    <row r="139" spans="1:65" s="2" customFormat="1" ht="11.25">
      <c r="A139" s="36"/>
      <c r="B139" s="37"/>
      <c r="C139" s="38"/>
      <c r="D139" s="190" t="s">
        <v>243</v>
      </c>
      <c r="E139" s="38"/>
      <c r="F139" s="191" t="s">
        <v>1356</v>
      </c>
      <c r="G139" s="38"/>
      <c r="H139" s="38"/>
      <c r="I139" s="192"/>
      <c r="J139" s="38"/>
      <c r="K139" s="38"/>
      <c r="L139" s="41"/>
      <c r="M139" s="193"/>
      <c r="N139" s="194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243</v>
      </c>
      <c r="AU139" s="19" t="s">
        <v>89</v>
      </c>
    </row>
    <row r="140" spans="1:65" s="2" customFormat="1" ht="24.2" customHeight="1">
      <c r="A140" s="36"/>
      <c r="B140" s="37"/>
      <c r="C140" s="177" t="s">
        <v>385</v>
      </c>
      <c r="D140" s="177" t="s">
        <v>237</v>
      </c>
      <c r="E140" s="178" t="s">
        <v>1357</v>
      </c>
      <c r="F140" s="179" t="s">
        <v>1358</v>
      </c>
      <c r="G140" s="180" t="s">
        <v>319</v>
      </c>
      <c r="H140" s="181">
        <v>2</v>
      </c>
      <c r="I140" s="182"/>
      <c r="J140" s="183">
        <f>ROUND(I140*H140,2)</f>
        <v>0</v>
      </c>
      <c r="K140" s="179" t="s">
        <v>240</v>
      </c>
      <c r="L140" s="41"/>
      <c r="M140" s="184" t="s">
        <v>42</v>
      </c>
      <c r="N140" s="185" t="s">
        <v>50</v>
      </c>
      <c r="O140" s="66"/>
      <c r="P140" s="186">
        <f>O140*H140</f>
        <v>0</v>
      </c>
      <c r="Q140" s="186">
        <v>3.4000000000000002E-4</v>
      </c>
      <c r="R140" s="186">
        <f>Q140*H140</f>
        <v>6.8000000000000005E-4</v>
      </c>
      <c r="S140" s="186">
        <v>0</v>
      </c>
      <c r="T140" s="187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8" t="s">
        <v>344</v>
      </c>
      <c r="AT140" s="188" t="s">
        <v>237</v>
      </c>
      <c r="AU140" s="188" t="s">
        <v>89</v>
      </c>
      <c r="AY140" s="19" t="s">
        <v>235</v>
      </c>
      <c r="BE140" s="189">
        <f>IF(N140="základní",J140,0)</f>
        <v>0</v>
      </c>
      <c r="BF140" s="189">
        <f>IF(N140="snížená",J140,0)</f>
        <v>0</v>
      </c>
      <c r="BG140" s="189">
        <f>IF(N140="zákl. přenesená",J140,0)</f>
        <v>0</v>
      </c>
      <c r="BH140" s="189">
        <f>IF(N140="sníž. přenesená",J140,0)</f>
        <v>0</v>
      </c>
      <c r="BI140" s="189">
        <f>IF(N140="nulová",J140,0)</f>
        <v>0</v>
      </c>
      <c r="BJ140" s="19" t="s">
        <v>87</v>
      </c>
      <c r="BK140" s="189">
        <f>ROUND(I140*H140,2)</f>
        <v>0</v>
      </c>
      <c r="BL140" s="19" t="s">
        <v>344</v>
      </c>
      <c r="BM140" s="188" t="s">
        <v>583</v>
      </c>
    </row>
    <row r="141" spans="1:65" s="2" customFormat="1" ht="11.25">
      <c r="A141" s="36"/>
      <c r="B141" s="37"/>
      <c r="C141" s="38"/>
      <c r="D141" s="190" t="s">
        <v>243</v>
      </c>
      <c r="E141" s="38"/>
      <c r="F141" s="191" t="s">
        <v>1359</v>
      </c>
      <c r="G141" s="38"/>
      <c r="H141" s="38"/>
      <c r="I141" s="192"/>
      <c r="J141" s="38"/>
      <c r="K141" s="38"/>
      <c r="L141" s="41"/>
      <c r="M141" s="193"/>
      <c r="N141" s="194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243</v>
      </c>
      <c r="AU141" s="19" t="s">
        <v>89</v>
      </c>
    </row>
    <row r="142" spans="1:65" s="2" customFormat="1" ht="16.5" customHeight="1">
      <c r="A142" s="36"/>
      <c r="B142" s="37"/>
      <c r="C142" s="177" t="s">
        <v>390</v>
      </c>
      <c r="D142" s="177" t="s">
        <v>237</v>
      </c>
      <c r="E142" s="178" t="s">
        <v>1360</v>
      </c>
      <c r="F142" s="179" t="s">
        <v>1361</v>
      </c>
      <c r="G142" s="180" t="s">
        <v>319</v>
      </c>
      <c r="H142" s="181">
        <v>1</v>
      </c>
      <c r="I142" s="182"/>
      <c r="J142" s="183">
        <f>ROUND(I142*H142,2)</f>
        <v>0</v>
      </c>
      <c r="K142" s="179" t="s">
        <v>240</v>
      </c>
      <c r="L142" s="41"/>
      <c r="M142" s="184" t="s">
        <v>42</v>
      </c>
      <c r="N142" s="185" t="s">
        <v>50</v>
      </c>
      <c r="O142" s="66"/>
      <c r="P142" s="186">
        <f>O142*H142</f>
        <v>0</v>
      </c>
      <c r="Q142" s="186">
        <v>2.9E-4</v>
      </c>
      <c r="R142" s="186">
        <f>Q142*H142</f>
        <v>2.9E-4</v>
      </c>
      <c r="S142" s="186">
        <v>0</v>
      </c>
      <c r="T142" s="187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8" t="s">
        <v>344</v>
      </c>
      <c r="AT142" s="188" t="s">
        <v>237</v>
      </c>
      <c r="AU142" s="188" t="s">
        <v>89</v>
      </c>
      <c r="AY142" s="19" t="s">
        <v>235</v>
      </c>
      <c r="BE142" s="189">
        <f>IF(N142="základní",J142,0)</f>
        <v>0</v>
      </c>
      <c r="BF142" s="189">
        <f>IF(N142="snížená",J142,0)</f>
        <v>0</v>
      </c>
      <c r="BG142" s="189">
        <f>IF(N142="zákl. přenesená",J142,0)</f>
        <v>0</v>
      </c>
      <c r="BH142" s="189">
        <f>IF(N142="sníž. přenesená",J142,0)</f>
        <v>0</v>
      </c>
      <c r="BI142" s="189">
        <f>IF(N142="nulová",J142,0)</f>
        <v>0</v>
      </c>
      <c r="BJ142" s="19" t="s">
        <v>87</v>
      </c>
      <c r="BK142" s="189">
        <f>ROUND(I142*H142,2)</f>
        <v>0</v>
      </c>
      <c r="BL142" s="19" t="s">
        <v>344</v>
      </c>
      <c r="BM142" s="188" t="s">
        <v>595</v>
      </c>
    </row>
    <row r="143" spans="1:65" s="2" customFormat="1" ht="11.25">
      <c r="A143" s="36"/>
      <c r="B143" s="37"/>
      <c r="C143" s="38"/>
      <c r="D143" s="190" t="s">
        <v>243</v>
      </c>
      <c r="E143" s="38"/>
      <c r="F143" s="191" t="s">
        <v>1362</v>
      </c>
      <c r="G143" s="38"/>
      <c r="H143" s="38"/>
      <c r="I143" s="192"/>
      <c r="J143" s="38"/>
      <c r="K143" s="38"/>
      <c r="L143" s="41"/>
      <c r="M143" s="193"/>
      <c r="N143" s="194"/>
      <c r="O143" s="66"/>
      <c r="P143" s="66"/>
      <c r="Q143" s="66"/>
      <c r="R143" s="66"/>
      <c r="S143" s="66"/>
      <c r="T143" s="67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9" t="s">
        <v>243</v>
      </c>
      <c r="AU143" s="19" t="s">
        <v>89</v>
      </c>
    </row>
    <row r="144" spans="1:65" s="2" customFormat="1" ht="24.2" customHeight="1">
      <c r="A144" s="36"/>
      <c r="B144" s="37"/>
      <c r="C144" s="177" t="s">
        <v>394</v>
      </c>
      <c r="D144" s="177" t="s">
        <v>237</v>
      </c>
      <c r="E144" s="178" t="s">
        <v>1363</v>
      </c>
      <c r="F144" s="179" t="s">
        <v>1364</v>
      </c>
      <c r="G144" s="180" t="s">
        <v>102</v>
      </c>
      <c r="H144" s="181">
        <v>24</v>
      </c>
      <c r="I144" s="182"/>
      <c r="J144" s="183">
        <f>ROUND(I144*H144,2)</f>
        <v>0</v>
      </c>
      <c r="K144" s="179" t="s">
        <v>240</v>
      </c>
      <c r="L144" s="41"/>
      <c r="M144" s="184" t="s">
        <v>42</v>
      </c>
      <c r="N144" s="185" t="s">
        <v>50</v>
      </c>
      <c r="O144" s="66"/>
      <c r="P144" s="186">
        <f>O144*H144</f>
        <v>0</v>
      </c>
      <c r="Q144" s="186">
        <v>0</v>
      </c>
      <c r="R144" s="186">
        <f>Q144*H144</f>
        <v>0</v>
      </c>
      <c r="S144" s="186">
        <v>0</v>
      </c>
      <c r="T144" s="187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8" t="s">
        <v>344</v>
      </c>
      <c r="AT144" s="188" t="s">
        <v>237</v>
      </c>
      <c r="AU144" s="188" t="s">
        <v>89</v>
      </c>
      <c r="AY144" s="19" t="s">
        <v>235</v>
      </c>
      <c r="BE144" s="189">
        <f>IF(N144="základní",J144,0)</f>
        <v>0</v>
      </c>
      <c r="BF144" s="189">
        <f>IF(N144="snížená",J144,0)</f>
        <v>0</v>
      </c>
      <c r="BG144" s="189">
        <f>IF(N144="zákl. přenesená",J144,0)</f>
        <v>0</v>
      </c>
      <c r="BH144" s="189">
        <f>IF(N144="sníž. přenesená",J144,0)</f>
        <v>0</v>
      </c>
      <c r="BI144" s="189">
        <f>IF(N144="nulová",J144,0)</f>
        <v>0</v>
      </c>
      <c r="BJ144" s="19" t="s">
        <v>87</v>
      </c>
      <c r="BK144" s="189">
        <f>ROUND(I144*H144,2)</f>
        <v>0</v>
      </c>
      <c r="BL144" s="19" t="s">
        <v>344</v>
      </c>
      <c r="BM144" s="188" t="s">
        <v>609</v>
      </c>
    </row>
    <row r="145" spans="1:65" s="2" customFormat="1" ht="11.25">
      <c r="A145" s="36"/>
      <c r="B145" s="37"/>
      <c r="C145" s="38"/>
      <c r="D145" s="190" t="s">
        <v>243</v>
      </c>
      <c r="E145" s="38"/>
      <c r="F145" s="191" t="s">
        <v>1365</v>
      </c>
      <c r="G145" s="38"/>
      <c r="H145" s="38"/>
      <c r="I145" s="192"/>
      <c r="J145" s="38"/>
      <c r="K145" s="38"/>
      <c r="L145" s="41"/>
      <c r="M145" s="193"/>
      <c r="N145" s="194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243</v>
      </c>
      <c r="AU145" s="19" t="s">
        <v>89</v>
      </c>
    </row>
    <row r="146" spans="1:65" s="2" customFormat="1" ht="24.2" customHeight="1">
      <c r="A146" s="36"/>
      <c r="B146" s="37"/>
      <c r="C146" s="177" t="s">
        <v>107</v>
      </c>
      <c r="D146" s="177" t="s">
        <v>237</v>
      </c>
      <c r="E146" s="178" t="s">
        <v>1366</v>
      </c>
      <c r="F146" s="179" t="s">
        <v>1367</v>
      </c>
      <c r="G146" s="180" t="s">
        <v>102</v>
      </c>
      <c r="H146" s="181">
        <v>4</v>
      </c>
      <c r="I146" s="182"/>
      <c r="J146" s="183">
        <f>ROUND(I146*H146,2)</f>
        <v>0</v>
      </c>
      <c r="K146" s="179" t="s">
        <v>240</v>
      </c>
      <c r="L146" s="41"/>
      <c r="M146" s="184" t="s">
        <v>42</v>
      </c>
      <c r="N146" s="185" t="s">
        <v>50</v>
      </c>
      <c r="O146" s="66"/>
      <c r="P146" s="186">
        <f>O146*H146</f>
        <v>0</v>
      </c>
      <c r="Q146" s="186">
        <v>0</v>
      </c>
      <c r="R146" s="186">
        <f>Q146*H146</f>
        <v>0</v>
      </c>
      <c r="S146" s="186">
        <v>0</v>
      </c>
      <c r="T146" s="187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88" t="s">
        <v>344</v>
      </c>
      <c r="AT146" s="188" t="s">
        <v>237</v>
      </c>
      <c r="AU146" s="188" t="s">
        <v>89</v>
      </c>
      <c r="AY146" s="19" t="s">
        <v>235</v>
      </c>
      <c r="BE146" s="189">
        <f>IF(N146="základní",J146,0)</f>
        <v>0</v>
      </c>
      <c r="BF146" s="189">
        <f>IF(N146="snížená",J146,0)</f>
        <v>0</v>
      </c>
      <c r="BG146" s="189">
        <f>IF(N146="zákl. přenesená",J146,0)</f>
        <v>0</v>
      </c>
      <c r="BH146" s="189">
        <f>IF(N146="sníž. přenesená",J146,0)</f>
        <v>0</v>
      </c>
      <c r="BI146" s="189">
        <f>IF(N146="nulová",J146,0)</f>
        <v>0</v>
      </c>
      <c r="BJ146" s="19" t="s">
        <v>87</v>
      </c>
      <c r="BK146" s="189">
        <f>ROUND(I146*H146,2)</f>
        <v>0</v>
      </c>
      <c r="BL146" s="19" t="s">
        <v>344</v>
      </c>
      <c r="BM146" s="188" t="s">
        <v>618</v>
      </c>
    </row>
    <row r="147" spans="1:65" s="2" customFormat="1" ht="11.25">
      <c r="A147" s="36"/>
      <c r="B147" s="37"/>
      <c r="C147" s="38"/>
      <c r="D147" s="190" t="s">
        <v>243</v>
      </c>
      <c r="E147" s="38"/>
      <c r="F147" s="191" t="s">
        <v>1368</v>
      </c>
      <c r="G147" s="38"/>
      <c r="H147" s="38"/>
      <c r="I147" s="192"/>
      <c r="J147" s="38"/>
      <c r="K147" s="38"/>
      <c r="L147" s="41"/>
      <c r="M147" s="193"/>
      <c r="N147" s="194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243</v>
      </c>
      <c r="AU147" s="19" t="s">
        <v>89</v>
      </c>
    </row>
    <row r="148" spans="1:65" s="2" customFormat="1" ht="21.75" customHeight="1">
      <c r="A148" s="36"/>
      <c r="B148" s="37"/>
      <c r="C148" s="177" t="s">
        <v>403</v>
      </c>
      <c r="D148" s="177" t="s">
        <v>237</v>
      </c>
      <c r="E148" s="178" t="s">
        <v>1369</v>
      </c>
      <c r="F148" s="179" t="s">
        <v>1370</v>
      </c>
      <c r="G148" s="180" t="s">
        <v>319</v>
      </c>
      <c r="H148" s="181">
        <v>1</v>
      </c>
      <c r="I148" s="182"/>
      <c r="J148" s="183">
        <f>ROUND(I148*H148,2)</f>
        <v>0</v>
      </c>
      <c r="K148" s="179" t="s">
        <v>42</v>
      </c>
      <c r="L148" s="41"/>
      <c r="M148" s="184" t="s">
        <v>42</v>
      </c>
      <c r="N148" s="185" t="s">
        <v>50</v>
      </c>
      <c r="O148" s="66"/>
      <c r="P148" s="186">
        <f>O148*H148</f>
        <v>0</v>
      </c>
      <c r="Q148" s="186">
        <v>0</v>
      </c>
      <c r="R148" s="186">
        <f>Q148*H148</f>
        <v>0</v>
      </c>
      <c r="S148" s="186">
        <v>0</v>
      </c>
      <c r="T148" s="187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88" t="s">
        <v>344</v>
      </c>
      <c r="AT148" s="188" t="s">
        <v>237</v>
      </c>
      <c r="AU148" s="188" t="s">
        <v>89</v>
      </c>
      <c r="AY148" s="19" t="s">
        <v>235</v>
      </c>
      <c r="BE148" s="189">
        <f>IF(N148="základní",J148,0)</f>
        <v>0</v>
      </c>
      <c r="BF148" s="189">
        <f>IF(N148="snížená",J148,0)</f>
        <v>0</v>
      </c>
      <c r="BG148" s="189">
        <f>IF(N148="zákl. přenesená",J148,0)</f>
        <v>0</v>
      </c>
      <c r="BH148" s="189">
        <f>IF(N148="sníž. přenesená",J148,0)</f>
        <v>0</v>
      </c>
      <c r="BI148" s="189">
        <f>IF(N148="nulová",J148,0)</f>
        <v>0</v>
      </c>
      <c r="BJ148" s="19" t="s">
        <v>87</v>
      </c>
      <c r="BK148" s="189">
        <f>ROUND(I148*H148,2)</f>
        <v>0</v>
      </c>
      <c r="BL148" s="19" t="s">
        <v>344</v>
      </c>
      <c r="BM148" s="188" t="s">
        <v>630</v>
      </c>
    </row>
    <row r="149" spans="1:65" s="2" customFormat="1" ht="44.25" customHeight="1">
      <c r="A149" s="36"/>
      <c r="B149" s="37"/>
      <c r="C149" s="177" t="s">
        <v>408</v>
      </c>
      <c r="D149" s="177" t="s">
        <v>237</v>
      </c>
      <c r="E149" s="178" t="s">
        <v>1371</v>
      </c>
      <c r="F149" s="179" t="s">
        <v>1372</v>
      </c>
      <c r="G149" s="180" t="s">
        <v>160</v>
      </c>
      <c r="H149" s="181">
        <v>0.127</v>
      </c>
      <c r="I149" s="182"/>
      <c r="J149" s="183">
        <f>ROUND(I149*H149,2)</f>
        <v>0</v>
      </c>
      <c r="K149" s="179" t="s">
        <v>240</v>
      </c>
      <c r="L149" s="41"/>
      <c r="M149" s="184" t="s">
        <v>42</v>
      </c>
      <c r="N149" s="185" t="s">
        <v>50</v>
      </c>
      <c r="O149" s="66"/>
      <c r="P149" s="186">
        <f>O149*H149</f>
        <v>0</v>
      </c>
      <c r="Q149" s="186">
        <v>0</v>
      </c>
      <c r="R149" s="186">
        <f>Q149*H149</f>
        <v>0</v>
      </c>
      <c r="S149" s="186">
        <v>0</v>
      </c>
      <c r="T149" s="187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88" t="s">
        <v>344</v>
      </c>
      <c r="AT149" s="188" t="s">
        <v>237</v>
      </c>
      <c r="AU149" s="188" t="s">
        <v>89</v>
      </c>
      <c r="AY149" s="19" t="s">
        <v>235</v>
      </c>
      <c r="BE149" s="189">
        <f>IF(N149="základní",J149,0)</f>
        <v>0</v>
      </c>
      <c r="BF149" s="189">
        <f>IF(N149="snížená",J149,0)</f>
        <v>0</v>
      </c>
      <c r="BG149" s="189">
        <f>IF(N149="zákl. přenesená",J149,0)</f>
        <v>0</v>
      </c>
      <c r="BH149" s="189">
        <f>IF(N149="sníž. přenesená",J149,0)</f>
        <v>0</v>
      </c>
      <c r="BI149" s="189">
        <f>IF(N149="nulová",J149,0)</f>
        <v>0</v>
      </c>
      <c r="BJ149" s="19" t="s">
        <v>87</v>
      </c>
      <c r="BK149" s="189">
        <f>ROUND(I149*H149,2)</f>
        <v>0</v>
      </c>
      <c r="BL149" s="19" t="s">
        <v>344</v>
      </c>
      <c r="BM149" s="188" t="s">
        <v>639</v>
      </c>
    </row>
    <row r="150" spans="1:65" s="2" customFormat="1" ht="11.25">
      <c r="A150" s="36"/>
      <c r="B150" s="37"/>
      <c r="C150" s="38"/>
      <c r="D150" s="190" t="s">
        <v>243</v>
      </c>
      <c r="E150" s="38"/>
      <c r="F150" s="191" t="s">
        <v>1373</v>
      </c>
      <c r="G150" s="38"/>
      <c r="H150" s="38"/>
      <c r="I150" s="192"/>
      <c r="J150" s="38"/>
      <c r="K150" s="38"/>
      <c r="L150" s="41"/>
      <c r="M150" s="193"/>
      <c r="N150" s="194"/>
      <c r="O150" s="66"/>
      <c r="P150" s="66"/>
      <c r="Q150" s="66"/>
      <c r="R150" s="66"/>
      <c r="S150" s="66"/>
      <c r="T150" s="67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9" t="s">
        <v>243</v>
      </c>
      <c r="AU150" s="19" t="s">
        <v>89</v>
      </c>
    </row>
    <row r="151" spans="1:65" s="12" customFormat="1" ht="22.9" customHeight="1">
      <c r="B151" s="161"/>
      <c r="C151" s="162"/>
      <c r="D151" s="163" t="s">
        <v>78</v>
      </c>
      <c r="E151" s="175" t="s">
        <v>1374</v>
      </c>
      <c r="F151" s="175" t="s">
        <v>1375</v>
      </c>
      <c r="G151" s="162"/>
      <c r="H151" s="162"/>
      <c r="I151" s="165"/>
      <c r="J151" s="176">
        <f>BK151</f>
        <v>0</v>
      </c>
      <c r="K151" s="162"/>
      <c r="L151" s="167"/>
      <c r="M151" s="168"/>
      <c r="N151" s="169"/>
      <c r="O151" s="169"/>
      <c r="P151" s="170">
        <f>SUM(P152:P183)</f>
        <v>0</v>
      </c>
      <c r="Q151" s="169"/>
      <c r="R151" s="170">
        <f>SUM(R152:R183)</f>
        <v>4.2009999999999999E-2</v>
      </c>
      <c r="S151" s="169"/>
      <c r="T151" s="171">
        <f>SUM(T152:T183)</f>
        <v>0</v>
      </c>
      <c r="AR151" s="172" t="s">
        <v>89</v>
      </c>
      <c r="AT151" s="173" t="s">
        <v>78</v>
      </c>
      <c r="AU151" s="173" t="s">
        <v>87</v>
      </c>
      <c r="AY151" s="172" t="s">
        <v>235</v>
      </c>
      <c r="BK151" s="174">
        <f>SUM(BK152:BK183)</f>
        <v>0</v>
      </c>
    </row>
    <row r="152" spans="1:65" s="2" customFormat="1" ht="33" customHeight="1">
      <c r="A152" s="36"/>
      <c r="B152" s="37"/>
      <c r="C152" s="177" t="s">
        <v>423</v>
      </c>
      <c r="D152" s="177" t="s">
        <v>237</v>
      </c>
      <c r="E152" s="178" t="s">
        <v>1376</v>
      </c>
      <c r="F152" s="179" t="s">
        <v>1377</v>
      </c>
      <c r="G152" s="180" t="s">
        <v>102</v>
      </c>
      <c r="H152" s="181">
        <v>20</v>
      </c>
      <c r="I152" s="182"/>
      <c r="J152" s="183">
        <f>ROUND(I152*H152,2)</f>
        <v>0</v>
      </c>
      <c r="K152" s="179" t="s">
        <v>240</v>
      </c>
      <c r="L152" s="41"/>
      <c r="M152" s="184" t="s">
        <v>42</v>
      </c>
      <c r="N152" s="185" t="s">
        <v>50</v>
      </c>
      <c r="O152" s="66"/>
      <c r="P152" s="186">
        <f>O152*H152</f>
        <v>0</v>
      </c>
      <c r="Q152" s="186">
        <v>8.4000000000000003E-4</v>
      </c>
      <c r="R152" s="186">
        <f>Q152*H152</f>
        <v>1.6800000000000002E-2</v>
      </c>
      <c r="S152" s="186">
        <v>0</v>
      </c>
      <c r="T152" s="187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88" t="s">
        <v>344</v>
      </c>
      <c r="AT152" s="188" t="s">
        <v>237</v>
      </c>
      <c r="AU152" s="188" t="s">
        <v>89</v>
      </c>
      <c r="AY152" s="19" t="s">
        <v>235</v>
      </c>
      <c r="BE152" s="189">
        <f>IF(N152="základní",J152,0)</f>
        <v>0</v>
      </c>
      <c r="BF152" s="189">
        <f>IF(N152="snížená",J152,0)</f>
        <v>0</v>
      </c>
      <c r="BG152" s="189">
        <f>IF(N152="zákl. přenesená",J152,0)</f>
        <v>0</v>
      </c>
      <c r="BH152" s="189">
        <f>IF(N152="sníž. přenesená",J152,0)</f>
        <v>0</v>
      </c>
      <c r="BI152" s="189">
        <f>IF(N152="nulová",J152,0)</f>
        <v>0</v>
      </c>
      <c r="BJ152" s="19" t="s">
        <v>87</v>
      </c>
      <c r="BK152" s="189">
        <f>ROUND(I152*H152,2)</f>
        <v>0</v>
      </c>
      <c r="BL152" s="19" t="s">
        <v>344</v>
      </c>
      <c r="BM152" s="188" t="s">
        <v>649</v>
      </c>
    </row>
    <row r="153" spans="1:65" s="2" customFormat="1" ht="11.25">
      <c r="A153" s="36"/>
      <c r="B153" s="37"/>
      <c r="C153" s="38"/>
      <c r="D153" s="190" t="s">
        <v>243</v>
      </c>
      <c r="E153" s="38"/>
      <c r="F153" s="191" t="s">
        <v>1378</v>
      </c>
      <c r="G153" s="38"/>
      <c r="H153" s="38"/>
      <c r="I153" s="192"/>
      <c r="J153" s="38"/>
      <c r="K153" s="38"/>
      <c r="L153" s="41"/>
      <c r="M153" s="193"/>
      <c r="N153" s="194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243</v>
      </c>
      <c r="AU153" s="19" t="s">
        <v>89</v>
      </c>
    </row>
    <row r="154" spans="1:65" s="2" customFormat="1" ht="33" customHeight="1">
      <c r="A154" s="36"/>
      <c r="B154" s="37"/>
      <c r="C154" s="177" t="s">
        <v>428</v>
      </c>
      <c r="D154" s="177" t="s">
        <v>237</v>
      </c>
      <c r="E154" s="178" t="s">
        <v>1379</v>
      </c>
      <c r="F154" s="179" t="s">
        <v>1380</v>
      </c>
      <c r="G154" s="180" t="s">
        <v>102</v>
      </c>
      <c r="H154" s="181">
        <v>8</v>
      </c>
      <c r="I154" s="182"/>
      <c r="J154" s="183">
        <f>ROUND(I154*H154,2)</f>
        <v>0</v>
      </c>
      <c r="K154" s="179" t="s">
        <v>240</v>
      </c>
      <c r="L154" s="41"/>
      <c r="M154" s="184" t="s">
        <v>42</v>
      </c>
      <c r="N154" s="185" t="s">
        <v>50</v>
      </c>
      <c r="O154" s="66"/>
      <c r="P154" s="186">
        <f>O154*H154</f>
        <v>0</v>
      </c>
      <c r="Q154" s="186">
        <v>1.16E-3</v>
      </c>
      <c r="R154" s="186">
        <f>Q154*H154</f>
        <v>9.2800000000000001E-3</v>
      </c>
      <c r="S154" s="186">
        <v>0</v>
      </c>
      <c r="T154" s="187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8" t="s">
        <v>344</v>
      </c>
      <c r="AT154" s="188" t="s">
        <v>237</v>
      </c>
      <c r="AU154" s="188" t="s">
        <v>89</v>
      </c>
      <c r="AY154" s="19" t="s">
        <v>235</v>
      </c>
      <c r="BE154" s="189">
        <f>IF(N154="základní",J154,0)</f>
        <v>0</v>
      </c>
      <c r="BF154" s="189">
        <f>IF(N154="snížená",J154,0)</f>
        <v>0</v>
      </c>
      <c r="BG154" s="189">
        <f>IF(N154="zákl. přenesená",J154,0)</f>
        <v>0</v>
      </c>
      <c r="BH154" s="189">
        <f>IF(N154="sníž. přenesená",J154,0)</f>
        <v>0</v>
      </c>
      <c r="BI154" s="189">
        <f>IF(N154="nulová",J154,0)</f>
        <v>0</v>
      </c>
      <c r="BJ154" s="19" t="s">
        <v>87</v>
      </c>
      <c r="BK154" s="189">
        <f>ROUND(I154*H154,2)</f>
        <v>0</v>
      </c>
      <c r="BL154" s="19" t="s">
        <v>344</v>
      </c>
      <c r="BM154" s="188" t="s">
        <v>668</v>
      </c>
    </row>
    <row r="155" spans="1:65" s="2" customFormat="1" ht="11.25">
      <c r="A155" s="36"/>
      <c r="B155" s="37"/>
      <c r="C155" s="38"/>
      <c r="D155" s="190" t="s">
        <v>243</v>
      </c>
      <c r="E155" s="38"/>
      <c r="F155" s="191" t="s">
        <v>1381</v>
      </c>
      <c r="G155" s="38"/>
      <c r="H155" s="38"/>
      <c r="I155" s="192"/>
      <c r="J155" s="38"/>
      <c r="K155" s="38"/>
      <c r="L155" s="41"/>
      <c r="M155" s="193"/>
      <c r="N155" s="194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243</v>
      </c>
      <c r="AU155" s="19" t="s">
        <v>89</v>
      </c>
    </row>
    <row r="156" spans="1:65" s="2" customFormat="1" ht="55.5" customHeight="1">
      <c r="A156" s="36"/>
      <c r="B156" s="37"/>
      <c r="C156" s="177" t="s">
        <v>433</v>
      </c>
      <c r="D156" s="177" t="s">
        <v>237</v>
      </c>
      <c r="E156" s="178" t="s">
        <v>1382</v>
      </c>
      <c r="F156" s="179" t="s">
        <v>1383</v>
      </c>
      <c r="G156" s="180" t="s">
        <v>102</v>
      </c>
      <c r="H156" s="181">
        <v>14</v>
      </c>
      <c r="I156" s="182"/>
      <c r="J156" s="183">
        <f>ROUND(I156*H156,2)</f>
        <v>0</v>
      </c>
      <c r="K156" s="179" t="s">
        <v>240</v>
      </c>
      <c r="L156" s="41"/>
      <c r="M156" s="184" t="s">
        <v>42</v>
      </c>
      <c r="N156" s="185" t="s">
        <v>50</v>
      </c>
      <c r="O156" s="66"/>
      <c r="P156" s="186">
        <f>O156*H156</f>
        <v>0</v>
      </c>
      <c r="Q156" s="186">
        <v>8.0000000000000007E-5</v>
      </c>
      <c r="R156" s="186">
        <f>Q156*H156</f>
        <v>1.1200000000000001E-3</v>
      </c>
      <c r="S156" s="186">
        <v>0</v>
      </c>
      <c r="T156" s="187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88" t="s">
        <v>344</v>
      </c>
      <c r="AT156" s="188" t="s">
        <v>237</v>
      </c>
      <c r="AU156" s="188" t="s">
        <v>89</v>
      </c>
      <c r="AY156" s="19" t="s">
        <v>235</v>
      </c>
      <c r="BE156" s="189">
        <f>IF(N156="základní",J156,0)</f>
        <v>0</v>
      </c>
      <c r="BF156" s="189">
        <f>IF(N156="snížená",J156,0)</f>
        <v>0</v>
      </c>
      <c r="BG156" s="189">
        <f>IF(N156="zákl. přenesená",J156,0)</f>
        <v>0</v>
      </c>
      <c r="BH156" s="189">
        <f>IF(N156="sníž. přenesená",J156,0)</f>
        <v>0</v>
      </c>
      <c r="BI156" s="189">
        <f>IF(N156="nulová",J156,0)</f>
        <v>0</v>
      </c>
      <c r="BJ156" s="19" t="s">
        <v>87</v>
      </c>
      <c r="BK156" s="189">
        <f>ROUND(I156*H156,2)</f>
        <v>0</v>
      </c>
      <c r="BL156" s="19" t="s">
        <v>344</v>
      </c>
      <c r="BM156" s="188" t="s">
        <v>680</v>
      </c>
    </row>
    <row r="157" spans="1:65" s="2" customFormat="1" ht="11.25">
      <c r="A157" s="36"/>
      <c r="B157" s="37"/>
      <c r="C157" s="38"/>
      <c r="D157" s="190" t="s">
        <v>243</v>
      </c>
      <c r="E157" s="38"/>
      <c r="F157" s="191" t="s">
        <v>1384</v>
      </c>
      <c r="G157" s="38"/>
      <c r="H157" s="38"/>
      <c r="I157" s="192"/>
      <c r="J157" s="38"/>
      <c r="K157" s="38"/>
      <c r="L157" s="41"/>
      <c r="M157" s="193"/>
      <c r="N157" s="194"/>
      <c r="O157" s="66"/>
      <c r="P157" s="66"/>
      <c r="Q157" s="66"/>
      <c r="R157" s="66"/>
      <c r="S157" s="66"/>
      <c r="T157" s="67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9" t="s">
        <v>243</v>
      </c>
      <c r="AU157" s="19" t="s">
        <v>89</v>
      </c>
    </row>
    <row r="158" spans="1:65" s="2" customFormat="1" ht="55.5" customHeight="1">
      <c r="A158" s="36"/>
      <c r="B158" s="37"/>
      <c r="C158" s="177" t="s">
        <v>438</v>
      </c>
      <c r="D158" s="177" t="s">
        <v>237</v>
      </c>
      <c r="E158" s="178" t="s">
        <v>1385</v>
      </c>
      <c r="F158" s="179" t="s">
        <v>1386</v>
      </c>
      <c r="G158" s="180" t="s">
        <v>102</v>
      </c>
      <c r="H158" s="181">
        <v>14</v>
      </c>
      <c r="I158" s="182"/>
      <c r="J158" s="183">
        <f>ROUND(I158*H158,2)</f>
        <v>0</v>
      </c>
      <c r="K158" s="179" t="s">
        <v>240</v>
      </c>
      <c r="L158" s="41"/>
      <c r="M158" s="184" t="s">
        <v>42</v>
      </c>
      <c r="N158" s="185" t="s">
        <v>50</v>
      </c>
      <c r="O158" s="66"/>
      <c r="P158" s="186">
        <f>O158*H158</f>
        <v>0</v>
      </c>
      <c r="Q158" s="186">
        <v>1.6000000000000001E-4</v>
      </c>
      <c r="R158" s="186">
        <f>Q158*H158</f>
        <v>2.2400000000000002E-3</v>
      </c>
      <c r="S158" s="186">
        <v>0</v>
      </c>
      <c r="T158" s="187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88" t="s">
        <v>344</v>
      </c>
      <c r="AT158" s="188" t="s">
        <v>237</v>
      </c>
      <c r="AU158" s="188" t="s">
        <v>89</v>
      </c>
      <c r="AY158" s="19" t="s">
        <v>235</v>
      </c>
      <c r="BE158" s="189">
        <f>IF(N158="základní",J158,0)</f>
        <v>0</v>
      </c>
      <c r="BF158" s="189">
        <f>IF(N158="snížená",J158,0)</f>
        <v>0</v>
      </c>
      <c r="BG158" s="189">
        <f>IF(N158="zákl. přenesená",J158,0)</f>
        <v>0</v>
      </c>
      <c r="BH158" s="189">
        <f>IF(N158="sníž. přenesená",J158,0)</f>
        <v>0</v>
      </c>
      <c r="BI158" s="189">
        <f>IF(N158="nulová",J158,0)</f>
        <v>0</v>
      </c>
      <c r="BJ158" s="19" t="s">
        <v>87</v>
      </c>
      <c r="BK158" s="189">
        <f>ROUND(I158*H158,2)</f>
        <v>0</v>
      </c>
      <c r="BL158" s="19" t="s">
        <v>344</v>
      </c>
      <c r="BM158" s="188" t="s">
        <v>696</v>
      </c>
    </row>
    <row r="159" spans="1:65" s="2" customFormat="1" ht="11.25">
      <c r="A159" s="36"/>
      <c r="B159" s="37"/>
      <c r="C159" s="38"/>
      <c r="D159" s="190" t="s">
        <v>243</v>
      </c>
      <c r="E159" s="38"/>
      <c r="F159" s="191" t="s">
        <v>1387</v>
      </c>
      <c r="G159" s="38"/>
      <c r="H159" s="38"/>
      <c r="I159" s="192"/>
      <c r="J159" s="38"/>
      <c r="K159" s="38"/>
      <c r="L159" s="41"/>
      <c r="M159" s="193"/>
      <c r="N159" s="194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243</v>
      </c>
      <c r="AU159" s="19" t="s">
        <v>89</v>
      </c>
    </row>
    <row r="160" spans="1:65" s="2" customFormat="1" ht="16.5" customHeight="1">
      <c r="A160" s="36"/>
      <c r="B160" s="37"/>
      <c r="C160" s="177" t="s">
        <v>444</v>
      </c>
      <c r="D160" s="177" t="s">
        <v>237</v>
      </c>
      <c r="E160" s="178" t="s">
        <v>1388</v>
      </c>
      <c r="F160" s="179" t="s">
        <v>1389</v>
      </c>
      <c r="G160" s="180" t="s">
        <v>102</v>
      </c>
      <c r="H160" s="181">
        <v>18</v>
      </c>
      <c r="I160" s="182"/>
      <c r="J160" s="183">
        <f>ROUND(I160*H160,2)</f>
        <v>0</v>
      </c>
      <c r="K160" s="179" t="s">
        <v>240</v>
      </c>
      <c r="L160" s="41"/>
      <c r="M160" s="184" t="s">
        <v>42</v>
      </c>
      <c r="N160" s="185" t="s">
        <v>50</v>
      </c>
      <c r="O160" s="66"/>
      <c r="P160" s="186">
        <f>O160*H160</f>
        <v>0</v>
      </c>
      <c r="Q160" s="186">
        <v>1.9000000000000001E-4</v>
      </c>
      <c r="R160" s="186">
        <f>Q160*H160</f>
        <v>3.4200000000000003E-3</v>
      </c>
      <c r="S160" s="186">
        <v>0</v>
      </c>
      <c r="T160" s="187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88" t="s">
        <v>344</v>
      </c>
      <c r="AT160" s="188" t="s">
        <v>237</v>
      </c>
      <c r="AU160" s="188" t="s">
        <v>89</v>
      </c>
      <c r="AY160" s="19" t="s">
        <v>235</v>
      </c>
      <c r="BE160" s="189">
        <f>IF(N160="základní",J160,0)</f>
        <v>0</v>
      </c>
      <c r="BF160" s="189">
        <f>IF(N160="snížená",J160,0)</f>
        <v>0</v>
      </c>
      <c r="BG160" s="189">
        <f>IF(N160="zákl. přenesená",J160,0)</f>
        <v>0</v>
      </c>
      <c r="BH160" s="189">
        <f>IF(N160="sníž. přenesená",J160,0)</f>
        <v>0</v>
      </c>
      <c r="BI160" s="189">
        <f>IF(N160="nulová",J160,0)</f>
        <v>0</v>
      </c>
      <c r="BJ160" s="19" t="s">
        <v>87</v>
      </c>
      <c r="BK160" s="189">
        <f>ROUND(I160*H160,2)</f>
        <v>0</v>
      </c>
      <c r="BL160" s="19" t="s">
        <v>344</v>
      </c>
      <c r="BM160" s="188" t="s">
        <v>708</v>
      </c>
    </row>
    <row r="161" spans="1:65" s="2" customFormat="1" ht="11.25">
      <c r="A161" s="36"/>
      <c r="B161" s="37"/>
      <c r="C161" s="38"/>
      <c r="D161" s="190" t="s">
        <v>243</v>
      </c>
      <c r="E161" s="38"/>
      <c r="F161" s="191" t="s">
        <v>1390</v>
      </c>
      <c r="G161" s="38"/>
      <c r="H161" s="38"/>
      <c r="I161" s="192"/>
      <c r="J161" s="38"/>
      <c r="K161" s="38"/>
      <c r="L161" s="41"/>
      <c r="M161" s="193"/>
      <c r="N161" s="194"/>
      <c r="O161" s="66"/>
      <c r="P161" s="66"/>
      <c r="Q161" s="66"/>
      <c r="R161" s="66"/>
      <c r="S161" s="66"/>
      <c r="T161" s="67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9" t="s">
        <v>243</v>
      </c>
      <c r="AU161" s="19" t="s">
        <v>89</v>
      </c>
    </row>
    <row r="162" spans="1:65" s="2" customFormat="1" ht="16.5" customHeight="1">
      <c r="A162" s="36"/>
      <c r="B162" s="37"/>
      <c r="C162" s="177" t="s">
        <v>450</v>
      </c>
      <c r="D162" s="177" t="s">
        <v>237</v>
      </c>
      <c r="E162" s="178" t="s">
        <v>1391</v>
      </c>
      <c r="F162" s="179" t="s">
        <v>1392</v>
      </c>
      <c r="G162" s="180" t="s">
        <v>102</v>
      </c>
      <c r="H162" s="181">
        <v>8</v>
      </c>
      <c r="I162" s="182"/>
      <c r="J162" s="183">
        <f>ROUND(I162*H162,2)</f>
        <v>0</v>
      </c>
      <c r="K162" s="179" t="s">
        <v>240</v>
      </c>
      <c r="L162" s="41"/>
      <c r="M162" s="184" t="s">
        <v>42</v>
      </c>
      <c r="N162" s="185" t="s">
        <v>50</v>
      </c>
      <c r="O162" s="66"/>
      <c r="P162" s="186">
        <f>O162*H162</f>
        <v>0</v>
      </c>
      <c r="Q162" s="186">
        <v>2.5000000000000001E-4</v>
      </c>
      <c r="R162" s="186">
        <f>Q162*H162</f>
        <v>2E-3</v>
      </c>
      <c r="S162" s="186">
        <v>0</v>
      </c>
      <c r="T162" s="187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88" t="s">
        <v>344</v>
      </c>
      <c r="AT162" s="188" t="s">
        <v>237</v>
      </c>
      <c r="AU162" s="188" t="s">
        <v>89</v>
      </c>
      <c r="AY162" s="19" t="s">
        <v>235</v>
      </c>
      <c r="BE162" s="189">
        <f>IF(N162="základní",J162,0)</f>
        <v>0</v>
      </c>
      <c r="BF162" s="189">
        <f>IF(N162="snížená",J162,0)</f>
        <v>0</v>
      </c>
      <c r="BG162" s="189">
        <f>IF(N162="zákl. přenesená",J162,0)</f>
        <v>0</v>
      </c>
      <c r="BH162" s="189">
        <f>IF(N162="sníž. přenesená",J162,0)</f>
        <v>0</v>
      </c>
      <c r="BI162" s="189">
        <f>IF(N162="nulová",J162,0)</f>
        <v>0</v>
      </c>
      <c r="BJ162" s="19" t="s">
        <v>87</v>
      </c>
      <c r="BK162" s="189">
        <f>ROUND(I162*H162,2)</f>
        <v>0</v>
      </c>
      <c r="BL162" s="19" t="s">
        <v>344</v>
      </c>
      <c r="BM162" s="188" t="s">
        <v>721</v>
      </c>
    </row>
    <row r="163" spans="1:65" s="2" customFormat="1" ht="11.25">
      <c r="A163" s="36"/>
      <c r="B163" s="37"/>
      <c r="C163" s="38"/>
      <c r="D163" s="190" t="s">
        <v>243</v>
      </c>
      <c r="E163" s="38"/>
      <c r="F163" s="191" t="s">
        <v>1393</v>
      </c>
      <c r="G163" s="38"/>
      <c r="H163" s="38"/>
      <c r="I163" s="192"/>
      <c r="J163" s="38"/>
      <c r="K163" s="38"/>
      <c r="L163" s="41"/>
      <c r="M163" s="193"/>
      <c r="N163" s="194"/>
      <c r="O163" s="66"/>
      <c r="P163" s="66"/>
      <c r="Q163" s="66"/>
      <c r="R163" s="66"/>
      <c r="S163" s="66"/>
      <c r="T163" s="67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9" t="s">
        <v>243</v>
      </c>
      <c r="AU163" s="19" t="s">
        <v>89</v>
      </c>
    </row>
    <row r="164" spans="1:65" s="2" customFormat="1" ht="24.2" customHeight="1">
      <c r="A164" s="36"/>
      <c r="B164" s="37"/>
      <c r="C164" s="177" t="s">
        <v>459</v>
      </c>
      <c r="D164" s="177" t="s">
        <v>237</v>
      </c>
      <c r="E164" s="178" t="s">
        <v>1394</v>
      </c>
      <c r="F164" s="179" t="s">
        <v>1395</v>
      </c>
      <c r="G164" s="180" t="s">
        <v>319</v>
      </c>
      <c r="H164" s="181">
        <v>5</v>
      </c>
      <c r="I164" s="182"/>
      <c r="J164" s="183">
        <f>ROUND(I164*H164,2)</f>
        <v>0</v>
      </c>
      <c r="K164" s="179" t="s">
        <v>240</v>
      </c>
      <c r="L164" s="41"/>
      <c r="M164" s="184" t="s">
        <v>42</v>
      </c>
      <c r="N164" s="185" t="s">
        <v>50</v>
      </c>
      <c r="O164" s="66"/>
      <c r="P164" s="186">
        <f>O164*H164</f>
        <v>0</v>
      </c>
      <c r="Q164" s="186">
        <v>0</v>
      </c>
      <c r="R164" s="186">
        <f>Q164*H164</f>
        <v>0</v>
      </c>
      <c r="S164" s="186">
        <v>0</v>
      </c>
      <c r="T164" s="187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8" t="s">
        <v>344</v>
      </c>
      <c r="AT164" s="188" t="s">
        <v>237</v>
      </c>
      <c r="AU164" s="188" t="s">
        <v>89</v>
      </c>
      <c r="AY164" s="19" t="s">
        <v>235</v>
      </c>
      <c r="BE164" s="189">
        <f>IF(N164="základní",J164,0)</f>
        <v>0</v>
      </c>
      <c r="BF164" s="189">
        <f>IF(N164="snížená",J164,0)</f>
        <v>0</v>
      </c>
      <c r="BG164" s="189">
        <f>IF(N164="zákl. přenesená",J164,0)</f>
        <v>0</v>
      </c>
      <c r="BH164" s="189">
        <f>IF(N164="sníž. přenesená",J164,0)</f>
        <v>0</v>
      </c>
      <c r="BI164" s="189">
        <f>IF(N164="nulová",J164,0)</f>
        <v>0</v>
      </c>
      <c r="BJ164" s="19" t="s">
        <v>87</v>
      </c>
      <c r="BK164" s="189">
        <f>ROUND(I164*H164,2)</f>
        <v>0</v>
      </c>
      <c r="BL164" s="19" t="s">
        <v>344</v>
      </c>
      <c r="BM164" s="188" t="s">
        <v>733</v>
      </c>
    </row>
    <row r="165" spans="1:65" s="2" customFormat="1" ht="11.25">
      <c r="A165" s="36"/>
      <c r="B165" s="37"/>
      <c r="C165" s="38"/>
      <c r="D165" s="190" t="s">
        <v>243</v>
      </c>
      <c r="E165" s="38"/>
      <c r="F165" s="191" t="s">
        <v>1396</v>
      </c>
      <c r="G165" s="38"/>
      <c r="H165" s="38"/>
      <c r="I165" s="192"/>
      <c r="J165" s="38"/>
      <c r="K165" s="38"/>
      <c r="L165" s="41"/>
      <c r="M165" s="193"/>
      <c r="N165" s="194"/>
      <c r="O165" s="66"/>
      <c r="P165" s="66"/>
      <c r="Q165" s="66"/>
      <c r="R165" s="66"/>
      <c r="S165" s="66"/>
      <c r="T165" s="67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9" t="s">
        <v>243</v>
      </c>
      <c r="AU165" s="19" t="s">
        <v>89</v>
      </c>
    </row>
    <row r="166" spans="1:65" s="2" customFormat="1" ht="24.2" customHeight="1">
      <c r="A166" s="36"/>
      <c r="B166" s="37"/>
      <c r="C166" s="177" t="s">
        <v>466</v>
      </c>
      <c r="D166" s="177" t="s">
        <v>237</v>
      </c>
      <c r="E166" s="178" t="s">
        <v>1397</v>
      </c>
      <c r="F166" s="179" t="s">
        <v>1398</v>
      </c>
      <c r="G166" s="180" t="s">
        <v>319</v>
      </c>
      <c r="H166" s="181">
        <v>2</v>
      </c>
      <c r="I166" s="182"/>
      <c r="J166" s="183">
        <f>ROUND(I166*H166,2)</f>
        <v>0</v>
      </c>
      <c r="K166" s="179" t="s">
        <v>240</v>
      </c>
      <c r="L166" s="41"/>
      <c r="M166" s="184" t="s">
        <v>42</v>
      </c>
      <c r="N166" s="185" t="s">
        <v>50</v>
      </c>
      <c r="O166" s="66"/>
      <c r="P166" s="186">
        <f>O166*H166</f>
        <v>0</v>
      </c>
      <c r="Q166" s="186">
        <v>1.2999999999999999E-4</v>
      </c>
      <c r="R166" s="186">
        <f>Q166*H166</f>
        <v>2.5999999999999998E-4</v>
      </c>
      <c r="S166" s="186">
        <v>0</v>
      </c>
      <c r="T166" s="187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8" t="s">
        <v>344</v>
      </c>
      <c r="AT166" s="188" t="s">
        <v>237</v>
      </c>
      <c r="AU166" s="188" t="s">
        <v>89</v>
      </c>
      <c r="AY166" s="19" t="s">
        <v>235</v>
      </c>
      <c r="BE166" s="189">
        <f>IF(N166="základní",J166,0)</f>
        <v>0</v>
      </c>
      <c r="BF166" s="189">
        <f>IF(N166="snížená",J166,0)</f>
        <v>0</v>
      </c>
      <c r="BG166" s="189">
        <f>IF(N166="zákl. přenesená",J166,0)</f>
        <v>0</v>
      </c>
      <c r="BH166" s="189">
        <f>IF(N166="sníž. přenesená",J166,0)</f>
        <v>0</v>
      </c>
      <c r="BI166" s="189">
        <f>IF(N166="nulová",J166,0)</f>
        <v>0</v>
      </c>
      <c r="BJ166" s="19" t="s">
        <v>87</v>
      </c>
      <c r="BK166" s="189">
        <f>ROUND(I166*H166,2)</f>
        <v>0</v>
      </c>
      <c r="BL166" s="19" t="s">
        <v>344</v>
      </c>
      <c r="BM166" s="188" t="s">
        <v>744</v>
      </c>
    </row>
    <row r="167" spans="1:65" s="2" customFormat="1" ht="11.25">
      <c r="A167" s="36"/>
      <c r="B167" s="37"/>
      <c r="C167" s="38"/>
      <c r="D167" s="190" t="s">
        <v>243</v>
      </c>
      <c r="E167" s="38"/>
      <c r="F167" s="191" t="s">
        <v>1399</v>
      </c>
      <c r="G167" s="38"/>
      <c r="H167" s="38"/>
      <c r="I167" s="192"/>
      <c r="J167" s="38"/>
      <c r="K167" s="38"/>
      <c r="L167" s="41"/>
      <c r="M167" s="193"/>
      <c r="N167" s="194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243</v>
      </c>
      <c r="AU167" s="19" t="s">
        <v>89</v>
      </c>
    </row>
    <row r="168" spans="1:65" s="2" customFormat="1" ht="21.75" customHeight="1">
      <c r="A168" s="36"/>
      <c r="B168" s="37"/>
      <c r="C168" s="177" t="s">
        <v>479</v>
      </c>
      <c r="D168" s="177" t="s">
        <v>237</v>
      </c>
      <c r="E168" s="178" t="s">
        <v>1400</v>
      </c>
      <c r="F168" s="179" t="s">
        <v>1401</v>
      </c>
      <c r="G168" s="180" t="s">
        <v>1402</v>
      </c>
      <c r="H168" s="181">
        <v>3</v>
      </c>
      <c r="I168" s="182"/>
      <c r="J168" s="183">
        <f>ROUND(I168*H168,2)</f>
        <v>0</v>
      </c>
      <c r="K168" s="179" t="s">
        <v>240</v>
      </c>
      <c r="L168" s="41"/>
      <c r="M168" s="184" t="s">
        <v>42</v>
      </c>
      <c r="N168" s="185" t="s">
        <v>50</v>
      </c>
      <c r="O168" s="66"/>
      <c r="P168" s="186">
        <f>O168*H168</f>
        <v>0</v>
      </c>
      <c r="Q168" s="186">
        <v>2.5000000000000001E-4</v>
      </c>
      <c r="R168" s="186">
        <f>Q168*H168</f>
        <v>7.5000000000000002E-4</v>
      </c>
      <c r="S168" s="186">
        <v>0</v>
      </c>
      <c r="T168" s="187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8" t="s">
        <v>344</v>
      </c>
      <c r="AT168" s="188" t="s">
        <v>237</v>
      </c>
      <c r="AU168" s="188" t="s">
        <v>89</v>
      </c>
      <c r="AY168" s="19" t="s">
        <v>235</v>
      </c>
      <c r="BE168" s="189">
        <f>IF(N168="základní",J168,0)</f>
        <v>0</v>
      </c>
      <c r="BF168" s="189">
        <f>IF(N168="snížená",J168,0)</f>
        <v>0</v>
      </c>
      <c r="BG168" s="189">
        <f>IF(N168="zákl. přenesená",J168,0)</f>
        <v>0</v>
      </c>
      <c r="BH168" s="189">
        <f>IF(N168="sníž. přenesená",J168,0)</f>
        <v>0</v>
      </c>
      <c r="BI168" s="189">
        <f>IF(N168="nulová",J168,0)</f>
        <v>0</v>
      </c>
      <c r="BJ168" s="19" t="s">
        <v>87</v>
      </c>
      <c r="BK168" s="189">
        <f>ROUND(I168*H168,2)</f>
        <v>0</v>
      </c>
      <c r="BL168" s="19" t="s">
        <v>344</v>
      </c>
      <c r="BM168" s="188" t="s">
        <v>757</v>
      </c>
    </row>
    <row r="169" spans="1:65" s="2" customFormat="1" ht="11.25">
      <c r="A169" s="36"/>
      <c r="B169" s="37"/>
      <c r="C169" s="38"/>
      <c r="D169" s="190" t="s">
        <v>243</v>
      </c>
      <c r="E169" s="38"/>
      <c r="F169" s="191" t="s">
        <v>1403</v>
      </c>
      <c r="G169" s="38"/>
      <c r="H169" s="38"/>
      <c r="I169" s="192"/>
      <c r="J169" s="38"/>
      <c r="K169" s="38"/>
      <c r="L169" s="41"/>
      <c r="M169" s="193"/>
      <c r="N169" s="194"/>
      <c r="O169" s="66"/>
      <c r="P169" s="66"/>
      <c r="Q169" s="66"/>
      <c r="R169" s="66"/>
      <c r="S169" s="66"/>
      <c r="T169" s="67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243</v>
      </c>
      <c r="AU169" s="19" t="s">
        <v>89</v>
      </c>
    </row>
    <row r="170" spans="1:65" s="2" customFormat="1" ht="24.2" customHeight="1">
      <c r="A170" s="36"/>
      <c r="B170" s="37"/>
      <c r="C170" s="177" t="s">
        <v>489</v>
      </c>
      <c r="D170" s="177" t="s">
        <v>237</v>
      </c>
      <c r="E170" s="178" t="s">
        <v>1404</v>
      </c>
      <c r="F170" s="179" t="s">
        <v>1405</v>
      </c>
      <c r="G170" s="180" t="s">
        <v>319</v>
      </c>
      <c r="H170" s="181">
        <v>4</v>
      </c>
      <c r="I170" s="182"/>
      <c r="J170" s="183">
        <f>ROUND(I170*H170,2)</f>
        <v>0</v>
      </c>
      <c r="K170" s="179" t="s">
        <v>42</v>
      </c>
      <c r="L170" s="41"/>
      <c r="M170" s="184" t="s">
        <v>42</v>
      </c>
      <c r="N170" s="185" t="s">
        <v>50</v>
      </c>
      <c r="O170" s="66"/>
      <c r="P170" s="186">
        <f>O170*H170</f>
        <v>0</v>
      </c>
      <c r="Q170" s="186">
        <v>0</v>
      </c>
      <c r="R170" s="186">
        <f>Q170*H170</f>
        <v>0</v>
      </c>
      <c r="S170" s="186">
        <v>0</v>
      </c>
      <c r="T170" s="187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88" t="s">
        <v>344</v>
      </c>
      <c r="AT170" s="188" t="s">
        <v>237</v>
      </c>
      <c r="AU170" s="188" t="s">
        <v>89</v>
      </c>
      <c r="AY170" s="19" t="s">
        <v>235</v>
      </c>
      <c r="BE170" s="189">
        <f>IF(N170="základní",J170,0)</f>
        <v>0</v>
      </c>
      <c r="BF170" s="189">
        <f>IF(N170="snížená",J170,0)</f>
        <v>0</v>
      </c>
      <c r="BG170" s="189">
        <f>IF(N170="zákl. přenesená",J170,0)</f>
        <v>0</v>
      </c>
      <c r="BH170" s="189">
        <f>IF(N170="sníž. přenesená",J170,0)</f>
        <v>0</v>
      </c>
      <c r="BI170" s="189">
        <f>IF(N170="nulová",J170,0)</f>
        <v>0</v>
      </c>
      <c r="BJ170" s="19" t="s">
        <v>87</v>
      </c>
      <c r="BK170" s="189">
        <f>ROUND(I170*H170,2)</f>
        <v>0</v>
      </c>
      <c r="BL170" s="19" t="s">
        <v>344</v>
      </c>
      <c r="BM170" s="188" t="s">
        <v>770</v>
      </c>
    </row>
    <row r="171" spans="1:65" s="2" customFormat="1" ht="24.2" customHeight="1">
      <c r="A171" s="36"/>
      <c r="B171" s="37"/>
      <c r="C171" s="177" t="s">
        <v>502</v>
      </c>
      <c r="D171" s="177" t="s">
        <v>237</v>
      </c>
      <c r="E171" s="178" t="s">
        <v>1406</v>
      </c>
      <c r="F171" s="179" t="s">
        <v>1407</v>
      </c>
      <c r="G171" s="180" t="s">
        <v>319</v>
      </c>
      <c r="H171" s="181">
        <v>4</v>
      </c>
      <c r="I171" s="182"/>
      <c r="J171" s="183">
        <f>ROUND(I171*H171,2)</f>
        <v>0</v>
      </c>
      <c r="K171" s="179" t="s">
        <v>240</v>
      </c>
      <c r="L171" s="41"/>
      <c r="M171" s="184" t="s">
        <v>42</v>
      </c>
      <c r="N171" s="185" t="s">
        <v>50</v>
      </c>
      <c r="O171" s="66"/>
      <c r="P171" s="186">
        <f>O171*H171</f>
        <v>0</v>
      </c>
      <c r="Q171" s="186">
        <v>2.0000000000000002E-5</v>
      </c>
      <c r="R171" s="186">
        <f>Q171*H171</f>
        <v>8.0000000000000007E-5</v>
      </c>
      <c r="S171" s="186">
        <v>0</v>
      </c>
      <c r="T171" s="187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88" t="s">
        <v>344</v>
      </c>
      <c r="AT171" s="188" t="s">
        <v>237</v>
      </c>
      <c r="AU171" s="188" t="s">
        <v>89</v>
      </c>
      <c r="AY171" s="19" t="s">
        <v>235</v>
      </c>
      <c r="BE171" s="189">
        <f>IF(N171="základní",J171,0)</f>
        <v>0</v>
      </c>
      <c r="BF171" s="189">
        <f>IF(N171="snížená",J171,0)</f>
        <v>0</v>
      </c>
      <c r="BG171" s="189">
        <f>IF(N171="zákl. přenesená",J171,0)</f>
        <v>0</v>
      </c>
      <c r="BH171" s="189">
        <f>IF(N171="sníž. přenesená",J171,0)</f>
        <v>0</v>
      </c>
      <c r="BI171" s="189">
        <f>IF(N171="nulová",J171,0)</f>
        <v>0</v>
      </c>
      <c r="BJ171" s="19" t="s">
        <v>87</v>
      </c>
      <c r="BK171" s="189">
        <f>ROUND(I171*H171,2)</f>
        <v>0</v>
      </c>
      <c r="BL171" s="19" t="s">
        <v>344</v>
      </c>
      <c r="BM171" s="188" t="s">
        <v>785</v>
      </c>
    </row>
    <row r="172" spans="1:65" s="2" customFormat="1" ht="11.25">
      <c r="A172" s="36"/>
      <c r="B172" s="37"/>
      <c r="C172" s="38"/>
      <c r="D172" s="190" t="s">
        <v>243</v>
      </c>
      <c r="E172" s="38"/>
      <c r="F172" s="191" t="s">
        <v>1408</v>
      </c>
      <c r="G172" s="38"/>
      <c r="H172" s="38"/>
      <c r="I172" s="192"/>
      <c r="J172" s="38"/>
      <c r="K172" s="38"/>
      <c r="L172" s="41"/>
      <c r="M172" s="193"/>
      <c r="N172" s="194"/>
      <c r="O172" s="66"/>
      <c r="P172" s="66"/>
      <c r="Q172" s="66"/>
      <c r="R172" s="66"/>
      <c r="S172" s="66"/>
      <c r="T172" s="67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9" t="s">
        <v>243</v>
      </c>
      <c r="AU172" s="19" t="s">
        <v>89</v>
      </c>
    </row>
    <row r="173" spans="1:65" s="2" customFormat="1" ht="21.75" customHeight="1">
      <c r="A173" s="36"/>
      <c r="B173" s="37"/>
      <c r="C173" s="177" t="s">
        <v>527</v>
      </c>
      <c r="D173" s="177" t="s">
        <v>237</v>
      </c>
      <c r="E173" s="178" t="s">
        <v>1409</v>
      </c>
      <c r="F173" s="179" t="s">
        <v>1410</v>
      </c>
      <c r="G173" s="180" t="s">
        <v>319</v>
      </c>
      <c r="H173" s="181">
        <v>9</v>
      </c>
      <c r="I173" s="182"/>
      <c r="J173" s="183">
        <f>ROUND(I173*H173,2)</f>
        <v>0</v>
      </c>
      <c r="K173" s="179" t="s">
        <v>42</v>
      </c>
      <c r="L173" s="41"/>
      <c r="M173" s="184" t="s">
        <v>42</v>
      </c>
      <c r="N173" s="185" t="s">
        <v>50</v>
      </c>
      <c r="O173" s="66"/>
      <c r="P173" s="186">
        <f>O173*H173</f>
        <v>0</v>
      </c>
      <c r="Q173" s="186">
        <v>0</v>
      </c>
      <c r="R173" s="186">
        <f>Q173*H173</f>
        <v>0</v>
      </c>
      <c r="S173" s="186">
        <v>0</v>
      </c>
      <c r="T173" s="187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88" t="s">
        <v>344</v>
      </c>
      <c r="AT173" s="188" t="s">
        <v>237</v>
      </c>
      <c r="AU173" s="188" t="s">
        <v>89</v>
      </c>
      <c r="AY173" s="19" t="s">
        <v>235</v>
      </c>
      <c r="BE173" s="189">
        <f>IF(N173="základní",J173,0)</f>
        <v>0</v>
      </c>
      <c r="BF173" s="189">
        <f>IF(N173="snížená",J173,0)</f>
        <v>0</v>
      </c>
      <c r="BG173" s="189">
        <f>IF(N173="zákl. přenesená",J173,0)</f>
        <v>0</v>
      </c>
      <c r="BH173" s="189">
        <f>IF(N173="sníž. přenesená",J173,0)</f>
        <v>0</v>
      </c>
      <c r="BI173" s="189">
        <f>IF(N173="nulová",J173,0)</f>
        <v>0</v>
      </c>
      <c r="BJ173" s="19" t="s">
        <v>87</v>
      </c>
      <c r="BK173" s="189">
        <f>ROUND(I173*H173,2)</f>
        <v>0</v>
      </c>
      <c r="BL173" s="19" t="s">
        <v>344</v>
      </c>
      <c r="BM173" s="188" t="s">
        <v>795</v>
      </c>
    </row>
    <row r="174" spans="1:65" s="2" customFormat="1" ht="24.2" customHeight="1">
      <c r="A174" s="36"/>
      <c r="B174" s="37"/>
      <c r="C174" s="177" t="s">
        <v>533</v>
      </c>
      <c r="D174" s="177" t="s">
        <v>237</v>
      </c>
      <c r="E174" s="178" t="s">
        <v>1411</v>
      </c>
      <c r="F174" s="179" t="s">
        <v>1412</v>
      </c>
      <c r="G174" s="180" t="s">
        <v>319</v>
      </c>
      <c r="H174" s="181">
        <v>2</v>
      </c>
      <c r="I174" s="182"/>
      <c r="J174" s="183">
        <f>ROUND(I174*H174,2)</f>
        <v>0</v>
      </c>
      <c r="K174" s="179" t="s">
        <v>240</v>
      </c>
      <c r="L174" s="41"/>
      <c r="M174" s="184" t="s">
        <v>42</v>
      </c>
      <c r="N174" s="185" t="s">
        <v>50</v>
      </c>
      <c r="O174" s="66"/>
      <c r="P174" s="186">
        <f>O174*H174</f>
        <v>0</v>
      </c>
      <c r="Q174" s="186">
        <v>1.2E-4</v>
      </c>
      <c r="R174" s="186">
        <f>Q174*H174</f>
        <v>2.4000000000000001E-4</v>
      </c>
      <c r="S174" s="186">
        <v>0</v>
      </c>
      <c r="T174" s="187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8" t="s">
        <v>344</v>
      </c>
      <c r="AT174" s="188" t="s">
        <v>237</v>
      </c>
      <c r="AU174" s="188" t="s">
        <v>89</v>
      </c>
      <c r="AY174" s="19" t="s">
        <v>235</v>
      </c>
      <c r="BE174" s="189">
        <f>IF(N174="základní",J174,0)</f>
        <v>0</v>
      </c>
      <c r="BF174" s="189">
        <f>IF(N174="snížená",J174,0)</f>
        <v>0</v>
      </c>
      <c r="BG174" s="189">
        <f>IF(N174="zákl. přenesená",J174,0)</f>
        <v>0</v>
      </c>
      <c r="BH174" s="189">
        <f>IF(N174="sníž. přenesená",J174,0)</f>
        <v>0</v>
      </c>
      <c r="BI174" s="189">
        <f>IF(N174="nulová",J174,0)</f>
        <v>0</v>
      </c>
      <c r="BJ174" s="19" t="s">
        <v>87</v>
      </c>
      <c r="BK174" s="189">
        <f>ROUND(I174*H174,2)</f>
        <v>0</v>
      </c>
      <c r="BL174" s="19" t="s">
        <v>344</v>
      </c>
      <c r="BM174" s="188" t="s">
        <v>812</v>
      </c>
    </row>
    <row r="175" spans="1:65" s="2" customFormat="1" ht="11.25">
      <c r="A175" s="36"/>
      <c r="B175" s="37"/>
      <c r="C175" s="38"/>
      <c r="D175" s="190" t="s">
        <v>243</v>
      </c>
      <c r="E175" s="38"/>
      <c r="F175" s="191" t="s">
        <v>1413</v>
      </c>
      <c r="G175" s="38"/>
      <c r="H175" s="38"/>
      <c r="I175" s="192"/>
      <c r="J175" s="38"/>
      <c r="K175" s="38"/>
      <c r="L175" s="41"/>
      <c r="M175" s="193"/>
      <c r="N175" s="194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243</v>
      </c>
      <c r="AU175" s="19" t="s">
        <v>89</v>
      </c>
    </row>
    <row r="176" spans="1:65" s="2" customFormat="1" ht="24.2" customHeight="1">
      <c r="A176" s="36"/>
      <c r="B176" s="37"/>
      <c r="C176" s="177" t="s">
        <v>538</v>
      </c>
      <c r="D176" s="177" t="s">
        <v>237</v>
      </c>
      <c r="E176" s="178" t="s">
        <v>1414</v>
      </c>
      <c r="F176" s="179" t="s">
        <v>1415</v>
      </c>
      <c r="G176" s="180" t="s">
        <v>319</v>
      </c>
      <c r="H176" s="181">
        <v>11</v>
      </c>
      <c r="I176" s="182"/>
      <c r="J176" s="183">
        <f>ROUND(I176*H176,2)</f>
        <v>0</v>
      </c>
      <c r="K176" s="179" t="s">
        <v>240</v>
      </c>
      <c r="L176" s="41"/>
      <c r="M176" s="184" t="s">
        <v>42</v>
      </c>
      <c r="N176" s="185" t="s">
        <v>50</v>
      </c>
      <c r="O176" s="66"/>
      <c r="P176" s="186">
        <f>O176*H176</f>
        <v>0</v>
      </c>
      <c r="Q176" s="186">
        <v>2.0000000000000002E-5</v>
      </c>
      <c r="R176" s="186">
        <f>Q176*H176</f>
        <v>2.2000000000000001E-4</v>
      </c>
      <c r="S176" s="186">
        <v>0</v>
      </c>
      <c r="T176" s="187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8" t="s">
        <v>344</v>
      </c>
      <c r="AT176" s="188" t="s">
        <v>237</v>
      </c>
      <c r="AU176" s="188" t="s">
        <v>89</v>
      </c>
      <c r="AY176" s="19" t="s">
        <v>235</v>
      </c>
      <c r="BE176" s="189">
        <f>IF(N176="základní",J176,0)</f>
        <v>0</v>
      </c>
      <c r="BF176" s="189">
        <f>IF(N176="snížená",J176,0)</f>
        <v>0</v>
      </c>
      <c r="BG176" s="189">
        <f>IF(N176="zákl. přenesená",J176,0)</f>
        <v>0</v>
      </c>
      <c r="BH176" s="189">
        <f>IF(N176="sníž. přenesená",J176,0)</f>
        <v>0</v>
      </c>
      <c r="BI176" s="189">
        <f>IF(N176="nulová",J176,0)</f>
        <v>0</v>
      </c>
      <c r="BJ176" s="19" t="s">
        <v>87</v>
      </c>
      <c r="BK176" s="189">
        <f>ROUND(I176*H176,2)</f>
        <v>0</v>
      </c>
      <c r="BL176" s="19" t="s">
        <v>344</v>
      </c>
      <c r="BM176" s="188" t="s">
        <v>825</v>
      </c>
    </row>
    <row r="177" spans="1:65" s="2" customFormat="1" ht="11.25">
      <c r="A177" s="36"/>
      <c r="B177" s="37"/>
      <c r="C177" s="38"/>
      <c r="D177" s="190" t="s">
        <v>243</v>
      </c>
      <c r="E177" s="38"/>
      <c r="F177" s="191" t="s">
        <v>1416</v>
      </c>
      <c r="G177" s="38"/>
      <c r="H177" s="38"/>
      <c r="I177" s="192"/>
      <c r="J177" s="38"/>
      <c r="K177" s="38"/>
      <c r="L177" s="41"/>
      <c r="M177" s="193"/>
      <c r="N177" s="194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243</v>
      </c>
      <c r="AU177" s="19" t="s">
        <v>89</v>
      </c>
    </row>
    <row r="178" spans="1:65" s="2" customFormat="1" ht="37.9" customHeight="1">
      <c r="A178" s="36"/>
      <c r="B178" s="37"/>
      <c r="C178" s="177" t="s">
        <v>546</v>
      </c>
      <c r="D178" s="177" t="s">
        <v>237</v>
      </c>
      <c r="E178" s="178" t="s">
        <v>1417</v>
      </c>
      <c r="F178" s="179" t="s">
        <v>1418</v>
      </c>
      <c r="G178" s="180" t="s">
        <v>102</v>
      </c>
      <c r="H178" s="181">
        <v>28</v>
      </c>
      <c r="I178" s="182"/>
      <c r="J178" s="183">
        <f>ROUND(I178*H178,2)</f>
        <v>0</v>
      </c>
      <c r="K178" s="179" t="s">
        <v>240</v>
      </c>
      <c r="L178" s="41"/>
      <c r="M178" s="184" t="s">
        <v>42</v>
      </c>
      <c r="N178" s="185" t="s">
        <v>50</v>
      </c>
      <c r="O178" s="66"/>
      <c r="P178" s="186">
        <f>O178*H178</f>
        <v>0</v>
      </c>
      <c r="Q178" s="186">
        <v>1.9000000000000001E-4</v>
      </c>
      <c r="R178" s="186">
        <f>Q178*H178</f>
        <v>5.3200000000000001E-3</v>
      </c>
      <c r="S178" s="186">
        <v>0</v>
      </c>
      <c r="T178" s="187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8" t="s">
        <v>344</v>
      </c>
      <c r="AT178" s="188" t="s">
        <v>237</v>
      </c>
      <c r="AU178" s="188" t="s">
        <v>89</v>
      </c>
      <c r="AY178" s="19" t="s">
        <v>235</v>
      </c>
      <c r="BE178" s="189">
        <f>IF(N178="základní",J178,0)</f>
        <v>0</v>
      </c>
      <c r="BF178" s="189">
        <f>IF(N178="snížená",J178,0)</f>
        <v>0</v>
      </c>
      <c r="BG178" s="189">
        <f>IF(N178="zákl. přenesená",J178,0)</f>
        <v>0</v>
      </c>
      <c r="BH178" s="189">
        <f>IF(N178="sníž. přenesená",J178,0)</f>
        <v>0</v>
      </c>
      <c r="BI178" s="189">
        <f>IF(N178="nulová",J178,0)</f>
        <v>0</v>
      </c>
      <c r="BJ178" s="19" t="s">
        <v>87</v>
      </c>
      <c r="BK178" s="189">
        <f>ROUND(I178*H178,2)</f>
        <v>0</v>
      </c>
      <c r="BL178" s="19" t="s">
        <v>344</v>
      </c>
      <c r="BM178" s="188" t="s">
        <v>835</v>
      </c>
    </row>
    <row r="179" spans="1:65" s="2" customFormat="1" ht="11.25">
      <c r="A179" s="36"/>
      <c r="B179" s="37"/>
      <c r="C179" s="38"/>
      <c r="D179" s="190" t="s">
        <v>243</v>
      </c>
      <c r="E179" s="38"/>
      <c r="F179" s="191" t="s">
        <v>1419</v>
      </c>
      <c r="G179" s="38"/>
      <c r="H179" s="38"/>
      <c r="I179" s="192"/>
      <c r="J179" s="38"/>
      <c r="K179" s="38"/>
      <c r="L179" s="41"/>
      <c r="M179" s="193"/>
      <c r="N179" s="194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243</v>
      </c>
      <c r="AU179" s="19" t="s">
        <v>89</v>
      </c>
    </row>
    <row r="180" spans="1:65" s="2" customFormat="1" ht="33" customHeight="1">
      <c r="A180" s="36"/>
      <c r="B180" s="37"/>
      <c r="C180" s="177" t="s">
        <v>551</v>
      </c>
      <c r="D180" s="177" t="s">
        <v>237</v>
      </c>
      <c r="E180" s="178" t="s">
        <v>1420</v>
      </c>
      <c r="F180" s="179" t="s">
        <v>1421</v>
      </c>
      <c r="G180" s="180" t="s">
        <v>102</v>
      </c>
      <c r="H180" s="181">
        <v>28</v>
      </c>
      <c r="I180" s="182"/>
      <c r="J180" s="183">
        <f>ROUND(I180*H180,2)</f>
        <v>0</v>
      </c>
      <c r="K180" s="179" t="s">
        <v>240</v>
      </c>
      <c r="L180" s="41"/>
      <c r="M180" s="184" t="s">
        <v>42</v>
      </c>
      <c r="N180" s="185" t="s">
        <v>50</v>
      </c>
      <c r="O180" s="66"/>
      <c r="P180" s="186">
        <f>O180*H180</f>
        <v>0</v>
      </c>
      <c r="Q180" s="186">
        <v>1.0000000000000001E-5</v>
      </c>
      <c r="R180" s="186">
        <f>Q180*H180</f>
        <v>2.8000000000000003E-4</v>
      </c>
      <c r="S180" s="186">
        <v>0</v>
      </c>
      <c r="T180" s="187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8" t="s">
        <v>344</v>
      </c>
      <c r="AT180" s="188" t="s">
        <v>237</v>
      </c>
      <c r="AU180" s="188" t="s">
        <v>89</v>
      </c>
      <c r="AY180" s="19" t="s">
        <v>235</v>
      </c>
      <c r="BE180" s="189">
        <f>IF(N180="základní",J180,0)</f>
        <v>0</v>
      </c>
      <c r="BF180" s="189">
        <f>IF(N180="snížená",J180,0)</f>
        <v>0</v>
      </c>
      <c r="BG180" s="189">
        <f>IF(N180="zákl. přenesená",J180,0)</f>
        <v>0</v>
      </c>
      <c r="BH180" s="189">
        <f>IF(N180="sníž. přenesená",J180,0)</f>
        <v>0</v>
      </c>
      <c r="BI180" s="189">
        <f>IF(N180="nulová",J180,0)</f>
        <v>0</v>
      </c>
      <c r="BJ180" s="19" t="s">
        <v>87</v>
      </c>
      <c r="BK180" s="189">
        <f>ROUND(I180*H180,2)</f>
        <v>0</v>
      </c>
      <c r="BL180" s="19" t="s">
        <v>344</v>
      </c>
      <c r="BM180" s="188" t="s">
        <v>847</v>
      </c>
    </row>
    <row r="181" spans="1:65" s="2" customFormat="1" ht="11.25">
      <c r="A181" s="36"/>
      <c r="B181" s="37"/>
      <c r="C181" s="38"/>
      <c r="D181" s="190" t="s">
        <v>243</v>
      </c>
      <c r="E181" s="38"/>
      <c r="F181" s="191" t="s">
        <v>1422</v>
      </c>
      <c r="G181" s="38"/>
      <c r="H181" s="38"/>
      <c r="I181" s="192"/>
      <c r="J181" s="38"/>
      <c r="K181" s="38"/>
      <c r="L181" s="41"/>
      <c r="M181" s="193"/>
      <c r="N181" s="194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243</v>
      </c>
      <c r="AU181" s="19" t="s">
        <v>89</v>
      </c>
    </row>
    <row r="182" spans="1:65" s="2" customFormat="1" ht="16.5" customHeight="1">
      <c r="A182" s="36"/>
      <c r="B182" s="37"/>
      <c r="C182" s="177" t="s">
        <v>556</v>
      </c>
      <c r="D182" s="177" t="s">
        <v>237</v>
      </c>
      <c r="E182" s="178" t="s">
        <v>1423</v>
      </c>
      <c r="F182" s="179" t="s">
        <v>1424</v>
      </c>
      <c r="G182" s="180" t="s">
        <v>319</v>
      </c>
      <c r="H182" s="181">
        <v>2</v>
      </c>
      <c r="I182" s="182"/>
      <c r="J182" s="183">
        <f>ROUND(I182*H182,2)</f>
        <v>0</v>
      </c>
      <c r="K182" s="179" t="s">
        <v>42</v>
      </c>
      <c r="L182" s="41"/>
      <c r="M182" s="184" t="s">
        <v>42</v>
      </c>
      <c r="N182" s="185" t="s">
        <v>50</v>
      </c>
      <c r="O182" s="66"/>
      <c r="P182" s="186">
        <f>O182*H182</f>
        <v>0</v>
      </c>
      <c r="Q182" s="186">
        <v>0</v>
      </c>
      <c r="R182" s="186">
        <f>Q182*H182</f>
        <v>0</v>
      </c>
      <c r="S182" s="186">
        <v>0</v>
      </c>
      <c r="T182" s="187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8" t="s">
        <v>344</v>
      </c>
      <c r="AT182" s="188" t="s">
        <v>237</v>
      </c>
      <c r="AU182" s="188" t="s">
        <v>89</v>
      </c>
      <c r="AY182" s="19" t="s">
        <v>235</v>
      </c>
      <c r="BE182" s="189">
        <f>IF(N182="základní",J182,0)</f>
        <v>0</v>
      </c>
      <c r="BF182" s="189">
        <f>IF(N182="snížená",J182,0)</f>
        <v>0</v>
      </c>
      <c r="BG182" s="189">
        <f>IF(N182="zákl. přenesená",J182,0)</f>
        <v>0</v>
      </c>
      <c r="BH182" s="189">
        <f>IF(N182="sníž. přenesená",J182,0)</f>
        <v>0</v>
      </c>
      <c r="BI182" s="189">
        <f>IF(N182="nulová",J182,0)</f>
        <v>0</v>
      </c>
      <c r="BJ182" s="19" t="s">
        <v>87</v>
      </c>
      <c r="BK182" s="189">
        <f>ROUND(I182*H182,2)</f>
        <v>0</v>
      </c>
      <c r="BL182" s="19" t="s">
        <v>344</v>
      </c>
      <c r="BM182" s="188" t="s">
        <v>859</v>
      </c>
    </row>
    <row r="183" spans="1:65" s="2" customFormat="1" ht="24.2" customHeight="1">
      <c r="A183" s="36"/>
      <c r="B183" s="37"/>
      <c r="C183" s="177" t="s">
        <v>560</v>
      </c>
      <c r="D183" s="177" t="s">
        <v>237</v>
      </c>
      <c r="E183" s="178" t="s">
        <v>1425</v>
      </c>
      <c r="F183" s="179" t="s">
        <v>1426</v>
      </c>
      <c r="G183" s="180" t="s">
        <v>319</v>
      </c>
      <c r="H183" s="181">
        <v>1</v>
      </c>
      <c r="I183" s="182"/>
      <c r="J183" s="183">
        <f>ROUND(I183*H183,2)</f>
        <v>0</v>
      </c>
      <c r="K183" s="179" t="s">
        <v>42</v>
      </c>
      <c r="L183" s="41"/>
      <c r="M183" s="184" t="s">
        <v>42</v>
      </c>
      <c r="N183" s="185" t="s">
        <v>50</v>
      </c>
      <c r="O183" s="66"/>
      <c r="P183" s="186">
        <f>O183*H183</f>
        <v>0</v>
      </c>
      <c r="Q183" s="186">
        <v>0</v>
      </c>
      <c r="R183" s="186">
        <f>Q183*H183</f>
        <v>0</v>
      </c>
      <c r="S183" s="186">
        <v>0</v>
      </c>
      <c r="T183" s="187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88" t="s">
        <v>344</v>
      </c>
      <c r="AT183" s="188" t="s">
        <v>237</v>
      </c>
      <c r="AU183" s="188" t="s">
        <v>89</v>
      </c>
      <c r="AY183" s="19" t="s">
        <v>235</v>
      </c>
      <c r="BE183" s="189">
        <f>IF(N183="základní",J183,0)</f>
        <v>0</v>
      </c>
      <c r="BF183" s="189">
        <f>IF(N183="snížená",J183,0)</f>
        <v>0</v>
      </c>
      <c r="BG183" s="189">
        <f>IF(N183="zákl. přenesená",J183,0)</f>
        <v>0</v>
      </c>
      <c r="BH183" s="189">
        <f>IF(N183="sníž. přenesená",J183,0)</f>
        <v>0</v>
      </c>
      <c r="BI183" s="189">
        <f>IF(N183="nulová",J183,0)</f>
        <v>0</v>
      </c>
      <c r="BJ183" s="19" t="s">
        <v>87</v>
      </c>
      <c r="BK183" s="189">
        <f>ROUND(I183*H183,2)</f>
        <v>0</v>
      </c>
      <c r="BL183" s="19" t="s">
        <v>344</v>
      </c>
      <c r="BM183" s="188" t="s">
        <v>871</v>
      </c>
    </row>
    <row r="184" spans="1:65" s="12" customFormat="1" ht="22.9" customHeight="1">
      <c r="B184" s="161"/>
      <c r="C184" s="162"/>
      <c r="D184" s="163" t="s">
        <v>78</v>
      </c>
      <c r="E184" s="175" t="s">
        <v>992</v>
      </c>
      <c r="F184" s="175" t="s">
        <v>993</v>
      </c>
      <c r="G184" s="162"/>
      <c r="H184" s="162"/>
      <c r="I184" s="165"/>
      <c r="J184" s="176">
        <f>BK184</f>
        <v>0</v>
      </c>
      <c r="K184" s="162"/>
      <c r="L184" s="167"/>
      <c r="M184" s="168"/>
      <c r="N184" s="169"/>
      <c r="O184" s="169"/>
      <c r="P184" s="170">
        <f>SUM(P185:P234)</f>
        <v>0</v>
      </c>
      <c r="Q184" s="169"/>
      <c r="R184" s="170">
        <f>SUM(R185:R234)</f>
        <v>0.13547999999999999</v>
      </c>
      <c r="S184" s="169"/>
      <c r="T184" s="171">
        <f>SUM(T185:T234)</f>
        <v>0</v>
      </c>
      <c r="AR184" s="172" t="s">
        <v>89</v>
      </c>
      <c r="AT184" s="173" t="s">
        <v>78</v>
      </c>
      <c r="AU184" s="173" t="s">
        <v>87</v>
      </c>
      <c r="AY184" s="172" t="s">
        <v>235</v>
      </c>
      <c r="BK184" s="174">
        <f>SUM(BK185:BK234)</f>
        <v>0</v>
      </c>
    </row>
    <row r="185" spans="1:65" s="2" customFormat="1" ht="16.5" customHeight="1">
      <c r="A185" s="36"/>
      <c r="B185" s="37"/>
      <c r="C185" s="177" t="s">
        <v>568</v>
      </c>
      <c r="D185" s="177" t="s">
        <v>237</v>
      </c>
      <c r="E185" s="178" t="s">
        <v>1427</v>
      </c>
      <c r="F185" s="179" t="s">
        <v>1428</v>
      </c>
      <c r="G185" s="180" t="s">
        <v>997</v>
      </c>
      <c r="H185" s="181">
        <v>1</v>
      </c>
      <c r="I185" s="182"/>
      <c r="J185" s="183">
        <f>ROUND(I185*H185,2)</f>
        <v>0</v>
      </c>
      <c r="K185" s="179" t="s">
        <v>42</v>
      </c>
      <c r="L185" s="41"/>
      <c r="M185" s="184" t="s">
        <v>42</v>
      </c>
      <c r="N185" s="185" t="s">
        <v>50</v>
      </c>
      <c r="O185" s="66"/>
      <c r="P185" s="186">
        <f>O185*H185</f>
        <v>0</v>
      </c>
      <c r="Q185" s="186">
        <v>0</v>
      </c>
      <c r="R185" s="186">
        <f>Q185*H185</f>
        <v>0</v>
      </c>
      <c r="S185" s="186">
        <v>0</v>
      </c>
      <c r="T185" s="187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8" t="s">
        <v>344</v>
      </c>
      <c r="AT185" s="188" t="s">
        <v>237</v>
      </c>
      <c r="AU185" s="188" t="s">
        <v>89</v>
      </c>
      <c r="AY185" s="19" t="s">
        <v>235</v>
      </c>
      <c r="BE185" s="189">
        <f>IF(N185="základní",J185,0)</f>
        <v>0</v>
      </c>
      <c r="BF185" s="189">
        <f>IF(N185="snížená",J185,0)</f>
        <v>0</v>
      </c>
      <c r="BG185" s="189">
        <f>IF(N185="zákl. přenesená",J185,0)</f>
        <v>0</v>
      </c>
      <c r="BH185" s="189">
        <f>IF(N185="sníž. přenesená",J185,0)</f>
        <v>0</v>
      </c>
      <c r="BI185" s="189">
        <f>IF(N185="nulová",J185,0)</f>
        <v>0</v>
      </c>
      <c r="BJ185" s="19" t="s">
        <v>87</v>
      </c>
      <c r="BK185" s="189">
        <f>ROUND(I185*H185,2)</f>
        <v>0</v>
      </c>
      <c r="BL185" s="19" t="s">
        <v>344</v>
      </c>
      <c r="BM185" s="188" t="s">
        <v>882</v>
      </c>
    </row>
    <row r="186" spans="1:65" s="2" customFormat="1" ht="33" customHeight="1">
      <c r="A186" s="36"/>
      <c r="B186" s="37"/>
      <c r="C186" s="177" t="s">
        <v>574</v>
      </c>
      <c r="D186" s="177" t="s">
        <v>237</v>
      </c>
      <c r="E186" s="178" t="s">
        <v>1429</v>
      </c>
      <c r="F186" s="179" t="s">
        <v>1430</v>
      </c>
      <c r="G186" s="180" t="s">
        <v>997</v>
      </c>
      <c r="H186" s="181">
        <v>1</v>
      </c>
      <c r="I186" s="182"/>
      <c r="J186" s="183">
        <f>ROUND(I186*H186,2)</f>
        <v>0</v>
      </c>
      <c r="K186" s="179" t="s">
        <v>240</v>
      </c>
      <c r="L186" s="41"/>
      <c r="M186" s="184" t="s">
        <v>42</v>
      </c>
      <c r="N186" s="185" t="s">
        <v>50</v>
      </c>
      <c r="O186" s="66"/>
      <c r="P186" s="186">
        <f>O186*H186</f>
        <v>0</v>
      </c>
      <c r="Q186" s="186">
        <v>1.6969999999999999E-2</v>
      </c>
      <c r="R186" s="186">
        <f>Q186*H186</f>
        <v>1.6969999999999999E-2</v>
      </c>
      <c r="S186" s="186">
        <v>0</v>
      </c>
      <c r="T186" s="187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88" t="s">
        <v>344</v>
      </c>
      <c r="AT186" s="188" t="s">
        <v>237</v>
      </c>
      <c r="AU186" s="188" t="s">
        <v>89</v>
      </c>
      <c r="AY186" s="19" t="s">
        <v>235</v>
      </c>
      <c r="BE186" s="189">
        <f>IF(N186="základní",J186,0)</f>
        <v>0</v>
      </c>
      <c r="BF186" s="189">
        <f>IF(N186="snížená",J186,0)</f>
        <v>0</v>
      </c>
      <c r="BG186" s="189">
        <f>IF(N186="zákl. přenesená",J186,0)</f>
        <v>0</v>
      </c>
      <c r="BH186" s="189">
        <f>IF(N186="sníž. přenesená",J186,0)</f>
        <v>0</v>
      </c>
      <c r="BI186" s="189">
        <f>IF(N186="nulová",J186,0)</f>
        <v>0</v>
      </c>
      <c r="BJ186" s="19" t="s">
        <v>87</v>
      </c>
      <c r="BK186" s="189">
        <f>ROUND(I186*H186,2)</f>
        <v>0</v>
      </c>
      <c r="BL186" s="19" t="s">
        <v>344</v>
      </c>
      <c r="BM186" s="188" t="s">
        <v>893</v>
      </c>
    </row>
    <row r="187" spans="1:65" s="2" customFormat="1" ht="11.25">
      <c r="A187" s="36"/>
      <c r="B187" s="37"/>
      <c r="C187" s="38"/>
      <c r="D187" s="190" t="s">
        <v>243</v>
      </c>
      <c r="E187" s="38"/>
      <c r="F187" s="191" t="s">
        <v>1431</v>
      </c>
      <c r="G187" s="38"/>
      <c r="H187" s="38"/>
      <c r="I187" s="192"/>
      <c r="J187" s="38"/>
      <c r="K187" s="38"/>
      <c r="L187" s="41"/>
      <c r="M187" s="193"/>
      <c r="N187" s="194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243</v>
      </c>
      <c r="AU187" s="19" t="s">
        <v>89</v>
      </c>
    </row>
    <row r="188" spans="1:65" s="2" customFormat="1" ht="37.9" customHeight="1">
      <c r="A188" s="36"/>
      <c r="B188" s="37"/>
      <c r="C188" s="177" t="s">
        <v>583</v>
      </c>
      <c r="D188" s="177" t="s">
        <v>237</v>
      </c>
      <c r="E188" s="178" t="s">
        <v>1432</v>
      </c>
      <c r="F188" s="179" t="s">
        <v>1433</v>
      </c>
      <c r="G188" s="180" t="s">
        <v>997</v>
      </c>
      <c r="H188" s="181">
        <v>1</v>
      </c>
      <c r="I188" s="182"/>
      <c r="J188" s="183">
        <f>ROUND(I188*H188,2)</f>
        <v>0</v>
      </c>
      <c r="K188" s="179" t="s">
        <v>42</v>
      </c>
      <c r="L188" s="41"/>
      <c r="M188" s="184" t="s">
        <v>42</v>
      </c>
      <c r="N188" s="185" t="s">
        <v>50</v>
      </c>
      <c r="O188" s="66"/>
      <c r="P188" s="186">
        <f>O188*H188</f>
        <v>0</v>
      </c>
      <c r="Q188" s="186">
        <v>0</v>
      </c>
      <c r="R188" s="186">
        <f>Q188*H188</f>
        <v>0</v>
      </c>
      <c r="S188" s="186">
        <v>0</v>
      </c>
      <c r="T188" s="187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88" t="s">
        <v>344</v>
      </c>
      <c r="AT188" s="188" t="s">
        <v>237</v>
      </c>
      <c r="AU188" s="188" t="s">
        <v>89</v>
      </c>
      <c r="AY188" s="19" t="s">
        <v>235</v>
      </c>
      <c r="BE188" s="189">
        <f>IF(N188="základní",J188,0)</f>
        <v>0</v>
      </c>
      <c r="BF188" s="189">
        <f>IF(N188="snížená",J188,0)</f>
        <v>0</v>
      </c>
      <c r="BG188" s="189">
        <f>IF(N188="zákl. přenesená",J188,0)</f>
        <v>0</v>
      </c>
      <c r="BH188" s="189">
        <f>IF(N188="sníž. přenesená",J188,0)</f>
        <v>0</v>
      </c>
      <c r="BI188" s="189">
        <f>IF(N188="nulová",J188,0)</f>
        <v>0</v>
      </c>
      <c r="BJ188" s="19" t="s">
        <v>87</v>
      </c>
      <c r="BK188" s="189">
        <f>ROUND(I188*H188,2)</f>
        <v>0</v>
      </c>
      <c r="BL188" s="19" t="s">
        <v>344</v>
      </c>
      <c r="BM188" s="188" t="s">
        <v>905</v>
      </c>
    </row>
    <row r="189" spans="1:65" s="2" customFormat="1" ht="24.2" customHeight="1">
      <c r="A189" s="36"/>
      <c r="B189" s="37"/>
      <c r="C189" s="177" t="s">
        <v>588</v>
      </c>
      <c r="D189" s="177" t="s">
        <v>237</v>
      </c>
      <c r="E189" s="178" t="s">
        <v>1434</v>
      </c>
      <c r="F189" s="179" t="s">
        <v>1435</v>
      </c>
      <c r="G189" s="180" t="s">
        <v>319</v>
      </c>
      <c r="H189" s="181">
        <v>1</v>
      </c>
      <c r="I189" s="182"/>
      <c r="J189" s="183">
        <f>ROUND(I189*H189,2)</f>
        <v>0</v>
      </c>
      <c r="K189" s="179" t="s">
        <v>240</v>
      </c>
      <c r="L189" s="41"/>
      <c r="M189" s="184" t="s">
        <v>42</v>
      </c>
      <c r="N189" s="185" t="s">
        <v>50</v>
      </c>
      <c r="O189" s="66"/>
      <c r="P189" s="186">
        <f>O189*H189</f>
        <v>0</v>
      </c>
      <c r="Q189" s="186">
        <v>8.7000000000000001E-4</v>
      </c>
      <c r="R189" s="186">
        <f>Q189*H189</f>
        <v>8.7000000000000001E-4</v>
      </c>
      <c r="S189" s="186">
        <v>0</v>
      </c>
      <c r="T189" s="187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8" t="s">
        <v>344</v>
      </c>
      <c r="AT189" s="188" t="s">
        <v>237</v>
      </c>
      <c r="AU189" s="188" t="s">
        <v>89</v>
      </c>
      <c r="AY189" s="19" t="s">
        <v>235</v>
      </c>
      <c r="BE189" s="189">
        <f>IF(N189="základní",J189,0)</f>
        <v>0</v>
      </c>
      <c r="BF189" s="189">
        <f>IF(N189="snížená",J189,0)</f>
        <v>0</v>
      </c>
      <c r="BG189" s="189">
        <f>IF(N189="zákl. přenesená",J189,0)</f>
        <v>0</v>
      </c>
      <c r="BH189" s="189">
        <f>IF(N189="sníž. přenesená",J189,0)</f>
        <v>0</v>
      </c>
      <c r="BI189" s="189">
        <f>IF(N189="nulová",J189,0)</f>
        <v>0</v>
      </c>
      <c r="BJ189" s="19" t="s">
        <v>87</v>
      </c>
      <c r="BK189" s="189">
        <f>ROUND(I189*H189,2)</f>
        <v>0</v>
      </c>
      <c r="BL189" s="19" t="s">
        <v>344</v>
      </c>
      <c r="BM189" s="188" t="s">
        <v>921</v>
      </c>
    </row>
    <row r="190" spans="1:65" s="2" customFormat="1" ht="11.25">
      <c r="A190" s="36"/>
      <c r="B190" s="37"/>
      <c r="C190" s="38"/>
      <c r="D190" s="190" t="s">
        <v>243</v>
      </c>
      <c r="E190" s="38"/>
      <c r="F190" s="191" t="s">
        <v>1436</v>
      </c>
      <c r="G190" s="38"/>
      <c r="H190" s="38"/>
      <c r="I190" s="192"/>
      <c r="J190" s="38"/>
      <c r="K190" s="38"/>
      <c r="L190" s="41"/>
      <c r="M190" s="193"/>
      <c r="N190" s="194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243</v>
      </c>
      <c r="AU190" s="19" t="s">
        <v>89</v>
      </c>
    </row>
    <row r="191" spans="1:65" s="2" customFormat="1" ht="24.2" customHeight="1">
      <c r="A191" s="36"/>
      <c r="B191" s="37"/>
      <c r="C191" s="177" t="s">
        <v>595</v>
      </c>
      <c r="D191" s="177" t="s">
        <v>237</v>
      </c>
      <c r="E191" s="178" t="s">
        <v>1437</v>
      </c>
      <c r="F191" s="179" t="s">
        <v>1438</v>
      </c>
      <c r="G191" s="180" t="s">
        <v>319</v>
      </c>
      <c r="H191" s="181">
        <v>2</v>
      </c>
      <c r="I191" s="182"/>
      <c r="J191" s="183">
        <f>ROUND(I191*H191,2)</f>
        <v>0</v>
      </c>
      <c r="K191" s="179" t="s">
        <v>240</v>
      </c>
      <c r="L191" s="41"/>
      <c r="M191" s="184" t="s">
        <v>42</v>
      </c>
      <c r="N191" s="185" t="s">
        <v>50</v>
      </c>
      <c r="O191" s="66"/>
      <c r="P191" s="186">
        <f>O191*H191</f>
        <v>0</v>
      </c>
      <c r="Q191" s="186">
        <v>1.1900000000000001E-3</v>
      </c>
      <c r="R191" s="186">
        <f>Q191*H191</f>
        <v>2.3800000000000002E-3</v>
      </c>
      <c r="S191" s="186">
        <v>0</v>
      </c>
      <c r="T191" s="187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88" t="s">
        <v>344</v>
      </c>
      <c r="AT191" s="188" t="s">
        <v>237</v>
      </c>
      <c r="AU191" s="188" t="s">
        <v>89</v>
      </c>
      <c r="AY191" s="19" t="s">
        <v>235</v>
      </c>
      <c r="BE191" s="189">
        <f>IF(N191="základní",J191,0)</f>
        <v>0</v>
      </c>
      <c r="BF191" s="189">
        <f>IF(N191="snížená",J191,0)</f>
        <v>0</v>
      </c>
      <c r="BG191" s="189">
        <f>IF(N191="zákl. přenesená",J191,0)</f>
        <v>0</v>
      </c>
      <c r="BH191" s="189">
        <f>IF(N191="sníž. přenesená",J191,0)</f>
        <v>0</v>
      </c>
      <c r="BI191" s="189">
        <f>IF(N191="nulová",J191,0)</f>
        <v>0</v>
      </c>
      <c r="BJ191" s="19" t="s">
        <v>87</v>
      </c>
      <c r="BK191" s="189">
        <f>ROUND(I191*H191,2)</f>
        <v>0</v>
      </c>
      <c r="BL191" s="19" t="s">
        <v>344</v>
      </c>
      <c r="BM191" s="188" t="s">
        <v>932</v>
      </c>
    </row>
    <row r="192" spans="1:65" s="2" customFormat="1" ht="11.25">
      <c r="A192" s="36"/>
      <c r="B192" s="37"/>
      <c r="C192" s="38"/>
      <c r="D192" s="190" t="s">
        <v>243</v>
      </c>
      <c r="E192" s="38"/>
      <c r="F192" s="191" t="s">
        <v>1439</v>
      </c>
      <c r="G192" s="38"/>
      <c r="H192" s="38"/>
      <c r="I192" s="192"/>
      <c r="J192" s="38"/>
      <c r="K192" s="38"/>
      <c r="L192" s="41"/>
      <c r="M192" s="193"/>
      <c r="N192" s="194"/>
      <c r="O192" s="66"/>
      <c r="P192" s="66"/>
      <c r="Q192" s="66"/>
      <c r="R192" s="66"/>
      <c r="S192" s="66"/>
      <c r="T192" s="67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9" t="s">
        <v>243</v>
      </c>
      <c r="AU192" s="19" t="s">
        <v>89</v>
      </c>
    </row>
    <row r="193" spans="1:65" s="2" customFormat="1" ht="37.9" customHeight="1">
      <c r="A193" s="36"/>
      <c r="B193" s="37"/>
      <c r="C193" s="177" t="s">
        <v>604</v>
      </c>
      <c r="D193" s="177" t="s">
        <v>237</v>
      </c>
      <c r="E193" s="178" t="s">
        <v>1440</v>
      </c>
      <c r="F193" s="179" t="s">
        <v>1441</v>
      </c>
      <c r="G193" s="180" t="s">
        <v>997</v>
      </c>
      <c r="H193" s="181">
        <v>2</v>
      </c>
      <c r="I193" s="182"/>
      <c r="J193" s="183">
        <f>ROUND(I193*H193,2)</f>
        <v>0</v>
      </c>
      <c r="K193" s="179" t="s">
        <v>240</v>
      </c>
      <c r="L193" s="41"/>
      <c r="M193" s="184" t="s">
        <v>42</v>
      </c>
      <c r="N193" s="185" t="s">
        <v>50</v>
      </c>
      <c r="O193" s="66"/>
      <c r="P193" s="186">
        <f>O193*H193</f>
        <v>0</v>
      </c>
      <c r="Q193" s="186">
        <v>2.4629999999999999E-2</v>
      </c>
      <c r="R193" s="186">
        <f>Q193*H193</f>
        <v>4.9259999999999998E-2</v>
      </c>
      <c r="S193" s="186">
        <v>0</v>
      </c>
      <c r="T193" s="187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88" t="s">
        <v>344</v>
      </c>
      <c r="AT193" s="188" t="s">
        <v>237</v>
      </c>
      <c r="AU193" s="188" t="s">
        <v>89</v>
      </c>
      <c r="AY193" s="19" t="s">
        <v>235</v>
      </c>
      <c r="BE193" s="189">
        <f>IF(N193="základní",J193,0)</f>
        <v>0</v>
      </c>
      <c r="BF193" s="189">
        <f>IF(N193="snížená",J193,0)</f>
        <v>0</v>
      </c>
      <c r="BG193" s="189">
        <f>IF(N193="zákl. přenesená",J193,0)</f>
        <v>0</v>
      </c>
      <c r="BH193" s="189">
        <f>IF(N193="sníž. přenesená",J193,0)</f>
        <v>0</v>
      </c>
      <c r="BI193" s="189">
        <f>IF(N193="nulová",J193,0)</f>
        <v>0</v>
      </c>
      <c r="BJ193" s="19" t="s">
        <v>87</v>
      </c>
      <c r="BK193" s="189">
        <f>ROUND(I193*H193,2)</f>
        <v>0</v>
      </c>
      <c r="BL193" s="19" t="s">
        <v>344</v>
      </c>
      <c r="BM193" s="188" t="s">
        <v>946</v>
      </c>
    </row>
    <row r="194" spans="1:65" s="2" customFormat="1" ht="11.25">
      <c r="A194" s="36"/>
      <c r="B194" s="37"/>
      <c r="C194" s="38"/>
      <c r="D194" s="190" t="s">
        <v>243</v>
      </c>
      <c r="E194" s="38"/>
      <c r="F194" s="191" t="s">
        <v>1442</v>
      </c>
      <c r="G194" s="38"/>
      <c r="H194" s="38"/>
      <c r="I194" s="192"/>
      <c r="J194" s="38"/>
      <c r="K194" s="38"/>
      <c r="L194" s="41"/>
      <c r="M194" s="193"/>
      <c r="N194" s="194"/>
      <c r="O194" s="66"/>
      <c r="P194" s="66"/>
      <c r="Q194" s="66"/>
      <c r="R194" s="66"/>
      <c r="S194" s="66"/>
      <c r="T194" s="67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9" t="s">
        <v>243</v>
      </c>
      <c r="AU194" s="19" t="s">
        <v>89</v>
      </c>
    </row>
    <row r="195" spans="1:65" s="2" customFormat="1" ht="21.75" customHeight="1">
      <c r="A195" s="36"/>
      <c r="B195" s="37"/>
      <c r="C195" s="177" t="s">
        <v>609</v>
      </c>
      <c r="D195" s="177" t="s">
        <v>237</v>
      </c>
      <c r="E195" s="178" t="s">
        <v>1443</v>
      </c>
      <c r="F195" s="179" t="s">
        <v>1444</v>
      </c>
      <c r="G195" s="180" t="s">
        <v>997</v>
      </c>
      <c r="H195" s="181">
        <v>2</v>
      </c>
      <c r="I195" s="182"/>
      <c r="J195" s="183">
        <f>ROUND(I195*H195,2)</f>
        <v>0</v>
      </c>
      <c r="K195" s="179" t="s">
        <v>240</v>
      </c>
      <c r="L195" s="41"/>
      <c r="M195" s="184" t="s">
        <v>42</v>
      </c>
      <c r="N195" s="185" t="s">
        <v>50</v>
      </c>
      <c r="O195" s="66"/>
      <c r="P195" s="186">
        <f>O195*H195</f>
        <v>0</v>
      </c>
      <c r="Q195" s="186">
        <v>1.73E-3</v>
      </c>
      <c r="R195" s="186">
        <f>Q195*H195</f>
        <v>3.46E-3</v>
      </c>
      <c r="S195" s="186">
        <v>0</v>
      </c>
      <c r="T195" s="187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88" t="s">
        <v>344</v>
      </c>
      <c r="AT195" s="188" t="s">
        <v>237</v>
      </c>
      <c r="AU195" s="188" t="s">
        <v>89</v>
      </c>
      <c r="AY195" s="19" t="s">
        <v>235</v>
      </c>
      <c r="BE195" s="189">
        <f>IF(N195="základní",J195,0)</f>
        <v>0</v>
      </c>
      <c r="BF195" s="189">
        <f>IF(N195="snížená",J195,0)</f>
        <v>0</v>
      </c>
      <c r="BG195" s="189">
        <f>IF(N195="zákl. přenesená",J195,0)</f>
        <v>0</v>
      </c>
      <c r="BH195" s="189">
        <f>IF(N195="sníž. přenesená",J195,0)</f>
        <v>0</v>
      </c>
      <c r="BI195" s="189">
        <f>IF(N195="nulová",J195,0)</f>
        <v>0</v>
      </c>
      <c r="BJ195" s="19" t="s">
        <v>87</v>
      </c>
      <c r="BK195" s="189">
        <f>ROUND(I195*H195,2)</f>
        <v>0</v>
      </c>
      <c r="BL195" s="19" t="s">
        <v>344</v>
      </c>
      <c r="BM195" s="188" t="s">
        <v>954</v>
      </c>
    </row>
    <row r="196" spans="1:65" s="2" customFormat="1" ht="11.25">
      <c r="A196" s="36"/>
      <c r="B196" s="37"/>
      <c r="C196" s="38"/>
      <c r="D196" s="190" t="s">
        <v>243</v>
      </c>
      <c r="E196" s="38"/>
      <c r="F196" s="191" t="s">
        <v>1445</v>
      </c>
      <c r="G196" s="38"/>
      <c r="H196" s="38"/>
      <c r="I196" s="192"/>
      <c r="J196" s="38"/>
      <c r="K196" s="38"/>
      <c r="L196" s="41"/>
      <c r="M196" s="193"/>
      <c r="N196" s="194"/>
      <c r="O196" s="66"/>
      <c r="P196" s="66"/>
      <c r="Q196" s="66"/>
      <c r="R196" s="66"/>
      <c r="S196" s="66"/>
      <c r="T196" s="67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9" t="s">
        <v>243</v>
      </c>
      <c r="AU196" s="19" t="s">
        <v>89</v>
      </c>
    </row>
    <row r="197" spans="1:65" s="2" customFormat="1" ht="33" customHeight="1">
      <c r="A197" s="36"/>
      <c r="B197" s="37"/>
      <c r="C197" s="177" t="s">
        <v>613</v>
      </c>
      <c r="D197" s="177" t="s">
        <v>237</v>
      </c>
      <c r="E197" s="178" t="s">
        <v>1446</v>
      </c>
      <c r="F197" s="179" t="s">
        <v>1447</v>
      </c>
      <c r="G197" s="180" t="s">
        <v>997</v>
      </c>
      <c r="H197" s="181">
        <v>1</v>
      </c>
      <c r="I197" s="182"/>
      <c r="J197" s="183">
        <f>ROUND(I197*H197,2)</f>
        <v>0</v>
      </c>
      <c r="K197" s="179" t="s">
        <v>240</v>
      </c>
      <c r="L197" s="41"/>
      <c r="M197" s="184" t="s">
        <v>42</v>
      </c>
      <c r="N197" s="185" t="s">
        <v>50</v>
      </c>
      <c r="O197" s="66"/>
      <c r="P197" s="186">
        <f>O197*H197</f>
        <v>0</v>
      </c>
      <c r="Q197" s="186">
        <v>1.4749999999999999E-2</v>
      </c>
      <c r="R197" s="186">
        <f>Q197*H197</f>
        <v>1.4749999999999999E-2</v>
      </c>
      <c r="S197" s="186">
        <v>0</v>
      </c>
      <c r="T197" s="187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8" t="s">
        <v>344</v>
      </c>
      <c r="AT197" s="188" t="s">
        <v>237</v>
      </c>
      <c r="AU197" s="188" t="s">
        <v>89</v>
      </c>
      <c r="AY197" s="19" t="s">
        <v>235</v>
      </c>
      <c r="BE197" s="189">
        <f>IF(N197="základní",J197,0)</f>
        <v>0</v>
      </c>
      <c r="BF197" s="189">
        <f>IF(N197="snížená",J197,0)</f>
        <v>0</v>
      </c>
      <c r="BG197" s="189">
        <f>IF(N197="zákl. přenesená",J197,0)</f>
        <v>0</v>
      </c>
      <c r="BH197" s="189">
        <f>IF(N197="sníž. přenesená",J197,0)</f>
        <v>0</v>
      </c>
      <c r="BI197" s="189">
        <f>IF(N197="nulová",J197,0)</f>
        <v>0</v>
      </c>
      <c r="BJ197" s="19" t="s">
        <v>87</v>
      </c>
      <c r="BK197" s="189">
        <f>ROUND(I197*H197,2)</f>
        <v>0</v>
      </c>
      <c r="BL197" s="19" t="s">
        <v>344</v>
      </c>
      <c r="BM197" s="188" t="s">
        <v>965</v>
      </c>
    </row>
    <row r="198" spans="1:65" s="2" customFormat="1" ht="11.25">
      <c r="A198" s="36"/>
      <c r="B198" s="37"/>
      <c r="C198" s="38"/>
      <c r="D198" s="190" t="s">
        <v>243</v>
      </c>
      <c r="E198" s="38"/>
      <c r="F198" s="191" t="s">
        <v>1448</v>
      </c>
      <c r="G198" s="38"/>
      <c r="H198" s="38"/>
      <c r="I198" s="192"/>
      <c r="J198" s="38"/>
      <c r="K198" s="38"/>
      <c r="L198" s="41"/>
      <c r="M198" s="193"/>
      <c r="N198" s="194"/>
      <c r="O198" s="66"/>
      <c r="P198" s="66"/>
      <c r="Q198" s="66"/>
      <c r="R198" s="66"/>
      <c r="S198" s="66"/>
      <c r="T198" s="67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9" t="s">
        <v>243</v>
      </c>
      <c r="AU198" s="19" t="s">
        <v>89</v>
      </c>
    </row>
    <row r="199" spans="1:65" s="2" customFormat="1" ht="16.5" customHeight="1">
      <c r="A199" s="36"/>
      <c r="B199" s="37"/>
      <c r="C199" s="177" t="s">
        <v>618</v>
      </c>
      <c r="D199" s="177" t="s">
        <v>237</v>
      </c>
      <c r="E199" s="178" t="s">
        <v>1449</v>
      </c>
      <c r="F199" s="179" t="s">
        <v>1450</v>
      </c>
      <c r="G199" s="180" t="s">
        <v>997</v>
      </c>
      <c r="H199" s="181">
        <v>1</v>
      </c>
      <c r="I199" s="182"/>
      <c r="J199" s="183">
        <f>ROUND(I199*H199,2)</f>
        <v>0</v>
      </c>
      <c r="K199" s="179" t="s">
        <v>240</v>
      </c>
      <c r="L199" s="41"/>
      <c r="M199" s="184" t="s">
        <v>42</v>
      </c>
      <c r="N199" s="185" t="s">
        <v>50</v>
      </c>
      <c r="O199" s="66"/>
      <c r="P199" s="186">
        <f>O199*H199</f>
        <v>0</v>
      </c>
      <c r="Q199" s="186">
        <v>6.4000000000000005E-4</v>
      </c>
      <c r="R199" s="186">
        <f>Q199*H199</f>
        <v>6.4000000000000005E-4</v>
      </c>
      <c r="S199" s="186">
        <v>0</v>
      </c>
      <c r="T199" s="187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88" t="s">
        <v>344</v>
      </c>
      <c r="AT199" s="188" t="s">
        <v>237</v>
      </c>
      <c r="AU199" s="188" t="s">
        <v>89</v>
      </c>
      <c r="AY199" s="19" t="s">
        <v>235</v>
      </c>
      <c r="BE199" s="189">
        <f>IF(N199="základní",J199,0)</f>
        <v>0</v>
      </c>
      <c r="BF199" s="189">
        <f>IF(N199="snížená",J199,0)</f>
        <v>0</v>
      </c>
      <c r="BG199" s="189">
        <f>IF(N199="zákl. přenesená",J199,0)</f>
        <v>0</v>
      </c>
      <c r="BH199" s="189">
        <f>IF(N199="sníž. přenesená",J199,0)</f>
        <v>0</v>
      </c>
      <c r="BI199" s="189">
        <f>IF(N199="nulová",J199,0)</f>
        <v>0</v>
      </c>
      <c r="BJ199" s="19" t="s">
        <v>87</v>
      </c>
      <c r="BK199" s="189">
        <f>ROUND(I199*H199,2)</f>
        <v>0</v>
      </c>
      <c r="BL199" s="19" t="s">
        <v>344</v>
      </c>
      <c r="BM199" s="188" t="s">
        <v>977</v>
      </c>
    </row>
    <row r="200" spans="1:65" s="2" customFormat="1" ht="11.25">
      <c r="A200" s="36"/>
      <c r="B200" s="37"/>
      <c r="C200" s="38"/>
      <c r="D200" s="190" t="s">
        <v>243</v>
      </c>
      <c r="E200" s="38"/>
      <c r="F200" s="191" t="s">
        <v>1451</v>
      </c>
      <c r="G200" s="38"/>
      <c r="H200" s="38"/>
      <c r="I200" s="192"/>
      <c r="J200" s="38"/>
      <c r="K200" s="38"/>
      <c r="L200" s="41"/>
      <c r="M200" s="193"/>
      <c r="N200" s="194"/>
      <c r="O200" s="66"/>
      <c r="P200" s="66"/>
      <c r="Q200" s="66"/>
      <c r="R200" s="66"/>
      <c r="S200" s="66"/>
      <c r="T200" s="67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9" t="s">
        <v>243</v>
      </c>
      <c r="AU200" s="19" t="s">
        <v>89</v>
      </c>
    </row>
    <row r="201" spans="1:65" s="2" customFormat="1" ht="44.25" customHeight="1">
      <c r="A201" s="36"/>
      <c r="B201" s="37"/>
      <c r="C201" s="177" t="s">
        <v>624</v>
      </c>
      <c r="D201" s="177" t="s">
        <v>237</v>
      </c>
      <c r="E201" s="178" t="s">
        <v>1452</v>
      </c>
      <c r="F201" s="179" t="s">
        <v>1453</v>
      </c>
      <c r="G201" s="180" t="s">
        <v>997</v>
      </c>
      <c r="H201" s="181">
        <v>1</v>
      </c>
      <c r="I201" s="182"/>
      <c r="J201" s="183">
        <f>ROUND(I201*H201,2)</f>
        <v>0</v>
      </c>
      <c r="K201" s="179" t="s">
        <v>240</v>
      </c>
      <c r="L201" s="41"/>
      <c r="M201" s="184" t="s">
        <v>42</v>
      </c>
      <c r="N201" s="185" t="s">
        <v>50</v>
      </c>
      <c r="O201" s="66"/>
      <c r="P201" s="186">
        <f>O201*H201</f>
        <v>0</v>
      </c>
      <c r="Q201" s="186">
        <v>1.0659999999999999E-2</v>
      </c>
      <c r="R201" s="186">
        <f>Q201*H201</f>
        <v>1.0659999999999999E-2</v>
      </c>
      <c r="S201" s="186">
        <v>0</v>
      </c>
      <c r="T201" s="187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8" t="s">
        <v>344</v>
      </c>
      <c r="AT201" s="188" t="s">
        <v>237</v>
      </c>
      <c r="AU201" s="188" t="s">
        <v>89</v>
      </c>
      <c r="AY201" s="19" t="s">
        <v>235</v>
      </c>
      <c r="BE201" s="189">
        <f>IF(N201="základní",J201,0)</f>
        <v>0</v>
      </c>
      <c r="BF201" s="189">
        <f>IF(N201="snížená",J201,0)</f>
        <v>0</v>
      </c>
      <c r="BG201" s="189">
        <f>IF(N201="zákl. přenesená",J201,0)</f>
        <v>0</v>
      </c>
      <c r="BH201" s="189">
        <f>IF(N201="sníž. přenesená",J201,0)</f>
        <v>0</v>
      </c>
      <c r="BI201" s="189">
        <f>IF(N201="nulová",J201,0)</f>
        <v>0</v>
      </c>
      <c r="BJ201" s="19" t="s">
        <v>87</v>
      </c>
      <c r="BK201" s="189">
        <f>ROUND(I201*H201,2)</f>
        <v>0</v>
      </c>
      <c r="BL201" s="19" t="s">
        <v>344</v>
      </c>
      <c r="BM201" s="188" t="s">
        <v>987</v>
      </c>
    </row>
    <row r="202" spans="1:65" s="2" customFormat="1" ht="11.25">
      <c r="A202" s="36"/>
      <c r="B202" s="37"/>
      <c r="C202" s="38"/>
      <c r="D202" s="190" t="s">
        <v>243</v>
      </c>
      <c r="E202" s="38"/>
      <c r="F202" s="191" t="s">
        <v>1454</v>
      </c>
      <c r="G202" s="38"/>
      <c r="H202" s="38"/>
      <c r="I202" s="192"/>
      <c r="J202" s="38"/>
      <c r="K202" s="38"/>
      <c r="L202" s="41"/>
      <c r="M202" s="193"/>
      <c r="N202" s="194"/>
      <c r="O202" s="66"/>
      <c r="P202" s="66"/>
      <c r="Q202" s="66"/>
      <c r="R202" s="66"/>
      <c r="S202" s="66"/>
      <c r="T202" s="67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243</v>
      </c>
      <c r="AU202" s="19" t="s">
        <v>89</v>
      </c>
    </row>
    <row r="203" spans="1:65" s="2" customFormat="1" ht="44.25" customHeight="1">
      <c r="A203" s="36"/>
      <c r="B203" s="37"/>
      <c r="C203" s="177" t="s">
        <v>630</v>
      </c>
      <c r="D203" s="177" t="s">
        <v>237</v>
      </c>
      <c r="E203" s="178" t="s">
        <v>1455</v>
      </c>
      <c r="F203" s="179" t="s">
        <v>1456</v>
      </c>
      <c r="G203" s="180" t="s">
        <v>997</v>
      </c>
      <c r="H203" s="181">
        <v>1</v>
      </c>
      <c r="I203" s="182"/>
      <c r="J203" s="183">
        <f>ROUND(I203*H203,2)</f>
        <v>0</v>
      </c>
      <c r="K203" s="179" t="s">
        <v>240</v>
      </c>
      <c r="L203" s="41"/>
      <c r="M203" s="184" t="s">
        <v>42</v>
      </c>
      <c r="N203" s="185" t="s">
        <v>50</v>
      </c>
      <c r="O203" s="66"/>
      <c r="P203" s="186">
        <f>O203*H203</f>
        <v>0</v>
      </c>
      <c r="Q203" s="186">
        <v>2.4340000000000001E-2</v>
      </c>
      <c r="R203" s="186">
        <f>Q203*H203</f>
        <v>2.4340000000000001E-2</v>
      </c>
      <c r="S203" s="186">
        <v>0</v>
      </c>
      <c r="T203" s="187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88" t="s">
        <v>344</v>
      </c>
      <c r="AT203" s="188" t="s">
        <v>237</v>
      </c>
      <c r="AU203" s="188" t="s">
        <v>89</v>
      </c>
      <c r="AY203" s="19" t="s">
        <v>235</v>
      </c>
      <c r="BE203" s="189">
        <f>IF(N203="základní",J203,0)</f>
        <v>0</v>
      </c>
      <c r="BF203" s="189">
        <f>IF(N203="snížená",J203,0)</f>
        <v>0</v>
      </c>
      <c r="BG203" s="189">
        <f>IF(N203="zákl. přenesená",J203,0)</f>
        <v>0</v>
      </c>
      <c r="BH203" s="189">
        <f>IF(N203="sníž. přenesená",J203,0)</f>
        <v>0</v>
      </c>
      <c r="BI203" s="189">
        <f>IF(N203="nulová",J203,0)</f>
        <v>0</v>
      </c>
      <c r="BJ203" s="19" t="s">
        <v>87</v>
      </c>
      <c r="BK203" s="189">
        <f>ROUND(I203*H203,2)</f>
        <v>0</v>
      </c>
      <c r="BL203" s="19" t="s">
        <v>344</v>
      </c>
      <c r="BM203" s="188" t="s">
        <v>1000</v>
      </c>
    </row>
    <row r="204" spans="1:65" s="2" customFormat="1" ht="11.25">
      <c r="A204" s="36"/>
      <c r="B204" s="37"/>
      <c r="C204" s="38"/>
      <c r="D204" s="190" t="s">
        <v>243</v>
      </c>
      <c r="E204" s="38"/>
      <c r="F204" s="191" t="s">
        <v>1457</v>
      </c>
      <c r="G204" s="38"/>
      <c r="H204" s="38"/>
      <c r="I204" s="192"/>
      <c r="J204" s="38"/>
      <c r="K204" s="38"/>
      <c r="L204" s="41"/>
      <c r="M204" s="193"/>
      <c r="N204" s="194"/>
      <c r="O204" s="66"/>
      <c r="P204" s="66"/>
      <c r="Q204" s="66"/>
      <c r="R204" s="66"/>
      <c r="S204" s="66"/>
      <c r="T204" s="67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9" t="s">
        <v>243</v>
      </c>
      <c r="AU204" s="19" t="s">
        <v>89</v>
      </c>
    </row>
    <row r="205" spans="1:65" s="2" customFormat="1" ht="24.2" customHeight="1">
      <c r="A205" s="36"/>
      <c r="B205" s="37"/>
      <c r="C205" s="177" t="s">
        <v>635</v>
      </c>
      <c r="D205" s="177" t="s">
        <v>237</v>
      </c>
      <c r="E205" s="178" t="s">
        <v>1458</v>
      </c>
      <c r="F205" s="179" t="s">
        <v>1459</v>
      </c>
      <c r="G205" s="180" t="s">
        <v>319</v>
      </c>
      <c r="H205" s="181">
        <v>2</v>
      </c>
      <c r="I205" s="182"/>
      <c r="J205" s="183">
        <f>ROUND(I205*H205,2)</f>
        <v>0</v>
      </c>
      <c r="K205" s="179" t="s">
        <v>240</v>
      </c>
      <c r="L205" s="41"/>
      <c r="M205" s="184" t="s">
        <v>42</v>
      </c>
      <c r="N205" s="185" t="s">
        <v>50</v>
      </c>
      <c r="O205" s="66"/>
      <c r="P205" s="186">
        <f>O205*H205</f>
        <v>0</v>
      </c>
      <c r="Q205" s="186">
        <v>2.9999999999999997E-4</v>
      </c>
      <c r="R205" s="186">
        <f>Q205*H205</f>
        <v>5.9999999999999995E-4</v>
      </c>
      <c r="S205" s="186">
        <v>0</v>
      </c>
      <c r="T205" s="187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88" t="s">
        <v>344</v>
      </c>
      <c r="AT205" s="188" t="s">
        <v>237</v>
      </c>
      <c r="AU205" s="188" t="s">
        <v>89</v>
      </c>
      <c r="AY205" s="19" t="s">
        <v>235</v>
      </c>
      <c r="BE205" s="189">
        <f>IF(N205="základní",J205,0)</f>
        <v>0</v>
      </c>
      <c r="BF205" s="189">
        <f>IF(N205="snížená",J205,0)</f>
        <v>0</v>
      </c>
      <c r="BG205" s="189">
        <f>IF(N205="zákl. přenesená",J205,0)</f>
        <v>0</v>
      </c>
      <c r="BH205" s="189">
        <f>IF(N205="sníž. přenesená",J205,0)</f>
        <v>0</v>
      </c>
      <c r="BI205" s="189">
        <f>IF(N205="nulová",J205,0)</f>
        <v>0</v>
      </c>
      <c r="BJ205" s="19" t="s">
        <v>87</v>
      </c>
      <c r="BK205" s="189">
        <f>ROUND(I205*H205,2)</f>
        <v>0</v>
      </c>
      <c r="BL205" s="19" t="s">
        <v>344</v>
      </c>
      <c r="BM205" s="188" t="s">
        <v>1012</v>
      </c>
    </row>
    <row r="206" spans="1:65" s="2" customFormat="1" ht="11.25">
      <c r="A206" s="36"/>
      <c r="B206" s="37"/>
      <c r="C206" s="38"/>
      <c r="D206" s="190" t="s">
        <v>243</v>
      </c>
      <c r="E206" s="38"/>
      <c r="F206" s="191" t="s">
        <v>1460</v>
      </c>
      <c r="G206" s="38"/>
      <c r="H206" s="38"/>
      <c r="I206" s="192"/>
      <c r="J206" s="38"/>
      <c r="K206" s="38"/>
      <c r="L206" s="41"/>
      <c r="M206" s="193"/>
      <c r="N206" s="194"/>
      <c r="O206" s="66"/>
      <c r="P206" s="66"/>
      <c r="Q206" s="66"/>
      <c r="R206" s="66"/>
      <c r="S206" s="66"/>
      <c r="T206" s="67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9" t="s">
        <v>243</v>
      </c>
      <c r="AU206" s="19" t="s">
        <v>89</v>
      </c>
    </row>
    <row r="207" spans="1:65" s="2" customFormat="1" ht="33" customHeight="1">
      <c r="A207" s="36"/>
      <c r="B207" s="37"/>
      <c r="C207" s="177" t="s">
        <v>639</v>
      </c>
      <c r="D207" s="177" t="s">
        <v>237</v>
      </c>
      <c r="E207" s="178" t="s">
        <v>1461</v>
      </c>
      <c r="F207" s="179" t="s">
        <v>1462</v>
      </c>
      <c r="G207" s="180" t="s">
        <v>997</v>
      </c>
      <c r="H207" s="181">
        <v>1</v>
      </c>
      <c r="I207" s="182"/>
      <c r="J207" s="183">
        <f>ROUND(I207*H207,2)</f>
        <v>0</v>
      </c>
      <c r="K207" s="179" t="s">
        <v>240</v>
      </c>
      <c r="L207" s="41"/>
      <c r="M207" s="184" t="s">
        <v>42</v>
      </c>
      <c r="N207" s="185" t="s">
        <v>50</v>
      </c>
      <c r="O207" s="66"/>
      <c r="P207" s="186">
        <f>O207*H207</f>
        <v>0</v>
      </c>
      <c r="Q207" s="186">
        <v>6.6E-4</v>
      </c>
      <c r="R207" s="186">
        <f>Q207*H207</f>
        <v>6.6E-4</v>
      </c>
      <c r="S207" s="186">
        <v>0</v>
      </c>
      <c r="T207" s="187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88" t="s">
        <v>344</v>
      </c>
      <c r="AT207" s="188" t="s">
        <v>237</v>
      </c>
      <c r="AU207" s="188" t="s">
        <v>89</v>
      </c>
      <c r="AY207" s="19" t="s">
        <v>235</v>
      </c>
      <c r="BE207" s="189">
        <f>IF(N207="základní",J207,0)</f>
        <v>0</v>
      </c>
      <c r="BF207" s="189">
        <f>IF(N207="snížená",J207,0)</f>
        <v>0</v>
      </c>
      <c r="BG207" s="189">
        <f>IF(N207="zákl. přenesená",J207,0)</f>
        <v>0</v>
      </c>
      <c r="BH207" s="189">
        <f>IF(N207="sníž. přenesená",J207,0)</f>
        <v>0</v>
      </c>
      <c r="BI207" s="189">
        <f>IF(N207="nulová",J207,0)</f>
        <v>0</v>
      </c>
      <c r="BJ207" s="19" t="s">
        <v>87</v>
      </c>
      <c r="BK207" s="189">
        <f>ROUND(I207*H207,2)</f>
        <v>0</v>
      </c>
      <c r="BL207" s="19" t="s">
        <v>344</v>
      </c>
      <c r="BM207" s="188" t="s">
        <v>1023</v>
      </c>
    </row>
    <row r="208" spans="1:65" s="2" customFormat="1" ht="11.25">
      <c r="A208" s="36"/>
      <c r="B208" s="37"/>
      <c r="C208" s="38"/>
      <c r="D208" s="190" t="s">
        <v>243</v>
      </c>
      <c r="E208" s="38"/>
      <c r="F208" s="191" t="s">
        <v>1463</v>
      </c>
      <c r="G208" s="38"/>
      <c r="H208" s="38"/>
      <c r="I208" s="192"/>
      <c r="J208" s="38"/>
      <c r="K208" s="38"/>
      <c r="L208" s="41"/>
      <c r="M208" s="193"/>
      <c r="N208" s="194"/>
      <c r="O208" s="66"/>
      <c r="P208" s="66"/>
      <c r="Q208" s="66"/>
      <c r="R208" s="66"/>
      <c r="S208" s="66"/>
      <c r="T208" s="67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9" t="s">
        <v>243</v>
      </c>
      <c r="AU208" s="19" t="s">
        <v>89</v>
      </c>
    </row>
    <row r="209" spans="1:65" s="2" customFormat="1" ht="37.9" customHeight="1">
      <c r="A209" s="36"/>
      <c r="B209" s="37"/>
      <c r="C209" s="177" t="s">
        <v>644</v>
      </c>
      <c r="D209" s="177" t="s">
        <v>237</v>
      </c>
      <c r="E209" s="178" t="s">
        <v>1464</v>
      </c>
      <c r="F209" s="179" t="s">
        <v>1465</v>
      </c>
      <c r="G209" s="180" t="s">
        <v>997</v>
      </c>
      <c r="H209" s="181">
        <v>1</v>
      </c>
      <c r="I209" s="182"/>
      <c r="J209" s="183">
        <f>ROUND(I209*H209,2)</f>
        <v>0</v>
      </c>
      <c r="K209" s="179" t="s">
        <v>240</v>
      </c>
      <c r="L209" s="41"/>
      <c r="M209" s="184" t="s">
        <v>42</v>
      </c>
      <c r="N209" s="185" t="s">
        <v>50</v>
      </c>
      <c r="O209" s="66"/>
      <c r="P209" s="186">
        <f>O209*H209</f>
        <v>0</v>
      </c>
      <c r="Q209" s="186">
        <v>5.0699999999999999E-3</v>
      </c>
      <c r="R209" s="186">
        <f>Q209*H209</f>
        <v>5.0699999999999999E-3</v>
      </c>
      <c r="S209" s="186">
        <v>0</v>
      </c>
      <c r="T209" s="187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88" t="s">
        <v>344</v>
      </c>
      <c r="AT209" s="188" t="s">
        <v>237</v>
      </c>
      <c r="AU209" s="188" t="s">
        <v>89</v>
      </c>
      <c r="AY209" s="19" t="s">
        <v>235</v>
      </c>
      <c r="BE209" s="189">
        <f>IF(N209="základní",J209,0)</f>
        <v>0</v>
      </c>
      <c r="BF209" s="189">
        <f>IF(N209="snížená",J209,0)</f>
        <v>0</v>
      </c>
      <c r="BG209" s="189">
        <f>IF(N209="zákl. přenesená",J209,0)</f>
        <v>0</v>
      </c>
      <c r="BH209" s="189">
        <f>IF(N209="sníž. přenesená",J209,0)</f>
        <v>0</v>
      </c>
      <c r="BI209" s="189">
        <f>IF(N209="nulová",J209,0)</f>
        <v>0</v>
      </c>
      <c r="BJ209" s="19" t="s">
        <v>87</v>
      </c>
      <c r="BK209" s="189">
        <f>ROUND(I209*H209,2)</f>
        <v>0</v>
      </c>
      <c r="BL209" s="19" t="s">
        <v>344</v>
      </c>
      <c r="BM209" s="188" t="s">
        <v>1033</v>
      </c>
    </row>
    <row r="210" spans="1:65" s="2" customFormat="1" ht="11.25">
      <c r="A210" s="36"/>
      <c r="B210" s="37"/>
      <c r="C210" s="38"/>
      <c r="D210" s="190" t="s">
        <v>243</v>
      </c>
      <c r="E210" s="38"/>
      <c r="F210" s="191" t="s">
        <v>1466</v>
      </c>
      <c r="G210" s="38"/>
      <c r="H210" s="38"/>
      <c r="I210" s="192"/>
      <c r="J210" s="38"/>
      <c r="K210" s="38"/>
      <c r="L210" s="41"/>
      <c r="M210" s="193"/>
      <c r="N210" s="194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243</v>
      </c>
      <c r="AU210" s="19" t="s">
        <v>89</v>
      </c>
    </row>
    <row r="211" spans="1:65" s="2" customFormat="1" ht="16.5" customHeight="1">
      <c r="A211" s="36"/>
      <c r="B211" s="37"/>
      <c r="C211" s="177" t="s">
        <v>649</v>
      </c>
      <c r="D211" s="177" t="s">
        <v>237</v>
      </c>
      <c r="E211" s="178" t="s">
        <v>1467</v>
      </c>
      <c r="F211" s="179" t="s">
        <v>1468</v>
      </c>
      <c r="G211" s="180" t="s">
        <v>319</v>
      </c>
      <c r="H211" s="181">
        <v>6</v>
      </c>
      <c r="I211" s="182"/>
      <c r="J211" s="183">
        <f>ROUND(I211*H211,2)</f>
        <v>0</v>
      </c>
      <c r="K211" s="179" t="s">
        <v>42</v>
      </c>
      <c r="L211" s="41"/>
      <c r="M211" s="184" t="s">
        <v>42</v>
      </c>
      <c r="N211" s="185" t="s">
        <v>50</v>
      </c>
      <c r="O211" s="66"/>
      <c r="P211" s="186">
        <f>O211*H211</f>
        <v>0</v>
      </c>
      <c r="Q211" s="186">
        <v>0</v>
      </c>
      <c r="R211" s="186">
        <f>Q211*H211</f>
        <v>0</v>
      </c>
      <c r="S211" s="186">
        <v>0</v>
      </c>
      <c r="T211" s="187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88" t="s">
        <v>344</v>
      </c>
      <c r="AT211" s="188" t="s">
        <v>237</v>
      </c>
      <c r="AU211" s="188" t="s">
        <v>89</v>
      </c>
      <c r="AY211" s="19" t="s">
        <v>235</v>
      </c>
      <c r="BE211" s="189">
        <f>IF(N211="základní",J211,0)</f>
        <v>0</v>
      </c>
      <c r="BF211" s="189">
        <f>IF(N211="snížená",J211,0)</f>
        <v>0</v>
      </c>
      <c r="BG211" s="189">
        <f>IF(N211="zákl. přenesená",J211,0)</f>
        <v>0</v>
      </c>
      <c r="BH211" s="189">
        <f>IF(N211="sníž. přenesená",J211,0)</f>
        <v>0</v>
      </c>
      <c r="BI211" s="189">
        <f>IF(N211="nulová",J211,0)</f>
        <v>0</v>
      </c>
      <c r="BJ211" s="19" t="s">
        <v>87</v>
      </c>
      <c r="BK211" s="189">
        <f>ROUND(I211*H211,2)</f>
        <v>0</v>
      </c>
      <c r="BL211" s="19" t="s">
        <v>344</v>
      </c>
      <c r="BM211" s="188" t="s">
        <v>1043</v>
      </c>
    </row>
    <row r="212" spans="1:65" s="2" customFormat="1" ht="21.75" customHeight="1">
      <c r="A212" s="36"/>
      <c r="B212" s="37"/>
      <c r="C212" s="177" t="s">
        <v>659</v>
      </c>
      <c r="D212" s="177" t="s">
        <v>237</v>
      </c>
      <c r="E212" s="178" t="s">
        <v>1469</v>
      </c>
      <c r="F212" s="179" t="s">
        <v>1470</v>
      </c>
      <c r="G212" s="180" t="s">
        <v>997</v>
      </c>
      <c r="H212" s="181">
        <v>6</v>
      </c>
      <c r="I212" s="182"/>
      <c r="J212" s="183">
        <f>ROUND(I212*H212,2)</f>
        <v>0</v>
      </c>
      <c r="K212" s="179" t="s">
        <v>42</v>
      </c>
      <c r="L212" s="41"/>
      <c r="M212" s="184" t="s">
        <v>42</v>
      </c>
      <c r="N212" s="185" t="s">
        <v>50</v>
      </c>
      <c r="O212" s="66"/>
      <c r="P212" s="186">
        <f>O212*H212</f>
        <v>0</v>
      </c>
      <c r="Q212" s="186">
        <v>0</v>
      </c>
      <c r="R212" s="186">
        <f>Q212*H212</f>
        <v>0</v>
      </c>
      <c r="S212" s="186">
        <v>0</v>
      </c>
      <c r="T212" s="187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8" t="s">
        <v>344</v>
      </c>
      <c r="AT212" s="188" t="s">
        <v>237</v>
      </c>
      <c r="AU212" s="188" t="s">
        <v>89</v>
      </c>
      <c r="AY212" s="19" t="s">
        <v>235</v>
      </c>
      <c r="BE212" s="189">
        <f>IF(N212="základní",J212,0)</f>
        <v>0</v>
      </c>
      <c r="BF212" s="189">
        <f>IF(N212="snížená",J212,0)</f>
        <v>0</v>
      </c>
      <c r="BG212" s="189">
        <f>IF(N212="zákl. přenesená",J212,0)</f>
        <v>0</v>
      </c>
      <c r="BH212" s="189">
        <f>IF(N212="sníž. přenesená",J212,0)</f>
        <v>0</v>
      </c>
      <c r="BI212" s="189">
        <f>IF(N212="nulová",J212,0)</f>
        <v>0</v>
      </c>
      <c r="BJ212" s="19" t="s">
        <v>87</v>
      </c>
      <c r="BK212" s="189">
        <f>ROUND(I212*H212,2)</f>
        <v>0</v>
      </c>
      <c r="BL212" s="19" t="s">
        <v>344</v>
      </c>
      <c r="BM212" s="188" t="s">
        <v>1056</v>
      </c>
    </row>
    <row r="213" spans="1:65" s="2" customFormat="1" ht="16.5" customHeight="1">
      <c r="A213" s="36"/>
      <c r="B213" s="37"/>
      <c r="C213" s="177" t="s">
        <v>668</v>
      </c>
      <c r="D213" s="177" t="s">
        <v>237</v>
      </c>
      <c r="E213" s="178" t="s">
        <v>1471</v>
      </c>
      <c r="F213" s="179" t="s">
        <v>1472</v>
      </c>
      <c r="G213" s="180" t="s">
        <v>319</v>
      </c>
      <c r="H213" s="181">
        <v>4</v>
      </c>
      <c r="I213" s="182"/>
      <c r="J213" s="183">
        <f>ROUND(I213*H213,2)</f>
        <v>0</v>
      </c>
      <c r="K213" s="179" t="s">
        <v>42</v>
      </c>
      <c r="L213" s="41"/>
      <c r="M213" s="184" t="s">
        <v>42</v>
      </c>
      <c r="N213" s="185" t="s">
        <v>50</v>
      </c>
      <c r="O213" s="66"/>
      <c r="P213" s="186">
        <f>O213*H213</f>
        <v>0</v>
      </c>
      <c r="Q213" s="186">
        <v>0</v>
      </c>
      <c r="R213" s="186">
        <f>Q213*H213</f>
        <v>0</v>
      </c>
      <c r="S213" s="186">
        <v>0</v>
      </c>
      <c r="T213" s="187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88" t="s">
        <v>344</v>
      </c>
      <c r="AT213" s="188" t="s">
        <v>237</v>
      </c>
      <c r="AU213" s="188" t="s">
        <v>89</v>
      </c>
      <c r="AY213" s="19" t="s">
        <v>235</v>
      </c>
      <c r="BE213" s="189">
        <f>IF(N213="základní",J213,0)</f>
        <v>0</v>
      </c>
      <c r="BF213" s="189">
        <f>IF(N213="snížená",J213,0)</f>
        <v>0</v>
      </c>
      <c r="BG213" s="189">
        <f>IF(N213="zákl. přenesená",J213,0)</f>
        <v>0</v>
      </c>
      <c r="BH213" s="189">
        <f>IF(N213="sníž. přenesená",J213,0)</f>
        <v>0</v>
      </c>
      <c r="BI213" s="189">
        <f>IF(N213="nulová",J213,0)</f>
        <v>0</v>
      </c>
      <c r="BJ213" s="19" t="s">
        <v>87</v>
      </c>
      <c r="BK213" s="189">
        <f>ROUND(I213*H213,2)</f>
        <v>0</v>
      </c>
      <c r="BL213" s="19" t="s">
        <v>344</v>
      </c>
      <c r="BM213" s="188" t="s">
        <v>1069</v>
      </c>
    </row>
    <row r="214" spans="1:65" s="2" customFormat="1" ht="16.5" customHeight="1">
      <c r="A214" s="36"/>
      <c r="B214" s="37"/>
      <c r="C214" s="177" t="s">
        <v>675</v>
      </c>
      <c r="D214" s="177" t="s">
        <v>237</v>
      </c>
      <c r="E214" s="178" t="s">
        <v>1473</v>
      </c>
      <c r="F214" s="179" t="s">
        <v>1474</v>
      </c>
      <c r="G214" s="180" t="s">
        <v>319</v>
      </c>
      <c r="H214" s="181">
        <v>1</v>
      </c>
      <c r="I214" s="182"/>
      <c r="J214" s="183">
        <f>ROUND(I214*H214,2)</f>
        <v>0</v>
      </c>
      <c r="K214" s="179" t="s">
        <v>42</v>
      </c>
      <c r="L214" s="41"/>
      <c r="M214" s="184" t="s">
        <v>42</v>
      </c>
      <c r="N214" s="185" t="s">
        <v>50</v>
      </c>
      <c r="O214" s="66"/>
      <c r="P214" s="186">
        <f>O214*H214</f>
        <v>0</v>
      </c>
      <c r="Q214" s="186">
        <v>0</v>
      </c>
      <c r="R214" s="186">
        <f>Q214*H214</f>
        <v>0</v>
      </c>
      <c r="S214" s="186">
        <v>0</v>
      </c>
      <c r="T214" s="187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88" t="s">
        <v>344</v>
      </c>
      <c r="AT214" s="188" t="s">
        <v>237</v>
      </c>
      <c r="AU214" s="188" t="s">
        <v>89</v>
      </c>
      <c r="AY214" s="19" t="s">
        <v>235</v>
      </c>
      <c r="BE214" s="189">
        <f>IF(N214="základní",J214,0)</f>
        <v>0</v>
      </c>
      <c r="BF214" s="189">
        <f>IF(N214="snížená",J214,0)</f>
        <v>0</v>
      </c>
      <c r="BG214" s="189">
        <f>IF(N214="zákl. přenesená",J214,0)</f>
        <v>0</v>
      </c>
      <c r="BH214" s="189">
        <f>IF(N214="sníž. přenesená",J214,0)</f>
        <v>0</v>
      </c>
      <c r="BI214" s="189">
        <f>IF(N214="nulová",J214,0)</f>
        <v>0</v>
      </c>
      <c r="BJ214" s="19" t="s">
        <v>87</v>
      </c>
      <c r="BK214" s="189">
        <f>ROUND(I214*H214,2)</f>
        <v>0</v>
      </c>
      <c r="BL214" s="19" t="s">
        <v>344</v>
      </c>
      <c r="BM214" s="188" t="s">
        <v>1081</v>
      </c>
    </row>
    <row r="215" spans="1:65" s="2" customFormat="1" ht="24.2" customHeight="1">
      <c r="A215" s="36"/>
      <c r="B215" s="37"/>
      <c r="C215" s="177" t="s">
        <v>680</v>
      </c>
      <c r="D215" s="177" t="s">
        <v>237</v>
      </c>
      <c r="E215" s="178" t="s">
        <v>1475</v>
      </c>
      <c r="F215" s="179" t="s">
        <v>1476</v>
      </c>
      <c r="G215" s="180" t="s">
        <v>997</v>
      </c>
      <c r="H215" s="181">
        <v>1</v>
      </c>
      <c r="I215" s="182"/>
      <c r="J215" s="183">
        <f>ROUND(I215*H215,2)</f>
        <v>0</v>
      </c>
      <c r="K215" s="179" t="s">
        <v>240</v>
      </c>
      <c r="L215" s="41"/>
      <c r="M215" s="184" t="s">
        <v>42</v>
      </c>
      <c r="N215" s="185" t="s">
        <v>50</v>
      </c>
      <c r="O215" s="66"/>
      <c r="P215" s="186">
        <f>O215*H215</f>
        <v>0</v>
      </c>
      <c r="Q215" s="186">
        <v>1.72E-3</v>
      </c>
      <c r="R215" s="186">
        <f>Q215*H215</f>
        <v>1.72E-3</v>
      </c>
      <c r="S215" s="186">
        <v>0</v>
      </c>
      <c r="T215" s="187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88" t="s">
        <v>344</v>
      </c>
      <c r="AT215" s="188" t="s">
        <v>237</v>
      </c>
      <c r="AU215" s="188" t="s">
        <v>89</v>
      </c>
      <c r="AY215" s="19" t="s">
        <v>235</v>
      </c>
      <c r="BE215" s="189">
        <f>IF(N215="základní",J215,0)</f>
        <v>0</v>
      </c>
      <c r="BF215" s="189">
        <f>IF(N215="snížená",J215,0)</f>
        <v>0</v>
      </c>
      <c r="BG215" s="189">
        <f>IF(N215="zákl. přenesená",J215,0)</f>
        <v>0</v>
      </c>
      <c r="BH215" s="189">
        <f>IF(N215="sníž. přenesená",J215,0)</f>
        <v>0</v>
      </c>
      <c r="BI215" s="189">
        <f>IF(N215="nulová",J215,0)</f>
        <v>0</v>
      </c>
      <c r="BJ215" s="19" t="s">
        <v>87</v>
      </c>
      <c r="BK215" s="189">
        <f>ROUND(I215*H215,2)</f>
        <v>0</v>
      </c>
      <c r="BL215" s="19" t="s">
        <v>344</v>
      </c>
      <c r="BM215" s="188" t="s">
        <v>1089</v>
      </c>
    </row>
    <row r="216" spans="1:65" s="2" customFormat="1" ht="11.25">
      <c r="A216" s="36"/>
      <c r="B216" s="37"/>
      <c r="C216" s="38"/>
      <c r="D216" s="190" t="s">
        <v>243</v>
      </c>
      <c r="E216" s="38"/>
      <c r="F216" s="191" t="s">
        <v>1477</v>
      </c>
      <c r="G216" s="38"/>
      <c r="H216" s="38"/>
      <c r="I216" s="192"/>
      <c r="J216" s="38"/>
      <c r="K216" s="38"/>
      <c r="L216" s="41"/>
      <c r="M216" s="193"/>
      <c r="N216" s="194"/>
      <c r="O216" s="66"/>
      <c r="P216" s="66"/>
      <c r="Q216" s="66"/>
      <c r="R216" s="66"/>
      <c r="S216" s="66"/>
      <c r="T216" s="67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9" t="s">
        <v>243</v>
      </c>
      <c r="AU216" s="19" t="s">
        <v>89</v>
      </c>
    </row>
    <row r="217" spans="1:65" s="2" customFormat="1" ht="24.2" customHeight="1">
      <c r="A217" s="36"/>
      <c r="B217" s="37"/>
      <c r="C217" s="177" t="s">
        <v>690</v>
      </c>
      <c r="D217" s="177" t="s">
        <v>237</v>
      </c>
      <c r="E217" s="178" t="s">
        <v>1478</v>
      </c>
      <c r="F217" s="179" t="s">
        <v>1479</v>
      </c>
      <c r="G217" s="180" t="s">
        <v>997</v>
      </c>
      <c r="H217" s="181">
        <v>2</v>
      </c>
      <c r="I217" s="182"/>
      <c r="J217" s="183">
        <f>ROUND(I217*H217,2)</f>
        <v>0</v>
      </c>
      <c r="K217" s="179" t="s">
        <v>240</v>
      </c>
      <c r="L217" s="41"/>
      <c r="M217" s="184" t="s">
        <v>42</v>
      </c>
      <c r="N217" s="185" t="s">
        <v>50</v>
      </c>
      <c r="O217" s="66"/>
      <c r="P217" s="186">
        <f>O217*H217</f>
        <v>0</v>
      </c>
      <c r="Q217" s="186">
        <v>1.5399999999999999E-3</v>
      </c>
      <c r="R217" s="186">
        <f>Q217*H217</f>
        <v>3.0799999999999998E-3</v>
      </c>
      <c r="S217" s="186">
        <v>0</v>
      </c>
      <c r="T217" s="187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88" t="s">
        <v>344</v>
      </c>
      <c r="AT217" s="188" t="s">
        <v>237</v>
      </c>
      <c r="AU217" s="188" t="s">
        <v>89</v>
      </c>
      <c r="AY217" s="19" t="s">
        <v>235</v>
      </c>
      <c r="BE217" s="189">
        <f>IF(N217="základní",J217,0)</f>
        <v>0</v>
      </c>
      <c r="BF217" s="189">
        <f>IF(N217="snížená",J217,0)</f>
        <v>0</v>
      </c>
      <c r="BG217" s="189">
        <f>IF(N217="zákl. přenesená",J217,0)</f>
        <v>0</v>
      </c>
      <c r="BH217" s="189">
        <f>IF(N217="sníž. přenesená",J217,0)</f>
        <v>0</v>
      </c>
      <c r="BI217" s="189">
        <f>IF(N217="nulová",J217,0)</f>
        <v>0</v>
      </c>
      <c r="BJ217" s="19" t="s">
        <v>87</v>
      </c>
      <c r="BK217" s="189">
        <f>ROUND(I217*H217,2)</f>
        <v>0</v>
      </c>
      <c r="BL217" s="19" t="s">
        <v>344</v>
      </c>
      <c r="BM217" s="188" t="s">
        <v>1097</v>
      </c>
    </row>
    <row r="218" spans="1:65" s="2" customFormat="1" ht="11.25">
      <c r="A218" s="36"/>
      <c r="B218" s="37"/>
      <c r="C218" s="38"/>
      <c r="D218" s="190" t="s">
        <v>243</v>
      </c>
      <c r="E218" s="38"/>
      <c r="F218" s="191" t="s">
        <v>1480</v>
      </c>
      <c r="G218" s="38"/>
      <c r="H218" s="38"/>
      <c r="I218" s="192"/>
      <c r="J218" s="38"/>
      <c r="K218" s="38"/>
      <c r="L218" s="41"/>
      <c r="M218" s="193"/>
      <c r="N218" s="194"/>
      <c r="O218" s="66"/>
      <c r="P218" s="66"/>
      <c r="Q218" s="66"/>
      <c r="R218" s="66"/>
      <c r="S218" s="66"/>
      <c r="T218" s="67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243</v>
      </c>
      <c r="AU218" s="19" t="s">
        <v>89</v>
      </c>
    </row>
    <row r="219" spans="1:65" s="2" customFormat="1" ht="24.2" customHeight="1">
      <c r="A219" s="36"/>
      <c r="B219" s="37"/>
      <c r="C219" s="177" t="s">
        <v>696</v>
      </c>
      <c r="D219" s="177" t="s">
        <v>237</v>
      </c>
      <c r="E219" s="178" t="s">
        <v>1481</v>
      </c>
      <c r="F219" s="179" t="s">
        <v>1482</v>
      </c>
      <c r="G219" s="180" t="s">
        <v>319</v>
      </c>
      <c r="H219" s="181">
        <v>1</v>
      </c>
      <c r="I219" s="182"/>
      <c r="J219" s="183">
        <f>ROUND(I219*H219,2)</f>
        <v>0</v>
      </c>
      <c r="K219" s="179" t="s">
        <v>240</v>
      </c>
      <c r="L219" s="41"/>
      <c r="M219" s="184" t="s">
        <v>42</v>
      </c>
      <c r="N219" s="185" t="s">
        <v>50</v>
      </c>
      <c r="O219" s="66"/>
      <c r="P219" s="186">
        <f>O219*H219</f>
        <v>0</v>
      </c>
      <c r="Q219" s="186">
        <v>1.6000000000000001E-4</v>
      </c>
      <c r="R219" s="186">
        <f>Q219*H219</f>
        <v>1.6000000000000001E-4</v>
      </c>
      <c r="S219" s="186">
        <v>0</v>
      </c>
      <c r="T219" s="187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188" t="s">
        <v>344</v>
      </c>
      <c r="AT219" s="188" t="s">
        <v>237</v>
      </c>
      <c r="AU219" s="188" t="s">
        <v>89</v>
      </c>
      <c r="AY219" s="19" t="s">
        <v>235</v>
      </c>
      <c r="BE219" s="189">
        <f>IF(N219="základní",J219,0)</f>
        <v>0</v>
      </c>
      <c r="BF219" s="189">
        <f>IF(N219="snížená",J219,0)</f>
        <v>0</v>
      </c>
      <c r="BG219" s="189">
        <f>IF(N219="zákl. přenesená",J219,0)</f>
        <v>0</v>
      </c>
      <c r="BH219" s="189">
        <f>IF(N219="sníž. přenesená",J219,0)</f>
        <v>0</v>
      </c>
      <c r="BI219" s="189">
        <f>IF(N219="nulová",J219,0)</f>
        <v>0</v>
      </c>
      <c r="BJ219" s="19" t="s">
        <v>87</v>
      </c>
      <c r="BK219" s="189">
        <f>ROUND(I219*H219,2)</f>
        <v>0</v>
      </c>
      <c r="BL219" s="19" t="s">
        <v>344</v>
      </c>
      <c r="BM219" s="188" t="s">
        <v>1105</v>
      </c>
    </row>
    <row r="220" spans="1:65" s="2" customFormat="1" ht="11.25">
      <c r="A220" s="36"/>
      <c r="B220" s="37"/>
      <c r="C220" s="38"/>
      <c r="D220" s="190" t="s">
        <v>243</v>
      </c>
      <c r="E220" s="38"/>
      <c r="F220" s="191" t="s">
        <v>1483</v>
      </c>
      <c r="G220" s="38"/>
      <c r="H220" s="38"/>
      <c r="I220" s="192"/>
      <c r="J220" s="38"/>
      <c r="K220" s="38"/>
      <c r="L220" s="41"/>
      <c r="M220" s="193"/>
      <c r="N220" s="194"/>
      <c r="O220" s="66"/>
      <c r="P220" s="66"/>
      <c r="Q220" s="66"/>
      <c r="R220" s="66"/>
      <c r="S220" s="66"/>
      <c r="T220" s="67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T220" s="19" t="s">
        <v>243</v>
      </c>
      <c r="AU220" s="19" t="s">
        <v>89</v>
      </c>
    </row>
    <row r="221" spans="1:65" s="2" customFormat="1" ht="24.2" customHeight="1">
      <c r="A221" s="36"/>
      <c r="B221" s="37"/>
      <c r="C221" s="177" t="s">
        <v>701</v>
      </c>
      <c r="D221" s="177" t="s">
        <v>237</v>
      </c>
      <c r="E221" s="178" t="s">
        <v>1484</v>
      </c>
      <c r="F221" s="179" t="s">
        <v>1485</v>
      </c>
      <c r="G221" s="180" t="s">
        <v>319</v>
      </c>
      <c r="H221" s="181">
        <v>2</v>
      </c>
      <c r="I221" s="182"/>
      <c r="J221" s="183">
        <f>ROUND(I221*H221,2)</f>
        <v>0</v>
      </c>
      <c r="K221" s="179" t="s">
        <v>240</v>
      </c>
      <c r="L221" s="41"/>
      <c r="M221" s="184" t="s">
        <v>42</v>
      </c>
      <c r="N221" s="185" t="s">
        <v>50</v>
      </c>
      <c r="O221" s="66"/>
      <c r="P221" s="186">
        <f>O221*H221</f>
        <v>0</v>
      </c>
      <c r="Q221" s="186">
        <v>4.0000000000000003E-5</v>
      </c>
      <c r="R221" s="186">
        <f>Q221*H221</f>
        <v>8.0000000000000007E-5</v>
      </c>
      <c r="S221" s="186">
        <v>0</v>
      </c>
      <c r="T221" s="187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88" t="s">
        <v>344</v>
      </c>
      <c r="AT221" s="188" t="s">
        <v>237</v>
      </c>
      <c r="AU221" s="188" t="s">
        <v>89</v>
      </c>
      <c r="AY221" s="19" t="s">
        <v>235</v>
      </c>
      <c r="BE221" s="189">
        <f>IF(N221="základní",J221,0)</f>
        <v>0</v>
      </c>
      <c r="BF221" s="189">
        <f>IF(N221="snížená",J221,0)</f>
        <v>0</v>
      </c>
      <c r="BG221" s="189">
        <f>IF(N221="zákl. přenesená",J221,0)</f>
        <v>0</v>
      </c>
      <c r="BH221" s="189">
        <f>IF(N221="sníž. přenesená",J221,0)</f>
        <v>0</v>
      </c>
      <c r="BI221" s="189">
        <f>IF(N221="nulová",J221,0)</f>
        <v>0</v>
      </c>
      <c r="BJ221" s="19" t="s">
        <v>87</v>
      </c>
      <c r="BK221" s="189">
        <f>ROUND(I221*H221,2)</f>
        <v>0</v>
      </c>
      <c r="BL221" s="19" t="s">
        <v>344</v>
      </c>
      <c r="BM221" s="188" t="s">
        <v>1115</v>
      </c>
    </row>
    <row r="222" spans="1:65" s="2" customFormat="1" ht="11.25">
      <c r="A222" s="36"/>
      <c r="B222" s="37"/>
      <c r="C222" s="38"/>
      <c r="D222" s="190" t="s">
        <v>243</v>
      </c>
      <c r="E222" s="38"/>
      <c r="F222" s="191" t="s">
        <v>1486</v>
      </c>
      <c r="G222" s="38"/>
      <c r="H222" s="38"/>
      <c r="I222" s="192"/>
      <c r="J222" s="38"/>
      <c r="K222" s="38"/>
      <c r="L222" s="41"/>
      <c r="M222" s="193"/>
      <c r="N222" s="194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243</v>
      </c>
      <c r="AU222" s="19" t="s">
        <v>89</v>
      </c>
    </row>
    <row r="223" spans="1:65" s="2" customFormat="1" ht="24.2" customHeight="1">
      <c r="A223" s="36"/>
      <c r="B223" s="37"/>
      <c r="C223" s="177" t="s">
        <v>708</v>
      </c>
      <c r="D223" s="177" t="s">
        <v>237</v>
      </c>
      <c r="E223" s="178" t="s">
        <v>1487</v>
      </c>
      <c r="F223" s="179" t="s">
        <v>1488</v>
      </c>
      <c r="G223" s="180" t="s">
        <v>319</v>
      </c>
      <c r="H223" s="181">
        <v>2</v>
      </c>
      <c r="I223" s="182"/>
      <c r="J223" s="183">
        <f>ROUND(I223*H223,2)</f>
        <v>0</v>
      </c>
      <c r="K223" s="179" t="s">
        <v>240</v>
      </c>
      <c r="L223" s="41"/>
      <c r="M223" s="184" t="s">
        <v>42</v>
      </c>
      <c r="N223" s="185" t="s">
        <v>50</v>
      </c>
      <c r="O223" s="66"/>
      <c r="P223" s="186">
        <f>O223*H223</f>
        <v>0</v>
      </c>
      <c r="Q223" s="186">
        <v>2.4000000000000001E-4</v>
      </c>
      <c r="R223" s="186">
        <f>Q223*H223</f>
        <v>4.8000000000000001E-4</v>
      </c>
      <c r="S223" s="186">
        <v>0</v>
      </c>
      <c r="T223" s="187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88" t="s">
        <v>344</v>
      </c>
      <c r="AT223" s="188" t="s">
        <v>237</v>
      </c>
      <c r="AU223" s="188" t="s">
        <v>89</v>
      </c>
      <c r="AY223" s="19" t="s">
        <v>235</v>
      </c>
      <c r="BE223" s="189">
        <f>IF(N223="základní",J223,0)</f>
        <v>0</v>
      </c>
      <c r="BF223" s="189">
        <f>IF(N223="snížená",J223,0)</f>
        <v>0</v>
      </c>
      <c r="BG223" s="189">
        <f>IF(N223="zákl. přenesená",J223,0)</f>
        <v>0</v>
      </c>
      <c r="BH223" s="189">
        <f>IF(N223="sníž. přenesená",J223,0)</f>
        <v>0</v>
      </c>
      <c r="BI223" s="189">
        <f>IF(N223="nulová",J223,0)</f>
        <v>0</v>
      </c>
      <c r="BJ223" s="19" t="s">
        <v>87</v>
      </c>
      <c r="BK223" s="189">
        <f>ROUND(I223*H223,2)</f>
        <v>0</v>
      </c>
      <c r="BL223" s="19" t="s">
        <v>344</v>
      </c>
      <c r="BM223" s="188" t="s">
        <v>1125</v>
      </c>
    </row>
    <row r="224" spans="1:65" s="2" customFormat="1" ht="11.25">
      <c r="A224" s="36"/>
      <c r="B224" s="37"/>
      <c r="C224" s="38"/>
      <c r="D224" s="190" t="s">
        <v>243</v>
      </c>
      <c r="E224" s="38"/>
      <c r="F224" s="191" t="s">
        <v>1489</v>
      </c>
      <c r="G224" s="38"/>
      <c r="H224" s="38"/>
      <c r="I224" s="192"/>
      <c r="J224" s="38"/>
      <c r="K224" s="38"/>
      <c r="L224" s="41"/>
      <c r="M224" s="193"/>
      <c r="N224" s="194"/>
      <c r="O224" s="66"/>
      <c r="P224" s="66"/>
      <c r="Q224" s="66"/>
      <c r="R224" s="66"/>
      <c r="S224" s="66"/>
      <c r="T224" s="67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T224" s="19" t="s">
        <v>243</v>
      </c>
      <c r="AU224" s="19" t="s">
        <v>89</v>
      </c>
    </row>
    <row r="225" spans="1:65" s="2" customFormat="1" ht="33" customHeight="1">
      <c r="A225" s="36"/>
      <c r="B225" s="37"/>
      <c r="C225" s="177" t="s">
        <v>714</v>
      </c>
      <c r="D225" s="177" t="s">
        <v>237</v>
      </c>
      <c r="E225" s="178" t="s">
        <v>1490</v>
      </c>
      <c r="F225" s="179" t="s">
        <v>1491</v>
      </c>
      <c r="G225" s="180" t="s">
        <v>319</v>
      </c>
      <c r="H225" s="181">
        <v>2</v>
      </c>
      <c r="I225" s="182"/>
      <c r="J225" s="183">
        <f>ROUND(I225*H225,2)</f>
        <v>0</v>
      </c>
      <c r="K225" s="179" t="s">
        <v>240</v>
      </c>
      <c r="L225" s="41"/>
      <c r="M225" s="184" t="s">
        <v>42</v>
      </c>
      <c r="N225" s="185" t="s">
        <v>50</v>
      </c>
      <c r="O225" s="66"/>
      <c r="P225" s="186">
        <f>O225*H225</f>
        <v>0</v>
      </c>
      <c r="Q225" s="186">
        <v>1.4999999999999999E-4</v>
      </c>
      <c r="R225" s="186">
        <f>Q225*H225</f>
        <v>2.9999999999999997E-4</v>
      </c>
      <c r="S225" s="186">
        <v>0</v>
      </c>
      <c r="T225" s="187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88" t="s">
        <v>344</v>
      </c>
      <c r="AT225" s="188" t="s">
        <v>237</v>
      </c>
      <c r="AU225" s="188" t="s">
        <v>89</v>
      </c>
      <c r="AY225" s="19" t="s">
        <v>235</v>
      </c>
      <c r="BE225" s="189">
        <f>IF(N225="základní",J225,0)</f>
        <v>0</v>
      </c>
      <c r="BF225" s="189">
        <f>IF(N225="snížená",J225,0)</f>
        <v>0</v>
      </c>
      <c r="BG225" s="189">
        <f>IF(N225="zákl. přenesená",J225,0)</f>
        <v>0</v>
      </c>
      <c r="BH225" s="189">
        <f>IF(N225="sníž. přenesená",J225,0)</f>
        <v>0</v>
      </c>
      <c r="BI225" s="189">
        <f>IF(N225="nulová",J225,0)</f>
        <v>0</v>
      </c>
      <c r="BJ225" s="19" t="s">
        <v>87</v>
      </c>
      <c r="BK225" s="189">
        <f>ROUND(I225*H225,2)</f>
        <v>0</v>
      </c>
      <c r="BL225" s="19" t="s">
        <v>344</v>
      </c>
      <c r="BM225" s="188" t="s">
        <v>1129</v>
      </c>
    </row>
    <row r="226" spans="1:65" s="2" customFormat="1" ht="11.25">
      <c r="A226" s="36"/>
      <c r="B226" s="37"/>
      <c r="C226" s="38"/>
      <c r="D226" s="190" t="s">
        <v>243</v>
      </c>
      <c r="E226" s="38"/>
      <c r="F226" s="191" t="s">
        <v>1492</v>
      </c>
      <c r="G226" s="38"/>
      <c r="H226" s="38"/>
      <c r="I226" s="192"/>
      <c r="J226" s="38"/>
      <c r="K226" s="38"/>
      <c r="L226" s="41"/>
      <c r="M226" s="193"/>
      <c r="N226" s="194"/>
      <c r="O226" s="66"/>
      <c r="P226" s="66"/>
      <c r="Q226" s="66"/>
      <c r="R226" s="66"/>
      <c r="S226" s="66"/>
      <c r="T226" s="67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9" t="s">
        <v>243</v>
      </c>
      <c r="AU226" s="19" t="s">
        <v>89</v>
      </c>
    </row>
    <row r="227" spans="1:65" s="2" customFormat="1" ht="16.5" customHeight="1">
      <c r="A227" s="36"/>
      <c r="B227" s="37"/>
      <c r="C227" s="177" t="s">
        <v>721</v>
      </c>
      <c r="D227" s="177" t="s">
        <v>237</v>
      </c>
      <c r="E227" s="178" t="s">
        <v>1493</v>
      </c>
      <c r="F227" s="179" t="s">
        <v>1494</v>
      </c>
      <c r="G227" s="180" t="s">
        <v>319</v>
      </c>
      <c r="H227" s="181">
        <v>2</v>
      </c>
      <c r="I227" s="182"/>
      <c r="J227" s="183">
        <f t="shared" ref="J227:J233" si="0">ROUND(I227*H227,2)</f>
        <v>0</v>
      </c>
      <c r="K227" s="179" t="s">
        <v>42</v>
      </c>
      <c r="L227" s="41"/>
      <c r="M227" s="184" t="s">
        <v>42</v>
      </c>
      <c r="N227" s="185" t="s">
        <v>50</v>
      </c>
      <c r="O227" s="66"/>
      <c r="P227" s="186">
        <f t="shared" ref="P227:P233" si="1">O227*H227</f>
        <v>0</v>
      </c>
      <c r="Q227" s="186">
        <v>0</v>
      </c>
      <c r="R227" s="186">
        <f t="shared" ref="R227:R233" si="2">Q227*H227</f>
        <v>0</v>
      </c>
      <c r="S227" s="186">
        <v>0</v>
      </c>
      <c r="T227" s="187">
        <f t="shared" ref="T227:T233" si="3"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88" t="s">
        <v>344</v>
      </c>
      <c r="AT227" s="188" t="s">
        <v>237</v>
      </c>
      <c r="AU227" s="188" t="s">
        <v>89</v>
      </c>
      <c r="AY227" s="19" t="s">
        <v>235</v>
      </c>
      <c r="BE227" s="189">
        <f t="shared" ref="BE227:BE233" si="4">IF(N227="základní",J227,0)</f>
        <v>0</v>
      </c>
      <c r="BF227" s="189">
        <f t="shared" ref="BF227:BF233" si="5">IF(N227="snížená",J227,0)</f>
        <v>0</v>
      </c>
      <c r="BG227" s="189">
        <f t="shared" ref="BG227:BG233" si="6">IF(N227="zákl. přenesená",J227,0)</f>
        <v>0</v>
      </c>
      <c r="BH227" s="189">
        <f t="shared" ref="BH227:BH233" si="7">IF(N227="sníž. přenesená",J227,0)</f>
        <v>0</v>
      </c>
      <c r="BI227" s="189">
        <f t="shared" ref="BI227:BI233" si="8">IF(N227="nulová",J227,0)</f>
        <v>0</v>
      </c>
      <c r="BJ227" s="19" t="s">
        <v>87</v>
      </c>
      <c r="BK227" s="189">
        <f t="shared" ref="BK227:BK233" si="9">ROUND(I227*H227,2)</f>
        <v>0</v>
      </c>
      <c r="BL227" s="19" t="s">
        <v>344</v>
      </c>
      <c r="BM227" s="188" t="s">
        <v>1133</v>
      </c>
    </row>
    <row r="228" spans="1:65" s="2" customFormat="1" ht="16.5" customHeight="1">
      <c r="A228" s="36"/>
      <c r="B228" s="37"/>
      <c r="C228" s="417" t="s">
        <v>727</v>
      </c>
      <c r="D228" s="419"/>
      <c r="E228" s="420"/>
      <c r="F228" s="421"/>
      <c r="G228" s="422"/>
      <c r="H228" s="423"/>
      <c r="I228" s="424"/>
      <c r="J228" s="425"/>
      <c r="K228" s="421"/>
      <c r="L228" s="41"/>
      <c r="M228" s="184" t="s">
        <v>42</v>
      </c>
      <c r="N228" s="185" t="s">
        <v>50</v>
      </c>
      <c r="O228" s="66"/>
      <c r="P228" s="186">
        <f t="shared" si="1"/>
        <v>0</v>
      </c>
      <c r="Q228" s="186">
        <v>0</v>
      </c>
      <c r="R228" s="186">
        <f t="shared" si="2"/>
        <v>0</v>
      </c>
      <c r="S228" s="186">
        <v>0</v>
      </c>
      <c r="T228" s="187">
        <f t="shared" si="3"/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188" t="s">
        <v>344</v>
      </c>
      <c r="AT228" s="188" t="s">
        <v>237</v>
      </c>
      <c r="AU228" s="188" t="s">
        <v>89</v>
      </c>
      <c r="AY228" s="19" t="s">
        <v>235</v>
      </c>
      <c r="BE228" s="189">
        <f t="shared" si="4"/>
        <v>0</v>
      </c>
      <c r="BF228" s="189">
        <f t="shared" si="5"/>
        <v>0</v>
      </c>
      <c r="BG228" s="189">
        <f t="shared" si="6"/>
        <v>0</v>
      </c>
      <c r="BH228" s="189">
        <f t="shared" si="7"/>
        <v>0</v>
      </c>
      <c r="BI228" s="189">
        <f t="shared" si="8"/>
        <v>0</v>
      </c>
      <c r="BJ228" s="19" t="s">
        <v>87</v>
      </c>
      <c r="BK228" s="189">
        <f t="shared" si="9"/>
        <v>0</v>
      </c>
      <c r="BL228" s="19" t="s">
        <v>344</v>
      </c>
      <c r="BM228" s="188" t="s">
        <v>1137</v>
      </c>
    </row>
    <row r="229" spans="1:65" s="2" customFormat="1" ht="16.5" customHeight="1">
      <c r="A229" s="36"/>
      <c r="B229" s="37"/>
      <c r="C229" s="417" t="s">
        <v>733</v>
      </c>
      <c r="D229" s="419"/>
      <c r="E229" s="420"/>
      <c r="F229" s="421"/>
      <c r="G229" s="422"/>
      <c r="H229" s="423"/>
      <c r="I229" s="424"/>
      <c r="J229" s="425"/>
      <c r="K229" s="421"/>
      <c r="L229" s="41"/>
      <c r="M229" s="184" t="s">
        <v>42</v>
      </c>
      <c r="N229" s="185" t="s">
        <v>50</v>
      </c>
      <c r="O229" s="66"/>
      <c r="P229" s="186">
        <f t="shared" si="1"/>
        <v>0</v>
      </c>
      <c r="Q229" s="186">
        <v>0</v>
      </c>
      <c r="R229" s="186">
        <f t="shared" si="2"/>
        <v>0</v>
      </c>
      <c r="S229" s="186">
        <v>0</v>
      </c>
      <c r="T229" s="187">
        <f t="shared" si="3"/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88" t="s">
        <v>344</v>
      </c>
      <c r="AT229" s="188" t="s">
        <v>237</v>
      </c>
      <c r="AU229" s="188" t="s">
        <v>89</v>
      </c>
      <c r="AY229" s="19" t="s">
        <v>235</v>
      </c>
      <c r="BE229" s="189">
        <f t="shared" si="4"/>
        <v>0</v>
      </c>
      <c r="BF229" s="189">
        <f t="shared" si="5"/>
        <v>0</v>
      </c>
      <c r="BG229" s="189">
        <f t="shared" si="6"/>
        <v>0</v>
      </c>
      <c r="BH229" s="189">
        <f t="shared" si="7"/>
        <v>0</v>
      </c>
      <c r="BI229" s="189">
        <f t="shared" si="8"/>
        <v>0</v>
      </c>
      <c r="BJ229" s="19" t="s">
        <v>87</v>
      </c>
      <c r="BK229" s="189">
        <f t="shared" si="9"/>
        <v>0</v>
      </c>
      <c r="BL229" s="19" t="s">
        <v>344</v>
      </c>
      <c r="BM229" s="188" t="s">
        <v>1141</v>
      </c>
    </row>
    <row r="230" spans="1:65" s="2" customFormat="1" ht="37.9" customHeight="1">
      <c r="A230" s="36"/>
      <c r="B230" s="37"/>
      <c r="C230" s="417" t="s">
        <v>739</v>
      </c>
      <c r="D230" s="419"/>
      <c r="E230" s="420"/>
      <c r="F230" s="421"/>
      <c r="G230" s="422"/>
      <c r="H230" s="423"/>
      <c r="I230" s="424"/>
      <c r="J230" s="425"/>
      <c r="K230" s="421"/>
      <c r="L230" s="41"/>
      <c r="M230" s="184" t="s">
        <v>42</v>
      </c>
      <c r="N230" s="185" t="s">
        <v>50</v>
      </c>
      <c r="O230" s="66"/>
      <c r="P230" s="186">
        <f t="shared" si="1"/>
        <v>0</v>
      </c>
      <c r="Q230" s="186">
        <v>0</v>
      </c>
      <c r="R230" s="186">
        <f t="shared" si="2"/>
        <v>0</v>
      </c>
      <c r="S230" s="186">
        <v>0</v>
      </c>
      <c r="T230" s="187">
        <f t="shared" si="3"/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188" t="s">
        <v>344</v>
      </c>
      <c r="AT230" s="188" t="s">
        <v>237</v>
      </c>
      <c r="AU230" s="188" t="s">
        <v>89</v>
      </c>
      <c r="AY230" s="19" t="s">
        <v>235</v>
      </c>
      <c r="BE230" s="189">
        <f t="shared" si="4"/>
        <v>0</v>
      </c>
      <c r="BF230" s="189">
        <f t="shared" si="5"/>
        <v>0</v>
      </c>
      <c r="BG230" s="189">
        <f t="shared" si="6"/>
        <v>0</v>
      </c>
      <c r="BH230" s="189">
        <f t="shared" si="7"/>
        <v>0</v>
      </c>
      <c r="BI230" s="189">
        <f t="shared" si="8"/>
        <v>0</v>
      </c>
      <c r="BJ230" s="19" t="s">
        <v>87</v>
      </c>
      <c r="BK230" s="189">
        <f t="shared" si="9"/>
        <v>0</v>
      </c>
      <c r="BL230" s="19" t="s">
        <v>344</v>
      </c>
      <c r="BM230" s="188" t="s">
        <v>1153</v>
      </c>
    </row>
    <row r="231" spans="1:65" s="2" customFormat="1" ht="16.5" customHeight="1">
      <c r="A231" s="36"/>
      <c r="B231" s="37"/>
      <c r="C231" s="417" t="s">
        <v>744</v>
      </c>
      <c r="D231" s="419"/>
      <c r="E231" s="420"/>
      <c r="F231" s="421"/>
      <c r="G231" s="422"/>
      <c r="H231" s="423"/>
      <c r="I231" s="424"/>
      <c r="J231" s="425"/>
      <c r="K231" s="421"/>
      <c r="L231" s="41"/>
      <c r="M231" s="184" t="s">
        <v>42</v>
      </c>
      <c r="N231" s="185" t="s">
        <v>50</v>
      </c>
      <c r="O231" s="66"/>
      <c r="P231" s="186">
        <f t="shared" si="1"/>
        <v>0</v>
      </c>
      <c r="Q231" s="186">
        <v>0</v>
      </c>
      <c r="R231" s="186">
        <f t="shared" si="2"/>
        <v>0</v>
      </c>
      <c r="S231" s="186">
        <v>0</v>
      </c>
      <c r="T231" s="187">
        <f t="shared" si="3"/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88" t="s">
        <v>344</v>
      </c>
      <c r="AT231" s="188" t="s">
        <v>237</v>
      </c>
      <c r="AU231" s="188" t="s">
        <v>89</v>
      </c>
      <c r="AY231" s="19" t="s">
        <v>235</v>
      </c>
      <c r="BE231" s="189">
        <f t="shared" si="4"/>
        <v>0</v>
      </c>
      <c r="BF231" s="189">
        <f t="shared" si="5"/>
        <v>0</v>
      </c>
      <c r="BG231" s="189">
        <f t="shared" si="6"/>
        <v>0</v>
      </c>
      <c r="BH231" s="189">
        <f t="shared" si="7"/>
        <v>0</v>
      </c>
      <c r="BI231" s="189">
        <f t="shared" si="8"/>
        <v>0</v>
      </c>
      <c r="BJ231" s="19" t="s">
        <v>87</v>
      </c>
      <c r="BK231" s="189">
        <f t="shared" si="9"/>
        <v>0</v>
      </c>
      <c r="BL231" s="19" t="s">
        <v>344</v>
      </c>
      <c r="BM231" s="188" t="s">
        <v>1166</v>
      </c>
    </row>
    <row r="232" spans="1:65" s="2" customFormat="1" ht="16.5" customHeight="1">
      <c r="A232" s="36"/>
      <c r="B232" s="37"/>
      <c r="C232" s="417" t="s">
        <v>750</v>
      </c>
      <c r="D232" s="419"/>
      <c r="E232" s="420"/>
      <c r="F232" s="421"/>
      <c r="G232" s="422"/>
      <c r="H232" s="423"/>
      <c r="I232" s="424"/>
      <c r="J232" s="425"/>
      <c r="K232" s="421"/>
      <c r="L232" s="41"/>
      <c r="M232" s="184" t="s">
        <v>42</v>
      </c>
      <c r="N232" s="185" t="s">
        <v>50</v>
      </c>
      <c r="O232" s="66"/>
      <c r="P232" s="186">
        <f t="shared" si="1"/>
        <v>0</v>
      </c>
      <c r="Q232" s="186">
        <v>0</v>
      </c>
      <c r="R232" s="186">
        <f t="shared" si="2"/>
        <v>0</v>
      </c>
      <c r="S232" s="186">
        <v>0</v>
      </c>
      <c r="T232" s="187">
        <f t="shared" si="3"/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88" t="s">
        <v>344</v>
      </c>
      <c r="AT232" s="188" t="s">
        <v>237</v>
      </c>
      <c r="AU232" s="188" t="s">
        <v>89</v>
      </c>
      <c r="AY232" s="19" t="s">
        <v>235</v>
      </c>
      <c r="BE232" s="189">
        <f t="shared" si="4"/>
        <v>0</v>
      </c>
      <c r="BF232" s="189">
        <f t="shared" si="5"/>
        <v>0</v>
      </c>
      <c r="BG232" s="189">
        <f t="shared" si="6"/>
        <v>0</v>
      </c>
      <c r="BH232" s="189">
        <f t="shared" si="7"/>
        <v>0</v>
      </c>
      <c r="BI232" s="189">
        <f t="shared" si="8"/>
        <v>0</v>
      </c>
      <c r="BJ232" s="19" t="s">
        <v>87</v>
      </c>
      <c r="BK232" s="189">
        <f t="shared" si="9"/>
        <v>0</v>
      </c>
      <c r="BL232" s="19" t="s">
        <v>344</v>
      </c>
      <c r="BM232" s="188" t="s">
        <v>1185</v>
      </c>
    </row>
    <row r="233" spans="1:65" s="2" customFormat="1" ht="49.15" customHeight="1">
      <c r="A233" s="36"/>
      <c r="B233" s="37"/>
      <c r="C233" s="177" t="s">
        <v>757</v>
      </c>
      <c r="D233" s="177" t="s">
        <v>237</v>
      </c>
      <c r="E233" s="178" t="s">
        <v>1496</v>
      </c>
      <c r="F233" s="179" t="s">
        <v>1497</v>
      </c>
      <c r="G233" s="180" t="s">
        <v>160</v>
      </c>
      <c r="H233" s="181">
        <v>0.16600000000000001</v>
      </c>
      <c r="I233" s="182"/>
      <c r="J233" s="183">
        <f t="shared" si="0"/>
        <v>0</v>
      </c>
      <c r="K233" s="179" t="s">
        <v>240</v>
      </c>
      <c r="L233" s="41"/>
      <c r="M233" s="184" t="s">
        <v>42</v>
      </c>
      <c r="N233" s="185" t="s">
        <v>50</v>
      </c>
      <c r="O233" s="66"/>
      <c r="P233" s="186">
        <f t="shared" si="1"/>
        <v>0</v>
      </c>
      <c r="Q233" s="186">
        <v>0</v>
      </c>
      <c r="R233" s="186">
        <f t="shared" si="2"/>
        <v>0</v>
      </c>
      <c r="S233" s="186">
        <v>0</v>
      </c>
      <c r="T233" s="187">
        <f t="shared" si="3"/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88" t="s">
        <v>344</v>
      </c>
      <c r="AT233" s="188" t="s">
        <v>237</v>
      </c>
      <c r="AU233" s="188" t="s">
        <v>89</v>
      </c>
      <c r="AY233" s="19" t="s">
        <v>235</v>
      </c>
      <c r="BE233" s="189">
        <f t="shared" si="4"/>
        <v>0</v>
      </c>
      <c r="BF233" s="189">
        <f t="shared" si="5"/>
        <v>0</v>
      </c>
      <c r="BG233" s="189">
        <f t="shared" si="6"/>
        <v>0</v>
      </c>
      <c r="BH233" s="189">
        <f t="shared" si="7"/>
        <v>0</v>
      </c>
      <c r="BI233" s="189">
        <f t="shared" si="8"/>
        <v>0</v>
      </c>
      <c r="BJ233" s="19" t="s">
        <v>87</v>
      </c>
      <c r="BK233" s="189">
        <f t="shared" si="9"/>
        <v>0</v>
      </c>
      <c r="BL233" s="19" t="s">
        <v>344</v>
      </c>
      <c r="BM233" s="188" t="s">
        <v>1196</v>
      </c>
    </row>
    <row r="234" spans="1:65" s="2" customFormat="1" ht="11.25">
      <c r="A234" s="36"/>
      <c r="B234" s="37"/>
      <c r="C234" s="38"/>
      <c r="D234" s="190" t="s">
        <v>243</v>
      </c>
      <c r="E234" s="38"/>
      <c r="F234" s="191" t="s">
        <v>1498</v>
      </c>
      <c r="G234" s="38"/>
      <c r="H234" s="38"/>
      <c r="I234" s="192"/>
      <c r="J234" s="38"/>
      <c r="K234" s="38"/>
      <c r="L234" s="41"/>
      <c r="M234" s="193"/>
      <c r="N234" s="194"/>
      <c r="O234" s="66"/>
      <c r="P234" s="66"/>
      <c r="Q234" s="66"/>
      <c r="R234" s="66"/>
      <c r="S234" s="66"/>
      <c r="T234" s="67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T234" s="19" t="s">
        <v>243</v>
      </c>
      <c r="AU234" s="19" t="s">
        <v>89</v>
      </c>
    </row>
    <row r="235" spans="1:65" s="12" customFormat="1" ht="22.9" customHeight="1">
      <c r="B235" s="161"/>
      <c r="C235" s="162"/>
      <c r="D235" s="163" t="s">
        <v>78</v>
      </c>
      <c r="E235" s="175" t="s">
        <v>1499</v>
      </c>
      <c r="F235" s="175" t="s">
        <v>1500</v>
      </c>
      <c r="G235" s="162"/>
      <c r="H235" s="162"/>
      <c r="I235" s="165"/>
      <c r="J235" s="176">
        <f>BK235</f>
        <v>0</v>
      </c>
      <c r="K235" s="162"/>
      <c r="L235" s="167"/>
      <c r="M235" s="168"/>
      <c r="N235" s="169"/>
      <c r="O235" s="169"/>
      <c r="P235" s="170">
        <f>SUM(P236:P239)</f>
        <v>0</v>
      </c>
      <c r="Q235" s="169"/>
      <c r="R235" s="170">
        <f>SUM(R236:R239)</f>
        <v>3.3300000000000003E-2</v>
      </c>
      <c r="S235" s="169"/>
      <c r="T235" s="171">
        <f>SUM(T236:T239)</f>
        <v>0</v>
      </c>
      <c r="AR235" s="172" t="s">
        <v>89</v>
      </c>
      <c r="AT235" s="173" t="s">
        <v>78</v>
      </c>
      <c r="AU235" s="173" t="s">
        <v>87</v>
      </c>
      <c r="AY235" s="172" t="s">
        <v>235</v>
      </c>
      <c r="BK235" s="174">
        <f>SUM(BK236:BK239)</f>
        <v>0</v>
      </c>
    </row>
    <row r="236" spans="1:65" s="2" customFormat="1" ht="37.9" customHeight="1">
      <c r="A236" s="36"/>
      <c r="B236" s="37"/>
      <c r="C236" s="177" t="s">
        <v>764</v>
      </c>
      <c r="D236" s="177" t="s">
        <v>237</v>
      </c>
      <c r="E236" s="178" t="s">
        <v>1501</v>
      </c>
      <c r="F236" s="179" t="s">
        <v>1502</v>
      </c>
      <c r="G236" s="180" t="s">
        <v>997</v>
      </c>
      <c r="H236" s="181">
        <v>2</v>
      </c>
      <c r="I236" s="182"/>
      <c r="J236" s="183">
        <f>ROUND(I236*H236,2)</f>
        <v>0</v>
      </c>
      <c r="K236" s="179" t="s">
        <v>240</v>
      </c>
      <c r="L236" s="41"/>
      <c r="M236" s="184" t="s">
        <v>42</v>
      </c>
      <c r="N236" s="185" t="s">
        <v>50</v>
      </c>
      <c r="O236" s="66"/>
      <c r="P236" s="186">
        <f>O236*H236</f>
        <v>0</v>
      </c>
      <c r="Q236" s="186">
        <v>0</v>
      </c>
      <c r="R236" s="186">
        <f>Q236*H236</f>
        <v>0</v>
      </c>
      <c r="S236" s="186">
        <v>0</v>
      </c>
      <c r="T236" s="187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88" t="s">
        <v>344</v>
      </c>
      <c r="AT236" s="188" t="s">
        <v>237</v>
      </c>
      <c r="AU236" s="188" t="s">
        <v>89</v>
      </c>
      <c r="AY236" s="19" t="s">
        <v>235</v>
      </c>
      <c r="BE236" s="189">
        <f>IF(N236="základní",J236,0)</f>
        <v>0</v>
      </c>
      <c r="BF236" s="189">
        <f>IF(N236="snížená",J236,0)</f>
        <v>0</v>
      </c>
      <c r="BG236" s="189">
        <f>IF(N236="zákl. přenesená",J236,0)</f>
        <v>0</v>
      </c>
      <c r="BH236" s="189">
        <f>IF(N236="sníž. přenesená",J236,0)</f>
        <v>0</v>
      </c>
      <c r="BI236" s="189">
        <f>IF(N236="nulová",J236,0)</f>
        <v>0</v>
      </c>
      <c r="BJ236" s="19" t="s">
        <v>87</v>
      </c>
      <c r="BK236" s="189">
        <f>ROUND(I236*H236,2)</f>
        <v>0</v>
      </c>
      <c r="BL236" s="19" t="s">
        <v>344</v>
      </c>
      <c r="BM236" s="188" t="s">
        <v>1207</v>
      </c>
    </row>
    <row r="237" spans="1:65" s="2" customFormat="1" ht="11.25">
      <c r="A237" s="36"/>
      <c r="B237" s="37"/>
      <c r="C237" s="38"/>
      <c r="D237" s="190" t="s">
        <v>243</v>
      </c>
      <c r="E237" s="38"/>
      <c r="F237" s="191" t="s">
        <v>1503</v>
      </c>
      <c r="G237" s="38"/>
      <c r="H237" s="38"/>
      <c r="I237" s="192"/>
      <c r="J237" s="38"/>
      <c r="K237" s="38"/>
      <c r="L237" s="41"/>
      <c r="M237" s="193"/>
      <c r="N237" s="194"/>
      <c r="O237" s="66"/>
      <c r="P237" s="66"/>
      <c r="Q237" s="66"/>
      <c r="R237" s="66"/>
      <c r="S237" s="66"/>
      <c r="T237" s="67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T237" s="19" t="s">
        <v>243</v>
      </c>
      <c r="AU237" s="19" t="s">
        <v>89</v>
      </c>
    </row>
    <row r="238" spans="1:65" s="2" customFormat="1" ht="37.9" customHeight="1">
      <c r="A238" s="36"/>
      <c r="B238" s="37"/>
      <c r="C238" s="177" t="s">
        <v>770</v>
      </c>
      <c r="D238" s="177" t="s">
        <v>237</v>
      </c>
      <c r="E238" s="178" t="s">
        <v>1504</v>
      </c>
      <c r="F238" s="179" t="s">
        <v>1505</v>
      </c>
      <c r="G238" s="180" t="s">
        <v>997</v>
      </c>
      <c r="H238" s="181">
        <v>2</v>
      </c>
      <c r="I238" s="182"/>
      <c r="J238" s="183">
        <f>ROUND(I238*H238,2)</f>
        <v>0</v>
      </c>
      <c r="K238" s="179" t="s">
        <v>240</v>
      </c>
      <c r="L238" s="41"/>
      <c r="M238" s="184" t="s">
        <v>42</v>
      </c>
      <c r="N238" s="185" t="s">
        <v>50</v>
      </c>
      <c r="O238" s="66"/>
      <c r="P238" s="186">
        <f>O238*H238</f>
        <v>0</v>
      </c>
      <c r="Q238" s="186">
        <v>1.6650000000000002E-2</v>
      </c>
      <c r="R238" s="186">
        <f>Q238*H238</f>
        <v>3.3300000000000003E-2</v>
      </c>
      <c r="S238" s="186">
        <v>0</v>
      </c>
      <c r="T238" s="187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88" t="s">
        <v>344</v>
      </c>
      <c r="AT238" s="188" t="s">
        <v>237</v>
      </c>
      <c r="AU238" s="188" t="s">
        <v>89</v>
      </c>
      <c r="AY238" s="19" t="s">
        <v>235</v>
      </c>
      <c r="BE238" s="189">
        <f>IF(N238="základní",J238,0)</f>
        <v>0</v>
      </c>
      <c r="BF238" s="189">
        <f>IF(N238="snížená",J238,0)</f>
        <v>0</v>
      </c>
      <c r="BG238" s="189">
        <f>IF(N238="zákl. přenesená",J238,0)</f>
        <v>0</v>
      </c>
      <c r="BH238" s="189">
        <f>IF(N238="sníž. přenesená",J238,0)</f>
        <v>0</v>
      </c>
      <c r="BI238" s="189">
        <f>IF(N238="nulová",J238,0)</f>
        <v>0</v>
      </c>
      <c r="BJ238" s="19" t="s">
        <v>87</v>
      </c>
      <c r="BK238" s="189">
        <f>ROUND(I238*H238,2)</f>
        <v>0</v>
      </c>
      <c r="BL238" s="19" t="s">
        <v>344</v>
      </c>
      <c r="BM238" s="188" t="s">
        <v>1222</v>
      </c>
    </row>
    <row r="239" spans="1:65" s="2" customFormat="1" ht="11.25">
      <c r="A239" s="36"/>
      <c r="B239" s="37"/>
      <c r="C239" s="38"/>
      <c r="D239" s="190" t="s">
        <v>243</v>
      </c>
      <c r="E239" s="38"/>
      <c r="F239" s="191" t="s">
        <v>1506</v>
      </c>
      <c r="G239" s="38"/>
      <c r="H239" s="38"/>
      <c r="I239" s="192"/>
      <c r="J239" s="38"/>
      <c r="K239" s="38"/>
      <c r="L239" s="41"/>
      <c r="M239" s="193"/>
      <c r="N239" s="194"/>
      <c r="O239" s="66"/>
      <c r="P239" s="66"/>
      <c r="Q239" s="66"/>
      <c r="R239" s="66"/>
      <c r="S239" s="66"/>
      <c r="T239" s="67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9" t="s">
        <v>243</v>
      </c>
      <c r="AU239" s="19" t="s">
        <v>89</v>
      </c>
    </row>
    <row r="240" spans="1:65" s="12" customFormat="1" ht="22.9" customHeight="1">
      <c r="B240" s="161"/>
      <c r="C240" s="162"/>
      <c r="D240" s="163" t="s">
        <v>78</v>
      </c>
      <c r="E240" s="175" t="s">
        <v>1507</v>
      </c>
      <c r="F240" s="175" t="s">
        <v>1508</v>
      </c>
      <c r="G240" s="162"/>
      <c r="H240" s="162"/>
      <c r="I240" s="165"/>
      <c r="J240" s="176">
        <f>BK240</f>
        <v>0</v>
      </c>
      <c r="K240" s="162"/>
      <c r="L240" s="167"/>
      <c r="M240" s="168"/>
      <c r="N240" s="169"/>
      <c r="O240" s="169"/>
      <c r="P240" s="170">
        <f>P241</f>
        <v>0</v>
      </c>
      <c r="Q240" s="169"/>
      <c r="R240" s="170">
        <f>R241</f>
        <v>0</v>
      </c>
      <c r="S240" s="169"/>
      <c r="T240" s="171">
        <f>T241</f>
        <v>0</v>
      </c>
      <c r="AR240" s="172" t="s">
        <v>89</v>
      </c>
      <c r="AT240" s="173" t="s">
        <v>78</v>
      </c>
      <c r="AU240" s="173" t="s">
        <v>87</v>
      </c>
      <c r="AY240" s="172" t="s">
        <v>235</v>
      </c>
      <c r="BK240" s="174">
        <f>BK241</f>
        <v>0</v>
      </c>
    </row>
    <row r="241" spans="1:65" s="2" customFormat="1" ht="16.5" customHeight="1">
      <c r="A241" s="36"/>
      <c r="B241" s="37"/>
      <c r="C241" s="239" t="s">
        <v>776</v>
      </c>
      <c r="D241" s="239" t="s">
        <v>326</v>
      </c>
      <c r="E241" s="240" t="s">
        <v>1509</v>
      </c>
      <c r="F241" s="241" t="s">
        <v>1508</v>
      </c>
      <c r="G241" s="242" t="s">
        <v>1510</v>
      </c>
      <c r="H241" s="243">
        <v>10</v>
      </c>
      <c r="I241" s="244"/>
      <c r="J241" s="245">
        <f>ROUND(I241*H241,2)</f>
        <v>0</v>
      </c>
      <c r="K241" s="241" t="s">
        <v>42</v>
      </c>
      <c r="L241" s="246"/>
      <c r="M241" s="247" t="s">
        <v>42</v>
      </c>
      <c r="N241" s="248" t="s">
        <v>50</v>
      </c>
      <c r="O241" s="66"/>
      <c r="P241" s="186">
        <f>O241*H241</f>
        <v>0</v>
      </c>
      <c r="Q241" s="186">
        <v>0</v>
      </c>
      <c r="R241" s="186">
        <f>Q241*H241</f>
        <v>0</v>
      </c>
      <c r="S241" s="186">
        <v>0</v>
      </c>
      <c r="T241" s="187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88" t="s">
        <v>444</v>
      </c>
      <c r="AT241" s="188" t="s">
        <v>326</v>
      </c>
      <c r="AU241" s="188" t="s">
        <v>89</v>
      </c>
      <c r="AY241" s="19" t="s">
        <v>235</v>
      </c>
      <c r="BE241" s="189">
        <f>IF(N241="základní",J241,0)</f>
        <v>0</v>
      </c>
      <c r="BF241" s="189">
        <f>IF(N241="snížená",J241,0)</f>
        <v>0</v>
      </c>
      <c r="BG241" s="189">
        <f>IF(N241="zákl. přenesená",J241,0)</f>
        <v>0</v>
      </c>
      <c r="BH241" s="189">
        <f>IF(N241="sníž. přenesená",J241,0)</f>
        <v>0</v>
      </c>
      <c r="BI241" s="189">
        <f>IF(N241="nulová",J241,0)</f>
        <v>0</v>
      </c>
      <c r="BJ241" s="19" t="s">
        <v>87</v>
      </c>
      <c r="BK241" s="189">
        <f>ROUND(I241*H241,2)</f>
        <v>0</v>
      </c>
      <c r="BL241" s="19" t="s">
        <v>344</v>
      </c>
      <c r="BM241" s="188" t="s">
        <v>1231</v>
      </c>
    </row>
    <row r="242" spans="1:65" s="12" customFormat="1" ht="25.9" customHeight="1">
      <c r="B242" s="161"/>
      <c r="C242" s="162"/>
      <c r="D242" s="163" t="s">
        <v>78</v>
      </c>
      <c r="E242" s="164" t="s">
        <v>1511</v>
      </c>
      <c r="F242" s="164" t="s">
        <v>1512</v>
      </c>
      <c r="G242" s="162"/>
      <c r="H242" s="162"/>
      <c r="I242" s="165"/>
      <c r="J242" s="166">
        <f>BK242</f>
        <v>0</v>
      </c>
      <c r="K242" s="162"/>
      <c r="L242" s="167"/>
      <c r="M242" s="168"/>
      <c r="N242" s="169"/>
      <c r="O242" s="169"/>
      <c r="P242" s="170">
        <f>SUM(P243:P247)</f>
        <v>0</v>
      </c>
      <c r="Q242" s="169"/>
      <c r="R242" s="170">
        <f>SUM(R243:R247)</f>
        <v>0</v>
      </c>
      <c r="S242" s="169"/>
      <c r="T242" s="171">
        <f>SUM(T243:T247)</f>
        <v>0</v>
      </c>
      <c r="AR242" s="172" t="s">
        <v>241</v>
      </c>
      <c r="AT242" s="173" t="s">
        <v>78</v>
      </c>
      <c r="AU242" s="173" t="s">
        <v>79</v>
      </c>
      <c r="AY242" s="172" t="s">
        <v>235</v>
      </c>
      <c r="BK242" s="174">
        <f>SUM(BK243:BK247)</f>
        <v>0</v>
      </c>
    </row>
    <row r="243" spans="1:65" s="2" customFormat="1" ht="16.5" customHeight="1">
      <c r="A243" s="36"/>
      <c r="B243" s="37"/>
      <c r="C243" s="239" t="s">
        <v>785</v>
      </c>
      <c r="D243" s="239" t="s">
        <v>326</v>
      </c>
      <c r="E243" s="240" t="s">
        <v>1513</v>
      </c>
      <c r="F243" s="241" t="s">
        <v>1514</v>
      </c>
      <c r="G243" s="242" t="s">
        <v>647</v>
      </c>
      <c r="H243" s="243">
        <v>10</v>
      </c>
      <c r="I243" s="244"/>
      <c r="J243" s="245">
        <f>ROUND(I243*H243,2)</f>
        <v>0</v>
      </c>
      <c r="K243" s="241" t="s">
        <v>42</v>
      </c>
      <c r="L243" s="246"/>
      <c r="M243" s="247" t="s">
        <v>42</v>
      </c>
      <c r="N243" s="248" t="s">
        <v>50</v>
      </c>
      <c r="O243" s="66"/>
      <c r="P243" s="186">
        <f>O243*H243</f>
        <v>0</v>
      </c>
      <c r="Q243" s="186">
        <v>0</v>
      </c>
      <c r="R243" s="186">
        <f>Q243*H243</f>
        <v>0</v>
      </c>
      <c r="S243" s="186">
        <v>0</v>
      </c>
      <c r="T243" s="187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88" t="s">
        <v>1515</v>
      </c>
      <c r="AT243" s="188" t="s">
        <v>326</v>
      </c>
      <c r="AU243" s="188" t="s">
        <v>87</v>
      </c>
      <c r="AY243" s="19" t="s">
        <v>235</v>
      </c>
      <c r="BE243" s="189">
        <f>IF(N243="základní",J243,0)</f>
        <v>0</v>
      </c>
      <c r="BF243" s="189">
        <f>IF(N243="snížená",J243,0)</f>
        <v>0</v>
      </c>
      <c r="BG243" s="189">
        <f>IF(N243="zákl. přenesená",J243,0)</f>
        <v>0</v>
      </c>
      <c r="BH243" s="189">
        <f>IF(N243="sníž. přenesená",J243,0)</f>
        <v>0</v>
      </c>
      <c r="BI243" s="189">
        <f>IF(N243="nulová",J243,0)</f>
        <v>0</v>
      </c>
      <c r="BJ243" s="19" t="s">
        <v>87</v>
      </c>
      <c r="BK243" s="189">
        <f>ROUND(I243*H243,2)</f>
        <v>0</v>
      </c>
      <c r="BL243" s="19" t="s">
        <v>1515</v>
      </c>
      <c r="BM243" s="188" t="s">
        <v>1245</v>
      </c>
    </row>
    <row r="244" spans="1:65" s="2" customFormat="1" ht="16.5" customHeight="1">
      <c r="A244" s="36"/>
      <c r="B244" s="37"/>
      <c r="C244" s="239" t="s">
        <v>790</v>
      </c>
      <c r="D244" s="239" t="s">
        <v>326</v>
      </c>
      <c r="E244" s="240" t="s">
        <v>1516</v>
      </c>
      <c r="F244" s="241" t="s">
        <v>1517</v>
      </c>
      <c r="G244" s="242" t="s">
        <v>1495</v>
      </c>
      <c r="H244" s="243">
        <v>1</v>
      </c>
      <c r="I244" s="244"/>
      <c r="J244" s="245">
        <f>ROUND(I244*H244,2)</f>
        <v>0</v>
      </c>
      <c r="K244" s="241" t="s">
        <v>42</v>
      </c>
      <c r="L244" s="246"/>
      <c r="M244" s="247" t="s">
        <v>42</v>
      </c>
      <c r="N244" s="248" t="s">
        <v>50</v>
      </c>
      <c r="O244" s="66"/>
      <c r="P244" s="186">
        <f>O244*H244</f>
        <v>0</v>
      </c>
      <c r="Q244" s="186">
        <v>0</v>
      </c>
      <c r="R244" s="186">
        <f>Q244*H244</f>
        <v>0</v>
      </c>
      <c r="S244" s="186">
        <v>0</v>
      </c>
      <c r="T244" s="187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188" t="s">
        <v>1515</v>
      </c>
      <c r="AT244" s="188" t="s">
        <v>326</v>
      </c>
      <c r="AU244" s="188" t="s">
        <v>87</v>
      </c>
      <c r="AY244" s="19" t="s">
        <v>235</v>
      </c>
      <c r="BE244" s="189">
        <f>IF(N244="základní",J244,0)</f>
        <v>0</v>
      </c>
      <c r="BF244" s="189">
        <f>IF(N244="snížená",J244,0)</f>
        <v>0</v>
      </c>
      <c r="BG244" s="189">
        <f>IF(N244="zákl. přenesená",J244,0)</f>
        <v>0</v>
      </c>
      <c r="BH244" s="189">
        <f>IF(N244="sníž. přenesená",J244,0)</f>
        <v>0</v>
      </c>
      <c r="BI244" s="189">
        <f>IF(N244="nulová",J244,0)</f>
        <v>0</v>
      </c>
      <c r="BJ244" s="19" t="s">
        <v>87</v>
      </c>
      <c r="BK244" s="189">
        <f>ROUND(I244*H244,2)</f>
        <v>0</v>
      </c>
      <c r="BL244" s="19" t="s">
        <v>1515</v>
      </c>
      <c r="BM244" s="188" t="s">
        <v>1259</v>
      </c>
    </row>
    <row r="245" spans="1:65" s="2" customFormat="1" ht="16.5" customHeight="1">
      <c r="A245" s="36"/>
      <c r="B245" s="37"/>
      <c r="C245" s="239" t="s">
        <v>795</v>
      </c>
      <c r="D245" s="239" t="s">
        <v>326</v>
      </c>
      <c r="E245" s="240" t="s">
        <v>1518</v>
      </c>
      <c r="F245" s="241" t="s">
        <v>1519</v>
      </c>
      <c r="G245" s="242" t="s">
        <v>1495</v>
      </c>
      <c r="H245" s="243">
        <v>1</v>
      </c>
      <c r="I245" s="244"/>
      <c r="J245" s="245">
        <f>ROUND(I245*H245,2)</f>
        <v>0</v>
      </c>
      <c r="K245" s="241" t="s">
        <v>42</v>
      </c>
      <c r="L245" s="246"/>
      <c r="M245" s="247" t="s">
        <v>42</v>
      </c>
      <c r="N245" s="248" t="s">
        <v>50</v>
      </c>
      <c r="O245" s="66"/>
      <c r="P245" s="186">
        <f>O245*H245</f>
        <v>0</v>
      </c>
      <c r="Q245" s="186">
        <v>0</v>
      </c>
      <c r="R245" s="186">
        <f>Q245*H245</f>
        <v>0</v>
      </c>
      <c r="S245" s="186">
        <v>0</v>
      </c>
      <c r="T245" s="187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88" t="s">
        <v>1515</v>
      </c>
      <c r="AT245" s="188" t="s">
        <v>326</v>
      </c>
      <c r="AU245" s="188" t="s">
        <v>87</v>
      </c>
      <c r="AY245" s="19" t="s">
        <v>235</v>
      </c>
      <c r="BE245" s="189">
        <f>IF(N245="základní",J245,0)</f>
        <v>0</v>
      </c>
      <c r="BF245" s="189">
        <f>IF(N245="snížená",J245,0)</f>
        <v>0</v>
      </c>
      <c r="BG245" s="189">
        <f>IF(N245="zákl. přenesená",J245,0)</f>
        <v>0</v>
      </c>
      <c r="BH245" s="189">
        <f>IF(N245="sníž. přenesená",J245,0)</f>
        <v>0</v>
      </c>
      <c r="BI245" s="189">
        <f>IF(N245="nulová",J245,0)</f>
        <v>0</v>
      </c>
      <c r="BJ245" s="19" t="s">
        <v>87</v>
      </c>
      <c r="BK245" s="189">
        <f>ROUND(I245*H245,2)</f>
        <v>0</v>
      </c>
      <c r="BL245" s="19" t="s">
        <v>1515</v>
      </c>
      <c r="BM245" s="188" t="s">
        <v>1271</v>
      </c>
    </row>
    <row r="246" spans="1:65" s="2" customFormat="1" ht="16.5" customHeight="1">
      <c r="A246" s="36"/>
      <c r="B246" s="37"/>
      <c r="C246" s="239" t="s">
        <v>807</v>
      </c>
      <c r="D246" s="239" t="s">
        <v>326</v>
      </c>
      <c r="E246" s="240" t="s">
        <v>1520</v>
      </c>
      <c r="F246" s="241" t="s">
        <v>1521</v>
      </c>
      <c r="G246" s="242" t="s">
        <v>1495</v>
      </c>
      <c r="H246" s="243">
        <v>1</v>
      </c>
      <c r="I246" s="244"/>
      <c r="J246" s="245">
        <f>ROUND(I246*H246,2)</f>
        <v>0</v>
      </c>
      <c r="K246" s="241" t="s">
        <v>42</v>
      </c>
      <c r="L246" s="246"/>
      <c r="M246" s="247" t="s">
        <v>42</v>
      </c>
      <c r="N246" s="248" t="s">
        <v>50</v>
      </c>
      <c r="O246" s="66"/>
      <c r="P246" s="186">
        <f>O246*H246</f>
        <v>0</v>
      </c>
      <c r="Q246" s="186">
        <v>0</v>
      </c>
      <c r="R246" s="186">
        <f>Q246*H246</f>
        <v>0</v>
      </c>
      <c r="S246" s="186">
        <v>0</v>
      </c>
      <c r="T246" s="187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188" t="s">
        <v>1515</v>
      </c>
      <c r="AT246" s="188" t="s">
        <v>326</v>
      </c>
      <c r="AU246" s="188" t="s">
        <v>87</v>
      </c>
      <c r="AY246" s="19" t="s">
        <v>235</v>
      </c>
      <c r="BE246" s="189">
        <f>IF(N246="základní",J246,0)</f>
        <v>0</v>
      </c>
      <c r="BF246" s="189">
        <f>IF(N246="snížená",J246,0)</f>
        <v>0</v>
      </c>
      <c r="BG246" s="189">
        <f>IF(N246="zákl. přenesená",J246,0)</f>
        <v>0</v>
      </c>
      <c r="BH246" s="189">
        <f>IF(N246="sníž. přenesená",J246,0)</f>
        <v>0</v>
      </c>
      <c r="BI246" s="189">
        <f>IF(N246="nulová",J246,0)</f>
        <v>0</v>
      </c>
      <c r="BJ246" s="19" t="s">
        <v>87</v>
      </c>
      <c r="BK246" s="189">
        <f>ROUND(I246*H246,2)</f>
        <v>0</v>
      </c>
      <c r="BL246" s="19" t="s">
        <v>1515</v>
      </c>
      <c r="BM246" s="188" t="s">
        <v>1522</v>
      </c>
    </row>
    <row r="247" spans="1:65" s="2" customFormat="1" ht="16.5" customHeight="1">
      <c r="A247" s="36"/>
      <c r="B247" s="37"/>
      <c r="C247" s="239" t="s">
        <v>812</v>
      </c>
      <c r="D247" s="239" t="s">
        <v>326</v>
      </c>
      <c r="E247" s="240" t="s">
        <v>1523</v>
      </c>
      <c r="F247" s="241" t="s">
        <v>1524</v>
      </c>
      <c r="G247" s="242" t="s">
        <v>647</v>
      </c>
      <c r="H247" s="243">
        <v>20</v>
      </c>
      <c r="I247" s="244"/>
      <c r="J247" s="245">
        <f>ROUND(I247*H247,2)</f>
        <v>0</v>
      </c>
      <c r="K247" s="241" t="s">
        <v>42</v>
      </c>
      <c r="L247" s="246"/>
      <c r="M247" s="253" t="s">
        <v>42</v>
      </c>
      <c r="N247" s="254" t="s">
        <v>50</v>
      </c>
      <c r="O247" s="255"/>
      <c r="P247" s="256">
        <f>O247*H247</f>
        <v>0</v>
      </c>
      <c r="Q247" s="256">
        <v>0</v>
      </c>
      <c r="R247" s="256">
        <f>Q247*H247</f>
        <v>0</v>
      </c>
      <c r="S247" s="256">
        <v>0</v>
      </c>
      <c r="T247" s="257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188" t="s">
        <v>1515</v>
      </c>
      <c r="AT247" s="188" t="s">
        <v>326</v>
      </c>
      <c r="AU247" s="188" t="s">
        <v>87</v>
      </c>
      <c r="AY247" s="19" t="s">
        <v>235</v>
      </c>
      <c r="BE247" s="189">
        <f>IF(N247="základní",J247,0)</f>
        <v>0</v>
      </c>
      <c r="BF247" s="189">
        <f>IF(N247="snížená",J247,0)</f>
        <v>0</v>
      </c>
      <c r="BG247" s="189">
        <f>IF(N247="zákl. přenesená",J247,0)</f>
        <v>0</v>
      </c>
      <c r="BH247" s="189">
        <f>IF(N247="sníž. přenesená",J247,0)</f>
        <v>0</v>
      </c>
      <c r="BI247" s="189">
        <f>IF(N247="nulová",J247,0)</f>
        <v>0</v>
      </c>
      <c r="BJ247" s="19" t="s">
        <v>87</v>
      </c>
      <c r="BK247" s="189">
        <f>ROUND(I247*H247,2)</f>
        <v>0</v>
      </c>
      <c r="BL247" s="19" t="s">
        <v>1515</v>
      </c>
      <c r="BM247" s="188" t="s">
        <v>1525</v>
      </c>
    </row>
    <row r="248" spans="1:65" s="2" customFormat="1" ht="6.95" customHeight="1">
      <c r="A248" s="36"/>
      <c r="B248" s="49"/>
      <c r="C248" s="50"/>
      <c r="D248" s="50"/>
      <c r="E248" s="50"/>
      <c r="F248" s="50"/>
      <c r="G248" s="50"/>
      <c r="H248" s="50"/>
      <c r="I248" s="50"/>
      <c r="J248" s="50"/>
      <c r="K248" s="50"/>
      <c r="L248" s="41"/>
      <c r="M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</row>
  </sheetData>
  <sheetProtection formatColumns="0" formatRows="0" autoFilter="0"/>
  <autoFilter ref="C92:K247"/>
  <mergeCells count="9">
    <mergeCell ref="E50:H50"/>
    <mergeCell ref="E83:H83"/>
    <mergeCell ref="E85:H85"/>
    <mergeCell ref="L2:V2"/>
    <mergeCell ref="E7:H7"/>
    <mergeCell ref="E9:H9"/>
    <mergeCell ref="E18:H18"/>
    <mergeCell ref="E27:H27"/>
    <mergeCell ref="E48:H48"/>
  </mergeCells>
  <hyperlinks>
    <hyperlink ref="F97" r:id="rId1"/>
    <hyperlink ref="F99" r:id="rId2"/>
    <hyperlink ref="F101" r:id="rId3"/>
    <hyperlink ref="F103" r:id="rId4"/>
    <hyperlink ref="F106" r:id="rId5"/>
    <hyperlink ref="F109" r:id="rId6"/>
    <hyperlink ref="F121" r:id="rId7"/>
    <hyperlink ref="F123" r:id="rId8"/>
    <hyperlink ref="F125" r:id="rId9"/>
    <hyperlink ref="F127" r:id="rId10"/>
    <hyperlink ref="F129" r:id="rId11"/>
    <hyperlink ref="F131" r:id="rId12"/>
    <hyperlink ref="F133" r:id="rId13"/>
    <hyperlink ref="F135" r:id="rId14"/>
    <hyperlink ref="F137" r:id="rId15"/>
    <hyperlink ref="F139" r:id="rId16"/>
    <hyperlink ref="F141" r:id="rId17"/>
    <hyperlink ref="F143" r:id="rId18"/>
    <hyperlink ref="F145" r:id="rId19"/>
    <hyperlink ref="F147" r:id="rId20"/>
    <hyperlink ref="F150" r:id="rId21"/>
    <hyperlink ref="F153" r:id="rId22"/>
    <hyperlink ref="F155" r:id="rId23"/>
    <hyperlink ref="F157" r:id="rId24"/>
    <hyperlink ref="F159" r:id="rId25"/>
    <hyperlink ref="F161" r:id="rId26"/>
    <hyperlink ref="F163" r:id="rId27"/>
    <hyperlink ref="F165" r:id="rId28"/>
    <hyperlink ref="F167" r:id="rId29"/>
    <hyperlink ref="F169" r:id="rId30"/>
    <hyperlink ref="F172" r:id="rId31"/>
    <hyperlink ref="F175" r:id="rId32"/>
    <hyperlink ref="F177" r:id="rId33"/>
    <hyperlink ref="F179" r:id="rId34"/>
    <hyperlink ref="F181" r:id="rId35"/>
    <hyperlink ref="F187" r:id="rId36"/>
    <hyperlink ref="F190" r:id="rId37"/>
    <hyperlink ref="F192" r:id="rId38"/>
    <hyperlink ref="F194" r:id="rId39"/>
    <hyperlink ref="F196" r:id="rId40"/>
    <hyperlink ref="F198" r:id="rId41"/>
    <hyperlink ref="F200" r:id="rId42"/>
    <hyperlink ref="F202" r:id="rId43"/>
    <hyperlink ref="F204" r:id="rId44"/>
    <hyperlink ref="F206" r:id="rId45"/>
    <hyperlink ref="F208" r:id="rId46"/>
    <hyperlink ref="F210" r:id="rId47"/>
    <hyperlink ref="F216" r:id="rId48"/>
    <hyperlink ref="F218" r:id="rId49"/>
    <hyperlink ref="F220" r:id="rId50"/>
    <hyperlink ref="F222" r:id="rId51"/>
    <hyperlink ref="F224" r:id="rId52"/>
    <hyperlink ref="F226" r:id="rId53"/>
    <hyperlink ref="F234" r:id="rId54"/>
    <hyperlink ref="F237" r:id="rId55"/>
    <hyperlink ref="F239" r:id="rId56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1"/>
  <sheetViews>
    <sheetView showGridLines="0" topLeftCell="A98" workbookViewId="0">
      <selection activeCell="F101" sqref="F101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9" t="s">
        <v>95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89</v>
      </c>
    </row>
    <row r="4" spans="1:46" s="1" customFormat="1" ht="24.95" customHeight="1">
      <c r="B4" s="22"/>
      <c r="D4" s="106" t="s">
        <v>108</v>
      </c>
      <c r="L4" s="22"/>
      <c r="M4" s="107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8" t="s">
        <v>16</v>
      </c>
      <c r="L6" s="22"/>
    </row>
    <row r="7" spans="1:46" s="1" customFormat="1" ht="26.25" customHeight="1">
      <c r="B7" s="22"/>
      <c r="E7" s="398" t="str">
        <f>'Rekapitulace stavby'!K6</f>
        <v>Stavební úpravy objektu veřejné vybavenosti na p.č.st.176/3, k.ú. Chlumec nad Cidlinou</v>
      </c>
      <c r="F7" s="399"/>
      <c r="G7" s="399"/>
      <c r="H7" s="399"/>
      <c r="L7" s="22"/>
    </row>
    <row r="8" spans="1:46" s="2" customFormat="1" ht="12" customHeight="1">
      <c r="A8" s="36"/>
      <c r="B8" s="41"/>
      <c r="C8" s="36"/>
      <c r="D8" s="108" t="s">
        <v>120</v>
      </c>
      <c r="E8" s="36"/>
      <c r="F8" s="36"/>
      <c r="G8" s="36"/>
      <c r="H8" s="36"/>
      <c r="I8" s="36"/>
      <c r="J8" s="36"/>
      <c r="K8" s="36"/>
      <c r="L8" s="109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400" t="s">
        <v>1526</v>
      </c>
      <c r="F9" s="401"/>
      <c r="G9" s="401"/>
      <c r="H9" s="401"/>
      <c r="I9" s="36"/>
      <c r="J9" s="36"/>
      <c r="K9" s="36"/>
      <c r="L9" s="109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8" t="s">
        <v>18</v>
      </c>
      <c r="E11" s="36"/>
      <c r="F11" s="110" t="s">
        <v>42</v>
      </c>
      <c r="G11" s="36"/>
      <c r="H11" s="36"/>
      <c r="I11" s="108" t="s">
        <v>20</v>
      </c>
      <c r="J11" s="110" t="s">
        <v>42</v>
      </c>
      <c r="K11" s="36"/>
      <c r="L11" s="109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8" t="s">
        <v>22</v>
      </c>
      <c r="E12" s="36"/>
      <c r="F12" s="110" t="s">
        <v>23</v>
      </c>
      <c r="G12" s="36"/>
      <c r="H12" s="36"/>
      <c r="I12" s="108" t="s">
        <v>24</v>
      </c>
      <c r="J12" s="111" t="str">
        <f>'Rekapitulace stavby'!AN8</f>
        <v>28. 7. 2023</v>
      </c>
      <c r="K12" s="36"/>
      <c r="L12" s="109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9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8" t="s">
        <v>26</v>
      </c>
      <c r="E14" s="36"/>
      <c r="F14" s="36"/>
      <c r="G14" s="36"/>
      <c r="H14" s="36"/>
      <c r="I14" s="108" t="s">
        <v>27</v>
      </c>
      <c r="J14" s="110" t="str">
        <f>IF('Rekapitulace stavby'!AN10="","",'Rekapitulace stavby'!AN10)</f>
        <v>00268861</v>
      </c>
      <c r="K14" s="36"/>
      <c r="L14" s="109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10" t="str">
        <f>IF('Rekapitulace stavby'!E11="","",'Rekapitulace stavby'!E11)</f>
        <v>Město Chlumec nad Cidlinou, Klicperovo náměstí 64</v>
      </c>
      <c r="F15" s="36"/>
      <c r="G15" s="36"/>
      <c r="H15" s="36"/>
      <c r="I15" s="108" t="s">
        <v>30</v>
      </c>
      <c r="J15" s="110" t="str">
        <f>IF('Rekapitulace stavby'!AN11="","",'Rekapitulace stavby'!AN11)</f>
        <v>CZ00268861</v>
      </c>
      <c r="K15" s="36"/>
      <c r="L15" s="109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9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8" t="s">
        <v>32</v>
      </c>
      <c r="E17" s="36"/>
      <c r="F17" s="36"/>
      <c r="G17" s="36"/>
      <c r="H17" s="36"/>
      <c r="I17" s="108" t="s">
        <v>27</v>
      </c>
      <c r="J17" s="32" t="str">
        <f>'Rekapitulace stavby'!AN13</f>
        <v>Vyplň údaj</v>
      </c>
      <c r="K17" s="36"/>
      <c r="L17" s="109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402" t="str">
        <f>'Rekapitulace stavby'!E14</f>
        <v>Vyplň údaj</v>
      </c>
      <c r="F18" s="403"/>
      <c r="G18" s="403"/>
      <c r="H18" s="403"/>
      <c r="I18" s="108" t="s">
        <v>30</v>
      </c>
      <c r="J18" s="32" t="str">
        <f>'Rekapitulace stavby'!AN14</f>
        <v>Vyplň údaj</v>
      </c>
      <c r="K18" s="36"/>
      <c r="L18" s="109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9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8" t="s">
        <v>34</v>
      </c>
      <c r="E20" s="36"/>
      <c r="F20" s="36"/>
      <c r="G20" s="36"/>
      <c r="H20" s="36"/>
      <c r="I20" s="108" t="s">
        <v>27</v>
      </c>
      <c r="J20" s="110" t="str">
        <f>IF('Rekapitulace stavby'!AN16="","",'Rekapitulace stavby'!AN16)</f>
        <v>74648209</v>
      </c>
      <c r="K20" s="36"/>
      <c r="L20" s="109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0" t="str">
        <f>IF('Rekapitulace stavby'!E17="","",'Rekapitulace stavby'!E17)</f>
        <v>Ing. David Školník, Lovčice 76, 503 61 Lovčice</v>
      </c>
      <c r="F21" s="36"/>
      <c r="G21" s="36"/>
      <c r="H21" s="36"/>
      <c r="I21" s="108" t="s">
        <v>30</v>
      </c>
      <c r="J21" s="110" t="str">
        <f>IF('Rekapitulace stavby'!AN17="","",'Rekapitulace stavby'!AN17)</f>
        <v>CZ7601153175</v>
      </c>
      <c r="K21" s="36"/>
      <c r="L21" s="109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9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8" t="s">
        <v>39</v>
      </c>
      <c r="E23" s="36"/>
      <c r="F23" s="36"/>
      <c r="G23" s="36"/>
      <c r="H23" s="36"/>
      <c r="I23" s="108" t="s">
        <v>27</v>
      </c>
      <c r="J23" s="110" t="str">
        <f>IF('Rekapitulace stavby'!AN19="","",'Rekapitulace stavby'!AN19)</f>
        <v>67231136</v>
      </c>
      <c r="K23" s="36"/>
      <c r="L23" s="109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0" t="str">
        <f>IF('Rekapitulace stavby'!E20="","",'Rekapitulace stavby'!E20)</f>
        <v>Tomáš Vašek, Sněhurčina 710, 460 15 Liberec 15</v>
      </c>
      <c r="F24" s="36"/>
      <c r="G24" s="36"/>
      <c r="H24" s="36"/>
      <c r="I24" s="108" t="s">
        <v>30</v>
      </c>
      <c r="J24" s="110" t="str">
        <f>IF('Rekapitulace stavby'!AN20="","",'Rekapitulace stavby'!AN20)</f>
        <v/>
      </c>
      <c r="K24" s="36"/>
      <c r="L24" s="109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9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8" t="s">
        <v>43</v>
      </c>
      <c r="E26" s="36"/>
      <c r="F26" s="36"/>
      <c r="G26" s="36"/>
      <c r="H26" s="36"/>
      <c r="I26" s="36"/>
      <c r="J26" s="36"/>
      <c r="K26" s="36"/>
      <c r="L26" s="109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2"/>
      <c r="B27" s="113"/>
      <c r="C27" s="112"/>
      <c r="D27" s="112"/>
      <c r="E27" s="404" t="s">
        <v>42</v>
      </c>
      <c r="F27" s="404"/>
      <c r="G27" s="404"/>
      <c r="H27" s="404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9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6"/>
      <c r="E29" s="116"/>
      <c r="F29" s="116"/>
      <c r="G29" s="116"/>
      <c r="H29" s="116"/>
      <c r="I29" s="116"/>
      <c r="J29" s="116"/>
      <c r="K29" s="116"/>
      <c r="L29" s="10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7" t="s">
        <v>45</v>
      </c>
      <c r="E30" s="36"/>
      <c r="F30" s="36"/>
      <c r="G30" s="36"/>
      <c r="H30" s="36"/>
      <c r="I30" s="36"/>
      <c r="J30" s="118">
        <f>ROUND(J84, 2)</f>
        <v>0</v>
      </c>
      <c r="K30" s="36"/>
      <c r="L30" s="109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6"/>
      <c r="E31" s="116"/>
      <c r="F31" s="116"/>
      <c r="G31" s="116"/>
      <c r="H31" s="116"/>
      <c r="I31" s="116"/>
      <c r="J31" s="116"/>
      <c r="K31" s="116"/>
      <c r="L31" s="10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9" t="s">
        <v>47</v>
      </c>
      <c r="G32" s="36"/>
      <c r="H32" s="36"/>
      <c r="I32" s="119" t="s">
        <v>46</v>
      </c>
      <c r="J32" s="119" t="s">
        <v>48</v>
      </c>
      <c r="K32" s="36"/>
      <c r="L32" s="109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0" t="s">
        <v>49</v>
      </c>
      <c r="E33" s="108" t="s">
        <v>50</v>
      </c>
      <c r="F33" s="121">
        <f>ROUND((SUM(BE84:BE120)),  2)</f>
        <v>0</v>
      </c>
      <c r="G33" s="36"/>
      <c r="H33" s="36"/>
      <c r="I33" s="122">
        <v>0.21</v>
      </c>
      <c r="J33" s="121">
        <f>ROUND(((SUM(BE84:BE120))*I33),  2)</f>
        <v>0</v>
      </c>
      <c r="K33" s="36"/>
      <c r="L33" s="10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8" t="s">
        <v>51</v>
      </c>
      <c r="F34" s="121">
        <f>ROUND((SUM(BF84:BF120)),  2)</f>
        <v>0</v>
      </c>
      <c r="G34" s="36"/>
      <c r="H34" s="36"/>
      <c r="I34" s="122">
        <v>0.15</v>
      </c>
      <c r="J34" s="121">
        <f>ROUND(((SUM(BF84:BF120))*I34),  2)</f>
        <v>0</v>
      </c>
      <c r="K34" s="36"/>
      <c r="L34" s="109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8" t="s">
        <v>52</v>
      </c>
      <c r="F35" s="121">
        <f>ROUND((SUM(BG84:BG120)),  2)</f>
        <v>0</v>
      </c>
      <c r="G35" s="36"/>
      <c r="H35" s="36"/>
      <c r="I35" s="122">
        <v>0.21</v>
      </c>
      <c r="J35" s="121">
        <f>0</f>
        <v>0</v>
      </c>
      <c r="K35" s="36"/>
      <c r="L35" s="109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8" t="s">
        <v>53</v>
      </c>
      <c r="F36" s="121">
        <f>ROUND((SUM(BH84:BH120)),  2)</f>
        <v>0</v>
      </c>
      <c r="G36" s="36"/>
      <c r="H36" s="36"/>
      <c r="I36" s="122">
        <v>0.15</v>
      </c>
      <c r="J36" s="121">
        <f>0</f>
        <v>0</v>
      </c>
      <c r="K36" s="36"/>
      <c r="L36" s="109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8" t="s">
        <v>54</v>
      </c>
      <c r="F37" s="121">
        <f>ROUND((SUM(BI84:BI120)),  2)</f>
        <v>0</v>
      </c>
      <c r="G37" s="36"/>
      <c r="H37" s="36"/>
      <c r="I37" s="122">
        <v>0</v>
      </c>
      <c r="J37" s="121">
        <f>0</f>
        <v>0</v>
      </c>
      <c r="K37" s="36"/>
      <c r="L37" s="109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9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3"/>
      <c r="D39" s="124" t="s">
        <v>55</v>
      </c>
      <c r="E39" s="125"/>
      <c r="F39" s="125"/>
      <c r="G39" s="126" t="s">
        <v>56</v>
      </c>
      <c r="H39" s="127" t="s">
        <v>57</v>
      </c>
      <c r="I39" s="125"/>
      <c r="J39" s="128">
        <f>SUM(J30:J37)</f>
        <v>0</v>
      </c>
      <c r="K39" s="129"/>
      <c r="L39" s="109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09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09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196</v>
      </c>
      <c r="D45" s="38"/>
      <c r="E45" s="38"/>
      <c r="F45" s="38"/>
      <c r="G45" s="38"/>
      <c r="H45" s="38"/>
      <c r="I45" s="38"/>
      <c r="J45" s="38"/>
      <c r="K45" s="38"/>
      <c r="L45" s="109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9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9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405" t="str">
        <f>E7</f>
        <v>Stavební úpravy objektu veřejné vybavenosti na p.č.st.176/3, k.ú. Chlumec nad Cidlinou</v>
      </c>
      <c r="F48" s="406"/>
      <c r="G48" s="406"/>
      <c r="H48" s="406"/>
      <c r="I48" s="38"/>
      <c r="J48" s="38"/>
      <c r="K48" s="38"/>
      <c r="L48" s="109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120</v>
      </c>
      <c r="D49" s="38"/>
      <c r="E49" s="38"/>
      <c r="F49" s="38"/>
      <c r="G49" s="38"/>
      <c r="H49" s="38"/>
      <c r="I49" s="38"/>
      <c r="J49" s="38"/>
      <c r="K49" s="38"/>
      <c r="L49" s="109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8" t="str">
        <f>E9</f>
        <v>03 - Elektroinstalace</v>
      </c>
      <c r="F50" s="407"/>
      <c r="G50" s="407"/>
      <c r="H50" s="407"/>
      <c r="I50" s="38"/>
      <c r="J50" s="38"/>
      <c r="K50" s="38"/>
      <c r="L50" s="109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9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22</v>
      </c>
      <c r="D52" s="38"/>
      <c r="E52" s="38"/>
      <c r="F52" s="29" t="str">
        <f>F12</f>
        <v>ul.Jungmanova, Chlumec nad Cidlinou</v>
      </c>
      <c r="G52" s="38"/>
      <c r="H52" s="38"/>
      <c r="I52" s="31" t="s">
        <v>24</v>
      </c>
      <c r="J52" s="61" t="str">
        <f>IF(J12="","",J12)</f>
        <v>28. 7. 2023</v>
      </c>
      <c r="K52" s="38"/>
      <c r="L52" s="109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9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26</v>
      </c>
      <c r="D54" s="38"/>
      <c r="E54" s="38"/>
      <c r="F54" s="29" t="str">
        <f>E15</f>
        <v>Město Chlumec nad Cidlinou, Klicperovo náměstí 64</v>
      </c>
      <c r="G54" s="38"/>
      <c r="H54" s="38"/>
      <c r="I54" s="31" t="s">
        <v>34</v>
      </c>
      <c r="J54" s="34" t="str">
        <f>E21</f>
        <v>Ing. David Školník, Lovčice 76, 503 61 Lovčice</v>
      </c>
      <c r="K54" s="38"/>
      <c r="L54" s="109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40.15" customHeight="1">
      <c r="A55" s="36"/>
      <c r="B55" s="37"/>
      <c r="C55" s="31" t="s">
        <v>32</v>
      </c>
      <c r="D55" s="38"/>
      <c r="E55" s="38"/>
      <c r="F55" s="29" t="str">
        <f>IF(E18="","",E18)</f>
        <v>Vyplň údaj</v>
      </c>
      <c r="G55" s="38"/>
      <c r="H55" s="38"/>
      <c r="I55" s="31" t="s">
        <v>39</v>
      </c>
      <c r="J55" s="34" t="str">
        <f>E24</f>
        <v>Tomáš Vašek, Sněhurčina 710, 460 15 Liberec 15</v>
      </c>
      <c r="K55" s="38"/>
      <c r="L55" s="109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9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4" t="s">
        <v>197</v>
      </c>
      <c r="D57" s="135"/>
      <c r="E57" s="135"/>
      <c r="F57" s="135"/>
      <c r="G57" s="135"/>
      <c r="H57" s="135"/>
      <c r="I57" s="135"/>
      <c r="J57" s="136" t="s">
        <v>198</v>
      </c>
      <c r="K57" s="135"/>
      <c r="L57" s="109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9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7" t="s">
        <v>77</v>
      </c>
      <c r="D59" s="38"/>
      <c r="E59" s="38"/>
      <c r="F59" s="38"/>
      <c r="G59" s="38"/>
      <c r="H59" s="38"/>
      <c r="I59" s="38"/>
      <c r="J59" s="79">
        <f>J84</f>
        <v>0</v>
      </c>
      <c r="K59" s="38"/>
      <c r="L59" s="109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199</v>
      </c>
    </row>
    <row r="60" spans="1:47" s="9" customFormat="1" ht="24.95" customHeight="1">
      <c r="B60" s="138"/>
      <c r="C60" s="139"/>
      <c r="D60" s="140" t="s">
        <v>1527</v>
      </c>
      <c r="E60" s="141"/>
      <c r="F60" s="141"/>
      <c r="G60" s="141"/>
      <c r="H60" s="141"/>
      <c r="I60" s="141"/>
      <c r="J60" s="142">
        <f>J85</f>
        <v>0</v>
      </c>
      <c r="K60" s="139"/>
      <c r="L60" s="143"/>
    </row>
    <row r="61" spans="1:47" s="10" customFormat="1" ht="19.899999999999999" customHeight="1">
      <c r="B61" s="144"/>
      <c r="C61" s="145"/>
      <c r="D61" s="146" t="s">
        <v>1528</v>
      </c>
      <c r="E61" s="147"/>
      <c r="F61" s="147"/>
      <c r="G61" s="147"/>
      <c r="H61" s="147"/>
      <c r="I61" s="147"/>
      <c r="J61" s="148">
        <f>J86</f>
        <v>0</v>
      </c>
      <c r="K61" s="145"/>
      <c r="L61" s="149"/>
    </row>
    <row r="62" spans="1:47" s="10" customFormat="1" ht="19.899999999999999" customHeight="1">
      <c r="B62" s="144"/>
      <c r="C62" s="145"/>
      <c r="D62" s="146" t="s">
        <v>1529</v>
      </c>
      <c r="E62" s="147"/>
      <c r="F62" s="147"/>
      <c r="G62" s="147"/>
      <c r="H62" s="147"/>
      <c r="I62" s="147"/>
      <c r="J62" s="148">
        <f>J88</f>
        <v>0</v>
      </c>
      <c r="K62" s="145"/>
      <c r="L62" s="149"/>
    </row>
    <row r="63" spans="1:47" s="10" customFormat="1" ht="19.899999999999999" customHeight="1">
      <c r="B63" s="144"/>
      <c r="C63" s="145"/>
      <c r="D63" s="146" t="s">
        <v>1530</v>
      </c>
      <c r="E63" s="147"/>
      <c r="F63" s="147"/>
      <c r="G63" s="147"/>
      <c r="H63" s="147"/>
      <c r="I63" s="147"/>
      <c r="J63" s="148">
        <f>J95</f>
        <v>0</v>
      </c>
      <c r="K63" s="145"/>
      <c r="L63" s="149"/>
    </row>
    <row r="64" spans="1:47" s="10" customFormat="1" ht="19.899999999999999" customHeight="1">
      <c r="B64" s="144"/>
      <c r="C64" s="145"/>
      <c r="D64" s="146" t="s">
        <v>1531</v>
      </c>
      <c r="E64" s="147"/>
      <c r="F64" s="147"/>
      <c r="G64" s="147"/>
      <c r="H64" s="147"/>
      <c r="I64" s="147"/>
      <c r="J64" s="148">
        <f>J110</f>
        <v>0</v>
      </c>
      <c r="K64" s="145"/>
      <c r="L64" s="149"/>
    </row>
    <row r="65" spans="1:31" s="2" customFormat="1" ht="21.75" customHeight="1">
      <c r="A65" s="36"/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109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s="2" customFormat="1" ht="6.95" customHeight="1">
      <c r="A66" s="36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109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70" spans="1:31" s="2" customFormat="1" ht="6.95" customHeight="1">
      <c r="A70" s="36"/>
      <c r="B70" s="51"/>
      <c r="C70" s="52"/>
      <c r="D70" s="52"/>
      <c r="E70" s="52"/>
      <c r="F70" s="52"/>
      <c r="G70" s="52"/>
      <c r="H70" s="52"/>
      <c r="I70" s="52"/>
      <c r="J70" s="52"/>
      <c r="K70" s="52"/>
      <c r="L70" s="109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24.95" customHeight="1">
      <c r="A71" s="36"/>
      <c r="B71" s="37"/>
      <c r="C71" s="25" t="s">
        <v>220</v>
      </c>
      <c r="D71" s="38"/>
      <c r="E71" s="38"/>
      <c r="F71" s="38"/>
      <c r="G71" s="38"/>
      <c r="H71" s="38"/>
      <c r="I71" s="38"/>
      <c r="J71" s="38"/>
      <c r="K71" s="38"/>
      <c r="L71" s="109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6.95" customHeight="1">
      <c r="A72" s="36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109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16</v>
      </c>
      <c r="D73" s="38"/>
      <c r="E73" s="38"/>
      <c r="F73" s="38"/>
      <c r="G73" s="38"/>
      <c r="H73" s="38"/>
      <c r="I73" s="38"/>
      <c r="J73" s="38"/>
      <c r="K73" s="38"/>
      <c r="L73" s="109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26.25" customHeight="1">
      <c r="A74" s="36"/>
      <c r="B74" s="37"/>
      <c r="C74" s="38"/>
      <c r="D74" s="38"/>
      <c r="E74" s="405" t="str">
        <f>E7</f>
        <v>Stavební úpravy objektu veřejné vybavenosti na p.č.st.176/3, k.ú. Chlumec nad Cidlinou</v>
      </c>
      <c r="F74" s="406"/>
      <c r="G74" s="406"/>
      <c r="H74" s="406"/>
      <c r="I74" s="38"/>
      <c r="J74" s="38"/>
      <c r="K74" s="38"/>
      <c r="L74" s="109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120</v>
      </c>
      <c r="D75" s="38"/>
      <c r="E75" s="38"/>
      <c r="F75" s="38"/>
      <c r="G75" s="38"/>
      <c r="H75" s="38"/>
      <c r="I75" s="38"/>
      <c r="J75" s="38"/>
      <c r="K75" s="38"/>
      <c r="L75" s="109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6.5" customHeight="1">
      <c r="A76" s="36"/>
      <c r="B76" s="37"/>
      <c r="C76" s="38"/>
      <c r="D76" s="38"/>
      <c r="E76" s="358" t="str">
        <f>E9</f>
        <v>03 - Elektroinstalace</v>
      </c>
      <c r="F76" s="407"/>
      <c r="G76" s="407"/>
      <c r="H76" s="407"/>
      <c r="I76" s="38"/>
      <c r="J76" s="38"/>
      <c r="K76" s="38"/>
      <c r="L76" s="109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9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22</v>
      </c>
      <c r="D78" s="38"/>
      <c r="E78" s="38"/>
      <c r="F78" s="29" t="str">
        <f>F12</f>
        <v>ul.Jungmanova, Chlumec nad Cidlinou</v>
      </c>
      <c r="G78" s="38"/>
      <c r="H78" s="38"/>
      <c r="I78" s="31" t="s">
        <v>24</v>
      </c>
      <c r="J78" s="61" t="str">
        <f>IF(J12="","",J12)</f>
        <v>28. 7. 2023</v>
      </c>
      <c r="K78" s="38"/>
      <c r="L78" s="109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09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40.15" customHeight="1">
      <c r="A80" s="36"/>
      <c r="B80" s="37"/>
      <c r="C80" s="31" t="s">
        <v>26</v>
      </c>
      <c r="D80" s="38"/>
      <c r="E80" s="38"/>
      <c r="F80" s="29" t="str">
        <f>E15</f>
        <v>Město Chlumec nad Cidlinou, Klicperovo náměstí 64</v>
      </c>
      <c r="G80" s="38"/>
      <c r="H80" s="38"/>
      <c r="I80" s="31" t="s">
        <v>34</v>
      </c>
      <c r="J80" s="34" t="str">
        <f>E21</f>
        <v>Ing. David Školník, Lovčice 76, 503 61 Lovčice</v>
      </c>
      <c r="K80" s="38"/>
      <c r="L80" s="109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40.15" customHeight="1">
      <c r="A81" s="36"/>
      <c r="B81" s="37"/>
      <c r="C81" s="31" t="s">
        <v>32</v>
      </c>
      <c r="D81" s="38"/>
      <c r="E81" s="38"/>
      <c r="F81" s="29" t="str">
        <f>IF(E18="","",E18)</f>
        <v>Vyplň údaj</v>
      </c>
      <c r="G81" s="38"/>
      <c r="H81" s="38"/>
      <c r="I81" s="31" t="s">
        <v>39</v>
      </c>
      <c r="J81" s="34" t="str">
        <f>E24</f>
        <v>Tomáš Vašek, Sněhurčina 710, 460 15 Liberec 15</v>
      </c>
      <c r="K81" s="38"/>
      <c r="L81" s="109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0.3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9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11" customFormat="1" ht="29.25" customHeight="1">
      <c r="A83" s="150"/>
      <c r="B83" s="151"/>
      <c r="C83" s="152" t="s">
        <v>221</v>
      </c>
      <c r="D83" s="153" t="s">
        <v>64</v>
      </c>
      <c r="E83" s="153" t="s">
        <v>60</v>
      </c>
      <c r="F83" s="153" t="s">
        <v>61</v>
      </c>
      <c r="G83" s="153" t="s">
        <v>222</v>
      </c>
      <c r="H83" s="153" t="s">
        <v>223</v>
      </c>
      <c r="I83" s="153" t="s">
        <v>224</v>
      </c>
      <c r="J83" s="153" t="s">
        <v>198</v>
      </c>
      <c r="K83" s="154" t="s">
        <v>225</v>
      </c>
      <c r="L83" s="155"/>
      <c r="M83" s="70" t="s">
        <v>42</v>
      </c>
      <c r="N83" s="71" t="s">
        <v>49</v>
      </c>
      <c r="O83" s="71" t="s">
        <v>226</v>
      </c>
      <c r="P83" s="71" t="s">
        <v>227</v>
      </c>
      <c r="Q83" s="71" t="s">
        <v>228</v>
      </c>
      <c r="R83" s="71" t="s">
        <v>229</v>
      </c>
      <c r="S83" s="71" t="s">
        <v>230</v>
      </c>
      <c r="T83" s="72" t="s">
        <v>231</v>
      </c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</row>
    <row r="84" spans="1:65" s="2" customFormat="1" ht="22.9" customHeight="1">
      <c r="A84" s="36"/>
      <c r="B84" s="37"/>
      <c r="C84" s="77" t="s">
        <v>232</v>
      </c>
      <c r="D84" s="38"/>
      <c r="E84" s="38"/>
      <c r="F84" s="38"/>
      <c r="G84" s="38"/>
      <c r="H84" s="38"/>
      <c r="I84" s="38"/>
      <c r="J84" s="156">
        <f>BK84</f>
        <v>0</v>
      </c>
      <c r="K84" s="38"/>
      <c r="L84" s="41"/>
      <c r="M84" s="73"/>
      <c r="N84" s="157"/>
      <c r="O84" s="74"/>
      <c r="P84" s="158">
        <f>P85</f>
        <v>0</v>
      </c>
      <c r="Q84" s="74"/>
      <c r="R84" s="158">
        <f>R85</f>
        <v>0</v>
      </c>
      <c r="S84" s="74"/>
      <c r="T84" s="159">
        <f>T85</f>
        <v>0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T84" s="19" t="s">
        <v>78</v>
      </c>
      <c r="AU84" s="19" t="s">
        <v>199</v>
      </c>
      <c r="BK84" s="160">
        <f>BK85</f>
        <v>0</v>
      </c>
    </row>
    <row r="85" spans="1:65" s="12" customFormat="1" ht="25.9" customHeight="1">
      <c r="B85" s="161"/>
      <c r="C85" s="162"/>
      <c r="D85" s="163" t="s">
        <v>78</v>
      </c>
      <c r="E85" s="164" t="s">
        <v>1532</v>
      </c>
      <c r="F85" s="164" t="s">
        <v>94</v>
      </c>
      <c r="G85" s="162"/>
      <c r="H85" s="162"/>
      <c r="I85" s="165"/>
      <c r="J85" s="166">
        <f>BK85</f>
        <v>0</v>
      </c>
      <c r="K85" s="162"/>
      <c r="L85" s="167"/>
      <c r="M85" s="168"/>
      <c r="N85" s="169"/>
      <c r="O85" s="169"/>
      <c r="P85" s="170">
        <f>P86+P88+P95+P110</f>
        <v>0</v>
      </c>
      <c r="Q85" s="169"/>
      <c r="R85" s="170">
        <f>R86+R88+R95+R110</f>
        <v>0</v>
      </c>
      <c r="S85" s="169"/>
      <c r="T85" s="171">
        <f>T86+T88+T95+T110</f>
        <v>0</v>
      </c>
      <c r="AR85" s="172" t="s">
        <v>89</v>
      </c>
      <c r="AT85" s="173" t="s">
        <v>78</v>
      </c>
      <c r="AU85" s="173" t="s">
        <v>79</v>
      </c>
      <c r="AY85" s="172" t="s">
        <v>235</v>
      </c>
      <c r="BK85" s="174">
        <f>BK86+BK88+BK95+BK110</f>
        <v>0</v>
      </c>
    </row>
    <row r="86" spans="1:65" s="12" customFormat="1" ht="22.9" customHeight="1">
      <c r="B86" s="161"/>
      <c r="C86" s="162"/>
      <c r="D86" s="163" t="s">
        <v>78</v>
      </c>
      <c r="E86" s="175" t="s">
        <v>1533</v>
      </c>
      <c r="F86" s="175" t="s">
        <v>1534</v>
      </c>
      <c r="G86" s="162"/>
      <c r="H86" s="162"/>
      <c r="I86" s="165"/>
      <c r="J86" s="176">
        <f>BK86</f>
        <v>0</v>
      </c>
      <c r="K86" s="162"/>
      <c r="L86" s="167"/>
      <c r="M86" s="168"/>
      <c r="N86" s="169"/>
      <c r="O86" s="169"/>
      <c r="P86" s="170">
        <f>P87</f>
        <v>0</v>
      </c>
      <c r="Q86" s="169"/>
      <c r="R86" s="170">
        <f>R87</f>
        <v>0</v>
      </c>
      <c r="S86" s="169"/>
      <c r="T86" s="171">
        <f>T87</f>
        <v>0</v>
      </c>
      <c r="AR86" s="172" t="s">
        <v>89</v>
      </c>
      <c r="AT86" s="173" t="s">
        <v>78</v>
      </c>
      <c r="AU86" s="173" t="s">
        <v>87</v>
      </c>
      <c r="AY86" s="172" t="s">
        <v>235</v>
      </c>
      <c r="BK86" s="174">
        <f>BK87</f>
        <v>0</v>
      </c>
    </row>
    <row r="87" spans="1:65" s="2" customFormat="1" ht="37.9" customHeight="1">
      <c r="A87" s="36"/>
      <c r="B87" s="37"/>
      <c r="C87" s="177" t="s">
        <v>87</v>
      </c>
      <c r="D87" s="177" t="s">
        <v>237</v>
      </c>
      <c r="E87" s="178" t="s">
        <v>1535</v>
      </c>
      <c r="F87" s="179" t="s">
        <v>1536</v>
      </c>
      <c r="G87" s="180" t="s">
        <v>1537</v>
      </c>
      <c r="H87" s="181">
        <v>1</v>
      </c>
      <c r="I87" s="182"/>
      <c r="J87" s="183">
        <f>ROUND(I87*H87,2)</f>
        <v>0</v>
      </c>
      <c r="K87" s="179" t="s">
        <v>42</v>
      </c>
      <c r="L87" s="41"/>
      <c r="M87" s="184" t="s">
        <v>42</v>
      </c>
      <c r="N87" s="185" t="s">
        <v>50</v>
      </c>
      <c r="O87" s="66"/>
      <c r="P87" s="186">
        <f>O87*H87</f>
        <v>0</v>
      </c>
      <c r="Q87" s="186">
        <v>0</v>
      </c>
      <c r="R87" s="186">
        <f>Q87*H87</f>
        <v>0</v>
      </c>
      <c r="S87" s="186">
        <v>0</v>
      </c>
      <c r="T87" s="187">
        <f>S87*H87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188" t="s">
        <v>344</v>
      </c>
      <c r="AT87" s="188" t="s">
        <v>237</v>
      </c>
      <c r="AU87" s="188" t="s">
        <v>89</v>
      </c>
      <c r="AY87" s="19" t="s">
        <v>235</v>
      </c>
      <c r="BE87" s="189">
        <f>IF(N87="základní",J87,0)</f>
        <v>0</v>
      </c>
      <c r="BF87" s="189">
        <f>IF(N87="snížená",J87,0)</f>
        <v>0</v>
      </c>
      <c r="BG87" s="189">
        <f>IF(N87="zákl. přenesená",J87,0)</f>
        <v>0</v>
      </c>
      <c r="BH87" s="189">
        <f>IF(N87="sníž. přenesená",J87,0)</f>
        <v>0</v>
      </c>
      <c r="BI87" s="189">
        <f>IF(N87="nulová",J87,0)</f>
        <v>0</v>
      </c>
      <c r="BJ87" s="19" t="s">
        <v>87</v>
      </c>
      <c r="BK87" s="189">
        <f>ROUND(I87*H87,2)</f>
        <v>0</v>
      </c>
      <c r="BL87" s="19" t="s">
        <v>344</v>
      </c>
      <c r="BM87" s="188" t="s">
        <v>89</v>
      </c>
    </row>
    <row r="88" spans="1:65" s="12" customFormat="1" ht="22.9" customHeight="1">
      <c r="B88" s="161"/>
      <c r="C88" s="162"/>
      <c r="D88" s="163" t="s">
        <v>78</v>
      </c>
      <c r="E88" s="175" t="s">
        <v>1538</v>
      </c>
      <c r="F88" s="175" t="s">
        <v>1539</v>
      </c>
      <c r="G88" s="162"/>
      <c r="H88" s="162"/>
      <c r="I88" s="165"/>
      <c r="J88" s="176">
        <f>BK88</f>
        <v>0</v>
      </c>
      <c r="K88" s="162"/>
      <c r="L88" s="167"/>
      <c r="M88" s="168"/>
      <c r="N88" s="169"/>
      <c r="O88" s="169"/>
      <c r="P88" s="170">
        <f>SUM(P89:P94)</f>
        <v>0</v>
      </c>
      <c r="Q88" s="169"/>
      <c r="R88" s="170">
        <f>SUM(R89:R94)</f>
        <v>0</v>
      </c>
      <c r="S88" s="169"/>
      <c r="T88" s="171">
        <f>SUM(T89:T94)</f>
        <v>0</v>
      </c>
      <c r="AR88" s="172" t="s">
        <v>89</v>
      </c>
      <c r="AT88" s="173" t="s">
        <v>78</v>
      </c>
      <c r="AU88" s="173" t="s">
        <v>87</v>
      </c>
      <c r="AY88" s="172" t="s">
        <v>235</v>
      </c>
      <c r="BK88" s="174">
        <f>SUM(BK89:BK94)</f>
        <v>0</v>
      </c>
    </row>
    <row r="89" spans="1:65" s="2" customFormat="1" ht="16.5" customHeight="1">
      <c r="A89" s="36"/>
      <c r="B89" s="37"/>
      <c r="C89" s="177" t="s">
        <v>89</v>
      </c>
      <c r="D89" s="177" t="s">
        <v>237</v>
      </c>
      <c r="E89" s="178" t="s">
        <v>1540</v>
      </c>
      <c r="F89" s="179" t="s">
        <v>1541</v>
      </c>
      <c r="G89" s="180" t="s">
        <v>102</v>
      </c>
      <c r="H89" s="181">
        <v>10</v>
      </c>
      <c r="I89" s="182"/>
      <c r="J89" s="183">
        <f t="shared" ref="J89:J94" si="0">ROUND(I89*H89,2)</f>
        <v>0</v>
      </c>
      <c r="K89" s="179" t="s">
        <v>42</v>
      </c>
      <c r="L89" s="41"/>
      <c r="M89" s="184" t="s">
        <v>42</v>
      </c>
      <c r="N89" s="185" t="s">
        <v>50</v>
      </c>
      <c r="O89" s="66"/>
      <c r="P89" s="186">
        <f t="shared" ref="P89:P94" si="1">O89*H89</f>
        <v>0</v>
      </c>
      <c r="Q89" s="186">
        <v>0</v>
      </c>
      <c r="R89" s="186">
        <f t="shared" ref="R89:R94" si="2">Q89*H89</f>
        <v>0</v>
      </c>
      <c r="S89" s="186">
        <v>0</v>
      </c>
      <c r="T89" s="187">
        <f t="shared" ref="T89:T94" si="3"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8" t="s">
        <v>344</v>
      </c>
      <c r="AT89" s="188" t="s">
        <v>237</v>
      </c>
      <c r="AU89" s="188" t="s">
        <v>89</v>
      </c>
      <c r="AY89" s="19" t="s">
        <v>235</v>
      </c>
      <c r="BE89" s="189">
        <f t="shared" ref="BE89:BE94" si="4">IF(N89="základní",J89,0)</f>
        <v>0</v>
      </c>
      <c r="BF89" s="189">
        <f t="shared" ref="BF89:BF94" si="5">IF(N89="snížená",J89,0)</f>
        <v>0</v>
      </c>
      <c r="BG89" s="189">
        <f t="shared" ref="BG89:BG94" si="6">IF(N89="zákl. přenesená",J89,0)</f>
        <v>0</v>
      </c>
      <c r="BH89" s="189">
        <f t="shared" ref="BH89:BH94" si="7">IF(N89="sníž. přenesená",J89,0)</f>
        <v>0</v>
      </c>
      <c r="BI89" s="189">
        <f t="shared" ref="BI89:BI94" si="8">IF(N89="nulová",J89,0)</f>
        <v>0</v>
      </c>
      <c r="BJ89" s="19" t="s">
        <v>87</v>
      </c>
      <c r="BK89" s="189">
        <f t="shared" ref="BK89:BK94" si="9">ROUND(I89*H89,2)</f>
        <v>0</v>
      </c>
      <c r="BL89" s="19" t="s">
        <v>344</v>
      </c>
      <c r="BM89" s="188" t="s">
        <v>241</v>
      </c>
    </row>
    <row r="90" spans="1:65" s="2" customFormat="1" ht="16.5" customHeight="1">
      <c r="A90" s="36"/>
      <c r="B90" s="37"/>
      <c r="C90" s="177" t="s">
        <v>251</v>
      </c>
      <c r="D90" s="177" t="s">
        <v>237</v>
      </c>
      <c r="E90" s="178" t="s">
        <v>1542</v>
      </c>
      <c r="F90" s="179" t="s">
        <v>1543</v>
      </c>
      <c r="G90" s="180" t="s">
        <v>102</v>
      </c>
      <c r="H90" s="181">
        <v>223</v>
      </c>
      <c r="I90" s="182"/>
      <c r="J90" s="183">
        <f t="shared" si="0"/>
        <v>0</v>
      </c>
      <c r="K90" s="179" t="s">
        <v>42</v>
      </c>
      <c r="L90" s="41"/>
      <c r="M90" s="184" t="s">
        <v>42</v>
      </c>
      <c r="N90" s="185" t="s">
        <v>50</v>
      </c>
      <c r="O90" s="66"/>
      <c r="P90" s="186">
        <f t="shared" si="1"/>
        <v>0</v>
      </c>
      <c r="Q90" s="186">
        <v>0</v>
      </c>
      <c r="R90" s="186">
        <f t="shared" si="2"/>
        <v>0</v>
      </c>
      <c r="S90" s="186">
        <v>0</v>
      </c>
      <c r="T90" s="187">
        <f t="shared" si="3"/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8" t="s">
        <v>344</v>
      </c>
      <c r="AT90" s="188" t="s">
        <v>237</v>
      </c>
      <c r="AU90" s="188" t="s">
        <v>89</v>
      </c>
      <c r="AY90" s="19" t="s">
        <v>235</v>
      </c>
      <c r="BE90" s="189">
        <f t="shared" si="4"/>
        <v>0</v>
      </c>
      <c r="BF90" s="189">
        <f t="shared" si="5"/>
        <v>0</v>
      </c>
      <c r="BG90" s="189">
        <f t="shared" si="6"/>
        <v>0</v>
      </c>
      <c r="BH90" s="189">
        <f t="shared" si="7"/>
        <v>0</v>
      </c>
      <c r="BI90" s="189">
        <f t="shared" si="8"/>
        <v>0</v>
      </c>
      <c r="BJ90" s="19" t="s">
        <v>87</v>
      </c>
      <c r="BK90" s="189">
        <f t="shared" si="9"/>
        <v>0</v>
      </c>
      <c r="BL90" s="19" t="s">
        <v>344</v>
      </c>
      <c r="BM90" s="188" t="s">
        <v>275</v>
      </c>
    </row>
    <row r="91" spans="1:65" s="2" customFormat="1" ht="16.5" customHeight="1">
      <c r="A91" s="36"/>
      <c r="B91" s="37"/>
      <c r="C91" s="177" t="s">
        <v>241</v>
      </c>
      <c r="D91" s="177" t="s">
        <v>237</v>
      </c>
      <c r="E91" s="178" t="s">
        <v>1544</v>
      </c>
      <c r="F91" s="179" t="s">
        <v>1545</v>
      </c>
      <c r="G91" s="180" t="s">
        <v>102</v>
      </c>
      <c r="H91" s="181">
        <v>117</v>
      </c>
      <c r="I91" s="182"/>
      <c r="J91" s="183">
        <f t="shared" si="0"/>
        <v>0</v>
      </c>
      <c r="K91" s="179" t="s">
        <v>42</v>
      </c>
      <c r="L91" s="41"/>
      <c r="M91" s="184" t="s">
        <v>42</v>
      </c>
      <c r="N91" s="185" t="s">
        <v>50</v>
      </c>
      <c r="O91" s="66"/>
      <c r="P91" s="186">
        <f t="shared" si="1"/>
        <v>0</v>
      </c>
      <c r="Q91" s="186">
        <v>0</v>
      </c>
      <c r="R91" s="186">
        <f t="shared" si="2"/>
        <v>0</v>
      </c>
      <c r="S91" s="186">
        <v>0</v>
      </c>
      <c r="T91" s="187">
        <f t="shared" si="3"/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88" t="s">
        <v>344</v>
      </c>
      <c r="AT91" s="188" t="s">
        <v>237</v>
      </c>
      <c r="AU91" s="188" t="s">
        <v>89</v>
      </c>
      <c r="AY91" s="19" t="s">
        <v>235</v>
      </c>
      <c r="BE91" s="189">
        <f t="shared" si="4"/>
        <v>0</v>
      </c>
      <c r="BF91" s="189">
        <f t="shared" si="5"/>
        <v>0</v>
      </c>
      <c r="BG91" s="189">
        <f t="shared" si="6"/>
        <v>0</v>
      </c>
      <c r="BH91" s="189">
        <f t="shared" si="7"/>
        <v>0</v>
      </c>
      <c r="BI91" s="189">
        <f t="shared" si="8"/>
        <v>0</v>
      </c>
      <c r="BJ91" s="19" t="s">
        <v>87</v>
      </c>
      <c r="BK91" s="189">
        <f t="shared" si="9"/>
        <v>0</v>
      </c>
      <c r="BL91" s="19" t="s">
        <v>344</v>
      </c>
      <c r="BM91" s="188" t="s">
        <v>294</v>
      </c>
    </row>
    <row r="92" spans="1:65" s="2" customFormat="1" ht="16.5" customHeight="1">
      <c r="A92" s="36"/>
      <c r="B92" s="37"/>
      <c r="C92" s="177" t="s">
        <v>268</v>
      </c>
      <c r="D92" s="177" t="s">
        <v>237</v>
      </c>
      <c r="E92" s="178" t="s">
        <v>1546</v>
      </c>
      <c r="F92" s="179" t="s">
        <v>1547</v>
      </c>
      <c r="G92" s="180" t="s">
        <v>102</v>
      </c>
      <c r="H92" s="181">
        <v>44</v>
      </c>
      <c r="I92" s="182"/>
      <c r="J92" s="183">
        <f t="shared" si="0"/>
        <v>0</v>
      </c>
      <c r="K92" s="179" t="s">
        <v>42</v>
      </c>
      <c r="L92" s="41"/>
      <c r="M92" s="184" t="s">
        <v>42</v>
      </c>
      <c r="N92" s="185" t="s">
        <v>50</v>
      </c>
      <c r="O92" s="66"/>
      <c r="P92" s="186">
        <f t="shared" si="1"/>
        <v>0</v>
      </c>
      <c r="Q92" s="186">
        <v>0</v>
      </c>
      <c r="R92" s="186">
        <f t="shared" si="2"/>
        <v>0</v>
      </c>
      <c r="S92" s="186">
        <v>0</v>
      </c>
      <c r="T92" s="187">
        <f t="shared" si="3"/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88" t="s">
        <v>344</v>
      </c>
      <c r="AT92" s="188" t="s">
        <v>237</v>
      </c>
      <c r="AU92" s="188" t="s">
        <v>89</v>
      </c>
      <c r="AY92" s="19" t="s">
        <v>235</v>
      </c>
      <c r="BE92" s="189">
        <f t="shared" si="4"/>
        <v>0</v>
      </c>
      <c r="BF92" s="189">
        <f t="shared" si="5"/>
        <v>0</v>
      </c>
      <c r="BG92" s="189">
        <f t="shared" si="6"/>
        <v>0</v>
      </c>
      <c r="BH92" s="189">
        <f t="shared" si="7"/>
        <v>0</v>
      </c>
      <c r="BI92" s="189">
        <f t="shared" si="8"/>
        <v>0</v>
      </c>
      <c r="BJ92" s="19" t="s">
        <v>87</v>
      </c>
      <c r="BK92" s="189">
        <f t="shared" si="9"/>
        <v>0</v>
      </c>
      <c r="BL92" s="19" t="s">
        <v>344</v>
      </c>
      <c r="BM92" s="188" t="s">
        <v>310</v>
      </c>
    </row>
    <row r="93" spans="1:65" s="2" customFormat="1" ht="16.5" customHeight="1">
      <c r="A93" s="36"/>
      <c r="B93" s="37"/>
      <c r="C93" s="177" t="s">
        <v>275</v>
      </c>
      <c r="D93" s="177" t="s">
        <v>237</v>
      </c>
      <c r="E93" s="178" t="s">
        <v>1548</v>
      </c>
      <c r="F93" s="179" t="s">
        <v>1549</v>
      </c>
      <c r="G93" s="180" t="s">
        <v>102</v>
      </c>
      <c r="H93" s="181">
        <v>20</v>
      </c>
      <c r="I93" s="182"/>
      <c r="J93" s="183">
        <f t="shared" si="0"/>
        <v>0</v>
      </c>
      <c r="K93" s="179" t="s">
        <v>42</v>
      </c>
      <c r="L93" s="41"/>
      <c r="M93" s="184" t="s">
        <v>42</v>
      </c>
      <c r="N93" s="185" t="s">
        <v>50</v>
      </c>
      <c r="O93" s="66"/>
      <c r="P93" s="186">
        <f t="shared" si="1"/>
        <v>0</v>
      </c>
      <c r="Q93" s="186">
        <v>0</v>
      </c>
      <c r="R93" s="186">
        <f t="shared" si="2"/>
        <v>0</v>
      </c>
      <c r="S93" s="186">
        <v>0</v>
      </c>
      <c r="T93" s="187">
        <f t="shared" si="3"/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88" t="s">
        <v>344</v>
      </c>
      <c r="AT93" s="188" t="s">
        <v>237</v>
      </c>
      <c r="AU93" s="188" t="s">
        <v>89</v>
      </c>
      <c r="AY93" s="19" t="s">
        <v>235</v>
      </c>
      <c r="BE93" s="189">
        <f t="shared" si="4"/>
        <v>0</v>
      </c>
      <c r="BF93" s="189">
        <f t="shared" si="5"/>
        <v>0</v>
      </c>
      <c r="BG93" s="189">
        <f t="shared" si="6"/>
        <v>0</v>
      </c>
      <c r="BH93" s="189">
        <f t="shared" si="7"/>
        <v>0</v>
      </c>
      <c r="BI93" s="189">
        <f t="shared" si="8"/>
        <v>0</v>
      </c>
      <c r="BJ93" s="19" t="s">
        <v>87</v>
      </c>
      <c r="BK93" s="189">
        <f t="shared" si="9"/>
        <v>0</v>
      </c>
      <c r="BL93" s="19" t="s">
        <v>344</v>
      </c>
      <c r="BM93" s="188" t="s">
        <v>1550</v>
      </c>
    </row>
    <row r="94" spans="1:65" s="2" customFormat="1" ht="16.5" customHeight="1">
      <c r="A94" s="36"/>
      <c r="B94" s="37"/>
      <c r="C94" s="177" t="s">
        <v>283</v>
      </c>
      <c r="D94" s="177" t="s">
        <v>237</v>
      </c>
      <c r="E94" s="178" t="s">
        <v>1551</v>
      </c>
      <c r="F94" s="179" t="s">
        <v>1552</v>
      </c>
      <c r="G94" s="180" t="s">
        <v>102</v>
      </c>
      <c r="H94" s="181">
        <v>51</v>
      </c>
      <c r="I94" s="182"/>
      <c r="J94" s="183">
        <f t="shared" si="0"/>
        <v>0</v>
      </c>
      <c r="K94" s="179" t="s">
        <v>42</v>
      </c>
      <c r="L94" s="41"/>
      <c r="M94" s="184" t="s">
        <v>42</v>
      </c>
      <c r="N94" s="185" t="s">
        <v>50</v>
      </c>
      <c r="O94" s="66"/>
      <c r="P94" s="186">
        <f t="shared" si="1"/>
        <v>0</v>
      </c>
      <c r="Q94" s="186">
        <v>0</v>
      </c>
      <c r="R94" s="186">
        <f t="shared" si="2"/>
        <v>0</v>
      </c>
      <c r="S94" s="186">
        <v>0</v>
      </c>
      <c r="T94" s="187">
        <f t="shared" si="3"/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8" t="s">
        <v>344</v>
      </c>
      <c r="AT94" s="188" t="s">
        <v>237</v>
      </c>
      <c r="AU94" s="188" t="s">
        <v>89</v>
      </c>
      <c r="AY94" s="19" t="s">
        <v>235</v>
      </c>
      <c r="BE94" s="189">
        <f t="shared" si="4"/>
        <v>0</v>
      </c>
      <c r="BF94" s="189">
        <f t="shared" si="5"/>
        <v>0</v>
      </c>
      <c r="BG94" s="189">
        <f t="shared" si="6"/>
        <v>0</v>
      </c>
      <c r="BH94" s="189">
        <f t="shared" si="7"/>
        <v>0</v>
      </c>
      <c r="BI94" s="189">
        <f t="shared" si="8"/>
        <v>0</v>
      </c>
      <c r="BJ94" s="19" t="s">
        <v>87</v>
      </c>
      <c r="BK94" s="189">
        <f t="shared" si="9"/>
        <v>0</v>
      </c>
      <c r="BL94" s="19" t="s">
        <v>344</v>
      </c>
      <c r="BM94" s="188" t="s">
        <v>325</v>
      </c>
    </row>
    <row r="95" spans="1:65" s="12" customFormat="1" ht="22.9" customHeight="1">
      <c r="B95" s="161"/>
      <c r="C95" s="162"/>
      <c r="D95" s="163" t="s">
        <v>78</v>
      </c>
      <c r="E95" s="175" t="s">
        <v>1553</v>
      </c>
      <c r="F95" s="175" t="s">
        <v>1554</v>
      </c>
      <c r="G95" s="162"/>
      <c r="H95" s="162"/>
      <c r="I95" s="165"/>
      <c r="J95" s="176">
        <f>BK95</f>
        <v>0</v>
      </c>
      <c r="K95" s="162"/>
      <c r="L95" s="167"/>
      <c r="M95" s="168"/>
      <c r="N95" s="169"/>
      <c r="O95" s="169"/>
      <c r="P95" s="170">
        <f>SUM(P96:P109)</f>
        <v>0</v>
      </c>
      <c r="Q95" s="169"/>
      <c r="R95" s="170">
        <f>SUM(R96:R109)</f>
        <v>0</v>
      </c>
      <c r="S95" s="169"/>
      <c r="T95" s="171">
        <f>SUM(T96:T109)</f>
        <v>0</v>
      </c>
      <c r="AR95" s="172" t="s">
        <v>89</v>
      </c>
      <c r="AT95" s="173" t="s">
        <v>78</v>
      </c>
      <c r="AU95" s="173" t="s">
        <v>87</v>
      </c>
      <c r="AY95" s="172" t="s">
        <v>235</v>
      </c>
      <c r="BK95" s="174">
        <f>SUM(BK96:BK109)</f>
        <v>0</v>
      </c>
    </row>
    <row r="96" spans="1:65" s="2" customFormat="1" ht="24.2" customHeight="1">
      <c r="A96" s="36"/>
      <c r="B96" s="37"/>
      <c r="C96" s="177" t="s">
        <v>294</v>
      </c>
      <c r="D96" s="177" t="s">
        <v>237</v>
      </c>
      <c r="E96" s="178" t="s">
        <v>1555</v>
      </c>
      <c r="F96" s="179" t="s">
        <v>1556</v>
      </c>
      <c r="G96" s="180" t="s">
        <v>1537</v>
      </c>
      <c r="H96" s="181">
        <v>3</v>
      </c>
      <c r="I96" s="182"/>
      <c r="J96" s="183">
        <f t="shared" ref="J96:J107" si="10">ROUND(I96*H96,2)</f>
        <v>0</v>
      </c>
      <c r="K96" s="179" t="s">
        <v>42</v>
      </c>
      <c r="L96" s="41"/>
      <c r="M96" s="184" t="s">
        <v>42</v>
      </c>
      <c r="N96" s="185" t="s">
        <v>50</v>
      </c>
      <c r="O96" s="66"/>
      <c r="P96" s="186">
        <f t="shared" ref="P96:P107" si="11">O96*H96</f>
        <v>0</v>
      </c>
      <c r="Q96" s="186">
        <v>0</v>
      </c>
      <c r="R96" s="186">
        <f t="shared" ref="R96:R107" si="12">Q96*H96</f>
        <v>0</v>
      </c>
      <c r="S96" s="186">
        <v>0</v>
      </c>
      <c r="T96" s="187">
        <f t="shared" ref="T96:T107" si="13"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8" t="s">
        <v>344</v>
      </c>
      <c r="AT96" s="188" t="s">
        <v>237</v>
      </c>
      <c r="AU96" s="188" t="s">
        <v>89</v>
      </c>
      <c r="AY96" s="19" t="s">
        <v>235</v>
      </c>
      <c r="BE96" s="189">
        <f t="shared" ref="BE96:BE107" si="14">IF(N96="základní",J96,0)</f>
        <v>0</v>
      </c>
      <c r="BF96" s="189">
        <f t="shared" ref="BF96:BF107" si="15">IF(N96="snížená",J96,0)</f>
        <v>0</v>
      </c>
      <c r="BG96" s="189">
        <f t="shared" ref="BG96:BG107" si="16">IF(N96="zákl. přenesená",J96,0)</f>
        <v>0</v>
      </c>
      <c r="BH96" s="189">
        <f t="shared" ref="BH96:BH107" si="17">IF(N96="sníž. přenesená",J96,0)</f>
        <v>0</v>
      </c>
      <c r="BI96" s="189">
        <f t="shared" ref="BI96:BI107" si="18">IF(N96="nulová",J96,0)</f>
        <v>0</v>
      </c>
      <c r="BJ96" s="19" t="s">
        <v>87</v>
      </c>
      <c r="BK96" s="189">
        <f t="shared" ref="BK96:BK107" si="19">ROUND(I96*H96,2)</f>
        <v>0</v>
      </c>
      <c r="BL96" s="19" t="s">
        <v>344</v>
      </c>
      <c r="BM96" s="188" t="s">
        <v>334</v>
      </c>
    </row>
    <row r="97" spans="1:65" s="2" customFormat="1" ht="24.2" customHeight="1">
      <c r="A97" s="36"/>
      <c r="B97" s="37"/>
      <c r="C97" s="177" t="s">
        <v>302</v>
      </c>
      <c r="D97" s="177" t="s">
        <v>237</v>
      </c>
      <c r="E97" s="178" t="s">
        <v>1557</v>
      </c>
      <c r="F97" s="179" t="s">
        <v>1558</v>
      </c>
      <c r="G97" s="180" t="s">
        <v>1537</v>
      </c>
      <c r="H97" s="181">
        <v>11</v>
      </c>
      <c r="I97" s="182"/>
      <c r="J97" s="183">
        <f t="shared" si="10"/>
        <v>0</v>
      </c>
      <c r="K97" s="179" t="s">
        <v>42</v>
      </c>
      <c r="L97" s="41"/>
      <c r="M97" s="184" t="s">
        <v>42</v>
      </c>
      <c r="N97" s="185" t="s">
        <v>50</v>
      </c>
      <c r="O97" s="66"/>
      <c r="P97" s="186">
        <f t="shared" si="11"/>
        <v>0</v>
      </c>
      <c r="Q97" s="186">
        <v>0</v>
      </c>
      <c r="R97" s="186">
        <f t="shared" si="12"/>
        <v>0</v>
      </c>
      <c r="S97" s="186">
        <v>0</v>
      </c>
      <c r="T97" s="187">
        <f t="shared" si="13"/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8" t="s">
        <v>344</v>
      </c>
      <c r="AT97" s="188" t="s">
        <v>237</v>
      </c>
      <c r="AU97" s="188" t="s">
        <v>89</v>
      </c>
      <c r="AY97" s="19" t="s">
        <v>235</v>
      </c>
      <c r="BE97" s="189">
        <f t="shared" si="14"/>
        <v>0</v>
      </c>
      <c r="BF97" s="189">
        <f t="shared" si="15"/>
        <v>0</v>
      </c>
      <c r="BG97" s="189">
        <f t="shared" si="16"/>
        <v>0</v>
      </c>
      <c r="BH97" s="189">
        <f t="shared" si="17"/>
        <v>0</v>
      </c>
      <c r="BI97" s="189">
        <f t="shared" si="18"/>
        <v>0</v>
      </c>
      <c r="BJ97" s="19" t="s">
        <v>87</v>
      </c>
      <c r="BK97" s="189">
        <f t="shared" si="19"/>
        <v>0</v>
      </c>
      <c r="BL97" s="19" t="s">
        <v>344</v>
      </c>
      <c r="BM97" s="188" t="s">
        <v>344</v>
      </c>
    </row>
    <row r="98" spans="1:65" s="2" customFormat="1" ht="16.5" customHeight="1">
      <c r="A98" s="36"/>
      <c r="B98" s="37"/>
      <c r="C98" s="177" t="s">
        <v>310</v>
      </c>
      <c r="D98" s="177" t="s">
        <v>237</v>
      </c>
      <c r="E98" s="178" t="s">
        <v>1559</v>
      </c>
      <c r="F98" s="179" t="s">
        <v>1560</v>
      </c>
      <c r="G98" s="180" t="s">
        <v>1537</v>
      </c>
      <c r="H98" s="181">
        <v>17</v>
      </c>
      <c r="I98" s="182"/>
      <c r="J98" s="183">
        <f t="shared" si="10"/>
        <v>0</v>
      </c>
      <c r="K98" s="179" t="s">
        <v>42</v>
      </c>
      <c r="L98" s="41"/>
      <c r="M98" s="184" t="s">
        <v>42</v>
      </c>
      <c r="N98" s="185" t="s">
        <v>50</v>
      </c>
      <c r="O98" s="66"/>
      <c r="P98" s="186">
        <f t="shared" si="11"/>
        <v>0</v>
      </c>
      <c r="Q98" s="186">
        <v>0</v>
      </c>
      <c r="R98" s="186">
        <f t="shared" si="12"/>
        <v>0</v>
      </c>
      <c r="S98" s="186">
        <v>0</v>
      </c>
      <c r="T98" s="187">
        <f t="shared" si="13"/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88" t="s">
        <v>344</v>
      </c>
      <c r="AT98" s="188" t="s">
        <v>237</v>
      </c>
      <c r="AU98" s="188" t="s">
        <v>89</v>
      </c>
      <c r="AY98" s="19" t="s">
        <v>235</v>
      </c>
      <c r="BE98" s="189">
        <f t="shared" si="14"/>
        <v>0</v>
      </c>
      <c r="BF98" s="189">
        <f t="shared" si="15"/>
        <v>0</v>
      </c>
      <c r="BG98" s="189">
        <f t="shared" si="16"/>
        <v>0</v>
      </c>
      <c r="BH98" s="189">
        <f t="shared" si="17"/>
        <v>0</v>
      </c>
      <c r="BI98" s="189">
        <f t="shared" si="18"/>
        <v>0</v>
      </c>
      <c r="BJ98" s="19" t="s">
        <v>87</v>
      </c>
      <c r="BK98" s="189">
        <f t="shared" si="19"/>
        <v>0</v>
      </c>
      <c r="BL98" s="19" t="s">
        <v>344</v>
      </c>
      <c r="BM98" s="188" t="s">
        <v>360</v>
      </c>
    </row>
    <row r="99" spans="1:65" s="2" customFormat="1" ht="16.5" customHeight="1">
      <c r="A99" s="36"/>
      <c r="B99" s="37"/>
      <c r="C99" s="177" t="s">
        <v>316</v>
      </c>
      <c r="D99" s="177" t="s">
        <v>237</v>
      </c>
      <c r="E99" s="178" t="s">
        <v>1561</v>
      </c>
      <c r="F99" s="179" t="s">
        <v>1562</v>
      </c>
      <c r="G99" s="180" t="s">
        <v>1537</v>
      </c>
      <c r="H99" s="181">
        <v>3</v>
      </c>
      <c r="I99" s="182"/>
      <c r="J99" s="183">
        <f t="shared" si="10"/>
        <v>0</v>
      </c>
      <c r="K99" s="179" t="s">
        <v>42</v>
      </c>
      <c r="L99" s="41"/>
      <c r="M99" s="184" t="s">
        <v>42</v>
      </c>
      <c r="N99" s="185" t="s">
        <v>50</v>
      </c>
      <c r="O99" s="66"/>
      <c r="P99" s="186">
        <f t="shared" si="11"/>
        <v>0</v>
      </c>
      <c r="Q99" s="186">
        <v>0</v>
      </c>
      <c r="R99" s="186">
        <f t="shared" si="12"/>
        <v>0</v>
      </c>
      <c r="S99" s="186">
        <v>0</v>
      </c>
      <c r="T99" s="187">
        <f t="shared" si="13"/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88" t="s">
        <v>344</v>
      </c>
      <c r="AT99" s="188" t="s">
        <v>237</v>
      </c>
      <c r="AU99" s="188" t="s">
        <v>89</v>
      </c>
      <c r="AY99" s="19" t="s">
        <v>235</v>
      </c>
      <c r="BE99" s="189">
        <f t="shared" si="14"/>
        <v>0</v>
      </c>
      <c r="BF99" s="189">
        <f t="shared" si="15"/>
        <v>0</v>
      </c>
      <c r="BG99" s="189">
        <f t="shared" si="16"/>
        <v>0</v>
      </c>
      <c r="BH99" s="189">
        <f t="shared" si="17"/>
        <v>0</v>
      </c>
      <c r="BI99" s="189">
        <f t="shared" si="18"/>
        <v>0</v>
      </c>
      <c r="BJ99" s="19" t="s">
        <v>87</v>
      </c>
      <c r="BK99" s="189">
        <f t="shared" si="19"/>
        <v>0</v>
      </c>
      <c r="BL99" s="19" t="s">
        <v>344</v>
      </c>
      <c r="BM99" s="188" t="s">
        <v>374</v>
      </c>
    </row>
    <row r="100" spans="1:65" s="2" customFormat="1" ht="37.9" customHeight="1">
      <c r="A100" s="36"/>
      <c r="B100" s="37"/>
      <c r="C100" s="177" t="s">
        <v>325</v>
      </c>
      <c r="D100" s="177" t="s">
        <v>237</v>
      </c>
      <c r="E100" s="178" t="s">
        <v>1563</v>
      </c>
      <c r="F100" s="179" t="s">
        <v>1564</v>
      </c>
      <c r="G100" s="180" t="s">
        <v>1537</v>
      </c>
      <c r="H100" s="181">
        <v>3</v>
      </c>
      <c r="I100" s="182"/>
      <c r="J100" s="183">
        <f t="shared" si="10"/>
        <v>0</v>
      </c>
      <c r="K100" s="179" t="s">
        <v>42</v>
      </c>
      <c r="L100" s="41"/>
      <c r="M100" s="184" t="s">
        <v>42</v>
      </c>
      <c r="N100" s="185" t="s">
        <v>50</v>
      </c>
      <c r="O100" s="66"/>
      <c r="P100" s="186">
        <f t="shared" si="11"/>
        <v>0</v>
      </c>
      <c r="Q100" s="186">
        <v>0</v>
      </c>
      <c r="R100" s="186">
        <f t="shared" si="12"/>
        <v>0</v>
      </c>
      <c r="S100" s="186">
        <v>0</v>
      </c>
      <c r="T100" s="187">
        <f t="shared" si="13"/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88" t="s">
        <v>344</v>
      </c>
      <c r="AT100" s="188" t="s">
        <v>237</v>
      </c>
      <c r="AU100" s="188" t="s">
        <v>89</v>
      </c>
      <c r="AY100" s="19" t="s">
        <v>235</v>
      </c>
      <c r="BE100" s="189">
        <f t="shared" si="14"/>
        <v>0</v>
      </c>
      <c r="BF100" s="189">
        <f t="shared" si="15"/>
        <v>0</v>
      </c>
      <c r="BG100" s="189">
        <f t="shared" si="16"/>
        <v>0</v>
      </c>
      <c r="BH100" s="189">
        <f t="shared" si="17"/>
        <v>0</v>
      </c>
      <c r="BI100" s="189">
        <f t="shared" si="18"/>
        <v>0</v>
      </c>
      <c r="BJ100" s="19" t="s">
        <v>87</v>
      </c>
      <c r="BK100" s="189">
        <f t="shared" si="19"/>
        <v>0</v>
      </c>
      <c r="BL100" s="19" t="s">
        <v>344</v>
      </c>
      <c r="BM100" s="188" t="s">
        <v>385</v>
      </c>
    </row>
    <row r="101" spans="1:65" s="2" customFormat="1" ht="37.9" customHeight="1">
      <c r="A101" s="36"/>
      <c r="B101" s="37"/>
      <c r="C101" s="177" t="s">
        <v>330</v>
      </c>
      <c r="D101" s="177" t="s">
        <v>237</v>
      </c>
      <c r="E101" s="178" t="s">
        <v>1565</v>
      </c>
      <c r="F101" s="179" t="s">
        <v>1566</v>
      </c>
      <c r="G101" s="180" t="s">
        <v>1537</v>
      </c>
      <c r="H101" s="181">
        <v>2</v>
      </c>
      <c r="I101" s="182"/>
      <c r="J101" s="183">
        <f t="shared" si="10"/>
        <v>0</v>
      </c>
      <c r="K101" s="179" t="s">
        <v>42</v>
      </c>
      <c r="L101" s="41"/>
      <c r="M101" s="184" t="s">
        <v>42</v>
      </c>
      <c r="N101" s="185" t="s">
        <v>50</v>
      </c>
      <c r="O101" s="66"/>
      <c r="P101" s="186">
        <f t="shared" si="11"/>
        <v>0</v>
      </c>
      <c r="Q101" s="186">
        <v>0</v>
      </c>
      <c r="R101" s="186">
        <f t="shared" si="12"/>
        <v>0</v>
      </c>
      <c r="S101" s="186">
        <v>0</v>
      </c>
      <c r="T101" s="187">
        <f t="shared" si="13"/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88" t="s">
        <v>344</v>
      </c>
      <c r="AT101" s="188" t="s">
        <v>237</v>
      </c>
      <c r="AU101" s="188" t="s">
        <v>89</v>
      </c>
      <c r="AY101" s="19" t="s">
        <v>235</v>
      </c>
      <c r="BE101" s="189">
        <f t="shared" si="14"/>
        <v>0</v>
      </c>
      <c r="BF101" s="189">
        <f t="shared" si="15"/>
        <v>0</v>
      </c>
      <c r="BG101" s="189">
        <f t="shared" si="16"/>
        <v>0</v>
      </c>
      <c r="BH101" s="189">
        <f t="shared" si="17"/>
        <v>0</v>
      </c>
      <c r="BI101" s="189">
        <f t="shared" si="18"/>
        <v>0</v>
      </c>
      <c r="BJ101" s="19" t="s">
        <v>87</v>
      </c>
      <c r="BK101" s="189">
        <f t="shared" si="19"/>
        <v>0</v>
      </c>
      <c r="BL101" s="19" t="s">
        <v>344</v>
      </c>
      <c r="BM101" s="188" t="s">
        <v>394</v>
      </c>
    </row>
    <row r="102" spans="1:65" s="2" customFormat="1" ht="37.9" customHeight="1">
      <c r="A102" s="36"/>
      <c r="B102" s="37"/>
      <c r="C102" s="177" t="s">
        <v>334</v>
      </c>
      <c r="D102" s="177" t="s">
        <v>237</v>
      </c>
      <c r="E102" s="178" t="s">
        <v>1567</v>
      </c>
      <c r="F102" s="179" t="s">
        <v>1568</v>
      </c>
      <c r="G102" s="180" t="s">
        <v>1537</v>
      </c>
      <c r="H102" s="181">
        <v>1</v>
      </c>
      <c r="I102" s="182"/>
      <c r="J102" s="183">
        <f t="shared" si="10"/>
        <v>0</v>
      </c>
      <c r="K102" s="179" t="s">
        <v>42</v>
      </c>
      <c r="L102" s="41"/>
      <c r="M102" s="184" t="s">
        <v>42</v>
      </c>
      <c r="N102" s="185" t="s">
        <v>50</v>
      </c>
      <c r="O102" s="66"/>
      <c r="P102" s="186">
        <f t="shared" si="11"/>
        <v>0</v>
      </c>
      <c r="Q102" s="186">
        <v>0</v>
      </c>
      <c r="R102" s="186">
        <f t="shared" si="12"/>
        <v>0</v>
      </c>
      <c r="S102" s="186">
        <v>0</v>
      </c>
      <c r="T102" s="187">
        <f t="shared" si="13"/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8" t="s">
        <v>344</v>
      </c>
      <c r="AT102" s="188" t="s">
        <v>237</v>
      </c>
      <c r="AU102" s="188" t="s">
        <v>89</v>
      </c>
      <c r="AY102" s="19" t="s">
        <v>235</v>
      </c>
      <c r="BE102" s="189">
        <f t="shared" si="14"/>
        <v>0</v>
      </c>
      <c r="BF102" s="189">
        <f t="shared" si="15"/>
        <v>0</v>
      </c>
      <c r="BG102" s="189">
        <f t="shared" si="16"/>
        <v>0</v>
      </c>
      <c r="BH102" s="189">
        <f t="shared" si="17"/>
        <v>0</v>
      </c>
      <c r="BI102" s="189">
        <f t="shared" si="18"/>
        <v>0</v>
      </c>
      <c r="BJ102" s="19" t="s">
        <v>87</v>
      </c>
      <c r="BK102" s="189">
        <f t="shared" si="19"/>
        <v>0</v>
      </c>
      <c r="BL102" s="19" t="s">
        <v>344</v>
      </c>
      <c r="BM102" s="188" t="s">
        <v>403</v>
      </c>
    </row>
    <row r="103" spans="1:65" s="2" customFormat="1" ht="37.9" customHeight="1">
      <c r="A103" s="36"/>
      <c r="B103" s="37"/>
      <c r="C103" s="177" t="s">
        <v>8</v>
      </c>
      <c r="D103" s="177" t="s">
        <v>237</v>
      </c>
      <c r="E103" s="178" t="s">
        <v>1569</v>
      </c>
      <c r="F103" s="179" t="s">
        <v>1570</v>
      </c>
      <c r="G103" s="180" t="s">
        <v>1537</v>
      </c>
      <c r="H103" s="181">
        <v>11</v>
      </c>
      <c r="I103" s="182"/>
      <c r="J103" s="183">
        <f t="shared" si="10"/>
        <v>0</v>
      </c>
      <c r="K103" s="179" t="s">
        <v>42</v>
      </c>
      <c r="L103" s="41"/>
      <c r="M103" s="184" t="s">
        <v>42</v>
      </c>
      <c r="N103" s="185" t="s">
        <v>50</v>
      </c>
      <c r="O103" s="66"/>
      <c r="P103" s="186">
        <f t="shared" si="11"/>
        <v>0</v>
      </c>
      <c r="Q103" s="186">
        <v>0</v>
      </c>
      <c r="R103" s="186">
        <f t="shared" si="12"/>
        <v>0</v>
      </c>
      <c r="S103" s="186">
        <v>0</v>
      </c>
      <c r="T103" s="187">
        <f t="shared" si="13"/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8" t="s">
        <v>344</v>
      </c>
      <c r="AT103" s="188" t="s">
        <v>237</v>
      </c>
      <c r="AU103" s="188" t="s">
        <v>89</v>
      </c>
      <c r="AY103" s="19" t="s">
        <v>235</v>
      </c>
      <c r="BE103" s="189">
        <f t="shared" si="14"/>
        <v>0</v>
      </c>
      <c r="BF103" s="189">
        <f t="shared" si="15"/>
        <v>0</v>
      </c>
      <c r="BG103" s="189">
        <f t="shared" si="16"/>
        <v>0</v>
      </c>
      <c r="BH103" s="189">
        <f t="shared" si="17"/>
        <v>0</v>
      </c>
      <c r="BI103" s="189">
        <f t="shared" si="18"/>
        <v>0</v>
      </c>
      <c r="BJ103" s="19" t="s">
        <v>87</v>
      </c>
      <c r="BK103" s="189">
        <f t="shared" si="19"/>
        <v>0</v>
      </c>
      <c r="BL103" s="19" t="s">
        <v>344</v>
      </c>
      <c r="BM103" s="188" t="s">
        <v>423</v>
      </c>
    </row>
    <row r="104" spans="1:65" s="2" customFormat="1" ht="21.75" customHeight="1">
      <c r="A104" s="36"/>
      <c r="B104" s="37"/>
      <c r="C104" s="177" t="s">
        <v>344</v>
      </c>
      <c r="D104" s="177" t="s">
        <v>237</v>
      </c>
      <c r="E104" s="178" t="s">
        <v>1571</v>
      </c>
      <c r="F104" s="179" t="s">
        <v>1572</v>
      </c>
      <c r="G104" s="180" t="s">
        <v>1537</v>
      </c>
      <c r="H104" s="181">
        <v>6</v>
      </c>
      <c r="I104" s="182"/>
      <c r="J104" s="183">
        <f t="shared" si="10"/>
        <v>0</v>
      </c>
      <c r="K104" s="179" t="s">
        <v>42</v>
      </c>
      <c r="L104" s="41"/>
      <c r="M104" s="184" t="s">
        <v>42</v>
      </c>
      <c r="N104" s="185" t="s">
        <v>50</v>
      </c>
      <c r="O104" s="66"/>
      <c r="P104" s="186">
        <f t="shared" si="11"/>
        <v>0</v>
      </c>
      <c r="Q104" s="186">
        <v>0</v>
      </c>
      <c r="R104" s="186">
        <f t="shared" si="12"/>
        <v>0</v>
      </c>
      <c r="S104" s="186">
        <v>0</v>
      </c>
      <c r="T104" s="187">
        <f t="shared" si="13"/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8" t="s">
        <v>344</v>
      </c>
      <c r="AT104" s="188" t="s">
        <v>237</v>
      </c>
      <c r="AU104" s="188" t="s">
        <v>89</v>
      </c>
      <c r="AY104" s="19" t="s">
        <v>235</v>
      </c>
      <c r="BE104" s="189">
        <f t="shared" si="14"/>
        <v>0</v>
      </c>
      <c r="BF104" s="189">
        <f t="shared" si="15"/>
        <v>0</v>
      </c>
      <c r="BG104" s="189">
        <f t="shared" si="16"/>
        <v>0</v>
      </c>
      <c r="BH104" s="189">
        <f t="shared" si="17"/>
        <v>0</v>
      </c>
      <c r="BI104" s="189">
        <f t="shared" si="18"/>
        <v>0</v>
      </c>
      <c r="BJ104" s="19" t="s">
        <v>87</v>
      </c>
      <c r="BK104" s="189">
        <f t="shared" si="19"/>
        <v>0</v>
      </c>
      <c r="BL104" s="19" t="s">
        <v>344</v>
      </c>
      <c r="BM104" s="188" t="s">
        <v>433</v>
      </c>
    </row>
    <row r="105" spans="1:65" s="2" customFormat="1" ht="24.2" customHeight="1">
      <c r="A105" s="36"/>
      <c r="B105" s="37"/>
      <c r="C105" s="177" t="s">
        <v>351</v>
      </c>
      <c r="D105" s="177" t="s">
        <v>237</v>
      </c>
      <c r="E105" s="178" t="s">
        <v>1573</v>
      </c>
      <c r="F105" s="179" t="s">
        <v>1574</v>
      </c>
      <c r="G105" s="180" t="s">
        <v>1537</v>
      </c>
      <c r="H105" s="181">
        <v>3</v>
      </c>
      <c r="I105" s="182"/>
      <c r="J105" s="183">
        <f t="shared" si="10"/>
        <v>0</v>
      </c>
      <c r="K105" s="179" t="s">
        <v>42</v>
      </c>
      <c r="L105" s="41"/>
      <c r="M105" s="184" t="s">
        <v>42</v>
      </c>
      <c r="N105" s="185" t="s">
        <v>50</v>
      </c>
      <c r="O105" s="66"/>
      <c r="P105" s="186">
        <f t="shared" si="11"/>
        <v>0</v>
      </c>
      <c r="Q105" s="186">
        <v>0</v>
      </c>
      <c r="R105" s="186">
        <f t="shared" si="12"/>
        <v>0</v>
      </c>
      <c r="S105" s="186">
        <v>0</v>
      </c>
      <c r="T105" s="187">
        <f t="shared" si="13"/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88" t="s">
        <v>344</v>
      </c>
      <c r="AT105" s="188" t="s">
        <v>237</v>
      </c>
      <c r="AU105" s="188" t="s">
        <v>89</v>
      </c>
      <c r="AY105" s="19" t="s">
        <v>235</v>
      </c>
      <c r="BE105" s="189">
        <f t="shared" si="14"/>
        <v>0</v>
      </c>
      <c r="BF105" s="189">
        <f t="shared" si="15"/>
        <v>0</v>
      </c>
      <c r="BG105" s="189">
        <f t="shared" si="16"/>
        <v>0</v>
      </c>
      <c r="BH105" s="189">
        <f t="shared" si="17"/>
        <v>0</v>
      </c>
      <c r="BI105" s="189">
        <f t="shared" si="18"/>
        <v>0</v>
      </c>
      <c r="BJ105" s="19" t="s">
        <v>87</v>
      </c>
      <c r="BK105" s="189">
        <f t="shared" si="19"/>
        <v>0</v>
      </c>
      <c r="BL105" s="19" t="s">
        <v>344</v>
      </c>
      <c r="BM105" s="188" t="s">
        <v>444</v>
      </c>
    </row>
    <row r="106" spans="1:65" s="2" customFormat="1" ht="16.5" customHeight="1">
      <c r="A106" s="36"/>
      <c r="B106" s="37"/>
      <c r="C106" s="177" t="s">
        <v>360</v>
      </c>
      <c r="D106" s="177" t="s">
        <v>237</v>
      </c>
      <c r="E106" s="178" t="s">
        <v>1575</v>
      </c>
      <c r="F106" s="179" t="s">
        <v>1576</v>
      </c>
      <c r="G106" s="180" t="s">
        <v>1537</v>
      </c>
      <c r="H106" s="181">
        <v>1</v>
      </c>
      <c r="I106" s="182"/>
      <c r="J106" s="183">
        <f t="shared" si="10"/>
        <v>0</v>
      </c>
      <c r="K106" s="179" t="s">
        <v>42</v>
      </c>
      <c r="L106" s="41"/>
      <c r="M106" s="184" t="s">
        <v>42</v>
      </c>
      <c r="N106" s="185" t="s">
        <v>50</v>
      </c>
      <c r="O106" s="66"/>
      <c r="P106" s="186">
        <f t="shared" si="11"/>
        <v>0</v>
      </c>
      <c r="Q106" s="186">
        <v>0</v>
      </c>
      <c r="R106" s="186">
        <f t="shared" si="12"/>
        <v>0</v>
      </c>
      <c r="S106" s="186">
        <v>0</v>
      </c>
      <c r="T106" s="187">
        <f t="shared" si="13"/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8" t="s">
        <v>344</v>
      </c>
      <c r="AT106" s="188" t="s">
        <v>237</v>
      </c>
      <c r="AU106" s="188" t="s">
        <v>89</v>
      </c>
      <c r="AY106" s="19" t="s">
        <v>235</v>
      </c>
      <c r="BE106" s="189">
        <f t="shared" si="14"/>
        <v>0</v>
      </c>
      <c r="BF106" s="189">
        <f t="shared" si="15"/>
        <v>0</v>
      </c>
      <c r="BG106" s="189">
        <f t="shared" si="16"/>
        <v>0</v>
      </c>
      <c r="BH106" s="189">
        <f t="shared" si="17"/>
        <v>0</v>
      </c>
      <c r="BI106" s="189">
        <f t="shared" si="18"/>
        <v>0</v>
      </c>
      <c r="BJ106" s="19" t="s">
        <v>87</v>
      </c>
      <c r="BK106" s="189">
        <f t="shared" si="19"/>
        <v>0</v>
      </c>
      <c r="BL106" s="19" t="s">
        <v>344</v>
      </c>
      <c r="BM106" s="188" t="s">
        <v>459</v>
      </c>
    </row>
    <row r="107" spans="1:65" s="2" customFormat="1" ht="16.5" customHeight="1">
      <c r="A107" s="36"/>
      <c r="B107" s="37"/>
      <c r="C107" s="177" t="s">
        <v>368</v>
      </c>
      <c r="D107" s="177" t="s">
        <v>237</v>
      </c>
      <c r="E107" s="178" t="s">
        <v>1577</v>
      </c>
      <c r="F107" s="179" t="s">
        <v>1578</v>
      </c>
      <c r="G107" s="180" t="s">
        <v>642</v>
      </c>
      <c r="H107" s="181">
        <v>1</v>
      </c>
      <c r="I107" s="182"/>
      <c r="J107" s="183">
        <f t="shared" si="10"/>
        <v>0</v>
      </c>
      <c r="K107" s="179" t="s">
        <v>42</v>
      </c>
      <c r="L107" s="41"/>
      <c r="M107" s="184" t="s">
        <v>42</v>
      </c>
      <c r="N107" s="185" t="s">
        <v>50</v>
      </c>
      <c r="O107" s="66"/>
      <c r="P107" s="186">
        <f t="shared" si="11"/>
        <v>0</v>
      </c>
      <c r="Q107" s="186">
        <v>0</v>
      </c>
      <c r="R107" s="186">
        <f t="shared" si="12"/>
        <v>0</v>
      </c>
      <c r="S107" s="186">
        <v>0</v>
      </c>
      <c r="T107" s="187">
        <f t="shared" si="13"/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88" t="s">
        <v>344</v>
      </c>
      <c r="AT107" s="188" t="s">
        <v>237</v>
      </c>
      <c r="AU107" s="188" t="s">
        <v>89</v>
      </c>
      <c r="AY107" s="19" t="s">
        <v>235</v>
      </c>
      <c r="BE107" s="189">
        <f t="shared" si="14"/>
        <v>0</v>
      </c>
      <c r="BF107" s="189">
        <f t="shared" si="15"/>
        <v>0</v>
      </c>
      <c r="BG107" s="189">
        <f t="shared" si="16"/>
        <v>0</v>
      </c>
      <c r="BH107" s="189">
        <f t="shared" si="17"/>
        <v>0</v>
      </c>
      <c r="BI107" s="189">
        <f t="shared" si="18"/>
        <v>0</v>
      </c>
      <c r="BJ107" s="19" t="s">
        <v>87</v>
      </c>
      <c r="BK107" s="189">
        <f t="shared" si="19"/>
        <v>0</v>
      </c>
      <c r="BL107" s="19" t="s">
        <v>344</v>
      </c>
      <c r="BM107" s="188" t="s">
        <v>1579</v>
      </c>
    </row>
    <row r="108" spans="1:65" s="2" customFormat="1" ht="58.5">
      <c r="A108" s="36"/>
      <c r="B108" s="37"/>
      <c r="C108" s="38"/>
      <c r="D108" s="197" t="s">
        <v>664</v>
      </c>
      <c r="E108" s="38"/>
      <c r="F108" s="249" t="s">
        <v>1580</v>
      </c>
      <c r="G108" s="38"/>
      <c r="H108" s="38"/>
      <c r="I108" s="192"/>
      <c r="J108" s="38"/>
      <c r="K108" s="38"/>
      <c r="L108" s="41"/>
      <c r="M108" s="193"/>
      <c r="N108" s="194"/>
      <c r="O108" s="66"/>
      <c r="P108" s="66"/>
      <c r="Q108" s="66"/>
      <c r="R108" s="66"/>
      <c r="S108" s="66"/>
      <c r="T108" s="67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9" t="s">
        <v>664</v>
      </c>
      <c r="AU108" s="19" t="s">
        <v>89</v>
      </c>
    </row>
    <row r="109" spans="1:65" s="2" customFormat="1" ht="16.5" customHeight="1">
      <c r="A109" s="36"/>
      <c r="B109" s="37"/>
      <c r="C109" s="177" t="s">
        <v>374</v>
      </c>
      <c r="D109" s="177" t="s">
        <v>237</v>
      </c>
      <c r="E109" s="178" t="s">
        <v>1581</v>
      </c>
      <c r="F109" s="179" t="s">
        <v>1582</v>
      </c>
      <c r="G109" s="180" t="s">
        <v>102</v>
      </c>
      <c r="H109" s="181">
        <v>10</v>
      </c>
      <c r="I109" s="182"/>
      <c r="J109" s="183">
        <f>ROUND(I109*H109,2)</f>
        <v>0</v>
      </c>
      <c r="K109" s="179" t="s">
        <v>42</v>
      </c>
      <c r="L109" s="41"/>
      <c r="M109" s="184" t="s">
        <v>42</v>
      </c>
      <c r="N109" s="185" t="s">
        <v>50</v>
      </c>
      <c r="O109" s="66"/>
      <c r="P109" s="186">
        <f>O109*H109</f>
        <v>0</v>
      </c>
      <c r="Q109" s="186">
        <v>0</v>
      </c>
      <c r="R109" s="186">
        <f>Q109*H109</f>
        <v>0</v>
      </c>
      <c r="S109" s="186">
        <v>0</v>
      </c>
      <c r="T109" s="187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88" t="s">
        <v>344</v>
      </c>
      <c r="AT109" s="188" t="s">
        <v>237</v>
      </c>
      <c r="AU109" s="188" t="s">
        <v>89</v>
      </c>
      <c r="AY109" s="19" t="s">
        <v>235</v>
      </c>
      <c r="BE109" s="189">
        <f>IF(N109="základní",J109,0)</f>
        <v>0</v>
      </c>
      <c r="BF109" s="189">
        <f>IF(N109="snížená",J109,0)</f>
        <v>0</v>
      </c>
      <c r="BG109" s="189">
        <f>IF(N109="zákl. přenesená",J109,0)</f>
        <v>0</v>
      </c>
      <c r="BH109" s="189">
        <f>IF(N109="sníž. přenesená",J109,0)</f>
        <v>0</v>
      </c>
      <c r="BI109" s="189">
        <f>IF(N109="nulová",J109,0)</f>
        <v>0</v>
      </c>
      <c r="BJ109" s="19" t="s">
        <v>87</v>
      </c>
      <c r="BK109" s="189">
        <f>ROUND(I109*H109,2)</f>
        <v>0</v>
      </c>
      <c r="BL109" s="19" t="s">
        <v>344</v>
      </c>
      <c r="BM109" s="188" t="s">
        <v>479</v>
      </c>
    </row>
    <row r="110" spans="1:65" s="12" customFormat="1" ht="22.9" customHeight="1">
      <c r="B110" s="161"/>
      <c r="C110" s="162"/>
      <c r="D110" s="163" t="s">
        <v>78</v>
      </c>
      <c r="E110" s="175" t="s">
        <v>1583</v>
      </c>
      <c r="F110" s="175" t="s">
        <v>1512</v>
      </c>
      <c r="G110" s="162"/>
      <c r="H110" s="162"/>
      <c r="I110" s="165"/>
      <c r="J110" s="176">
        <f>BK110</f>
        <v>0</v>
      </c>
      <c r="K110" s="162"/>
      <c r="L110" s="167"/>
      <c r="M110" s="168"/>
      <c r="N110" s="169"/>
      <c r="O110" s="169"/>
      <c r="P110" s="170">
        <f>SUM(P111:P120)</f>
        <v>0</v>
      </c>
      <c r="Q110" s="169"/>
      <c r="R110" s="170">
        <f>SUM(R111:R120)</f>
        <v>0</v>
      </c>
      <c r="S110" s="169"/>
      <c r="T110" s="171">
        <f>SUM(T111:T120)</f>
        <v>0</v>
      </c>
      <c r="AR110" s="172" t="s">
        <v>89</v>
      </c>
      <c r="AT110" s="173" t="s">
        <v>78</v>
      </c>
      <c r="AU110" s="173" t="s">
        <v>87</v>
      </c>
      <c r="AY110" s="172" t="s">
        <v>235</v>
      </c>
      <c r="BK110" s="174">
        <f>SUM(BK111:BK120)</f>
        <v>0</v>
      </c>
    </row>
    <row r="111" spans="1:65" s="2" customFormat="1" ht="16.5" customHeight="1">
      <c r="A111" s="36"/>
      <c r="B111" s="37"/>
      <c r="C111" s="177" t="s">
        <v>7</v>
      </c>
      <c r="D111" s="177" t="s">
        <v>237</v>
      </c>
      <c r="E111" s="178" t="s">
        <v>1584</v>
      </c>
      <c r="F111" s="179" t="s">
        <v>1585</v>
      </c>
      <c r="G111" s="180" t="s">
        <v>642</v>
      </c>
      <c r="H111" s="181">
        <v>1</v>
      </c>
      <c r="I111" s="182"/>
      <c r="J111" s="183">
        <f t="shared" ref="J111:J120" si="20">ROUND(I111*H111,2)</f>
        <v>0</v>
      </c>
      <c r="K111" s="179" t="s">
        <v>42</v>
      </c>
      <c r="L111" s="41"/>
      <c r="M111" s="184" t="s">
        <v>42</v>
      </c>
      <c r="N111" s="185" t="s">
        <v>50</v>
      </c>
      <c r="O111" s="66"/>
      <c r="P111" s="186">
        <f t="shared" ref="P111:P120" si="21">O111*H111</f>
        <v>0</v>
      </c>
      <c r="Q111" s="186">
        <v>0</v>
      </c>
      <c r="R111" s="186">
        <f t="shared" ref="R111:R120" si="22">Q111*H111</f>
        <v>0</v>
      </c>
      <c r="S111" s="186">
        <v>0</v>
      </c>
      <c r="T111" s="187">
        <f t="shared" ref="T111:T120" si="23"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88" t="s">
        <v>344</v>
      </c>
      <c r="AT111" s="188" t="s">
        <v>237</v>
      </c>
      <c r="AU111" s="188" t="s">
        <v>89</v>
      </c>
      <c r="AY111" s="19" t="s">
        <v>235</v>
      </c>
      <c r="BE111" s="189">
        <f t="shared" ref="BE111:BE120" si="24">IF(N111="základní",J111,0)</f>
        <v>0</v>
      </c>
      <c r="BF111" s="189">
        <f t="shared" ref="BF111:BF120" si="25">IF(N111="snížená",J111,0)</f>
        <v>0</v>
      </c>
      <c r="BG111" s="189">
        <f t="shared" ref="BG111:BG120" si="26">IF(N111="zákl. přenesená",J111,0)</f>
        <v>0</v>
      </c>
      <c r="BH111" s="189">
        <f t="shared" ref="BH111:BH120" si="27">IF(N111="sníž. přenesená",J111,0)</f>
        <v>0</v>
      </c>
      <c r="BI111" s="189">
        <f t="shared" ref="BI111:BI120" si="28">IF(N111="nulová",J111,0)</f>
        <v>0</v>
      </c>
      <c r="BJ111" s="19" t="s">
        <v>87</v>
      </c>
      <c r="BK111" s="189">
        <f t="shared" ref="BK111:BK120" si="29">ROUND(I111*H111,2)</f>
        <v>0</v>
      </c>
      <c r="BL111" s="19" t="s">
        <v>344</v>
      </c>
      <c r="BM111" s="188" t="s">
        <v>502</v>
      </c>
    </row>
    <row r="112" spans="1:65" s="2" customFormat="1" ht="16.5" customHeight="1">
      <c r="A112" s="36"/>
      <c r="B112" s="37"/>
      <c r="C112" s="177" t="s">
        <v>385</v>
      </c>
      <c r="D112" s="177" t="s">
        <v>237</v>
      </c>
      <c r="E112" s="178" t="s">
        <v>1586</v>
      </c>
      <c r="F112" s="179" t="s">
        <v>1587</v>
      </c>
      <c r="G112" s="180" t="s">
        <v>642</v>
      </c>
      <c r="H112" s="181">
        <v>1</v>
      </c>
      <c r="I112" s="182"/>
      <c r="J112" s="183">
        <f t="shared" si="20"/>
        <v>0</v>
      </c>
      <c r="K112" s="179" t="s">
        <v>42</v>
      </c>
      <c r="L112" s="41"/>
      <c r="M112" s="184" t="s">
        <v>42</v>
      </c>
      <c r="N112" s="185" t="s">
        <v>50</v>
      </c>
      <c r="O112" s="66"/>
      <c r="P112" s="186">
        <f t="shared" si="21"/>
        <v>0</v>
      </c>
      <c r="Q112" s="186">
        <v>0</v>
      </c>
      <c r="R112" s="186">
        <f t="shared" si="22"/>
        <v>0</v>
      </c>
      <c r="S112" s="186">
        <v>0</v>
      </c>
      <c r="T112" s="187">
        <f t="shared" si="23"/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8" t="s">
        <v>344</v>
      </c>
      <c r="AT112" s="188" t="s">
        <v>237</v>
      </c>
      <c r="AU112" s="188" t="s">
        <v>89</v>
      </c>
      <c r="AY112" s="19" t="s">
        <v>235</v>
      </c>
      <c r="BE112" s="189">
        <f t="shared" si="24"/>
        <v>0</v>
      </c>
      <c r="BF112" s="189">
        <f t="shared" si="25"/>
        <v>0</v>
      </c>
      <c r="BG112" s="189">
        <f t="shared" si="26"/>
        <v>0</v>
      </c>
      <c r="BH112" s="189">
        <f t="shared" si="27"/>
        <v>0</v>
      </c>
      <c r="BI112" s="189">
        <f t="shared" si="28"/>
        <v>0</v>
      </c>
      <c r="BJ112" s="19" t="s">
        <v>87</v>
      </c>
      <c r="BK112" s="189">
        <f t="shared" si="29"/>
        <v>0</v>
      </c>
      <c r="BL112" s="19" t="s">
        <v>344</v>
      </c>
      <c r="BM112" s="188" t="s">
        <v>533</v>
      </c>
    </row>
    <row r="113" spans="1:65" s="2" customFormat="1" ht="16.5" customHeight="1">
      <c r="A113" s="36"/>
      <c r="B113" s="37"/>
      <c r="C113" s="177" t="s">
        <v>390</v>
      </c>
      <c r="D113" s="177" t="s">
        <v>237</v>
      </c>
      <c r="E113" s="178" t="s">
        <v>1588</v>
      </c>
      <c r="F113" s="179" t="s">
        <v>1589</v>
      </c>
      <c r="G113" s="180" t="s">
        <v>642</v>
      </c>
      <c r="H113" s="181">
        <v>1</v>
      </c>
      <c r="I113" s="182"/>
      <c r="J113" s="183">
        <f t="shared" si="20"/>
        <v>0</v>
      </c>
      <c r="K113" s="179" t="s">
        <v>42</v>
      </c>
      <c r="L113" s="41"/>
      <c r="M113" s="184" t="s">
        <v>42</v>
      </c>
      <c r="N113" s="185" t="s">
        <v>50</v>
      </c>
      <c r="O113" s="66"/>
      <c r="P113" s="186">
        <f t="shared" si="21"/>
        <v>0</v>
      </c>
      <c r="Q113" s="186">
        <v>0</v>
      </c>
      <c r="R113" s="186">
        <f t="shared" si="22"/>
        <v>0</v>
      </c>
      <c r="S113" s="186">
        <v>0</v>
      </c>
      <c r="T113" s="187">
        <f t="shared" si="23"/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88" t="s">
        <v>344</v>
      </c>
      <c r="AT113" s="188" t="s">
        <v>237</v>
      </c>
      <c r="AU113" s="188" t="s">
        <v>89</v>
      </c>
      <c r="AY113" s="19" t="s">
        <v>235</v>
      </c>
      <c r="BE113" s="189">
        <f t="shared" si="24"/>
        <v>0</v>
      </c>
      <c r="BF113" s="189">
        <f t="shared" si="25"/>
        <v>0</v>
      </c>
      <c r="BG113" s="189">
        <f t="shared" si="26"/>
        <v>0</v>
      </c>
      <c r="BH113" s="189">
        <f t="shared" si="27"/>
        <v>0</v>
      </c>
      <c r="BI113" s="189">
        <f t="shared" si="28"/>
        <v>0</v>
      </c>
      <c r="BJ113" s="19" t="s">
        <v>87</v>
      </c>
      <c r="BK113" s="189">
        <f t="shared" si="29"/>
        <v>0</v>
      </c>
      <c r="BL113" s="19" t="s">
        <v>344</v>
      </c>
      <c r="BM113" s="188" t="s">
        <v>546</v>
      </c>
    </row>
    <row r="114" spans="1:65" s="2" customFormat="1" ht="24.2" customHeight="1">
      <c r="A114" s="36"/>
      <c r="B114" s="37"/>
      <c r="C114" s="177" t="s">
        <v>394</v>
      </c>
      <c r="D114" s="177" t="s">
        <v>237</v>
      </c>
      <c r="E114" s="178" t="s">
        <v>1590</v>
      </c>
      <c r="F114" s="179" t="s">
        <v>1591</v>
      </c>
      <c r="G114" s="180" t="s">
        <v>102</v>
      </c>
      <c r="H114" s="181">
        <v>35</v>
      </c>
      <c r="I114" s="182"/>
      <c r="J114" s="183">
        <f t="shared" si="20"/>
        <v>0</v>
      </c>
      <c r="K114" s="179" t="s">
        <v>42</v>
      </c>
      <c r="L114" s="41"/>
      <c r="M114" s="184" t="s">
        <v>42</v>
      </c>
      <c r="N114" s="185" t="s">
        <v>50</v>
      </c>
      <c r="O114" s="66"/>
      <c r="P114" s="186">
        <f t="shared" si="21"/>
        <v>0</v>
      </c>
      <c r="Q114" s="186">
        <v>0</v>
      </c>
      <c r="R114" s="186">
        <f t="shared" si="22"/>
        <v>0</v>
      </c>
      <c r="S114" s="186">
        <v>0</v>
      </c>
      <c r="T114" s="187">
        <f t="shared" si="23"/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8" t="s">
        <v>344</v>
      </c>
      <c r="AT114" s="188" t="s">
        <v>237</v>
      </c>
      <c r="AU114" s="188" t="s">
        <v>89</v>
      </c>
      <c r="AY114" s="19" t="s">
        <v>235</v>
      </c>
      <c r="BE114" s="189">
        <f t="shared" si="24"/>
        <v>0</v>
      </c>
      <c r="BF114" s="189">
        <f t="shared" si="25"/>
        <v>0</v>
      </c>
      <c r="BG114" s="189">
        <f t="shared" si="26"/>
        <v>0</v>
      </c>
      <c r="BH114" s="189">
        <f t="shared" si="27"/>
        <v>0</v>
      </c>
      <c r="BI114" s="189">
        <f t="shared" si="28"/>
        <v>0</v>
      </c>
      <c r="BJ114" s="19" t="s">
        <v>87</v>
      </c>
      <c r="BK114" s="189">
        <f t="shared" si="29"/>
        <v>0</v>
      </c>
      <c r="BL114" s="19" t="s">
        <v>344</v>
      </c>
      <c r="BM114" s="188" t="s">
        <v>556</v>
      </c>
    </row>
    <row r="115" spans="1:65" s="2" customFormat="1" ht="21.75" customHeight="1">
      <c r="A115" s="36"/>
      <c r="B115" s="37"/>
      <c r="C115" s="177" t="s">
        <v>107</v>
      </c>
      <c r="D115" s="177" t="s">
        <v>237</v>
      </c>
      <c r="E115" s="178" t="s">
        <v>1592</v>
      </c>
      <c r="F115" s="179" t="s">
        <v>1593</v>
      </c>
      <c r="G115" s="180" t="s">
        <v>102</v>
      </c>
      <c r="H115" s="181">
        <v>35</v>
      </c>
      <c r="I115" s="182"/>
      <c r="J115" s="183">
        <f t="shared" si="20"/>
        <v>0</v>
      </c>
      <c r="K115" s="179" t="s">
        <v>42</v>
      </c>
      <c r="L115" s="41"/>
      <c r="M115" s="184" t="s">
        <v>42</v>
      </c>
      <c r="N115" s="185" t="s">
        <v>50</v>
      </c>
      <c r="O115" s="66"/>
      <c r="P115" s="186">
        <f t="shared" si="21"/>
        <v>0</v>
      </c>
      <c r="Q115" s="186">
        <v>0</v>
      </c>
      <c r="R115" s="186">
        <f t="shared" si="22"/>
        <v>0</v>
      </c>
      <c r="S115" s="186">
        <v>0</v>
      </c>
      <c r="T115" s="187">
        <f t="shared" si="23"/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88" t="s">
        <v>344</v>
      </c>
      <c r="AT115" s="188" t="s">
        <v>237</v>
      </c>
      <c r="AU115" s="188" t="s">
        <v>89</v>
      </c>
      <c r="AY115" s="19" t="s">
        <v>235</v>
      </c>
      <c r="BE115" s="189">
        <f t="shared" si="24"/>
        <v>0</v>
      </c>
      <c r="BF115" s="189">
        <f t="shared" si="25"/>
        <v>0</v>
      </c>
      <c r="BG115" s="189">
        <f t="shared" si="26"/>
        <v>0</v>
      </c>
      <c r="BH115" s="189">
        <f t="shared" si="27"/>
        <v>0</v>
      </c>
      <c r="BI115" s="189">
        <f t="shared" si="28"/>
        <v>0</v>
      </c>
      <c r="BJ115" s="19" t="s">
        <v>87</v>
      </c>
      <c r="BK115" s="189">
        <f t="shared" si="29"/>
        <v>0</v>
      </c>
      <c r="BL115" s="19" t="s">
        <v>344</v>
      </c>
      <c r="BM115" s="188" t="s">
        <v>568</v>
      </c>
    </row>
    <row r="116" spans="1:65" s="2" customFormat="1" ht="16.5" customHeight="1">
      <c r="A116" s="36"/>
      <c r="B116" s="37"/>
      <c r="C116" s="177" t="s">
        <v>403</v>
      </c>
      <c r="D116" s="177" t="s">
        <v>237</v>
      </c>
      <c r="E116" s="178" t="s">
        <v>1594</v>
      </c>
      <c r="F116" s="179" t="s">
        <v>1595</v>
      </c>
      <c r="G116" s="180" t="s">
        <v>1537</v>
      </c>
      <c r="H116" s="181">
        <v>4</v>
      </c>
      <c r="I116" s="182"/>
      <c r="J116" s="183">
        <f t="shared" si="20"/>
        <v>0</v>
      </c>
      <c r="K116" s="179" t="s">
        <v>42</v>
      </c>
      <c r="L116" s="41"/>
      <c r="M116" s="184" t="s">
        <v>42</v>
      </c>
      <c r="N116" s="185" t="s">
        <v>50</v>
      </c>
      <c r="O116" s="66"/>
      <c r="P116" s="186">
        <f t="shared" si="21"/>
        <v>0</v>
      </c>
      <c r="Q116" s="186">
        <v>0</v>
      </c>
      <c r="R116" s="186">
        <f t="shared" si="22"/>
        <v>0</v>
      </c>
      <c r="S116" s="186">
        <v>0</v>
      </c>
      <c r="T116" s="187">
        <f t="shared" si="23"/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88" t="s">
        <v>344</v>
      </c>
      <c r="AT116" s="188" t="s">
        <v>237</v>
      </c>
      <c r="AU116" s="188" t="s">
        <v>89</v>
      </c>
      <c r="AY116" s="19" t="s">
        <v>235</v>
      </c>
      <c r="BE116" s="189">
        <f t="shared" si="24"/>
        <v>0</v>
      </c>
      <c r="BF116" s="189">
        <f t="shared" si="25"/>
        <v>0</v>
      </c>
      <c r="BG116" s="189">
        <f t="shared" si="26"/>
        <v>0</v>
      </c>
      <c r="BH116" s="189">
        <f t="shared" si="27"/>
        <v>0</v>
      </c>
      <c r="BI116" s="189">
        <f t="shared" si="28"/>
        <v>0</v>
      </c>
      <c r="BJ116" s="19" t="s">
        <v>87</v>
      </c>
      <c r="BK116" s="189">
        <f t="shared" si="29"/>
        <v>0</v>
      </c>
      <c r="BL116" s="19" t="s">
        <v>344</v>
      </c>
      <c r="BM116" s="188" t="s">
        <v>583</v>
      </c>
    </row>
    <row r="117" spans="1:65" s="2" customFormat="1" ht="16.5" customHeight="1">
      <c r="A117" s="36"/>
      <c r="B117" s="37"/>
      <c r="C117" s="177" t="s">
        <v>408</v>
      </c>
      <c r="D117" s="177" t="s">
        <v>237</v>
      </c>
      <c r="E117" s="178" t="s">
        <v>1596</v>
      </c>
      <c r="F117" s="179" t="s">
        <v>1597</v>
      </c>
      <c r="G117" s="180" t="s">
        <v>642</v>
      </c>
      <c r="H117" s="181">
        <v>1</v>
      </c>
      <c r="I117" s="182"/>
      <c r="J117" s="183">
        <f t="shared" si="20"/>
        <v>0</v>
      </c>
      <c r="K117" s="179" t="s">
        <v>42</v>
      </c>
      <c r="L117" s="41"/>
      <c r="M117" s="184" t="s">
        <v>42</v>
      </c>
      <c r="N117" s="185" t="s">
        <v>50</v>
      </c>
      <c r="O117" s="66"/>
      <c r="P117" s="186">
        <f t="shared" si="21"/>
        <v>0</v>
      </c>
      <c r="Q117" s="186">
        <v>0</v>
      </c>
      <c r="R117" s="186">
        <f t="shared" si="22"/>
        <v>0</v>
      </c>
      <c r="S117" s="186">
        <v>0</v>
      </c>
      <c r="T117" s="187">
        <f t="shared" si="23"/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88" t="s">
        <v>344</v>
      </c>
      <c r="AT117" s="188" t="s">
        <v>237</v>
      </c>
      <c r="AU117" s="188" t="s">
        <v>89</v>
      </c>
      <c r="AY117" s="19" t="s">
        <v>235</v>
      </c>
      <c r="BE117" s="189">
        <f t="shared" si="24"/>
        <v>0</v>
      </c>
      <c r="BF117" s="189">
        <f t="shared" si="25"/>
        <v>0</v>
      </c>
      <c r="BG117" s="189">
        <f t="shared" si="26"/>
        <v>0</v>
      </c>
      <c r="BH117" s="189">
        <f t="shared" si="27"/>
        <v>0</v>
      </c>
      <c r="BI117" s="189">
        <f t="shared" si="28"/>
        <v>0</v>
      </c>
      <c r="BJ117" s="19" t="s">
        <v>87</v>
      </c>
      <c r="BK117" s="189">
        <f t="shared" si="29"/>
        <v>0</v>
      </c>
      <c r="BL117" s="19" t="s">
        <v>344</v>
      </c>
      <c r="BM117" s="188" t="s">
        <v>595</v>
      </c>
    </row>
    <row r="118" spans="1:65" s="2" customFormat="1" ht="16.5" customHeight="1">
      <c r="A118" s="36"/>
      <c r="B118" s="37"/>
      <c r="C118" s="177" t="s">
        <v>423</v>
      </c>
      <c r="D118" s="177" t="s">
        <v>237</v>
      </c>
      <c r="E118" s="178" t="s">
        <v>1598</v>
      </c>
      <c r="F118" s="179" t="s">
        <v>1599</v>
      </c>
      <c r="G118" s="180" t="s">
        <v>642</v>
      </c>
      <c r="H118" s="181">
        <v>1</v>
      </c>
      <c r="I118" s="182"/>
      <c r="J118" s="183">
        <f t="shared" si="20"/>
        <v>0</v>
      </c>
      <c r="K118" s="179" t="s">
        <v>42</v>
      </c>
      <c r="L118" s="41"/>
      <c r="M118" s="184" t="s">
        <v>42</v>
      </c>
      <c r="N118" s="185" t="s">
        <v>50</v>
      </c>
      <c r="O118" s="66"/>
      <c r="P118" s="186">
        <f t="shared" si="21"/>
        <v>0</v>
      </c>
      <c r="Q118" s="186">
        <v>0</v>
      </c>
      <c r="R118" s="186">
        <f t="shared" si="22"/>
        <v>0</v>
      </c>
      <c r="S118" s="186">
        <v>0</v>
      </c>
      <c r="T118" s="187">
        <f t="shared" si="23"/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88" t="s">
        <v>344</v>
      </c>
      <c r="AT118" s="188" t="s">
        <v>237</v>
      </c>
      <c r="AU118" s="188" t="s">
        <v>89</v>
      </c>
      <c r="AY118" s="19" t="s">
        <v>235</v>
      </c>
      <c r="BE118" s="189">
        <f t="shared" si="24"/>
        <v>0</v>
      </c>
      <c r="BF118" s="189">
        <f t="shared" si="25"/>
        <v>0</v>
      </c>
      <c r="BG118" s="189">
        <f t="shared" si="26"/>
        <v>0</v>
      </c>
      <c r="BH118" s="189">
        <f t="shared" si="27"/>
        <v>0</v>
      </c>
      <c r="BI118" s="189">
        <f t="shared" si="28"/>
        <v>0</v>
      </c>
      <c r="BJ118" s="19" t="s">
        <v>87</v>
      </c>
      <c r="BK118" s="189">
        <f t="shared" si="29"/>
        <v>0</v>
      </c>
      <c r="BL118" s="19" t="s">
        <v>344</v>
      </c>
      <c r="BM118" s="188" t="s">
        <v>609</v>
      </c>
    </row>
    <row r="119" spans="1:65" s="2" customFormat="1" ht="16.5" customHeight="1">
      <c r="A119" s="36"/>
      <c r="B119" s="37"/>
      <c r="C119" s="177" t="s">
        <v>428</v>
      </c>
      <c r="D119" s="177" t="s">
        <v>237</v>
      </c>
      <c r="E119" s="178" t="s">
        <v>1600</v>
      </c>
      <c r="F119" s="179" t="s">
        <v>1601</v>
      </c>
      <c r="G119" s="180" t="s">
        <v>642</v>
      </c>
      <c r="H119" s="181">
        <v>1</v>
      </c>
      <c r="I119" s="182"/>
      <c r="J119" s="183">
        <f t="shared" si="20"/>
        <v>0</v>
      </c>
      <c r="K119" s="179" t="s">
        <v>42</v>
      </c>
      <c r="L119" s="41"/>
      <c r="M119" s="184" t="s">
        <v>42</v>
      </c>
      <c r="N119" s="185" t="s">
        <v>50</v>
      </c>
      <c r="O119" s="66"/>
      <c r="P119" s="186">
        <f t="shared" si="21"/>
        <v>0</v>
      </c>
      <c r="Q119" s="186">
        <v>0</v>
      </c>
      <c r="R119" s="186">
        <f t="shared" si="22"/>
        <v>0</v>
      </c>
      <c r="S119" s="186">
        <v>0</v>
      </c>
      <c r="T119" s="187">
        <f t="shared" si="23"/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88" t="s">
        <v>344</v>
      </c>
      <c r="AT119" s="188" t="s">
        <v>237</v>
      </c>
      <c r="AU119" s="188" t="s">
        <v>89</v>
      </c>
      <c r="AY119" s="19" t="s">
        <v>235</v>
      </c>
      <c r="BE119" s="189">
        <f t="shared" si="24"/>
        <v>0</v>
      </c>
      <c r="BF119" s="189">
        <f t="shared" si="25"/>
        <v>0</v>
      </c>
      <c r="BG119" s="189">
        <f t="shared" si="26"/>
        <v>0</v>
      </c>
      <c r="BH119" s="189">
        <f t="shared" si="27"/>
        <v>0</v>
      </c>
      <c r="BI119" s="189">
        <f t="shared" si="28"/>
        <v>0</v>
      </c>
      <c r="BJ119" s="19" t="s">
        <v>87</v>
      </c>
      <c r="BK119" s="189">
        <f t="shared" si="29"/>
        <v>0</v>
      </c>
      <c r="BL119" s="19" t="s">
        <v>344</v>
      </c>
      <c r="BM119" s="188" t="s">
        <v>618</v>
      </c>
    </row>
    <row r="120" spans="1:65" s="2" customFormat="1" ht="16.5" customHeight="1">
      <c r="A120" s="36"/>
      <c r="B120" s="37"/>
      <c r="C120" s="177" t="s">
        <v>433</v>
      </c>
      <c r="D120" s="177" t="s">
        <v>237</v>
      </c>
      <c r="E120" s="178" t="s">
        <v>1602</v>
      </c>
      <c r="F120" s="179" t="s">
        <v>1603</v>
      </c>
      <c r="G120" s="180" t="s">
        <v>642</v>
      </c>
      <c r="H120" s="181">
        <v>1</v>
      </c>
      <c r="I120" s="182"/>
      <c r="J120" s="183">
        <f t="shared" si="20"/>
        <v>0</v>
      </c>
      <c r="K120" s="179" t="s">
        <v>42</v>
      </c>
      <c r="L120" s="41"/>
      <c r="M120" s="258" t="s">
        <v>42</v>
      </c>
      <c r="N120" s="259" t="s">
        <v>50</v>
      </c>
      <c r="O120" s="255"/>
      <c r="P120" s="256">
        <f t="shared" si="21"/>
        <v>0</v>
      </c>
      <c r="Q120" s="256">
        <v>0</v>
      </c>
      <c r="R120" s="256">
        <f t="shared" si="22"/>
        <v>0</v>
      </c>
      <c r="S120" s="256">
        <v>0</v>
      </c>
      <c r="T120" s="257">
        <f t="shared" si="23"/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8" t="s">
        <v>344</v>
      </c>
      <c r="AT120" s="188" t="s">
        <v>237</v>
      </c>
      <c r="AU120" s="188" t="s">
        <v>89</v>
      </c>
      <c r="AY120" s="19" t="s">
        <v>235</v>
      </c>
      <c r="BE120" s="189">
        <f t="shared" si="24"/>
        <v>0</v>
      </c>
      <c r="BF120" s="189">
        <f t="shared" si="25"/>
        <v>0</v>
      </c>
      <c r="BG120" s="189">
        <f t="shared" si="26"/>
        <v>0</v>
      </c>
      <c r="BH120" s="189">
        <f t="shared" si="27"/>
        <v>0</v>
      </c>
      <c r="BI120" s="189">
        <f t="shared" si="28"/>
        <v>0</v>
      </c>
      <c r="BJ120" s="19" t="s">
        <v>87</v>
      </c>
      <c r="BK120" s="189">
        <f t="shared" si="29"/>
        <v>0</v>
      </c>
      <c r="BL120" s="19" t="s">
        <v>344</v>
      </c>
      <c r="BM120" s="188" t="s">
        <v>630</v>
      </c>
    </row>
    <row r="121" spans="1:65" s="2" customFormat="1" ht="6.95" customHeight="1">
      <c r="A121" s="36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1"/>
      <c r="M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</sheetData>
  <sheetProtection formatColumns="0" formatRows="0" autoFilter="0"/>
  <autoFilter ref="C83:K120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8"/>
  <sheetViews>
    <sheetView showGridLines="0" topLeftCell="A71" workbookViewId="0">
      <selection activeCell="H89" sqref="H8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9" t="s">
        <v>99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89</v>
      </c>
    </row>
    <row r="4" spans="1:46" s="1" customFormat="1" ht="24.95" customHeight="1">
      <c r="B4" s="22"/>
      <c r="D4" s="106" t="s">
        <v>108</v>
      </c>
      <c r="L4" s="22"/>
      <c r="M4" s="107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8" t="s">
        <v>16</v>
      </c>
      <c r="L6" s="22"/>
    </row>
    <row r="7" spans="1:46" s="1" customFormat="1" ht="26.25" customHeight="1">
      <c r="B7" s="22"/>
      <c r="E7" s="398" t="str">
        <f>'Rekapitulace stavby'!K6</f>
        <v>Stavební úpravy objektu veřejné vybavenosti na p.č.st.176/3, k.ú. Chlumec nad Cidlinou</v>
      </c>
      <c r="F7" s="399"/>
      <c r="G7" s="399"/>
      <c r="H7" s="399"/>
      <c r="L7" s="22"/>
    </row>
    <row r="8" spans="1:46" s="2" customFormat="1" ht="12" customHeight="1">
      <c r="A8" s="36"/>
      <c r="B8" s="41"/>
      <c r="C8" s="36"/>
      <c r="D8" s="108" t="s">
        <v>120</v>
      </c>
      <c r="E8" s="36"/>
      <c r="F8" s="36"/>
      <c r="G8" s="36"/>
      <c r="H8" s="36"/>
      <c r="I8" s="36"/>
      <c r="J8" s="36"/>
      <c r="K8" s="36"/>
      <c r="L8" s="109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400" t="s">
        <v>1604</v>
      </c>
      <c r="F9" s="401"/>
      <c r="G9" s="401"/>
      <c r="H9" s="401"/>
      <c r="I9" s="36"/>
      <c r="J9" s="36"/>
      <c r="K9" s="36"/>
      <c r="L9" s="109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8" t="s">
        <v>18</v>
      </c>
      <c r="E11" s="36"/>
      <c r="F11" s="110" t="s">
        <v>42</v>
      </c>
      <c r="G11" s="36"/>
      <c r="H11" s="36"/>
      <c r="I11" s="108" t="s">
        <v>20</v>
      </c>
      <c r="J11" s="110" t="s">
        <v>42</v>
      </c>
      <c r="K11" s="36"/>
      <c r="L11" s="109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8" t="s">
        <v>22</v>
      </c>
      <c r="E12" s="36"/>
      <c r="F12" s="110" t="s">
        <v>23</v>
      </c>
      <c r="G12" s="36"/>
      <c r="H12" s="36"/>
      <c r="I12" s="108" t="s">
        <v>24</v>
      </c>
      <c r="J12" s="111" t="str">
        <f>'Rekapitulace stavby'!AN8</f>
        <v>28. 7. 2023</v>
      </c>
      <c r="K12" s="36"/>
      <c r="L12" s="109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9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8" t="s">
        <v>26</v>
      </c>
      <c r="E14" s="36"/>
      <c r="F14" s="36"/>
      <c r="G14" s="36"/>
      <c r="H14" s="36"/>
      <c r="I14" s="108" t="s">
        <v>27</v>
      </c>
      <c r="J14" s="110" t="str">
        <f>IF('Rekapitulace stavby'!AN10="","",'Rekapitulace stavby'!AN10)</f>
        <v>00268861</v>
      </c>
      <c r="K14" s="36"/>
      <c r="L14" s="109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10" t="str">
        <f>IF('Rekapitulace stavby'!E11="","",'Rekapitulace stavby'!E11)</f>
        <v>Město Chlumec nad Cidlinou, Klicperovo náměstí 64</v>
      </c>
      <c r="F15" s="36"/>
      <c r="G15" s="36"/>
      <c r="H15" s="36"/>
      <c r="I15" s="108" t="s">
        <v>30</v>
      </c>
      <c r="J15" s="110" t="str">
        <f>IF('Rekapitulace stavby'!AN11="","",'Rekapitulace stavby'!AN11)</f>
        <v>CZ00268861</v>
      </c>
      <c r="K15" s="36"/>
      <c r="L15" s="109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9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8" t="s">
        <v>32</v>
      </c>
      <c r="E17" s="36"/>
      <c r="F17" s="36"/>
      <c r="G17" s="36"/>
      <c r="H17" s="36"/>
      <c r="I17" s="108" t="s">
        <v>27</v>
      </c>
      <c r="J17" s="32" t="str">
        <f>'Rekapitulace stavby'!AN13</f>
        <v>Vyplň údaj</v>
      </c>
      <c r="K17" s="36"/>
      <c r="L17" s="109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402" t="str">
        <f>'Rekapitulace stavby'!E14</f>
        <v>Vyplň údaj</v>
      </c>
      <c r="F18" s="403"/>
      <c r="G18" s="403"/>
      <c r="H18" s="403"/>
      <c r="I18" s="108" t="s">
        <v>30</v>
      </c>
      <c r="J18" s="32" t="str">
        <f>'Rekapitulace stavby'!AN14</f>
        <v>Vyplň údaj</v>
      </c>
      <c r="K18" s="36"/>
      <c r="L18" s="109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9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8" t="s">
        <v>34</v>
      </c>
      <c r="E20" s="36"/>
      <c r="F20" s="36"/>
      <c r="G20" s="36"/>
      <c r="H20" s="36"/>
      <c r="I20" s="108" t="s">
        <v>27</v>
      </c>
      <c r="J20" s="110" t="str">
        <f>IF('Rekapitulace stavby'!AN16="","",'Rekapitulace stavby'!AN16)</f>
        <v>74648209</v>
      </c>
      <c r="K20" s="36"/>
      <c r="L20" s="109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0" t="str">
        <f>IF('Rekapitulace stavby'!E17="","",'Rekapitulace stavby'!E17)</f>
        <v>Ing. David Školník, Lovčice 76, 503 61 Lovčice</v>
      </c>
      <c r="F21" s="36"/>
      <c r="G21" s="36"/>
      <c r="H21" s="36"/>
      <c r="I21" s="108" t="s">
        <v>30</v>
      </c>
      <c r="J21" s="110" t="str">
        <f>IF('Rekapitulace stavby'!AN17="","",'Rekapitulace stavby'!AN17)</f>
        <v>CZ7601153175</v>
      </c>
      <c r="K21" s="36"/>
      <c r="L21" s="109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9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8" t="s">
        <v>39</v>
      </c>
      <c r="E23" s="36"/>
      <c r="F23" s="36"/>
      <c r="G23" s="36"/>
      <c r="H23" s="36"/>
      <c r="I23" s="108" t="s">
        <v>27</v>
      </c>
      <c r="J23" s="110" t="str">
        <f>IF('Rekapitulace stavby'!AN19="","",'Rekapitulace stavby'!AN19)</f>
        <v>67231136</v>
      </c>
      <c r="K23" s="36"/>
      <c r="L23" s="109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0" t="str">
        <f>IF('Rekapitulace stavby'!E20="","",'Rekapitulace stavby'!E20)</f>
        <v>Tomáš Vašek, Sněhurčina 710, 460 15 Liberec 15</v>
      </c>
      <c r="F24" s="36"/>
      <c r="G24" s="36"/>
      <c r="H24" s="36"/>
      <c r="I24" s="108" t="s">
        <v>30</v>
      </c>
      <c r="J24" s="110" t="str">
        <f>IF('Rekapitulace stavby'!AN20="","",'Rekapitulace stavby'!AN20)</f>
        <v/>
      </c>
      <c r="K24" s="36"/>
      <c r="L24" s="109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9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8" t="s">
        <v>43</v>
      </c>
      <c r="E26" s="36"/>
      <c r="F26" s="36"/>
      <c r="G26" s="36"/>
      <c r="H26" s="36"/>
      <c r="I26" s="36"/>
      <c r="J26" s="36"/>
      <c r="K26" s="36"/>
      <c r="L26" s="109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2"/>
      <c r="B27" s="113"/>
      <c r="C27" s="112"/>
      <c r="D27" s="112"/>
      <c r="E27" s="404" t="s">
        <v>42</v>
      </c>
      <c r="F27" s="404"/>
      <c r="G27" s="404"/>
      <c r="H27" s="404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9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6"/>
      <c r="E29" s="116"/>
      <c r="F29" s="116"/>
      <c r="G29" s="116"/>
      <c r="H29" s="116"/>
      <c r="I29" s="116"/>
      <c r="J29" s="116"/>
      <c r="K29" s="116"/>
      <c r="L29" s="10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7" t="s">
        <v>45</v>
      </c>
      <c r="E30" s="36"/>
      <c r="F30" s="36"/>
      <c r="G30" s="36"/>
      <c r="H30" s="36"/>
      <c r="I30" s="36"/>
      <c r="J30" s="118">
        <f>ROUND(J83, 2)</f>
        <v>0</v>
      </c>
      <c r="K30" s="36"/>
      <c r="L30" s="109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6"/>
      <c r="E31" s="116"/>
      <c r="F31" s="116"/>
      <c r="G31" s="116"/>
      <c r="H31" s="116"/>
      <c r="I31" s="116"/>
      <c r="J31" s="116"/>
      <c r="K31" s="116"/>
      <c r="L31" s="10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9" t="s">
        <v>47</v>
      </c>
      <c r="G32" s="36"/>
      <c r="H32" s="36"/>
      <c r="I32" s="119" t="s">
        <v>46</v>
      </c>
      <c r="J32" s="119" t="s">
        <v>48</v>
      </c>
      <c r="K32" s="36"/>
      <c r="L32" s="109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20" t="s">
        <v>49</v>
      </c>
      <c r="E33" s="108" t="s">
        <v>50</v>
      </c>
      <c r="F33" s="121">
        <f>ROUND((SUM(BE83:BE97)),  2)</f>
        <v>0</v>
      </c>
      <c r="G33" s="36"/>
      <c r="H33" s="36"/>
      <c r="I33" s="122">
        <v>0.21</v>
      </c>
      <c r="J33" s="121">
        <f>ROUND(((SUM(BE83:BE97))*I33),  2)</f>
        <v>0</v>
      </c>
      <c r="K33" s="36"/>
      <c r="L33" s="10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8" t="s">
        <v>51</v>
      </c>
      <c r="F34" s="121">
        <f>ROUND((SUM(BF83:BF97)),  2)</f>
        <v>0</v>
      </c>
      <c r="G34" s="36"/>
      <c r="H34" s="36"/>
      <c r="I34" s="122">
        <v>0.15</v>
      </c>
      <c r="J34" s="121">
        <f>ROUND(((SUM(BF83:BF97))*I34),  2)</f>
        <v>0</v>
      </c>
      <c r="K34" s="36"/>
      <c r="L34" s="109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8" t="s">
        <v>52</v>
      </c>
      <c r="F35" s="121">
        <f>ROUND((SUM(BG83:BG97)),  2)</f>
        <v>0</v>
      </c>
      <c r="G35" s="36"/>
      <c r="H35" s="36"/>
      <c r="I35" s="122">
        <v>0.21</v>
      </c>
      <c r="J35" s="121">
        <f>0</f>
        <v>0</v>
      </c>
      <c r="K35" s="36"/>
      <c r="L35" s="109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8" t="s">
        <v>53</v>
      </c>
      <c r="F36" s="121">
        <f>ROUND((SUM(BH83:BH97)),  2)</f>
        <v>0</v>
      </c>
      <c r="G36" s="36"/>
      <c r="H36" s="36"/>
      <c r="I36" s="122">
        <v>0.15</v>
      </c>
      <c r="J36" s="121">
        <f>0</f>
        <v>0</v>
      </c>
      <c r="K36" s="36"/>
      <c r="L36" s="109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8" t="s">
        <v>54</v>
      </c>
      <c r="F37" s="121">
        <f>ROUND((SUM(BI83:BI97)),  2)</f>
        <v>0</v>
      </c>
      <c r="G37" s="36"/>
      <c r="H37" s="36"/>
      <c r="I37" s="122">
        <v>0</v>
      </c>
      <c r="J37" s="121">
        <f>0</f>
        <v>0</v>
      </c>
      <c r="K37" s="36"/>
      <c r="L37" s="109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9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3"/>
      <c r="D39" s="124" t="s">
        <v>55</v>
      </c>
      <c r="E39" s="125"/>
      <c r="F39" s="125"/>
      <c r="G39" s="126" t="s">
        <v>56</v>
      </c>
      <c r="H39" s="127" t="s">
        <v>57</v>
      </c>
      <c r="I39" s="125"/>
      <c r="J39" s="128">
        <f>SUM(J30:J37)</f>
        <v>0</v>
      </c>
      <c r="K39" s="129"/>
      <c r="L39" s="109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09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09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196</v>
      </c>
      <c r="D45" s="38"/>
      <c r="E45" s="38"/>
      <c r="F45" s="38"/>
      <c r="G45" s="38"/>
      <c r="H45" s="38"/>
      <c r="I45" s="38"/>
      <c r="J45" s="38"/>
      <c r="K45" s="38"/>
      <c r="L45" s="109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9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9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405" t="str">
        <f>E7</f>
        <v>Stavební úpravy objektu veřejné vybavenosti na p.č.st.176/3, k.ú. Chlumec nad Cidlinou</v>
      </c>
      <c r="F48" s="406"/>
      <c r="G48" s="406"/>
      <c r="H48" s="406"/>
      <c r="I48" s="38"/>
      <c r="J48" s="38"/>
      <c r="K48" s="38"/>
      <c r="L48" s="109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120</v>
      </c>
      <c r="D49" s="38"/>
      <c r="E49" s="38"/>
      <c r="F49" s="38"/>
      <c r="G49" s="38"/>
      <c r="H49" s="38"/>
      <c r="I49" s="38"/>
      <c r="J49" s="38"/>
      <c r="K49" s="38"/>
      <c r="L49" s="109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8" t="str">
        <f>E9</f>
        <v>VRN - Vedlejší a ostatní rozpočtové náklady</v>
      </c>
      <c r="F50" s="407"/>
      <c r="G50" s="407"/>
      <c r="H50" s="407"/>
      <c r="I50" s="38"/>
      <c r="J50" s="38"/>
      <c r="K50" s="38"/>
      <c r="L50" s="109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9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22</v>
      </c>
      <c r="D52" s="38"/>
      <c r="E52" s="38"/>
      <c r="F52" s="29" t="str">
        <f>F12</f>
        <v>ul.Jungmanova, Chlumec nad Cidlinou</v>
      </c>
      <c r="G52" s="38"/>
      <c r="H52" s="38"/>
      <c r="I52" s="31" t="s">
        <v>24</v>
      </c>
      <c r="J52" s="61" t="str">
        <f>IF(J12="","",J12)</f>
        <v>28. 7. 2023</v>
      </c>
      <c r="K52" s="38"/>
      <c r="L52" s="109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9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40.15" customHeight="1">
      <c r="A54" s="36"/>
      <c r="B54" s="37"/>
      <c r="C54" s="31" t="s">
        <v>26</v>
      </c>
      <c r="D54" s="38"/>
      <c r="E54" s="38"/>
      <c r="F54" s="29" t="str">
        <f>E15</f>
        <v>Město Chlumec nad Cidlinou, Klicperovo náměstí 64</v>
      </c>
      <c r="G54" s="38"/>
      <c r="H54" s="38"/>
      <c r="I54" s="31" t="s">
        <v>34</v>
      </c>
      <c r="J54" s="34" t="str">
        <f>E21</f>
        <v>Ing. David Školník, Lovčice 76, 503 61 Lovčice</v>
      </c>
      <c r="K54" s="38"/>
      <c r="L54" s="109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40.15" customHeight="1">
      <c r="A55" s="36"/>
      <c r="B55" s="37"/>
      <c r="C55" s="31" t="s">
        <v>32</v>
      </c>
      <c r="D55" s="38"/>
      <c r="E55" s="38"/>
      <c r="F55" s="29" t="str">
        <f>IF(E18="","",E18)</f>
        <v>Vyplň údaj</v>
      </c>
      <c r="G55" s="38"/>
      <c r="H55" s="38"/>
      <c r="I55" s="31" t="s">
        <v>39</v>
      </c>
      <c r="J55" s="34" t="str">
        <f>E24</f>
        <v>Tomáš Vašek, Sněhurčina 710, 460 15 Liberec 15</v>
      </c>
      <c r="K55" s="38"/>
      <c r="L55" s="109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9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4" t="s">
        <v>197</v>
      </c>
      <c r="D57" s="135"/>
      <c r="E57" s="135"/>
      <c r="F57" s="135"/>
      <c r="G57" s="135"/>
      <c r="H57" s="135"/>
      <c r="I57" s="135"/>
      <c r="J57" s="136" t="s">
        <v>198</v>
      </c>
      <c r="K57" s="135"/>
      <c r="L57" s="109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9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7" t="s">
        <v>77</v>
      </c>
      <c r="D59" s="38"/>
      <c r="E59" s="38"/>
      <c r="F59" s="38"/>
      <c r="G59" s="38"/>
      <c r="H59" s="38"/>
      <c r="I59" s="38"/>
      <c r="J59" s="79">
        <f>J83</f>
        <v>0</v>
      </c>
      <c r="K59" s="38"/>
      <c r="L59" s="109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199</v>
      </c>
    </row>
    <row r="60" spans="1:47" s="9" customFormat="1" ht="24.95" customHeight="1">
      <c r="B60" s="138"/>
      <c r="C60" s="139"/>
      <c r="D60" s="140" t="s">
        <v>1605</v>
      </c>
      <c r="E60" s="141"/>
      <c r="F60" s="141"/>
      <c r="G60" s="141"/>
      <c r="H60" s="141"/>
      <c r="I60" s="141"/>
      <c r="J60" s="142">
        <f>J84</f>
        <v>0</v>
      </c>
      <c r="K60" s="139"/>
      <c r="L60" s="143"/>
    </row>
    <row r="61" spans="1:47" s="10" customFormat="1" ht="19.899999999999999" customHeight="1">
      <c r="B61" s="144"/>
      <c r="C61" s="145"/>
      <c r="D61" s="146" t="s">
        <v>1606</v>
      </c>
      <c r="E61" s="147"/>
      <c r="F61" s="147"/>
      <c r="G61" s="147"/>
      <c r="H61" s="147"/>
      <c r="I61" s="147"/>
      <c r="J61" s="148">
        <f>J85</f>
        <v>0</v>
      </c>
      <c r="K61" s="145"/>
      <c r="L61" s="149"/>
    </row>
    <row r="62" spans="1:47" s="10" customFormat="1" ht="19.899999999999999" customHeight="1">
      <c r="B62" s="144"/>
      <c r="C62" s="145"/>
      <c r="D62" s="146" t="s">
        <v>1607</v>
      </c>
      <c r="E62" s="147"/>
      <c r="F62" s="147"/>
      <c r="G62" s="147"/>
      <c r="H62" s="147"/>
      <c r="I62" s="147"/>
      <c r="J62" s="148">
        <f>J88</f>
        <v>0</v>
      </c>
      <c r="K62" s="145"/>
      <c r="L62" s="149"/>
    </row>
    <row r="63" spans="1:47" s="10" customFormat="1" ht="19.899999999999999" customHeight="1">
      <c r="B63" s="144"/>
      <c r="C63" s="145"/>
      <c r="D63" s="146" t="s">
        <v>1608</v>
      </c>
      <c r="E63" s="147"/>
      <c r="F63" s="147"/>
      <c r="G63" s="147"/>
      <c r="H63" s="147"/>
      <c r="I63" s="147"/>
      <c r="J63" s="148">
        <f>J95</f>
        <v>0</v>
      </c>
      <c r="K63" s="145"/>
      <c r="L63" s="149"/>
    </row>
    <row r="64" spans="1:47" s="2" customFormat="1" ht="21.7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09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s="2" customFormat="1" ht="6.95" customHeight="1">
      <c r="A65" s="3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09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pans="1:31" s="2" customFormat="1" ht="6.95" customHeight="1">
      <c r="A69" s="36"/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109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24.95" customHeight="1">
      <c r="A70" s="36"/>
      <c r="B70" s="37"/>
      <c r="C70" s="25" t="s">
        <v>220</v>
      </c>
      <c r="D70" s="38"/>
      <c r="E70" s="38"/>
      <c r="F70" s="38"/>
      <c r="G70" s="38"/>
      <c r="H70" s="38"/>
      <c r="I70" s="38"/>
      <c r="J70" s="38"/>
      <c r="K70" s="38"/>
      <c r="L70" s="109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109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16</v>
      </c>
      <c r="D72" s="38"/>
      <c r="E72" s="38"/>
      <c r="F72" s="38"/>
      <c r="G72" s="38"/>
      <c r="H72" s="38"/>
      <c r="I72" s="38"/>
      <c r="J72" s="38"/>
      <c r="K72" s="38"/>
      <c r="L72" s="109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26.25" customHeight="1">
      <c r="A73" s="36"/>
      <c r="B73" s="37"/>
      <c r="C73" s="38"/>
      <c r="D73" s="38"/>
      <c r="E73" s="405" t="str">
        <f>E7</f>
        <v>Stavební úpravy objektu veřejné vybavenosti na p.č.st.176/3, k.ú. Chlumec nad Cidlinou</v>
      </c>
      <c r="F73" s="406"/>
      <c r="G73" s="406"/>
      <c r="H73" s="406"/>
      <c r="I73" s="38"/>
      <c r="J73" s="38"/>
      <c r="K73" s="38"/>
      <c r="L73" s="109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120</v>
      </c>
      <c r="D74" s="38"/>
      <c r="E74" s="38"/>
      <c r="F74" s="38"/>
      <c r="G74" s="38"/>
      <c r="H74" s="38"/>
      <c r="I74" s="38"/>
      <c r="J74" s="38"/>
      <c r="K74" s="38"/>
      <c r="L74" s="109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58" t="str">
        <f>E9</f>
        <v>VRN - Vedlejší a ostatní rozpočtové náklady</v>
      </c>
      <c r="F75" s="407"/>
      <c r="G75" s="407"/>
      <c r="H75" s="407"/>
      <c r="I75" s="38"/>
      <c r="J75" s="38"/>
      <c r="K75" s="38"/>
      <c r="L75" s="109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109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22</v>
      </c>
      <c r="D77" s="38"/>
      <c r="E77" s="38"/>
      <c r="F77" s="29" t="str">
        <f>F12</f>
        <v>ul.Jungmanova, Chlumec nad Cidlinou</v>
      </c>
      <c r="G77" s="38"/>
      <c r="H77" s="38"/>
      <c r="I77" s="31" t="s">
        <v>24</v>
      </c>
      <c r="J77" s="61" t="str">
        <f>IF(J12="","",J12)</f>
        <v>28. 7. 2023</v>
      </c>
      <c r="K77" s="38"/>
      <c r="L77" s="109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9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40.15" customHeight="1">
      <c r="A79" s="36"/>
      <c r="B79" s="37"/>
      <c r="C79" s="31" t="s">
        <v>26</v>
      </c>
      <c r="D79" s="38"/>
      <c r="E79" s="38"/>
      <c r="F79" s="29" t="str">
        <f>E15</f>
        <v>Město Chlumec nad Cidlinou, Klicperovo náměstí 64</v>
      </c>
      <c r="G79" s="38"/>
      <c r="H79" s="38"/>
      <c r="I79" s="31" t="s">
        <v>34</v>
      </c>
      <c r="J79" s="34" t="str">
        <f>E21</f>
        <v>Ing. David Školník, Lovčice 76, 503 61 Lovčice</v>
      </c>
      <c r="K79" s="38"/>
      <c r="L79" s="109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40.15" customHeight="1">
      <c r="A80" s="36"/>
      <c r="B80" s="37"/>
      <c r="C80" s="31" t="s">
        <v>32</v>
      </c>
      <c r="D80" s="38"/>
      <c r="E80" s="38"/>
      <c r="F80" s="29" t="str">
        <f>IF(E18="","",E18)</f>
        <v>Vyplň údaj</v>
      </c>
      <c r="G80" s="38"/>
      <c r="H80" s="38"/>
      <c r="I80" s="31" t="s">
        <v>39</v>
      </c>
      <c r="J80" s="34" t="str">
        <f>E24</f>
        <v>Tomáš Vašek, Sněhurčina 710, 460 15 Liberec 15</v>
      </c>
      <c r="K80" s="38"/>
      <c r="L80" s="109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0.3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9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11" customFormat="1" ht="29.25" customHeight="1">
      <c r="A82" s="150"/>
      <c r="B82" s="151"/>
      <c r="C82" s="152" t="s">
        <v>221</v>
      </c>
      <c r="D82" s="153" t="s">
        <v>64</v>
      </c>
      <c r="E82" s="153" t="s">
        <v>60</v>
      </c>
      <c r="F82" s="153" t="s">
        <v>61</v>
      </c>
      <c r="G82" s="153" t="s">
        <v>222</v>
      </c>
      <c r="H82" s="153" t="s">
        <v>223</v>
      </c>
      <c r="I82" s="153" t="s">
        <v>224</v>
      </c>
      <c r="J82" s="153" t="s">
        <v>198</v>
      </c>
      <c r="K82" s="154" t="s">
        <v>225</v>
      </c>
      <c r="L82" s="155"/>
      <c r="M82" s="70" t="s">
        <v>42</v>
      </c>
      <c r="N82" s="71" t="s">
        <v>49</v>
      </c>
      <c r="O82" s="71" t="s">
        <v>226</v>
      </c>
      <c r="P82" s="71" t="s">
        <v>227</v>
      </c>
      <c r="Q82" s="71" t="s">
        <v>228</v>
      </c>
      <c r="R82" s="71" t="s">
        <v>229</v>
      </c>
      <c r="S82" s="71" t="s">
        <v>230</v>
      </c>
      <c r="T82" s="72" t="s">
        <v>231</v>
      </c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</row>
    <row r="83" spans="1:65" s="2" customFormat="1" ht="22.9" customHeight="1">
      <c r="A83" s="36"/>
      <c r="B83" s="37"/>
      <c r="C83" s="77" t="s">
        <v>232</v>
      </c>
      <c r="D83" s="38"/>
      <c r="E83" s="38"/>
      <c r="F83" s="38"/>
      <c r="G83" s="38"/>
      <c r="H83" s="38"/>
      <c r="I83" s="38"/>
      <c r="J83" s="156">
        <f>BK83</f>
        <v>0</v>
      </c>
      <c r="K83" s="38"/>
      <c r="L83" s="41"/>
      <c r="M83" s="73"/>
      <c r="N83" s="157"/>
      <c r="O83" s="74"/>
      <c r="P83" s="158">
        <f>P84</f>
        <v>0</v>
      </c>
      <c r="Q83" s="74"/>
      <c r="R83" s="158">
        <f>R84</f>
        <v>0</v>
      </c>
      <c r="S83" s="74"/>
      <c r="T83" s="159">
        <f>T84</f>
        <v>0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9" t="s">
        <v>78</v>
      </c>
      <c r="AU83" s="19" t="s">
        <v>199</v>
      </c>
      <c r="BK83" s="160">
        <f>BK84</f>
        <v>0</v>
      </c>
    </row>
    <row r="84" spans="1:65" s="12" customFormat="1" ht="25.9" customHeight="1">
      <c r="B84" s="161"/>
      <c r="C84" s="162"/>
      <c r="D84" s="163" t="s">
        <v>78</v>
      </c>
      <c r="E84" s="164" t="s">
        <v>96</v>
      </c>
      <c r="F84" s="164" t="s">
        <v>1609</v>
      </c>
      <c r="G84" s="162"/>
      <c r="H84" s="162"/>
      <c r="I84" s="165"/>
      <c r="J84" s="166">
        <f>BK84</f>
        <v>0</v>
      </c>
      <c r="K84" s="162"/>
      <c r="L84" s="167"/>
      <c r="M84" s="168"/>
      <c r="N84" s="169"/>
      <c r="O84" s="169"/>
      <c r="P84" s="170">
        <f>P85+P88+P95</f>
        <v>0</v>
      </c>
      <c r="Q84" s="169"/>
      <c r="R84" s="170">
        <f>R85+R88+R95</f>
        <v>0</v>
      </c>
      <c r="S84" s="169"/>
      <c r="T84" s="171">
        <f>T85+T88+T95</f>
        <v>0</v>
      </c>
      <c r="AR84" s="172" t="s">
        <v>268</v>
      </c>
      <c r="AT84" s="173" t="s">
        <v>78</v>
      </c>
      <c r="AU84" s="173" t="s">
        <v>79</v>
      </c>
      <c r="AY84" s="172" t="s">
        <v>235</v>
      </c>
      <c r="BK84" s="174">
        <f>BK85+BK88+BK95</f>
        <v>0</v>
      </c>
    </row>
    <row r="85" spans="1:65" s="12" customFormat="1" ht="22.9" customHeight="1">
      <c r="B85" s="161"/>
      <c r="C85" s="162"/>
      <c r="D85" s="163" t="s">
        <v>78</v>
      </c>
      <c r="E85" s="175" t="s">
        <v>1610</v>
      </c>
      <c r="F85" s="175" t="s">
        <v>1611</v>
      </c>
      <c r="G85" s="162"/>
      <c r="H85" s="162"/>
      <c r="I85" s="165"/>
      <c r="J85" s="176">
        <f>BK85</f>
        <v>0</v>
      </c>
      <c r="K85" s="162"/>
      <c r="L85" s="167"/>
      <c r="M85" s="168"/>
      <c r="N85" s="169"/>
      <c r="O85" s="169"/>
      <c r="P85" s="170">
        <f>SUM(P86:P87)</f>
        <v>0</v>
      </c>
      <c r="Q85" s="169"/>
      <c r="R85" s="170">
        <f>SUM(R86:R87)</f>
        <v>0</v>
      </c>
      <c r="S85" s="169"/>
      <c r="T85" s="171">
        <f>SUM(T86:T87)</f>
        <v>0</v>
      </c>
      <c r="AR85" s="172" t="s">
        <v>268</v>
      </c>
      <c r="AT85" s="173" t="s">
        <v>78</v>
      </c>
      <c r="AU85" s="173" t="s">
        <v>87</v>
      </c>
      <c r="AY85" s="172" t="s">
        <v>235</v>
      </c>
      <c r="BK85" s="174">
        <f>SUM(BK86:BK87)</f>
        <v>0</v>
      </c>
    </row>
    <row r="86" spans="1:65" s="2" customFormat="1" ht="16.5" customHeight="1">
      <c r="A86" s="36"/>
      <c r="B86" s="37"/>
      <c r="C86" s="177" t="s">
        <v>87</v>
      </c>
      <c r="D86" s="177" t="s">
        <v>237</v>
      </c>
      <c r="E86" s="178" t="s">
        <v>1612</v>
      </c>
      <c r="F86" s="179" t="s">
        <v>1613</v>
      </c>
      <c r="G86" s="180" t="s">
        <v>642</v>
      </c>
      <c r="H86" s="181">
        <v>1</v>
      </c>
      <c r="I86" s="182"/>
      <c r="J86" s="183">
        <f>ROUND(I86*H86,2)</f>
        <v>0</v>
      </c>
      <c r="K86" s="179" t="s">
        <v>1102</v>
      </c>
      <c r="L86" s="41"/>
      <c r="M86" s="184" t="s">
        <v>42</v>
      </c>
      <c r="N86" s="185" t="s">
        <v>50</v>
      </c>
      <c r="O86" s="66"/>
      <c r="P86" s="186">
        <f>O86*H86</f>
        <v>0</v>
      </c>
      <c r="Q86" s="186">
        <v>0</v>
      </c>
      <c r="R86" s="186">
        <f>Q86*H86</f>
        <v>0</v>
      </c>
      <c r="S86" s="186">
        <v>0</v>
      </c>
      <c r="T86" s="187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88" t="s">
        <v>1614</v>
      </c>
      <c r="AT86" s="188" t="s">
        <v>237</v>
      </c>
      <c r="AU86" s="188" t="s">
        <v>89</v>
      </c>
      <c r="AY86" s="19" t="s">
        <v>235</v>
      </c>
      <c r="BE86" s="189">
        <f>IF(N86="základní",J86,0)</f>
        <v>0</v>
      </c>
      <c r="BF86" s="189">
        <f>IF(N86="snížená",J86,0)</f>
        <v>0</v>
      </c>
      <c r="BG86" s="189">
        <f>IF(N86="zákl. přenesená",J86,0)</f>
        <v>0</v>
      </c>
      <c r="BH86" s="189">
        <f>IF(N86="sníž. přenesená",J86,0)</f>
        <v>0</v>
      </c>
      <c r="BI86" s="189">
        <f>IF(N86="nulová",J86,0)</f>
        <v>0</v>
      </c>
      <c r="BJ86" s="19" t="s">
        <v>87</v>
      </c>
      <c r="BK86" s="189">
        <f>ROUND(I86*H86,2)</f>
        <v>0</v>
      </c>
      <c r="BL86" s="19" t="s">
        <v>1614</v>
      </c>
      <c r="BM86" s="188" t="s">
        <v>1615</v>
      </c>
    </row>
    <row r="87" spans="1:65" s="2" customFormat="1" ht="11.25">
      <c r="A87" s="36"/>
      <c r="B87" s="37"/>
      <c r="C87" s="38"/>
      <c r="D87" s="190" t="s">
        <v>243</v>
      </c>
      <c r="E87" s="38"/>
      <c r="F87" s="191" t="s">
        <v>1616</v>
      </c>
      <c r="G87" s="38"/>
      <c r="H87" s="38"/>
      <c r="I87" s="192"/>
      <c r="J87" s="38"/>
      <c r="K87" s="38"/>
      <c r="L87" s="41"/>
      <c r="M87" s="193"/>
      <c r="N87" s="194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243</v>
      </c>
      <c r="AU87" s="19" t="s">
        <v>89</v>
      </c>
    </row>
    <row r="88" spans="1:65" s="12" customFormat="1" ht="22.9" customHeight="1">
      <c r="B88" s="161"/>
      <c r="C88" s="162"/>
      <c r="D88" s="163" t="s">
        <v>78</v>
      </c>
      <c r="E88" s="175" t="s">
        <v>1617</v>
      </c>
      <c r="F88" s="175" t="s">
        <v>1618</v>
      </c>
      <c r="G88" s="162"/>
      <c r="H88" s="162"/>
      <c r="I88" s="165"/>
      <c r="J88" s="176">
        <f>BK88</f>
        <v>0</v>
      </c>
      <c r="K88" s="162"/>
      <c r="L88" s="167"/>
      <c r="M88" s="168"/>
      <c r="N88" s="169"/>
      <c r="O88" s="169"/>
      <c r="P88" s="170">
        <f>SUM(P89:P94)</f>
        <v>0</v>
      </c>
      <c r="Q88" s="169"/>
      <c r="R88" s="170">
        <f>SUM(R89:R94)</f>
        <v>0</v>
      </c>
      <c r="S88" s="169"/>
      <c r="T88" s="171">
        <f>SUM(T89:T94)</f>
        <v>0</v>
      </c>
      <c r="AR88" s="172" t="s">
        <v>268</v>
      </c>
      <c r="AT88" s="173" t="s">
        <v>78</v>
      </c>
      <c r="AU88" s="173" t="s">
        <v>87</v>
      </c>
      <c r="AY88" s="172" t="s">
        <v>235</v>
      </c>
      <c r="BK88" s="174">
        <f>SUM(BK89:BK94)</f>
        <v>0</v>
      </c>
    </row>
    <row r="89" spans="1:65" s="2" customFormat="1" ht="16.5" customHeight="1">
      <c r="A89" s="36"/>
      <c r="B89" s="37"/>
      <c r="C89" s="177" t="s">
        <v>89</v>
      </c>
      <c r="D89" s="177" t="s">
        <v>237</v>
      </c>
      <c r="E89" s="178" t="s">
        <v>1619</v>
      </c>
      <c r="F89" s="179" t="s">
        <v>1618</v>
      </c>
      <c r="G89" s="180" t="s">
        <v>642</v>
      </c>
      <c r="H89" s="181">
        <v>1</v>
      </c>
      <c r="I89" s="182"/>
      <c r="J89" s="183">
        <f>ROUND(I89*H89,2)</f>
        <v>0</v>
      </c>
      <c r="K89" s="179" t="s">
        <v>1102</v>
      </c>
      <c r="L89" s="41"/>
      <c r="M89" s="184" t="s">
        <v>42</v>
      </c>
      <c r="N89" s="185" t="s">
        <v>50</v>
      </c>
      <c r="O89" s="66"/>
      <c r="P89" s="186">
        <f>O89*H89</f>
        <v>0</v>
      </c>
      <c r="Q89" s="186">
        <v>0</v>
      </c>
      <c r="R89" s="186">
        <f>Q89*H89</f>
        <v>0</v>
      </c>
      <c r="S89" s="186">
        <v>0</v>
      </c>
      <c r="T89" s="187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8" t="s">
        <v>1614</v>
      </c>
      <c r="AT89" s="188" t="s">
        <v>237</v>
      </c>
      <c r="AU89" s="188" t="s">
        <v>89</v>
      </c>
      <c r="AY89" s="19" t="s">
        <v>235</v>
      </c>
      <c r="BE89" s="189">
        <f>IF(N89="základní",J89,0)</f>
        <v>0</v>
      </c>
      <c r="BF89" s="189">
        <f>IF(N89="snížená",J89,0)</f>
        <v>0</v>
      </c>
      <c r="BG89" s="189">
        <f>IF(N89="zákl. přenesená",J89,0)</f>
        <v>0</v>
      </c>
      <c r="BH89" s="189">
        <f>IF(N89="sníž. přenesená",J89,0)</f>
        <v>0</v>
      </c>
      <c r="BI89" s="189">
        <f>IF(N89="nulová",J89,0)</f>
        <v>0</v>
      </c>
      <c r="BJ89" s="19" t="s">
        <v>87</v>
      </c>
      <c r="BK89" s="189">
        <f>ROUND(I89*H89,2)</f>
        <v>0</v>
      </c>
      <c r="BL89" s="19" t="s">
        <v>1614</v>
      </c>
      <c r="BM89" s="188" t="s">
        <v>1620</v>
      </c>
    </row>
    <row r="90" spans="1:65" s="2" customFormat="1" ht="11.25">
      <c r="A90" s="36"/>
      <c r="B90" s="37"/>
      <c r="C90" s="38"/>
      <c r="D90" s="190" t="s">
        <v>243</v>
      </c>
      <c r="E90" s="38"/>
      <c r="F90" s="191" t="s">
        <v>1621</v>
      </c>
      <c r="G90" s="38"/>
      <c r="H90" s="38"/>
      <c r="I90" s="192"/>
      <c r="J90" s="38"/>
      <c r="K90" s="38"/>
      <c r="L90" s="41"/>
      <c r="M90" s="193"/>
      <c r="N90" s="194"/>
      <c r="O90" s="66"/>
      <c r="P90" s="66"/>
      <c r="Q90" s="66"/>
      <c r="R90" s="66"/>
      <c r="S90" s="66"/>
      <c r="T90" s="67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243</v>
      </c>
      <c r="AU90" s="19" t="s">
        <v>89</v>
      </c>
    </row>
    <row r="91" spans="1:65" s="2" customFormat="1" ht="16.5" customHeight="1">
      <c r="A91" s="36"/>
      <c r="B91" s="37"/>
      <c r="C91" s="177" t="s">
        <v>251</v>
      </c>
      <c r="D91" s="177" t="s">
        <v>237</v>
      </c>
      <c r="E91" s="178" t="s">
        <v>1622</v>
      </c>
      <c r="F91" s="179" t="s">
        <v>1623</v>
      </c>
      <c r="G91" s="180" t="s">
        <v>642</v>
      </c>
      <c r="H91" s="181">
        <v>1</v>
      </c>
      <c r="I91" s="182"/>
      <c r="J91" s="183">
        <f>ROUND(I91*H91,2)</f>
        <v>0</v>
      </c>
      <c r="K91" s="179" t="s">
        <v>1102</v>
      </c>
      <c r="L91" s="41"/>
      <c r="M91" s="184" t="s">
        <v>42</v>
      </c>
      <c r="N91" s="185" t="s">
        <v>50</v>
      </c>
      <c r="O91" s="66"/>
      <c r="P91" s="186">
        <f>O91*H91</f>
        <v>0</v>
      </c>
      <c r="Q91" s="186">
        <v>0</v>
      </c>
      <c r="R91" s="186">
        <f>Q91*H91</f>
        <v>0</v>
      </c>
      <c r="S91" s="186">
        <v>0</v>
      </c>
      <c r="T91" s="187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88" t="s">
        <v>1614</v>
      </c>
      <c r="AT91" s="188" t="s">
        <v>237</v>
      </c>
      <c r="AU91" s="188" t="s">
        <v>89</v>
      </c>
      <c r="AY91" s="19" t="s">
        <v>235</v>
      </c>
      <c r="BE91" s="189">
        <f>IF(N91="základní",J91,0)</f>
        <v>0</v>
      </c>
      <c r="BF91" s="189">
        <f>IF(N91="snížená",J91,0)</f>
        <v>0</v>
      </c>
      <c r="BG91" s="189">
        <f>IF(N91="zákl. přenesená",J91,0)</f>
        <v>0</v>
      </c>
      <c r="BH91" s="189">
        <f>IF(N91="sníž. přenesená",J91,0)</f>
        <v>0</v>
      </c>
      <c r="BI91" s="189">
        <f>IF(N91="nulová",J91,0)</f>
        <v>0</v>
      </c>
      <c r="BJ91" s="19" t="s">
        <v>87</v>
      </c>
      <c r="BK91" s="189">
        <f>ROUND(I91*H91,2)</f>
        <v>0</v>
      </c>
      <c r="BL91" s="19" t="s">
        <v>1614</v>
      </c>
      <c r="BM91" s="188" t="s">
        <v>1624</v>
      </c>
    </row>
    <row r="92" spans="1:65" s="2" customFormat="1" ht="11.25">
      <c r="A92" s="36"/>
      <c r="B92" s="37"/>
      <c r="C92" s="38"/>
      <c r="D92" s="190" t="s">
        <v>243</v>
      </c>
      <c r="E92" s="38"/>
      <c r="F92" s="191" t="s">
        <v>1625</v>
      </c>
      <c r="G92" s="38"/>
      <c r="H92" s="38"/>
      <c r="I92" s="192"/>
      <c r="J92" s="38"/>
      <c r="K92" s="38"/>
      <c r="L92" s="41"/>
      <c r="M92" s="193"/>
      <c r="N92" s="194"/>
      <c r="O92" s="66"/>
      <c r="P92" s="66"/>
      <c r="Q92" s="66"/>
      <c r="R92" s="66"/>
      <c r="S92" s="66"/>
      <c r="T92" s="67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243</v>
      </c>
      <c r="AU92" s="19" t="s">
        <v>89</v>
      </c>
    </row>
    <row r="93" spans="1:65" s="2" customFormat="1" ht="16.5" customHeight="1">
      <c r="A93" s="36"/>
      <c r="B93" s="37"/>
      <c r="C93" s="177" t="s">
        <v>241</v>
      </c>
      <c r="D93" s="177" t="s">
        <v>237</v>
      </c>
      <c r="E93" s="178" t="s">
        <v>1626</v>
      </c>
      <c r="F93" s="179" t="s">
        <v>1627</v>
      </c>
      <c r="G93" s="180" t="s">
        <v>642</v>
      </c>
      <c r="H93" s="181">
        <v>1</v>
      </c>
      <c r="I93" s="182"/>
      <c r="J93" s="183">
        <f>ROUND(I93*H93,2)</f>
        <v>0</v>
      </c>
      <c r="K93" s="179" t="s">
        <v>1102</v>
      </c>
      <c r="L93" s="41"/>
      <c r="M93" s="184" t="s">
        <v>42</v>
      </c>
      <c r="N93" s="185" t="s">
        <v>50</v>
      </c>
      <c r="O93" s="66"/>
      <c r="P93" s="186">
        <f>O93*H93</f>
        <v>0</v>
      </c>
      <c r="Q93" s="186">
        <v>0</v>
      </c>
      <c r="R93" s="186">
        <f>Q93*H93</f>
        <v>0</v>
      </c>
      <c r="S93" s="186">
        <v>0</v>
      </c>
      <c r="T93" s="187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88" t="s">
        <v>1614</v>
      </c>
      <c r="AT93" s="188" t="s">
        <v>237</v>
      </c>
      <c r="AU93" s="188" t="s">
        <v>89</v>
      </c>
      <c r="AY93" s="19" t="s">
        <v>235</v>
      </c>
      <c r="BE93" s="189">
        <f>IF(N93="základní",J93,0)</f>
        <v>0</v>
      </c>
      <c r="BF93" s="189">
        <f>IF(N93="snížená",J93,0)</f>
        <v>0</v>
      </c>
      <c r="BG93" s="189">
        <f>IF(N93="zákl. přenesená",J93,0)</f>
        <v>0</v>
      </c>
      <c r="BH93" s="189">
        <f>IF(N93="sníž. přenesená",J93,0)</f>
        <v>0</v>
      </c>
      <c r="BI93" s="189">
        <f>IF(N93="nulová",J93,0)</f>
        <v>0</v>
      </c>
      <c r="BJ93" s="19" t="s">
        <v>87</v>
      </c>
      <c r="BK93" s="189">
        <f>ROUND(I93*H93,2)</f>
        <v>0</v>
      </c>
      <c r="BL93" s="19" t="s">
        <v>1614</v>
      </c>
      <c r="BM93" s="188" t="s">
        <v>1628</v>
      </c>
    </row>
    <row r="94" spans="1:65" s="2" customFormat="1" ht="11.25">
      <c r="A94" s="36"/>
      <c r="B94" s="37"/>
      <c r="C94" s="38"/>
      <c r="D94" s="190" t="s">
        <v>243</v>
      </c>
      <c r="E94" s="38"/>
      <c r="F94" s="191" t="s">
        <v>1629</v>
      </c>
      <c r="G94" s="38"/>
      <c r="H94" s="38"/>
      <c r="I94" s="192"/>
      <c r="J94" s="38"/>
      <c r="K94" s="38"/>
      <c r="L94" s="41"/>
      <c r="M94" s="193"/>
      <c r="N94" s="194"/>
      <c r="O94" s="66"/>
      <c r="P94" s="66"/>
      <c r="Q94" s="66"/>
      <c r="R94" s="66"/>
      <c r="S94" s="66"/>
      <c r="T94" s="67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243</v>
      </c>
      <c r="AU94" s="19" t="s">
        <v>89</v>
      </c>
    </row>
    <row r="95" spans="1:65" s="12" customFormat="1" ht="22.9" customHeight="1">
      <c r="B95" s="161"/>
      <c r="C95" s="162"/>
      <c r="D95" s="163" t="s">
        <v>78</v>
      </c>
      <c r="E95" s="175" t="s">
        <v>1630</v>
      </c>
      <c r="F95" s="175" t="s">
        <v>1631</v>
      </c>
      <c r="G95" s="162"/>
      <c r="H95" s="162"/>
      <c r="I95" s="165"/>
      <c r="J95" s="176">
        <f>BK95</f>
        <v>0</v>
      </c>
      <c r="K95" s="162"/>
      <c r="L95" s="167"/>
      <c r="M95" s="168"/>
      <c r="N95" s="169"/>
      <c r="O95" s="169"/>
      <c r="P95" s="170">
        <f>SUM(P96:P97)</f>
        <v>0</v>
      </c>
      <c r="Q95" s="169"/>
      <c r="R95" s="170">
        <f>SUM(R96:R97)</f>
        <v>0</v>
      </c>
      <c r="S95" s="169"/>
      <c r="T95" s="171">
        <f>SUM(T96:T97)</f>
        <v>0</v>
      </c>
      <c r="AR95" s="172" t="s">
        <v>268</v>
      </c>
      <c r="AT95" s="173" t="s">
        <v>78</v>
      </c>
      <c r="AU95" s="173" t="s">
        <v>87</v>
      </c>
      <c r="AY95" s="172" t="s">
        <v>235</v>
      </c>
      <c r="BK95" s="174">
        <f>SUM(BK96:BK97)</f>
        <v>0</v>
      </c>
    </row>
    <row r="96" spans="1:65" s="2" customFormat="1" ht="16.5" customHeight="1">
      <c r="A96" s="36"/>
      <c r="B96" s="37"/>
      <c r="C96" s="177" t="s">
        <v>268</v>
      </c>
      <c r="D96" s="177" t="s">
        <v>237</v>
      </c>
      <c r="E96" s="178" t="s">
        <v>1632</v>
      </c>
      <c r="F96" s="179" t="s">
        <v>1633</v>
      </c>
      <c r="G96" s="180" t="s">
        <v>642</v>
      </c>
      <c r="H96" s="181">
        <v>1</v>
      </c>
      <c r="I96" s="182"/>
      <c r="J96" s="183">
        <f>ROUND(I96*H96,2)</f>
        <v>0</v>
      </c>
      <c r="K96" s="179" t="s">
        <v>1102</v>
      </c>
      <c r="L96" s="41"/>
      <c r="M96" s="184" t="s">
        <v>42</v>
      </c>
      <c r="N96" s="185" t="s">
        <v>50</v>
      </c>
      <c r="O96" s="66"/>
      <c r="P96" s="186">
        <f>O96*H96</f>
        <v>0</v>
      </c>
      <c r="Q96" s="186">
        <v>0</v>
      </c>
      <c r="R96" s="186">
        <f>Q96*H96</f>
        <v>0</v>
      </c>
      <c r="S96" s="186">
        <v>0</v>
      </c>
      <c r="T96" s="187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8" t="s">
        <v>1614</v>
      </c>
      <c r="AT96" s="188" t="s">
        <v>237</v>
      </c>
      <c r="AU96" s="188" t="s">
        <v>89</v>
      </c>
      <c r="AY96" s="19" t="s">
        <v>235</v>
      </c>
      <c r="BE96" s="189">
        <f>IF(N96="základní",J96,0)</f>
        <v>0</v>
      </c>
      <c r="BF96" s="189">
        <f>IF(N96="snížená",J96,0)</f>
        <v>0</v>
      </c>
      <c r="BG96" s="189">
        <f>IF(N96="zákl. přenesená",J96,0)</f>
        <v>0</v>
      </c>
      <c r="BH96" s="189">
        <f>IF(N96="sníž. přenesená",J96,0)</f>
        <v>0</v>
      </c>
      <c r="BI96" s="189">
        <f>IF(N96="nulová",J96,0)</f>
        <v>0</v>
      </c>
      <c r="BJ96" s="19" t="s">
        <v>87</v>
      </c>
      <c r="BK96" s="189">
        <f>ROUND(I96*H96,2)</f>
        <v>0</v>
      </c>
      <c r="BL96" s="19" t="s">
        <v>1614</v>
      </c>
      <c r="BM96" s="188" t="s">
        <v>1634</v>
      </c>
    </row>
    <row r="97" spans="1:47" s="2" customFormat="1" ht="11.25">
      <c r="A97" s="36"/>
      <c r="B97" s="37"/>
      <c r="C97" s="38"/>
      <c r="D97" s="190" t="s">
        <v>243</v>
      </c>
      <c r="E97" s="38"/>
      <c r="F97" s="191" t="s">
        <v>1635</v>
      </c>
      <c r="G97" s="38"/>
      <c r="H97" s="38"/>
      <c r="I97" s="192"/>
      <c r="J97" s="38"/>
      <c r="K97" s="38"/>
      <c r="L97" s="41"/>
      <c r="M97" s="260"/>
      <c r="N97" s="261"/>
      <c r="O97" s="255"/>
      <c r="P97" s="255"/>
      <c r="Q97" s="255"/>
      <c r="R97" s="255"/>
      <c r="S97" s="255"/>
      <c r="T97" s="262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243</v>
      </c>
      <c r="AU97" s="19" t="s">
        <v>89</v>
      </c>
    </row>
    <row r="98" spans="1:47" s="2" customFormat="1" ht="6.95" customHeight="1">
      <c r="A98" s="36"/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41"/>
      <c r="M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</sheetData>
  <sheetProtection formatColumns="0" formatRows="0" autoFilter="0"/>
  <autoFilter ref="C82:K97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/>
    <hyperlink ref="F90" r:id="rId2"/>
    <hyperlink ref="F92" r:id="rId3"/>
    <hyperlink ref="F94" r:id="rId4"/>
    <hyperlink ref="F97" r:id="rId5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1"/>
  <sheetViews>
    <sheetView showGridLines="0" topLeftCell="A354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04"/>
      <c r="C3" s="105"/>
      <c r="D3" s="105"/>
      <c r="E3" s="105"/>
      <c r="F3" s="105"/>
      <c r="G3" s="105"/>
      <c r="H3" s="22"/>
    </row>
    <row r="4" spans="1:8" s="1" customFormat="1" ht="24.95" customHeight="1">
      <c r="B4" s="22"/>
      <c r="C4" s="106" t="s">
        <v>1636</v>
      </c>
      <c r="H4" s="22"/>
    </row>
    <row r="5" spans="1:8" s="1" customFormat="1" ht="12" customHeight="1">
      <c r="B5" s="22"/>
      <c r="C5" s="263" t="s">
        <v>13</v>
      </c>
      <c r="D5" s="404" t="s">
        <v>14</v>
      </c>
      <c r="E5" s="397"/>
      <c r="F5" s="397"/>
      <c r="H5" s="22"/>
    </row>
    <row r="6" spans="1:8" s="1" customFormat="1" ht="36.950000000000003" customHeight="1">
      <c r="B6" s="22"/>
      <c r="C6" s="264" t="s">
        <v>16</v>
      </c>
      <c r="D6" s="408" t="s">
        <v>17</v>
      </c>
      <c r="E6" s="397"/>
      <c r="F6" s="397"/>
      <c r="H6" s="22"/>
    </row>
    <row r="7" spans="1:8" s="1" customFormat="1" ht="16.5" customHeight="1">
      <c r="B7" s="22"/>
      <c r="C7" s="108" t="s">
        <v>24</v>
      </c>
      <c r="D7" s="111" t="str">
        <f>'Rekapitulace stavby'!AN8</f>
        <v>28. 7. 2023</v>
      </c>
      <c r="H7" s="22"/>
    </row>
    <row r="8" spans="1:8" s="2" customFormat="1" ht="10.9" customHeight="1">
      <c r="A8" s="36"/>
      <c r="B8" s="41"/>
      <c r="C8" s="36"/>
      <c r="D8" s="36"/>
      <c r="E8" s="36"/>
      <c r="F8" s="36"/>
      <c r="G8" s="36"/>
      <c r="H8" s="41"/>
    </row>
    <row r="9" spans="1:8" s="11" customFormat="1" ht="29.25" customHeight="1">
      <c r="A9" s="150"/>
      <c r="B9" s="265"/>
      <c r="C9" s="266" t="s">
        <v>60</v>
      </c>
      <c r="D9" s="267" t="s">
        <v>61</v>
      </c>
      <c r="E9" s="267" t="s">
        <v>222</v>
      </c>
      <c r="F9" s="268" t="s">
        <v>1637</v>
      </c>
      <c r="G9" s="150"/>
      <c r="H9" s="265"/>
    </row>
    <row r="10" spans="1:8" s="2" customFormat="1" ht="26.45" customHeight="1">
      <c r="A10" s="36"/>
      <c r="B10" s="41"/>
      <c r="C10" s="269" t="s">
        <v>1638</v>
      </c>
      <c r="D10" s="269" t="s">
        <v>85</v>
      </c>
      <c r="E10" s="36"/>
      <c r="F10" s="36"/>
      <c r="G10" s="36"/>
      <c r="H10" s="41"/>
    </row>
    <row r="11" spans="1:8" s="2" customFormat="1" ht="16.899999999999999" customHeight="1">
      <c r="A11" s="36"/>
      <c r="B11" s="41"/>
      <c r="C11" s="270" t="s">
        <v>100</v>
      </c>
      <c r="D11" s="271" t="s">
        <v>101</v>
      </c>
      <c r="E11" s="272" t="s">
        <v>102</v>
      </c>
      <c r="F11" s="273">
        <v>9.6999999999999993</v>
      </c>
      <c r="G11" s="36"/>
      <c r="H11" s="41"/>
    </row>
    <row r="12" spans="1:8" s="2" customFormat="1" ht="16.899999999999999" customHeight="1">
      <c r="A12" s="36"/>
      <c r="B12" s="41"/>
      <c r="C12" s="274" t="s">
        <v>42</v>
      </c>
      <c r="D12" s="274" t="s">
        <v>532</v>
      </c>
      <c r="E12" s="19" t="s">
        <v>42</v>
      </c>
      <c r="F12" s="275">
        <v>9.6999999999999993</v>
      </c>
      <c r="G12" s="36"/>
      <c r="H12" s="41"/>
    </row>
    <row r="13" spans="1:8" s="2" customFormat="1" ht="16.899999999999999" customHeight="1">
      <c r="A13" s="36"/>
      <c r="B13" s="41"/>
      <c r="C13" s="274" t="s">
        <v>100</v>
      </c>
      <c r="D13" s="274" t="s">
        <v>252</v>
      </c>
      <c r="E13" s="19" t="s">
        <v>42</v>
      </c>
      <c r="F13" s="275">
        <v>9.6999999999999993</v>
      </c>
      <c r="G13" s="36"/>
      <c r="H13" s="41"/>
    </row>
    <row r="14" spans="1:8" s="2" customFormat="1" ht="16.899999999999999" customHeight="1">
      <c r="A14" s="36"/>
      <c r="B14" s="41"/>
      <c r="C14" s="276" t="s">
        <v>1639</v>
      </c>
      <c r="D14" s="36"/>
      <c r="E14" s="36"/>
      <c r="F14" s="36"/>
      <c r="G14" s="36"/>
      <c r="H14" s="41"/>
    </row>
    <row r="15" spans="1:8" s="2" customFormat="1" ht="16.899999999999999" customHeight="1">
      <c r="A15" s="36"/>
      <c r="B15" s="41"/>
      <c r="C15" s="274" t="s">
        <v>528</v>
      </c>
      <c r="D15" s="274" t="s">
        <v>1640</v>
      </c>
      <c r="E15" s="19" t="s">
        <v>102</v>
      </c>
      <c r="F15" s="275">
        <v>9.6999999999999993</v>
      </c>
      <c r="G15" s="36"/>
      <c r="H15" s="41"/>
    </row>
    <row r="16" spans="1:8" s="2" customFormat="1" ht="16.899999999999999" customHeight="1">
      <c r="A16" s="36"/>
      <c r="B16" s="41"/>
      <c r="C16" s="274" t="s">
        <v>534</v>
      </c>
      <c r="D16" s="274" t="s">
        <v>535</v>
      </c>
      <c r="E16" s="19" t="s">
        <v>102</v>
      </c>
      <c r="F16" s="275">
        <v>10.67</v>
      </c>
      <c r="G16" s="36"/>
      <c r="H16" s="41"/>
    </row>
    <row r="17" spans="1:8" s="2" customFormat="1" ht="16.899999999999999" customHeight="1">
      <c r="A17" s="36"/>
      <c r="B17" s="41"/>
      <c r="C17" s="270" t="s">
        <v>104</v>
      </c>
      <c r="D17" s="271" t="s">
        <v>105</v>
      </c>
      <c r="E17" s="272" t="s">
        <v>106</v>
      </c>
      <c r="F17" s="273">
        <v>25</v>
      </c>
      <c r="G17" s="36"/>
      <c r="H17" s="41"/>
    </row>
    <row r="18" spans="1:8" s="2" customFormat="1" ht="16.899999999999999" customHeight="1">
      <c r="A18" s="36"/>
      <c r="B18" s="41"/>
      <c r="C18" s="274" t="s">
        <v>42</v>
      </c>
      <c r="D18" s="274" t="s">
        <v>246</v>
      </c>
      <c r="E18" s="19" t="s">
        <v>42</v>
      </c>
      <c r="F18" s="275">
        <v>9.9830000000000005</v>
      </c>
      <c r="G18" s="36"/>
      <c r="H18" s="41"/>
    </row>
    <row r="19" spans="1:8" s="2" customFormat="1" ht="16.899999999999999" customHeight="1">
      <c r="A19" s="36"/>
      <c r="B19" s="41"/>
      <c r="C19" s="274" t="s">
        <v>42</v>
      </c>
      <c r="D19" s="274" t="s">
        <v>247</v>
      </c>
      <c r="E19" s="19" t="s">
        <v>42</v>
      </c>
      <c r="F19" s="275">
        <v>4.5</v>
      </c>
      <c r="G19" s="36"/>
      <c r="H19" s="41"/>
    </row>
    <row r="20" spans="1:8" s="2" customFormat="1" ht="16.899999999999999" customHeight="1">
      <c r="A20" s="36"/>
      <c r="B20" s="41"/>
      <c r="C20" s="274" t="s">
        <v>42</v>
      </c>
      <c r="D20" s="274" t="s">
        <v>248</v>
      </c>
      <c r="E20" s="19" t="s">
        <v>42</v>
      </c>
      <c r="F20" s="275">
        <v>4.7169999999999996</v>
      </c>
      <c r="G20" s="36"/>
      <c r="H20" s="41"/>
    </row>
    <row r="21" spans="1:8" s="2" customFormat="1" ht="16.899999999999999" customHeight="1">
      <c r="A21" s="36"/>
      <c r="B21" s="41"/>
      <c r="C21" s="274" t="s">
        <v>42</v>
      </c>
      <c r="D21" s="274" t="s">
        <v>249</v>
      </c>
      <c r="E21" s="19" t="s">
        <v>42</v>
      </c>
      <c r="F21" s="275">
        <v>5.8</v>
      </c>
      <c r="G21" s="36"/>
      <c r="H21" s="41"/>
    </row>
    <row r="22" spans="1:8" s="2" customFormat="1" ht="16.899999999999999" customHeight="1">
      <c r="A22" s="36"/>
      <c r="B22" s="41"/>
      <c r="C22" s="274" t="s">
        <v>104</v>
      </c>
      <c r="D22" s="274" t="s">
        <v>250</v>
      </c>
      <c r="E22" s="19" t="s">
        <v>42</v>
      </c>
      <c r="F22" s="275">
        <v>25</v>
      </c>
      <c r="G22" s="36"/>
      <c r="H22" s="41"/>
    </row>
    <row r="23" spans="1:8" s="2" customFormat="1" ht="16.899999999999999" customHeight="1">
      <c r="A23" s="36"/>
      <c r="B23" s="41"/>
      <c r="C23" s="276" t="s">
        <v>1639</v>
      </c>
      <c r="D23" s="36"/>
      <c r="E23" s="36"/>
      <c r="F23" s="36"/>
      <c r="G23" s="36"/>
      <c r="H23" s="41"/>
    </row>
    <row r="24" spans="1:8" s="2" customFormat="1" ht="16.899999999999999" customHeight="1">
      <c r="A24" s="36"/>
      <c r="B24" s="41"/>
      <c r="C24" s="274" t="s">
        <v>238</v>
      </c>
      <c r="D24" s="274" t="s">
        <v>1641</v>
      </c>
      <c r="E24" s="19" t="s">
        <v>106</v>
      </c>
      <c r="F24" s="275">
        <v>25</v>
      </c>
      <c r="G24" s="36"/>
      <c r="H24" s="41"/>
    </row>
    <row r="25" spans="1:8" s="2" customFormat="1" ht="16.899999999999999" customHeight="1">
      <c r="A25" s="36"/>
      <c r="B25" s="41"/>
      <c r="C25" s="274" t="s">
        <v>386</v>
      </c>
      <c r="D25" s="274" t="s">
        <v>1642</v>
      </c>
      <c r="E25" s="19" t="s">
        <v>106</v>
      </c>
      <c r="F25" s="275">
        <v>25</v>
      </c>
      <c r="G25" s="36"/>
      <c r="H25" s="41"/>
    </row>
    <row r="26" spans="1:8" s="2" customFormat="1" ht="16.899999999999999" customHeight="1">
      <c r="A26" s="36"/>
      <c r="B26" s="41"/>
      <c r="C26" s="274" t="s">
        <v>391</v>
      </c>
      <c r="D26" s="274" t="s">
        <v>392</v>
      </c>
      <c r="E26" s="19" t="s">
        <v>106</v>
      </c>
      <c r="F26" s="275">
        <v>25</v>
      </c>
      <c r="G26" s="36"/>
      <c r="H26" s="41"/>
    </row>
    <row r="27" spans="1:8" s="2" customFormat="1" ht="16.899999999999999" customHeight="1">
      <c r="A27" s="36"/>
      <c r="B27" s="41"/>
      <c r="C27" s="274" t="s">
        <v>404</v>
      </c>
      <c r="D27" s="274" t="s">
        <v>405</v>
      </c>
      <c r="E27" s="19" t="s">
        <v>106</v>
      </c>
      <c r="F27" s="275">
        <v>25</v>
      </c>
      <c r="G27" s="36"/>
      <c r="H27" s="41"/>
    </row>
    <row r="28" spans="1:8" s="2" customFormat="1" ht="22.5">
      <c r="A28" s="36"/>
      <c r="B28" s="41"/>
      <c r="C28" s="274" t="s">
        <v>395</v>
      </c>
      <c r="D28" s="274" t="s">
        <v>1643</v>
      </c>
      <c r="E28" s="19" t="s">
        <v>106</v>
      </c>
      <c r="F28" s="275">
        <v>25</v>
      </c>
      <c r="G28" s="36"/>
      <c r="H28" s="41"/>
    </row>
    <row r="29" spans="1:8" s="2" customFormat="1" ht="16.899999999999999" customHeight="1">
      <c r="A29" s="36"/>
      <c r="B29" s="41"/>
      <c r="C29" s="274" t="s">
        <v>813</v>
      </c>
      <c r="D29" s="274" t="s">
        <v>1644</v>
      </c>
      <c r="E29" s="19" t="s">
        <v>106</v>
      </c>
      <c r="F29" s="275">
        <v>25</v>
      </c>
      <c r="G29" s="36"/>
      <c r="H29" s="41"/>
    </row>
    <row r="30" spans="1:8" s="2" customFormat="1" ht="16.899999999999999" customHeight="1">
      <c r="A30" s="36"/>
      <c r="B30" s="41"/>
      <c r="C30" s="274" t="s">
        <v>399</v>
      </c>
      <c r="D30" s="274" t="s">
        <v>400</v>
      </c>
      <c r="E30" s="19" t="s">
        <v>106</v>
      </c>
      <c r="F30" s="275">
        <v>3.863</v>
      </c>
      <c r="G30" s="36"/>
      <c r="H30" s="41"/>
    </row>
    <row r="31" spans="1:8" s="2" customFormat="1" ht="16.899999999999999" customHeight="1">
      <c r="A31" s="36"/>
      <c r="B31" s="41"/>
      <c r="C31" s="270" t="s">
        <v>109</v>
      </c>
      <c r="D31" s="271" t="s">
        <v>110</v>
      </c>
      <c r="E31" s="272" t="s">
        <v>106</v>
      </c>
      <c r="F31" s="273">
        <v>2.6019999999999999</v>
      </c>
      <c r="G31" s="36"/>
      <c r="H31" s="41"/>
    </row>
    <row r="32" spans="1:8" s="2" customFormat="1" ht="16.899999999999999" customHeight="1">
      <c r="A32" s="36"/>
      <c r="B32" s="41"/>
      <c r="C32" s="274" t="s">
        <v>42</v>
      </c>
      <c r="D32" s="274" t="s">
        <v>673</v>
      </c>
      <c r="E32" s="19" t="s">
        <v>42</v>
      </c>
      <c r="F32" s="275">
        <v>0</v>
      </c>
      <c r="G32" s="36"/>
      <c r="H32" s="41"/>
    </row>
    <row r="33" spans="1:8" s="2" customFormat="1" ht="16.899999999999999" customHeight="1">
      <c r="A33" s="36"/>
      <c r="B33" s="41"/>
      <c r="C33" s="274" t="s">
        <v>42</v>
      </c>
      <c r="D33" s="274" t="s">
        <v>938</v>
      </c>
      <c r="E33" s="19" t="s">
        <v>42</v>
      </c>
      <c r="F33" s="275">
        <v>1.252</v>
      </c>
      <c r="G33" s="36"/>
      <c r="H33" s="41"/>
    </row>
    <row r="34" spans="1:8" s="2" customFormat="1" ht="16.899999999999999" customHeight="1">
      <c r="A34" s="36"/>
      <c r="B34" s="41"/>
      <c r="C34" s="274" t="s">
        <v>42</v>
      </c>
      <c r="D34" s="274" t="s">
        <v>939</v>
      </c>
      <c r="E34" s="19" t="s">
        <v>42</v>
      </c>
      <c r="F34" s="275">
        <v>1.35</v>
      </c>
      <c r="G34" s="36"/>
      <c r="H34" s="41"/>
    </row>
    <row r="35" spans="1:8" s="2" customFormat="1" ht="16.899999999999999" customHeight="1">
      <c r="A35" s="36"/>
      <c r="B35" s="41"/>
      <c r="C35" s="274" t="s">
        <v>109</v>
      </c>
      <c r="D35" s="274" t="s">
        <v>250</v>
      </c>
      <c r="E35" s="19" t="s">
        <v>42</v>
      </c>
      <c r="F35" s="275">
        <v>2.6019999999999999</v>
      </c>
      <c r="G35" s="36"/>
      <c r="H35" s="41"/>
    </row>
    <row r="36" spans="1:8" s="2" customFormat="1" ht="16.899999999999999" customHeight="1">
      <c r="A36" s="36"/>
      <c r="B36" s="41"/>
      <c r="C36" s="276" t="s">
        <v>1639</v>
      </c>
      <c r="D36" s="36"/>
      <c r="E36" s="36"/>
      <c r="F36" s="36"/>
      <c r="G36" s="36"/>
      <c r="H36" s="41"/>
    </row>
    <row r="37" spans="1:8" s="2" customFormat="1" ht="22.5">
      <c r="A37" s="36"/>
      <c r="B37" s="41"/>
      <c r="C37" s="274" t="s">
        <v>973</v>
      </c>
      <c r="D37" s="274" t="s">
        <v>974</v>
      </c>
      <c r="E37" s="19" t="s">
        <v>106</v>
      </c>
      <c r="F37" s="275">
        <v>2.6019999999999999</v>
      </c>
      <c r="G37" s="36"/>
      <c r="H37" s="41"/>
    </row>
    <row r="38" spans="1:8" s="2" customFormat="1" ht="22.5">
      <c r="A38" s="36"/>
      <c r="B38" s="41"/>
      <c r="C38" s="274" t="s">
        <v>660</v>
      </c>
      <c r="D38" s="274" t="s">
        <v>1645</v>
      </c>
      <c r="E38" s="19" t="s">
        <v>194</v>
      </c>
      <c r="F38" s="275">
        <v>0.26</v>
      </c>
      <c r="G38" s="36"/>
      <c r="H38" s="41"/>
    </row>
    <row r="39" spans="1:8" s="2" customFormat="1" ht="16.899999999999999" customHeight="1">
      <c r="A39" s="36"/>
      <c r="B39" s="41"/>
      <c r="C39" s="274" t="s">
        <v>669</v>
      </c>
      <c r="D39" s="274" t="s">
        <v>1646</v>
      </c>
      <c r="E39" s="19" t="s">
        <v>194</v>
      </c>
      <c r="F39" s="275">
        <v>0.182</v>
      </c>
      <c r="G39" s="36"/>
      <c r="H39" s="41"/>
    </row>
    <row r="40" spans="1:8" s="2" customFormat="1" ht="16.899999999999999" customHeight="1">
      <c r="A40" s="36"/>
      <c r="B40" s="41"/>
      <c r="C40" s="274" t="s">
        <v>676</v>
      </c>
      <c r="D40" s="274" t="s">
        <v>1647</v>
      </c>
      <c r="E40" s="19" t="s">
        <v>194</v>
      </c>
      <c r="F40" s="275">
        <v>0.182</v>
      </c>
      <c r="G40" s="36"/>
      <c r="H40" s="41"/>
    </row>
    <row r="41" spans="1:8" s="2" customFormat="1" ht="16.899999999999999" customHeight="1">
      <c r="A41" s="36"/>
      <c r="B41" s="41"/>
      <c r="C41" s="270" t="s">
        <v>112</v>
      </c>
      <c r="D41" s="271" t="s">
        <v>113</v>
      </c>
      <c r="E41" s="272" t="s">
        <v>106</v>
      </c>
      <c r="F41" s="273">
        <v>34.881999999999998</v>
      </c>
      <c r="G41" s="36"/>
      <c r="H41" s="41"/>
    </row>
    <row r="42" spans="1:8" s="2" customFormat="1" ht="16.899999999999999" customHeight="1">
      <c r="A42" s="36"/>
      <c r="B42" s="41"/>
      <c r="C42" s="274" t="s">
        <v>42</v>
      </c>
      <c r="D42" s="274" t="s">
        <v>800</v>
      </c>
      <c r="E42" s="19" t="s">
        <v>42</v>
      </c>
      <c r="F42" s="275">
        <v>2.25</v>
      </c>
      <c r="G42" s="36"/>
      <c r="H42" s="41"/>
    </row>
    <row r="43" spans="1:8" s="2" customFormat="1" ht="16.899999999999999" customHeight="1">
      <c r="A43" s="36"/>
      <c r="B43" s="41"/>
      <c r="C43" s="274" t="s">
        <v>42</v>
      </c>
      <c r="D43" s="274" t="s">
        <v>801</v>
      </c>
      <c r="E43" s="19" t="s">
        <v>42</v>
      </c>
      <c r="F43" s="275">
        <v>16.29</v>
      </c>
      <c r="G43" s="36"/>
      <c r="H43" s="41"/>
    </row>
    <row r="44" spans="1:8" s="2" customFormat="1" ht="16.899999999999999" customHeight="1">
      <c r="A44" s="36"/>
      <c r="B44" s="41"/>
      <c r="C44" s="274" t="s">
        <v>42</v>
      </c>
      <c r="D44" s="274" t="s">
        <v>802</v>
      </c>
      <c r="E44" s="19" t="s">
        <v>42</v>
      </c>
      <c r="F44" s="275">
        <v>-0.42299999999999999</v>
      </c>
      <c r="G44" s="36"/>
      <c r="H44" s="41"/>
    </row>
    <row r="45" spans="1:8" s="2" customFormat="1" ht="16.899999999999999" customHeight="1">
      <c r="A45" s="36"/>
      <c r="B45" s="41"/>
      <c r="C45" s="274" t="s">
        <v>42</v>
      </c>
      <c r="D45" s="274" t="s">
        <v>803</v>
      </c>
      <c r="E45" s="19" t="s">
        <v>42</v>
      </c>
      <c r="F45" s="275">
        <v>16.838999999999999</v>
      </c>
      <c r="G45" s="36"/>
      <c r="H45" s="41"/>
    </row>
    <row r="46" spans="1:8" s="2" customFormat="1" ht="16.899999999999999" customHeight="1">
      <c r="A46" s="36"/>
      <c r="B46" s="41"/>
      <c r="C46" s="274" t="s">
        <v>42</v>
      </c>
      <c r="D46" s="274" t="s">
        <v>804</v>
      </c>
      <c r="E46" s="19" t="s">
        <v>42</v>
      </c>
      <c r="F46" s="275">
        <v>-7.3999999999999996E-2</v>
      </c>
      <c r="G46" s="36"/>
      <c r="H46" s="41"/>
    </row>
    <row r="47" spans="1:8" s="2" customFormat="1" ht="16.899999999999999" customHeight="1">
      <c r="A47" s="36"/>
      <c r="B47" s="41"/>
      <c r="C47" s="274" t="s">
        <v>112</v>
      </c>
      <c r="D47" s="274" t="s">
        <v>250</v>
      </c>
      <c r="E47" s="19" t="s">
        <v>42</v>
      </c>
      <c r="F47" s="275">
        <v>34.881999999999998</v>
      </c>
      <c r="G47" s="36"/>
      <c r="H47" s="41"/>
    </row>
    <row r="48" spans="1:8" s="2" customFormat="1" ht="16.899999999999999" customHeight="1">
      <c r="A48" s="36"/>
      <c r="B48" s="41"/>
      <c r="C48" s="276" t="s">
        <v>1639</v>
      </c>
      <c r="D48" s="36"/>
      <c r="E48" s="36"/>
      <c r="F48" s="36"/>
      <c r="G48" s="36"/>
      <c r="H48" s="41"/>
    </row>
    <row r="49" spans="1:8" s="2" customFormat="1" ht="16.899999999999999" customHeight="1">
      <c r="A49" s="36"/>
      <c r="B49" s="41"/>
      <c r="C49" s="274" t="s">
        <v>796</v>
      </c>
      <c r="D49" s="274" t="s">
        <v>1648</v>
      </c>
      <c r="E49" s="19" t="s">
        <v>106</v>
      </c>
      <c r="F49" s="275">
        <v>36.377000000000002</v>
      </c>
      <c r="G49" s="36"/>
      <c r="H49" s="41"/>
    </row>
    <row r="50" spans="1:8" s="2" customFormat="1" ht="16.899999999999999" customHeight="1">
      <c r="A50" s="36"/>
      <c r="B50" s="41"/>
      <c r="C50" s="274" t="s">
        <v>460</v>
      </c>
      <c r="D50" s="274" t="s">
        <v>1649</v>
      </c>
      <c r="E50" s="19" t="s">
        <v>106</v>
      </c>
      <c r="F50" s="275">
        <v>30.262</v>
      </c>
      <c r="G50" s="36"/>
      <c r="H50" s="41"/>
    </row>
    <row r="51" spans="1:8" s="2" customFormat="1" ht="16.899999999999999" customHeight="1">
      <c r="A51" s="36"/>
      <c r="B51" s="41"/>
      <c r="C51" s="270" t="s">
        <v>115</v>
      </c>
      <c r="D51" s="271" t="s">
        <v>116</v>
      </c>
      <c r="E51" s="272" t="s">
        <v>102</v>
      </c>
      <c r="F51" s="273">
        <v>17.164999999999999</v>
      </c>
      <c r="G51" s="36"/>
      <c r="H51" s="41"/>
    </row>
    <row r="52" spans="1:8" s="2" customFormat="1" ht="16.899999999999999" customHeight="1">
      <c r="A52" s="36"/>
      <c r="B52" s="41"/>
      <c r="C52" s="274" t="s">
        <v>42</v>
      </c>
      <c r="D52" s="274" t="s">
        <v>1163</v>
      </c>
      <c r="E52" s="19" t="s">
        <v>42</v>
      </c>
      <c r="F52" s="275">
        <v>18.245999999999999</v>
      </c>
      <c r="G52" s="36"/>
      <c r="H52" s="41"/>
    </row>
    <row r="53" spans="1:8" s="2" customFormat="1" ht="16.899999999999999" customHeight="1">
      <c r="A53" s="36"/>
      <c r="B53" s="41"/>
      <c r="C53" s="274" t="s">
        <v>42</v>
      </c>
      <c r="D53" s="274" t="s">
        <v>1164</v>
      </c>
      <c r="E53" s="19" t="s">
        <v>42</v>
      </c>
      <c r="F53" s="275">
        <v>18.824000000000002</v>
      </c>
      <c r="G53" s="36"/>
      <c r="H53" s="41"/>
    </row>
    <row r="54" spans="1:8" s="2" customFormat="1" ht="16.899999999999999" customHeight="1">
      <c r="A54" s="36"/>
      <c r="B54" s="41"/>
      <c r="C54" s="274" t="s">
        <v>42</v>
      </c>
      <c r="D54" s="274" t="s">
        <v>1165</v>
      </c>
      <c r="E54" s="19" t="s">
        <v>42</v>
      </c>
      <c r="F54" s="275">
        <v>-19.905000000000001</v>
      </c>
      <c r="G54" s="36"/>
      <c r="H54" s="41"/>
    </row>
    <row r="55" spans="1:8" s="2" customFormat="1" ht="16.899999999999999" customHeight="1">
      <c r="A55" s="36"/>
      <c r="B55" s="41"/>
      <c r="C55" s="274" t="s">
        <v>115</v>
      </c>
      <c r="D55" s="274" t="s">
        <v>250</v>
      </c>
      <c r="E55" s="19" t="s">
        <v>42</v>
      </c>
      <c r="F55" s="275">
        <v>17.164999999999999</v>
      </c>
      <c r="G55" s="36"/>
      <c r="H55" s="41"/>
    </row>
    <row r="56" spans="1:8" s="2" customFormat="1" ht="16.899999999999999" customHeight="1">
      <c r="A56" s="36"/>
      <c r="B56" s="41"/>
      <c r="C56" s="276" t="s">
        <v>1639</v>
      </c>
      <c r="D56" s="36"/>
      <c r="E56" s="36"/>
      <c r="F56" s="36"/>
      <c r="G56" s="36"/>
      <c r="H56" s="41"/>
    </row>
    <row r="57" spans="1:8" s="2" customFormat="1" ht="16.899999999999999" customHeight="1">
      <c r="A57" s="36"/>
      <c r="B57" s="41"/>
      <c r="C57" s="274" t="s">
        <v>1159</v>
      </c>
      <c r="D57" s="274" t="s">
        <v>1160</v>
      </c>
      <c r="E57" s="19" t="s">
        <v>102</v>
      </c>
      <c r="F57" s="275">
        <v>17.164999999999999</v>
      </c>
      <c r="G57" s="36"/>
      <c r="H57" s="41"/>
    </row>
    <row r="58" spans="1:8" s="2" customFormat="1" ht="16.899999999999999" customHeight="1">
      <c r="A58" s="36"/>
      <c r="B58" s="41"/>
      <c r="C58" s="274" t="s">
        <v>352</v>
      </c>
      <c r="D58" s="274" t="s">
        <v>1650</v>
      </c>
      <c r="E58" s="19" t="s">
        <v>106</v>
      </c>
      <c r="F58" s="275">
        <v>6.6020000000000003</v>
      </c>
      <c r="G58" s="36"/>
      <c r="H58" s="41"/>
    </row>
    <row r="59" spans="1:8" s="2" customFormat="1" ht="16.899999999999999" customHeight="1">
      <c r="A59" s="36"/>
      <c r="B59" s="41"/>
      <c r="C59" s="270" t="s">
        <v>118</v>
      </c>
      <c r="D59" s="271" t="s">
        <v>119</v>
      </c>
      <c r="E59" s="272" t="s">
        <v>106</v>
      </c>
      <c r="F59" s="273">
        <v>2.6019999999999999</v>
      </c>
      <c r="G59" s="36"/>
      <c r="H59" s="41"/>
    </row>
    <row r="60" spans="1:8" s="2" customFormat="1" ht="16.899999999999999" customHeight="1">
      <c r="A60" s="36"/>
      <c r="B60" s="41"/>
      <c r="C60" s="274" t="s">
        <v>42</v>
      </c>
      <c r="D60" s="274" t="s">
        <v>937</v>
      </c>
      <c r="E60" s="19" t="s">
        <v>42</v>
      </c>
      <c r="F60" s="275">
        <v>0</v>
      </c>
      <c r="G60" s="36"/>
      <c r="H60" s="41"/>
    </row>
    <row r="61" spans="1:8" s="2" customFormat="1" ht="16.899999999999999" customHeight="1">
      <c r="A61" s="36"/>
      <c r="B61" s="41"/>
      <c r="C61" s="274" t="s">
        <v>42</v>
      </c>
      <c r="D61" s="274" t="s">
        <v>938</v>
      </c>
      <c r="E61" s="19" t="s">
        <v>42</v>
      </c>
      <c r="F61" s="275">
        <v>1.252</v>
      </c>
      <c r="G61" s="36"/>
      <c r="H61" s="41"/>
    </row>
    <row r="62" spans="1:8" s="2" customFormat="1" ht="16.899999999999999" customHeight="1">
      <c r="A62" s="36"/>
      <c r="B62" s="41"/>
      <c r="C62" s="274" t="s">
        <v>42</v>
      </c>
      <c r="D62" s="274" t="s">
        <v>939</v>
      </c>
      <c r="E62" s="19" t="s">
        <v>42</v>
      </c>
      <c r="F62" s="275">
        <v>1.35</v>
      </c>
      <c r="G62" s="36"/>
      <c r="H62" s="41"/>
    </row>
    <row r="63" spans="1:8" s="2" customFormat="1" ht="16.899999999999999" customHeight="1">
      <c r="A63" s="36"/>
      <c r="B63" s="41"/>
      <c r="C63" s="274" t="s">
        <v>118</v>
      </c>
      <c r="D63" s="274" t="s">
        <v>250</v>
      </c>
      <c r="E63" s="19" t="s">
        <v>42</v>
      </c>
      <c r="F63" s="275">
        <v>2.6019999999999999</v>
      </c>
      <c r="G63" s="36"/>
      <c r="H63" s="41"/>
    </row>
    <row r="64" spans="1:8" s="2" customFormat="1" ht="16.899999999999999" customHeight="1">
      <c r="A64" s="36"/>
      <c r="B64" s="41"/>
      <c r="C64" s="276" t="s">
        <v>1639</v>
      </c>
      <c r="D64" s="36"/>
      <c r="E64" s="36"/>
      <c r="F64" s="36"/>
      <c r="G64" s="36"/>
      <c r="H64" s="41"/>
    </row>
    <row r="65" spans="1:8" s="2" customFormat="1" ht="16.899999999999999" customHeight="1">
      <c r="A65" s="36"/>
      <c r="B65" s="41"/>
      <c r="C65" s="274" t="s">
        <v>933</v>
      </c>
      <c r="D65" s="274" t="s">
        <v>1651</v>
      </c>
      <c r="E65" s="19" t="s">
        <v>106</v>
      </c>
      <c r="F65" s="275">
        <v>5.2039999999999997</v>
      </c>
      <c r="G65" s="36"/>
      <c r="H65" s="41"/>
    </row>
    <row r="66" spans="1:8" s="2" customFormat="1" ht="16.899999999999999" customHeight="1">
      <c r="A66" s="36"/>
      <c r="B66" s="41"/>
      <c r="C66" s="274" t="s">
        <v>575</v>
      </c>
      <c r="D66" s="274" t="s">
        <v>1652</v>
      </c>
      <c r="E66" s="19" t="s">
        <v>194</v>
      </c>
      <c r="F66" s="275">
        <v>0.27600000000000002</v>
      </c>
      <c r="G66" s="36"/>
      <c r="H66" s="41"/>
    </row>
    <row r="67" spans="1:8" s="2" customFormat="1" ht="22.5">
      <c r="A67" s="36"/>
      <c r="B67" s="41"/>
      <c r="C67" s="274" t="s">
        <v>584</v>
      </c>
      <c r="D67" s="274" t="s">
        <v>1653</v>
      </c>
      <c r="E67" s="19" t="s">
        <v>194</v>
      </c>
      <c r="F67" s="275">
        <v>0.16900000000000001</v>
      </c>
      <c r="G67" s="36"/>
      <c r="H67" s="41"/>
    </row>
    <row r="68" spans="1:8" s="2" customFormat="1" ht="16.899999999999999" customHeight="1">
      <c r="A68" s="36"/>
      <c r="B68" s="41"/>
      <c r="C68" s="274" t="s">
        <v>589</v>
      </c>
      <c r="D68" s="274" t="s">
        <v>1654</v>
      </c>
      <c r="E68" s="19" t="s">
        <v>160</v>
      </c>
      <c r="F68" s="275">
        <v>1.4E-2</v>
      </c>
      <c r="G68" s="36"/>
      <c r="H68" s="41"/>
    </row>
    <row r="69" spans="1:8" s="2" customFormat="1" ht="16.899999999999999" customHeight="1">
      <c r="A69" s="36"/>
      <c r="B69" s="41"/>
      <c r="C69" s="274" t="s">
        <v>922</v>
      </c>
      <c r="D69" s="274" t="s">
        <v>1655</v>
      </c>
      <c r="E69" s="19" t="s">
        <v>106</v>
      </c>
      <c r="F69" s="275">
        <v>2.6019999999999999</v>
      </c>
      <c r="G69" s="36"/>
      <c r="H69" s="41"/>
    </row>
    <row r="70" spans="1:8" s="2" customFormat="1" ht="16.899999999999999" customHeight="1">
      <c r="A70" s="36"/>
      <c r="B70" s="41"/>
      <c r="C70" s="274" t="s">
        <v>951</v>
      </c>
      <c r="D70" s="274" t="s">
        <v>42</v>
      </c>
      <c r="E70" s="19" t="s">
        <v>106</v>
      </c>
      <c r="F70" s="275">
        <v>2.6019999999999999</v>
      </c>
      <c r="G70" s="36"/>
      <c r="H70" s="41"/>
    </row>
    <row r="71" spans="1:8" s="2" customFormat="1" ht="16.899999999999999" customHeight="1">
      <c r="A71" s="36"/>
      <c r="B71" s="41"/>
      <c r="C71" s="274" t="s">
        <v>978</v>
      </c>
      <c r="D71" s="274" t="s">
        <v>1656</v>
      </c>
      <c r="E71" s="19" t="s">
        <v>106</v>
      </c>
      <c r="F71" s="275">
        <v>2.6019999999999999</v>
      </c>
      <c r="G71" s="36"/>
      <c r="H71" s="41"/>
    </row>
    <row r="72" spans="1:8" s="2" customFormat="1" ht="16.899999999999999" customHeight="1">
      <c r="A72" s="36"/>
      <c r="B72" s="41"/>
      <c r="C72" s="274" t="s">
        <v>927</v>
      </c>
      <c r="D72" s="274" t="s">
        <v>928</v>
      </c>
      <c r="E72" s="19" t="s">
        <v>929</v>
      </c>
      <c r="F72" s="275">
        <v>0.91100000000000003</v>
      </c>
      <c r="G72" s="36"/>
      <c r="H72" s="41"/>
    </row>
    <row r="73" spans="1:8" s="2" customFormat="1" ht="16.899999999999999" customHeight="1">
      <c r="A73" s="36"/>
      <c r="B73" s="41"/>
      <c r="C73" s="274" t="s">
        <v>983</v>
      </c>
      <c r="D73" s="274" t="s">
        <v>984</v>
      </c>
      <c r="E73" s="19" t="s">
        <v>106</v>
      </c>
      <c r="F73" s="275">
        <v>2.7320000000000002</v>
      </c>
      <c r="G73" s="36"/>
      <c r="H73" s="41"/>
    </row>
    <row r="74" spans="1:8" s="2" customFormat="1" ht="22.5">
      <c r="A74" s="36"/>
      <c r="B74" s="41"/>
      <c r="C74" s="274" t="s">
        <v>942</v>
      </c>
      <c r="D74" s="274" t="s">
        <v>943</v>
      </c>
      <c r="E74" s="19" t="s">
        <v>106</v>
      </c>
      <c r="F74" s="275">
        <v>2.992</v>
      </c>
      <c r="G74" s="36"/>
      <c r="H74" s="41"/>
    </row>
    <row r="75" spans="1:8" s="2" customFormat="1" ht="22.5">
      <c r="A75" s="36"/>
      <c r="B75" s="41"/>
      <c r="C75" s="274" t="s">
        <v>947</v>
      </c>
      <c r="D75" s="274" t="s">
        <v>948</v>
      </c>
      <c r="E75" s="19" t="s">
        <v>106</v>
      </c>
      <c r="F75" s="275">
        <v>2.992</v>
      </c>
      <c r="G75" s="36"/>
      <c r="H75" s="41"/>
    </row>
    <row r="76" spans="1:8" s="2" customFormat="1" ht="16.899999999999999" customHeight="1">
      <c r="A76" s="36"/>
      <c r="B76" s="41"/>
      <c r="C76" s="270" t="s">
        <v>1657</v>
      </c>
      <c r="D76" s="271" t="s">
        <v>169</v>
      </c>
      <c r="E76" s="272" t="s">
        <v>106</v>
      </c>
      <c r="F76" s="273">
        <v>45.844999999999999</v>
      </c>
      <c r="G76" s="36"/>
      <c r="H76" s="41"/>
    </row>
    <row r="77" spans="1:8" s="2" customFormat="1" ht="16.899999999999999" customHeight="1">
      <c r="A77" s="36"/>
      <c r="B77" s="41"/>
      <c r="C77" s="270" t="s">
        <v>168</v>
      </c>
      <c r="D77" s="271" t="s">
        <v>169</v>
      </c>
      <c r="E77" s="272" t="s">
        <v>106</v>
      </c>
      <c r="F77" s="273">
        <v>45.844999999999999</v>
      </c>
      <c r="G77" s="36"/>
      <c r="H77" s="41"/>
    </row>
    <row r="78" spans="1:8" s="2" customFormat="1" ht="16.899999999999999" customHeight="1">
      <c r="A78" s="36"/>
      <c r="B78" s="41"/>
      <c r="C78" s="274" t="s">
        <v>42</v>
      </c>
      <c r="D78" s="274" t="s">
        <v>413</v>
      </c>
      <c r="E78" s="19" t="s">
        <v>42</v>
      </c>
      <c r="F78" s="275">
        <v>0</v>
      </c>
      <c r="G78" s="36"/>
      <c r="H78" s="41"/>
    </row>
    <row r="79" spans="1:8" s="2" customFormat="1" ht="16.899999999999999" customHeight="1">
      <c r="A79" s="36"/>
      <c r="B79" s="41"/>
      <c r="C79" s="274" t="s">
        <v>42</v>
      </c>
      <c r="D79" s="274" t="s">
        <v>1181</v>
      </c>
      <c r="E79" s="19" t="s">
        <v>42</v>
      </c>
      <c r="F79" s="275">
        <v>3.4820000000000002</v>
      </c>
      <c r="G79" s="36"/>
      <c r="H79" s="41"/>
    </row>
    <row r="80" spans="1:8" s="2" customFormat="1" ht="16.899999999999999" customHeight="1">
      <c r="A80" s="36"/>
      <c r="B80" s="41"/>
      <c r="C80" s="274" t="s">
        <v>42</v>
      </c>
      <c r="D80" s="274" t="s">
        <v>415</v>
      </c>
      <c r="E80" s="19" t="s">
        <v>42</v>
      </c>
      <c r="F80" s="275">
        <v>0</v>
      </c>
      <c r="G80" s="36"/>
      <c r="H80" s="41"/>
    </row>
    <row r="81" spans="1:8" s="2" customFormat="1" ht="16.899999999999999" customHeight="1">
      <c r="A81" s="36"/>
      <c r="B81" s="41"/>
      <c r="C81" s="274" t="s">
        <v>42</v>
      </c>
      <c r="D81" s="274" t="s">
        <v>1182</v>
      </c>
      <c r="E81" s="19" t="s">
        <v>42</v>
      </c>
      <c r="F81" s="275">
        <v>2.6230000000000002</v>
      </c>
      <c r="G81" s="36"/>
      <c r="H81" s="41"/>
    </row>
    <row r="82" spans="1:8" s="2" customFormat="1" ht="16.899999999999999" customHeight="1">
      <c r="A82" s="36"/>
      <c r="B82" s="41"/>
      <c r="C82" s="274" t="s">
        <v>42</v>
      </c>
      <c r="D82" s="274" t="s">
        <v>417</v>
      </c>
      <c r="E82" s="19" t="s">
        <v>42</v>
      </c>
      <c r="F82" s="275">
        <v>0</v>
      </c>
      <c r="G82" s="36"/>
      <c r="H82" s="41"/>
    </row>
    <row r="83" spans="1:8" s="2" customFormat="1" ht="16.899999999999999" customHeight="1">
      <c r="A83" s="36"/>
      <c r="B83" s="41"/>
      <c r="C83" s="274" t="s">
        <v>42</v>
      </c>
      <c r="D83" s="274" t="s">
        <v>1183</v>
      </c>
      <c r="E83" s="19" t="s">
        <v>42</v>
      </c>
      <c r="F83" s="275">
        <v>3.2170000000000001</v>
      </c>
      <c r="G83" s="36"/>
      <c r="H83" s="41"/>
    </row>
    <row r="84" spans="1:8" s="2" customFormat="1" ht="16.899999999999999" customHeight="1">
      <c r="A84" s="36"/>
      <c r="B84" s="41"/>
      <c r="C84" s="274" t="s">
        <v>42</v>
      </c>
      <c r="D84" s="274" t="s">
        <v>419</v>
      </c>
      <c r="E84" s="19" t="s">
        <v>42</v>
      </c>
      <c r="F84" s="275">
        <v>0</v>
      </c>
      <c r="G84" s="36"/>
      <c r="H84" s="41"/>
    </row>
    <row r="85" spans="1:8" s="2" customFormat="1" ht="16.899999999999999" customHeight="1">
      <c r="A85" s="36"/>
      <c r="B85" s="41"/>
      <c r="C85" s="274" t="s">
        <v>42</v>
      </c>
      <c r="D85" s="274" t="s">
        <v>1184</v>
      </c>
      <c r="E85" s="19" t="s">
        <v>42</v>
      </c>
      <c r="F85" s="275">
        <v>21.574999999999999</v>
      </c>
      <c r="G85" s="36"/>
      <c r="H85" s="41"/>
    </row>
    <row r="86" spans="1:8" s="2" customFormat="1" ht="16.899999999999999" customHeight="1">
      <c r="A86" s="36"/>
      <c r="B86" s="41"/>
      <c r="C86" s="274" t="s">
        <v>42</v>
      </c>
      <c r="D86" s="274" t="s">
        <v>421</v>
      </c>
      <c r="E86" s="19" t="s">
        <v>42</v>
      </c>
      <c r="F86" s="275">
        <v>0</v>
      </c>
      <c r="G86" s="36"/>
      <c r="H86" s="41"/>
    </row>
    <row r="87" spans="1:8" s="2" customFormat="1" ht="16.899999999999999" customHeight="1">
      <c r="A87" s="36"/>
      <c r="B87" s="41"/>
      <c r="C87" s="274" t="s">
        <v>42</v>
      </c>
      <c r="D87" s="274" t="s">
        <v>422</v>
      </c>
      <c r="E87" s="19" t="s">
        <v>42</v>
      </c>
      <c r="F87" s="275">
        <v>14.948</v>
      </c>
      <c r="G87" s="36"/>
      <c r="H87" s="41"/>
    </row>
    <row r="88" spans="1:8" s="2" customFormat="1" ht="16.899999999999999" customHeight="1">
      <c r="A88" s="36"/>
      <c r="B88" s="41"/>
      <c r="C88" s="274" t="s">
        <v>168</v>
      </c>
      <c r="D88" s="274" t="s">
        <v>250</v>
      </c>
      <c r="E88" s="19" t="s">
        <v>42</v>
      </c>
      <c r="F88" s="275">
        <v>45.844999999999999</v>
      </c>
      <c r="G88" s="36"/>
      <c r="H88" s="41"/>
    </row>
    <row r="89" spans="1:8" s="2" customFormat="1" ht="16.899999999999999" customHeight="1">
      <c r="A89" s="36"/>
      <c r="B89" s="41"/>
      <c r="C89" s="276" t="s">
        <v>1639</v>
      </c>
      <c r="D89" s="36"/>
      <c r="E89" s="36"/>
      <c r="F89" s="36"/>
      <c r="G89" s="36"/>
      <c r="H89" s="41"/>
    </row>
    <row r="90" spans="1:8" s="2" customFormat="1" ht="22.5">
      <c r="A90" s="36"/>
      <c r="B90" s="41"/>
      <c r="C90" s="274" t="s">
        <v>1177</v>
      </c>
      <c r="D90" s="274" t="s">
        <v>1658</v>
      </c>
      <c r="E90" s="19" t="s">
        <v>106</v>
      </c>
      <c r="F90" s="275">
        <v>45.844999999999999</v>
      </c>
      <c r="G90" s="36"/>
      <c r="H90" s="41"/>
    </row>
    <row r="91" spans="1:8" s="2" customFormat="1" ht="16.899999999999999" customHeight="1">
      <c r="A91" s="36"/>
      <c r="B91" s="41"/>
      <c r="C91" s="274" t="s">
        <v>1149</v>
      </c>
      <c r="D91" s="274" t="s">
        <v>1659</v>
      </c>
      <c r="E91" s="19" t="s">
        <v>106</v>
      </c>
      <c r="F91" s="275">
        <v>45.844999999999999</v>
      </c>
      <c r="G91" s="36"/>
      <c r="H91" s="41"/>
    </row>
    <row r="92" spans="1:8" s="2" customFormat="1" ht="16.899999999999999" customHeight="1">
      <c r="A92" s="36"/>
      <c r="B92" s="41"/>
      <c r="C92" s="274" t="s">
        <v>1154</v>
      </c>
      <c r="D92" s="274" t="s">
        <v>1660</v>
      </c>
      <c r="E92" s="19" t="s">
        <v>106</v>
      </c>
      <c r="F92" s="275">
        <v>45.844999999999999</v>
      </c>
      <c r="G92" s="36"/>
      <c r="H92" s="41"/>
    </row>
    <row r="93" spans="1:8" s="2" customFormat="1" ht="22.5">
      <c r="A93" s="36"/>
      <c r="B93" s="41"/>
      <c r="C93" s="274" t="s">
        <v>1186</v>
      </c>
      <c r="D93" s="274" t="s">
        <v>1187</v>
      </c>
      <c r="E93" s="19" t="s">
        <v>106</v>
      </c>
      <c r="F93" s="275">
        <v>53.024000000000001</v>
      </c>
      <c r="G93" s="36"/>
      <c r="H93" s="41"/>
    </row>
    <row r="94" spans="1:8" s="2" customFormat="1" ht="16.899999999999999" customHeight="1">
      <c r="A94" s="36"/>
      <c r="B94" s="41"/>
      <c r="C94" s="270" t="s">
        <v>121</v>
      </c>
      <c r="D94" s="271" t="s">
        <v>122</v>
      </c>
      <c r="E94" s="272" t="s">
        <v>106</v>
      </c>
      <c r="F94" s="273">
        <v>38.204999999999998</v>
      </c>
      <c r="G94" s="36"/>
      <c r="H94" s="41"/>
    </row>
    <row r="95" spans="1:8" s="2" customFormat="1" ht="16.899999999999999" customHeight="1">
      <c r="A95" s="36"/>
      <c r="B95" s="41"/>
      <c r="C95" s="274" t="s">
        <v>42</v>
      </c>
      <c r="D95" s="274" t="s">
        <v>413</v>
      </c>
      <c r="E95" s="19" t="s">
        <v>42</v>
      </c>
      <c r="F95" s="275">
        <v>0</v>
      </c>
      <c r="G95" s="36"/>
      <c r="H95" s="41"/>
    </row>
    <row r="96" spans="1:8" s="2" customFormat="1" ht="16.899999999999999" customHeight="1">
      <c r="A96" s="36"/>
      <c r="B96" s="41"/>
      <c r="C96" s="274" t="s">
        <v>42</v>
      </c>
      <c r="D96" s="274" t="s">
        <v>1217</v>
      </c>
      <c r="E96" s="19" t="s">
        <v>42</v>
      </c>
      <c r="F96" s="275">
        <v>14.4</v>
      </c>
      <c r="G96" s="36"/>
      <c r="H96" s="41"/>
    </row>
    <row r="97" spans="1:8" s="2" customFormat="1" ht="16.899999999999999" customHeight="1">
      <c r="A97" s="36"/>
      <c r="B97" s="41"/>
      <c r="C97" s="274" t="s">
        <v>42</v>
      </c>
      <c r="D97" s="274" t="s">
        <v>487</v>
      </c>
      <c r="E97" s="19" t="s">
        <v>42</v>
      </c>
      <c r="F97" s="275">
        <v>-0.88</v>
      </c>
      <c r="G97" s="36"/>
      <c r="H97" s="41"/>
    </row>
    <row r="98" spans="1:8" s="2" customFormat="1" ht="16.899999999999999" customHeight="1">
      <c r="A98" s="36"/>
      <c r="B98" s="41"/>
      <c r="C98" s="274" t="s">
        <v>42</v>
      </c>
      <c r="D98" s="274" t="s">
        <v>1218</v>
      </c>
      <c r="E98" s="19" t="s">
        <v>42</v>
      </c>
      <c r="F98" s="275">
        <v>0.43</v>
      </c>
      <c r="G98" s="36"/>
      <c r="H98" s="41"/>
    </row>
    <row r="99" spans="1:8" s="2" customFormat="1" ht="16.899999999999999" customHeight="1">
      <c r="A99" s="36"/>
      <c r="B99" s="41"/>
      <c r="C99" s="274" t="s">
        <v>42</v>
      </c>
      <c r="D99" s="274" t="s">
        <v>415</v>
      </c>
      <c r="E99" s="19" t="s">
        <v>42</v>
      </c>
      <c r="F99" s="275">
        <v>0</v>
      </c>
      <c r="G99" s="36"/>
      <c r="H99" s="41"/>
    </row>
    <row r="100" spans="1:8" s="2" customFormat="1" ht="16.899999999999999" customHeight="1">
      <c r="A100" s="36"/>
      <c r="B100" s="41"/>
      <c r="C100" s="274" t="s">
        <v>42</v>
      </c>
      <c r="D100" s="274" t="s">
        <v>1219</v>
      </c>
      <c r="E100" s="19" t="s">
        <v>42</v>
      </c>
      <c r="F100" s="275">
        <v>12.6</v>
      </c>
      <c r="G100" s="36"/>
      <c r="H100" s="41"/>
    </row>
    <row r="101" spans="1:8" s="2" customFormat="1" ht="16.899999999999999" customHeight="1">
      <c r="A101" s="36"/>
      <c r="B101" s="41"/>
      <c r="C101" s="274" t="s">
        <v>42</v>
      </c>
      <c r="D101" s="274" t="s">
        <v>488</v>
      </c>
      <c r="E101" s="19" t="s">
        <v>42</v>
      </c>
      <c r="F101" s="275">
        <v>-0.68</v>
      </c>
      <c r="G101" s="36"/>
      <c r="H101" s="41"/>
    </row>
    <row r="102" spans="1:8" s="2" customFormat="1" ht="16.899999999999999" customHeight="1">
      <c r="A102" s="36"/>
      <c r="B102" s="41"/>
      <c r="C102" s="274" t="s">
        <v>42</v>
      </c>
      <c r="D102" s="274" t="s">
        <v>1218</v>
      </c>
      <c r="E102" s="19" t="s">
        <v>42</v>
      </c>
      <c r="F102" s="275">
        <v>0.43</v>
      </c>
      <c r="G102" s="36"/>
      <c r="H102" s="41"/>
    </row>
    <row r="103" spans="1:8" s="2" customFormat="1" ht="16.899999999999999" customHeight="1">
      <c r="A103" s="36"/>
      <c r="B103" s="41"/>
      <c r="C103" s="274" t="s">
        <v>42</v>
      </c>
      <c r="D103" s="274" t="s">
        <v>417</v>
      </c>
      <c r="E103" s="19" t="s">
        <v>42</v>
      </c>
      <c r="F103" s="275">
        <v>0</v>
      </c>
      <c r="G103" s="36"/>
      <c r="H103" s="41"/>
    </row>
    <row r="104" spans="1:8" s="2" customFormat="1" ht="16.899999999999999" customHeight="1">
      <c r="A104" s="36"/>
      <c r="B104" s="41"/>
      <c r="C104" s="274" t="s">
        <v>42</v>
      </c>
      <c r="D104" s="274" t="s">
        <v>1220</v>
      </c>
      <c r="E104" s="19" t="s">
        <v>42</v>
      </c>
      <c r="F104" s="275">
        <v>13.864000000000001</v>
      </c>
      <c r="G104" s="36"/>
      <c r="H104" s="41"/>
    </row>
    <row r="105" spans="1:8" s="2" customFormat="1" ht="16.899999999999999" customHeight="1">
      <c r="A105" s="36"/>
      <c r="B105" s="41"/>
      <c r="C105" s="274" t="s">
        <v>42</v>
      </c>
      <c r="D105" s="274" t="s">
        <v>1221</v>
      </c>
      <c r="E105" s="19" t="s">
        <v>42</v>
      </c>
      <c r="F105" s="275">
        <v>-0.57999999999999996</v>
      </c>
      <c r="G105" s="36"/>
      <c r="H105" s="41"/>
    </row>
    <row r="106" spans="1:8" s="2" customFormat="1" ht="16.899999999999999" customHeight="1">
      <c r="A106" s="36"/>
      <c r="B106" s="41"/>
      <c r="C106" s="274" t="s">
        <v>42</v>
      </c>
      <c r="D106" s="274" t="s">
        <v>476</v>
      </c>
      <c r="E106" s="19" t="s">
        <v>42</v>
      </c>
      <c r="F106" s="275">
        <v>-1.379</v>
      </c>
      <c r="G106" s="36"/>
      <c r="H106" s="41"/>
    </row>
    <row r="107" spans="1:8" s="2" customFormat="1" ht="16.899999999999999" customHeight="1">
      <c r="A107" s="36"/>
      <c r="B107" s="41"/>
      <c r="C107" s="274" t="s">
        <v>121</v>
      </c>
      <c r="D107" s="274" t="s">
        <v>250</v>
      </c>
      <c r="E107" s="19" t="s">
        <v>42</v>
      </c>
      <c r="F107" s="275">
        <v>38.204999999999998</v>
      </c>
      <c r="G107" s="36"/>
      <c r="H107" s="41"/>
    </row>
    <row r="108" spans="1:8" s="2" customFormat="1" ht="16.899999999999999" customHeight="1">
      <c r="A108" s="36"/>
      <c r="B108" s="41"/>
      <c r="C108" s="276" t="s">
        <v>1639</v>
      </c>
      <c r="D108" s="36"/>
      <c r="E108" s="36"/>
      <c r="F108" s="36"/>
      <c r="G108" s="36"/>
      <c r="H108" s="41"/>
    </row>
    <row r="109" spans="1:8" s="2" customFormat="1" ht="22.5">
      <c r="A109" s="36"/>
      <c r="B109" s="41"/>
      <c r="C109" s="274" t="s">
        <v>1213</v>
      </c>
      <c r="D109" s="274" t="s">
        <v>1661</v>
      </c>
      <c r="E109" s="19" t="s">
        <v>106</v>
      </c>
      <c r="F109" s="275">
        <v>38.204999999999998</v>
      </c>
      <c r="G109" s="36"/>
      <c r="H109" s="41"/>
    </row>
    <row r="110" spans="1:8" s="2" customFormat="1" ht="16.899999999999999" customHeight="1">
      <c r="A110" s="36"/>
      <c r="B110" s="41"/>
      <c r="C110" s="274" t="s">
        <v>1208</v>
      </c>
      <c r="D110" s="274" t="s">
        <v>1662</v>
      </c>
      <c r="E110" s="19" t="s">
        <v>106</v>
      </c>
      <c r="F110" s="275">
        <v>38.204999999999998</v>
      </c>
      <c r="G110" s="36"/>
      <c r="H110" s="41"/>
    </row>
    <row r="111" spans="1:8" s="2" customFormat="1" ht="22.5">
      <c r="A111" s="36"/>
      <c r="B111" s="41"/>
      <c r="C111" s="274" t="s">
        <v>1272</v>
      </c>
      <c r="D111" s="274" t="s">
        <v>1663</v>
      </c>
      <c r="E111" s="19" t="s">
        <v>106</v>
      </c>
      <c r="F111" s="275">
        <v>161.53700000000001</v>
      </c>
      <c r="G111" s="36"/>
      <c r="H111" s="41"/>
    </row>
    <row r="112" spans="1:8" s="2" customFormat="1" ht="16.899999999999999" customHeight="1">
      <c r="A112" s="36"/>
      <c r="B112" s="41"/>
      <c r="C112" s="274" t="s">
        <v>1223</v>
      </c>
      <c r="D112" s="274" t="s">
        <v>1224</v>
      </c>
      <c r="E112" s="19" t="s">
        <v>106</v>
      </c>
      <c r="F112" s="275">
        <v>42.026000000000003</v>
      </c>
      <c r="G112" s="36"/>
      <c r="H112" s="41"/>
    </row>
    <row r="113" spans="1:8" s="2" customFormat="1" ht="16.899999999999999" customHeight="1">
      <c r="A113" s="36"/>
      <c r="B113" s="41"/>
      <c r="C113" s="270" t="s">
        <v>125</v>
      </c>
      <c r="D113" s="271" t="s">
        <v>126</v>
      </c>
      <c r="E113" s="272" t="s">
        <v>102</v>
      </c>
      <c r="F113" s="273">
        <v>33.682000000000002</v>
      </c>
      <c r="G113" s="36"/>
      <c r="H113" s="41"/>
    </row>
    <row r="114" spans="1:8" s="2" customFormat="1" ht="16.899999999999999" customHeight="1">
      <c r="A114" s="36"/>
      <c r="B114" s="41"/>
      <c r="C114" s="274" t="s">
        <v>42</v>
      </c>
      <c r="D114" s="274" t="s">
        <v>419</v>
      </c>
      <c r="E114" s="19" t="s">
        <v>42</v>
      </c>
      <c r="F114" s="275">
        <v>0</v>
      </c>
      <c r="G114" s="36"/>
      <c r="H114" s="41"/>
    </row>
    <row r="115" spans="1:8" s="2" customFormat="1" ht="16.899999999999999" customHeight="1">
      <c r="A115" s="36"/>
      <c r="B115" s="41"/>
      <c r="C115" s="274" t="s">
        <v>42</v>
      </c>
      <c r="D115" s="274" t="s">
        <v>1171</v>
      </c>
      <c r="E115" s="19" t="s">
        <v>42</v>
      </c>
      <c r="F115" s="275">
        <v>20.396000000000001</v>
      </c>
      <c r="G115" s="36"/>
      <c r="H115" s="41"/>
    </row>
    <row r="116" spans="1:8" s="2" customFormat="1" ht="16.899999999999999" customHeight="1">
      <c r="A116" s="36"/>
      <c r="B116" s="41"/>
      <c r="C116" s="274" t="s">
        <v>42</v>
      </c>
      <c r="D116" s="274" t="s">
        <v>1172</v>
      </c>
      <c r="E116" s="19" t="s">
        <v>42</v>
      </c>
      <c r="F116" s="275">
        <v>-0.36</v>
      </c>
      <c r="G116" s="36"/>
      <c r="H116" s="41"/>
    </row>
    <row r="117" spans="1:8" s="2" customFormat="1" ht="16.899999999999999" customHeight="1">
      <c r="A117" s="36"/>
      <c r="B117" s="41"/>
      <c r="C117" s="274" t="s">
        <v>42</v>
      </c>
      <c r="D117" s="274" t="s">
        <v>1173</v>
      </c>
      <c r="E117" s="19" t="s">
        <v>42</v>
      </c>
      <c r="F117" s="275">
        <v>-0.28000000000000003</v>
      </c>
      <c r="G117" s="36"/>
      <c r="H117" s="41"/>
    </row>
    <row r="118" spans="1:8" s="2" customFormat="1" ht="16.899999999999999" customHeight="1">
      <c r="A118" s="36"/>
      <c r="B118" s="41"/>
      <c r="C118" s="274" t="s">
        <v>42</v>
      </c>
      <c r="D118" s="274" t="s">
        <v>421</v>
      </c>
      <c r="E118" s="19" t="s">
        <v>42</v>
      </c>
      <c r="F118" s="275">
        <v>0</v>
      </c>
      <c r="G118" s="36"/>
      <c r="H118" s="41"/>
    </row>
    <row r="119" spans="1:8" s="2" customFormat="1" ht="16.899999999999999" customHeight="1">
      <c r="A119" s="36"/>
      <c r="B119" s="41"/>
      <c r="C119" s="274" t="s">
        <v>42</v>
      </c>
      <c r="D119" s="274" t="s">
        <v>1174</v>
      </c>
      <c r="E119" s="19" t="s">
        <v>42</v>
      </c>
      <c r="F119" s="275">
        <v>15.526</v>
      </c>
      <c r="G119" s="36"/>
      <c r="H119" s="41"/>
    </row>
    <row r="120" spans="1:8" s="2" customFormat="1" ht="16.899999999999999" customHeight="1">
      <c r="A120" s="36"/>
      <c r="B120" s="41"/>
      <c r="C120" s="274" t="s">
        <v>42</v>
      </c>
      <c r="D120" s="274" t="s">
        <v>1175</v>
      </c>
      <c r="E120" s="19" t="s">
        <v>42</v>
      </c>
      <c r="F120" s="275">
        <v>-1.6</v>
      </c>
      <c r="G120" s="36"/>
      <c r="H120" s="41"/>
    </row>
    <row r="121" spans="1:8" s="2" customFormat="1" ht="16.899999999999999" customHeight="1">
      <c r="A121" s="36"/>
      <c r="B121" s="41"/>
      <c r="C121" s="274" t="s">
        <v>125</v>
      </c>
      <c r="D121" s="274" t="s">
        <v>252</v>
      </c>
      <c r="E121" s="19" t="s">
        <v>42</v>
      </c>
      <c r="F121" s="275">
        <v>33.682000000000002</v>
      </c>
      <c r="G121" s="36"/>
      <c r="H121" s="41"/>
    </row>
    <row r="122" spans="1:8" s="2" customFormat="1" ht="16.899999999999999" customHeight="1">
      <c r="A122" s="36"/>
      <c r="B122" s="41"/>
      <c r="C122" s="276" t="s">
        <v>1639</v>
      </c>
      <c r="D122" s="36"/>
      <c r="E122" s="36"/>
      <c r="F122" s="36"/>
      <c r="G122" s="36"/>
      <c r="H122" s="41"/>
    </row>
    <row r="123" spans="1:8" s="2" customFormat="1" ht="22.5">
      <c r="A123" s="36"/>
      <c r="B123" s="41"/>
      <c r="C123" s="274" t="s">
        <v>1167</v>
      </c>
      <c r="D123" s="274" t="s">
        <v>1664</v>
      </c>
      <c r="E123" s="19" t="s">
        <v>102</v>
      </c>
      <c r="F123" s="275">
        <v>33.682000000000002</v>
      </c>
      <c r="G123" s="36"/>
      <c r="H123" s="41"/>
    </row>
    <row r="124" spans="1:8" s="2" customFormat="1" ht="16.899999999999999" customHeight="1">
      <c r="A124" s="36"/>
      <c r="B124" s="41"/>
      <c r="C124" s="274" t="s">
        <v>1197</v>
      </c>
      <c r="D124" s="274" t="s">
        <v>1198</v>
      </c>
      <c r="E124" s="19" t="s">
        <v>102</v>
      </c>
      <c r="F124" s="275">
        <v>33.682000000000002</v>
      </c>
      <c r="G124" s="36"/>
      <c r="H124" s="41"/>
    </row>
    <row r="125" spans="1:8" s="2" customFormat="1" ht="22.5">
      <c r="A125" s="36"/>
      <c r="B125" s="41"/>
      <c r="C125" s="274" t="s">
        <v>1186</v>
      </c>
      <c r="D125" s="274" t="s">
        <v>1187</v>
      </c>
      <c r="E125" s="19" t="s">
        <v>106</v>
      </c>
      <c r="F125" s="275">
        <v>53.024000000000001</v>
      </c>
      <c r="G125" s="36"/>
      <c r="H125" s="41"/>
    </row>
    <row r="126" spans="1:8" s="2" customFormat="1" ht="16.899999999999999" customHeight="1">
      <c r="A126" s="36"/>
      <c r="B126" s="41"/>
      <c r="C126" s="270" t="s">
        <v>128</v>
      </c>
      <c r="D126" s="271" t="s">
        <v>129</v>
      </c>
      <c r="E126" s="272" t="s">
        <v>106</v>
      </c>
      <c r="F126" s="273">
        <v>2.9790000000000001</v>
      </c>
      <c r="G126" s="36"/>
      <c r="H126" s="41"/>
    </row>
    <row r="127" spans="1:8" s="2" customFormat="1" ht="16.899999999999999" customHeight="1">
      <c r="A127" s="36"/>
      <c r="B127" s="41"/>
      <c r="C127" s="274" t="s">
        <v>42</v>
      </c>
      <c r="D127" s="274" t="s">
        <v>543</v>
      </c>
      <c r="E127" s="19" t="s">
        <v>42</v>
      </c>
      <c r="F127" s="275">
        <v>0</v>
      </c>
      <c r="G127" s="36"/>
      <c r="H127" s="41"/>
    </row>
    <row r="128" spans="1:8" s="2" customFormat="1" ht="16.899999999999999" customHeight="1">
      <c r="A128" s="36"/>
      <c r="B128" s="41"/>
      <c r="C128" s="274" t="s">
        <v>42</v>
      </c>
      <c r="D128" s="274" t="s">
        <v>544</v>
      </c>
      <c r="E128" s="19" t="s">
        <v>42</v>
      </c>
      <c r="F128" s="275">
        <v>1.542</v>
      </c>
      <c r="G128" s="36"/>
      <c r="H128" s="41"/>
    </row>
    <row r="129" spans="1:8" s="2" customFormat="1" ht="16.899999999999999" customHeight="1">
      <c r="A129" s="36"/>
      <c r="B129" s="41"/>
      <c r="C129" s="274" t="s">
        <v>42</v>
      </c>
      <c r="D129" s="274" t="s">
        <v>545</v>
      </c>
      <c r="E129" s="19" t="s">
        <v>42</v>
      </c>
      <c r="F129" s="275">
        <v>1.4370000000000001</v>
      </c>
      <c r="G129" s="36"/>
      <c r="H129" s="41"/>
    </row>
    <row r="130" spans="1:8" s="2" customFormat="1" ht="16.899999999999999" customHeight="1">
      <c r="A130" s="36"/>
      <c r="B130" s="41"/>
      <c r="C130" s="274" t="s">
        <v>128</v>
      </c>
      <c r="D130" s="274" t="s">
        <v>250</v>
      </c>
      <c r="E130" s="19" t="s">
        <v>42</v>
      </c>
      <c r="F130" s="275">
        <v>2.9790000000000001</v>
      </c>
      <c r="G130" s="36"/>
      <c r="H130" s="41"/>
    </row>
    <row r="131" spans="1:8" s="2" customFormat="1" ht="16.899999999999999" customHeight="1">
      <c r="A131" s="36"/>
      <c r="B131" s="41"/>
      <c r="C131" s="276" t="s">
        <v>1639</v>
      </c>
      <c r="D131" s="36"/>
      <c r="E131" s="36"/>
      <c r="F131" s="36"/>
      <c r="G131" s="36"/>
      <c r="H131" s="41"/>
    </row>
    <row r="132" spans="1:8" s="2" customFormat="1" ht="22.5">
      <c r="A132" s="36"/>
      <c r="B132" s="41"/>
      <c r="C132" s="274" t="s">
        <v>539</v>
      </c>
      <c r="D132" s="274" t="s">
        <v>1665</v>
      </c>
      <c r="E132" s="19" t="s">
        <v>106</v>
      </c>
      <c r="F132" s="275">
        <v>2.9790000000000001</v>
      </c>
      <c r="G132" s="36"/>
      <c r="H132" s="41"/>
    </row>
    <row r="133" spans="1:8" s="2" customFormat="1" ht="16.899999999999999" customHeight="1">
      <c r="A133" s="36"/>
      <c r="B133" s="41"/>
      <c r="C133" s="274" t="s">
        <v>552</v>
      </c>
      <c r="D133" s="274" t="s">
        <v>1666</v>
      </c>
      <c r="E133" s="19" t="s">
        <v>106</v>
      </c>
      <c r="F133" s="275">
        <v>2.9790000000000001</v>
      </c>
      <c r="G133" s="36"/>
      <c r="H133" s="41"/>
    </row>
    <row r="134" spans="1:8" s="2" customFormat="1" ht="16.899999999999999" customHeight="1">
      <c r="A134" s="36"/>
      <c r="B134" s="41"/>
      <c r="C134" s="274" t="s">
        <v>557</v>
      </c>
      <c r="D134" s="274" t="s">
        <v>558</v>
      </c>
      <c r="E134" s="19" t="s">
        <v>106</v>
      </c>
      <c r="F134" s="275">
        <v>2.9790000000000001</v>
      </c>
      <c r="G134" s="36"/>
      <c r="H134" s="41"/>
    </row>
    <row r="135" spans="1:8" s="2" customFormat="1" ht="16.899999999999999" customHeight="1">
      <c r="A135" s="36"/>
      <c r="B135" s="41"/>
      <c r="C135" s="274" t="s">
        <v>547</v>
      </c>
      <c r="D135" s="274" t="s">
        <v>548</v>
      </c>
      <c r="E135" s="19" t="s">
        <v>106</v>
      </c>
      <c r="F135" s="275">
        <v>3.1280000000000001</v>
      </c>
      <c r="G135" s="36"/>
      <c r="H135" s="41"/>
    </row>
    <row r="136" spans="1:8" s="2" customFormat="1" ht="16.899999999999999" customHeight="1">
      <c r="A136" s="36"/>
      <c r="B136" s="41"/>
      <c r="C136" s="270" t="s">
        <v>131</v>
      </c>
      <c r="D136" s="271" t="s">
        <v>132</v>
      </c>
      <c r="E136" s="272" t="s">
        <v>106</v>
      </c>
      <c r="F136" s="273">
        <v>161.53700000000001</v>
      </c>
      <c r="G136" s="36"/>
      <c r="H136" s="41"/>
    </row>
    <row r="137" spans="1:8" s="2" customFormat="1" ht="16.899999999999999" customHeight="1">
      <c r="A137" s="36"/>
      <c r="B137" s="41"/>
      <c r="C137" s="274" t="s">
        <v>42</v>
      </c>
      <c r="D137" s="274" t="s">
        <v>1276</v>
      </c>
      <c r="E137" s="19" t="s">
        <v>42</v>
      </c>
      <c r="F137" s="275">
        <v>0</v>
      </c>
      <c r="G137" s="36"/>
      <c r="H137" s="41"/>
    </row>
    <row r="138" spans="1:8" s="2" customFormat="1" ht="16.899999999999999" customHeight="1">
      <c r="A138" s="36"/>
      <c r="B138" s="41"/>
      <c r="C138" s="274" t="s">
        <v>42</v>
      </c>
      <c r="D138" s="274" t="s">
        <v>1277</v>
      </c>
      <c r="E138" s="19" t="s">
        <v>42</v>
      </c>
      <c r="F138" s="275">
        <v>199.74199999999999</v>
      </c>
      <c r="G138" s="36"/>
      <c r="H138" s="41"/>
    </row>
    <row r="139" spans="1:8" s="2" customFormat="1" ht="16.899999999999999" customHeight="1">
      <c r="A139" s="36"/>
      <c r="B139" s="41"/>
      <c r="C139" s="274" t="s">
        <v>42</v>
      </c>
      <c r="D139" s="274" t="s">
        <v>1278</v>
      </c>
      <c r="E139" s="19" t="s">
        <v>42</v>
      </c>
      <c r="F139" s="275">
        <v>0</v>
      </c>
      <c r="G139" s="36"/>
      <c r="H139" s="41"/>
    </row>
    <row r="140" spans="1:8" s="2" customFormat="1" ht="16.899999999999999" customHeight="1">
      <c r="A140" s="36"/>
      <c r="B140" s="41"/>
      <c r="C140" s="274" t="s">
        <v>42</v>
      </c>
      <c r="D140" s="274" t="s">
        <v>1279</v>
      </c>
      <c r="E140" s="19" t="s">
        <v>42</v>
      </c>
      <c r="F140" s="275">
        <v>-38.204999999999998</v>
      </c>
      <c r="G140" s="36"/>
      <c r="H140" s="41"/>
    </row>
    <row r="141" spans="1:8" s="2" customFormat="1" ht="16.899999999999999" customHeight="1">
      <c r="A141" s="36"/>
      <c r="B141" s="41"/>
      <c r="C141" s="274" t="s">
        <v>131</v>
      </c>
      <c r="D141" s="274" t="s">
        <v>252</v>
      </c>
      <c r="E141" s="19" t="s">
        <v>42</v>
      </c>
      <c r="F141" s="275">
        <v>161.53700000000001</v>
      </c>
      <c r="G141" s="36"/>
      <c r="H141" s="41"/>
    </row>
    <row r="142" spans="1:8" s="2" customFormat="1" ht="16.899999999999999" customHeight="1">
      <c r="A142" s="36"/>
      <c r="B142" s="41"/>
      <c r="C142" s="276" t="s">
        <v>1639</v>
      </c>
      <c r="D142" s="36"/>
      <c r="E142" s="36"/>
      <c r="F142" s="36"/>
      <c r="G142" s="36"/>
      <c r="H142" s="41"/>
    </row>
    <row r="143" spans="1:8" s="2" customFormat="1" ht="22.5">
      <c r="A143" s="36"/>
      <c r="B143" s="41"/>
      <c r="C143" s="274" t="s">
        <v>1272</v>
      </c>
      <c r="D143" s="274" t="s">
        <v>1663</v>
      </c>
      <c r="E143" s="19" t="s">
        <v>106</v>
      </c>
      <c r="F143" s="275">
        <v>161.53700000000001</v>
      </c>
      <c r="G143" s="36"/>
      <c r="H143" s="41"/>
    </row>
    <row r="144" spans="1:8" s="2" customFormat="1" ht="16.899999999999999" customHeight="1">
      <c r="A144" s="36"/>
      <c r="B144" s="41"/>
      <c r="C144" s="274" t="s">
        <v>1267</v>
      </c>
      <c r="D144" s="274" t="s">
        <v>1667</v>
      </c>
      <c r="E144" s="19" t="s">
        <v>106</v>
      </c>
      <c r="F144" s="275">
        <v>161.53700000000001</v>
      </c>
      <c r="G144" s="36"/>
      <c r="H144" s="41"/>
    </row>
    <row r="145" spans="1:8" s="2" customFormat="1" ht="16.899999999999999" customHeight="1">
      <c r="A145" s="36"/>
      <c r="B145" s="41"/>
      <c r="C145" s="270" t="s">
        <v>134</v>
      </c>
      <c r="D145" s="271" t="s">
        <v>135</v>
      </c>
      <c r="E145" s="272" t="s">
        <v>106</v>
      </c>
      <c r="F145" s="273">
        <v>44.825000000000003</v>
      </c>
      <c r="G145" s="36"/>
      <c r="H145" s="41"/>
    </row>
    <row r="146" spans="1:8" s="2" customFormat="1" ht="16.899999999999999" customHeight="1">
      <c r="A146" s="36"/>
      <c r="B146" s="41"/>
      <c r="C146" s="274" t="s">
        <v>42</v>
      </c>
      <c r="D146" s="274" t="s">
        <v>413</v>
      </c>
      <c r="E146" s="19" t="s">
        <v>42</v>
      </c>
      <c r="F146" s="275">
        <v>0</v>
      </c>
      <c r="G146" s="36"/>
      <c r="H146" s="41"/>
    </row>
    <row r="147" spans="1:8" s="2" customFormat="1" ht="16.899999999999999" customHeight="1">
      <c r="A147" s="36"/>
      <c r="B147" s="41"/>
      <c r="C147" s="274" t="s">
        <v>42</v>
      </c>
      <c r="D147" s="274" t="s">
        <v>414</v>
      </c>
      <c r="E147" s="19" t="s">
        <v>42</v>
      </c>
      <c r="F147" s="275">
        <v>3.24</v>
      </c>
      <c r="G147" s="36"/>
      <c r="H147" s="41"/>
    </row>
    <row r="148" spans="1:8" s="2" customFormat="1" ht="16.899999999999999" customHeight="1">
      <c r="A148" s="36"/>
      <c r="B148" s="41"/>
      <c r="C148" s="274" t="s">
        <v>42</v>
      </c>
      <c r="D148" s="274" t="s">
        <v>415</v>
      </c>
      <c r="E148" s="19" t="s">
        <v>42</v>
      </c>
      <c r="F148" s="275">
        <v>0</v>
      </c>
      <c r="G148" s="36"/>
      <c r="H148" s="41"/>
    </row>
    <row r="149" spans="1:8" s="2" customFormat="1" ht="16.899999999999999" customHeight="1">
      <c r="A149" s="36"/>
      <c r="B149" s="41"/>
      <c r="C149" s="274" t="s">
        <v>42</v>
      </c>
      <c r="D149" s="274" t="s">
        <v>416</v>
      </c>
      <c r="E149" s="19" t="s">
        <v>42</v>
      </c>
      <c r="F149" s="275">
        <v>2.4039999999999999</v>
      </c>
      <c r="G149" s="36"/>
      <c r="H149" s="41"/>
    </row>
    <row r="150" spans="1:8" s="2" customFormat="1" ht="16.899999999999999" customHeight="1">
      <c r="A150" s="36"/>
      <c r="B150" s="41"/>
      <c r="C150" s="274" t="s">
        <v>42</v>
      </c>
      <c r="D150" s="274" t="s">
        <v>417</v>
      </c>
      <c r="E150" s="19" t="s">
        <v>42</v>
      </c>
      <c r="F150" s="275">
        <v>0</v>
      </c>
      <c r="G150" s="36"/>
      <c r="H150" s="41"/>
    </row>
    <row r="151" spans="1:8" s="2" customFormat="1" ht="16.899999999999999" customHeight="1">
      <c r="A151" s="36"/>
      <c r="B151" s="41"/>
      <c r="C151" s="274" t="s">
        <v>42</v>
      </c>
      <c r="D151" s="274" t="s">
        <v>418</v>
      </c>
      <c r="E151" s="19" t="s">
        <v>42</v>
      </c>
      <c r="F151" s="275">
        <v>2.9990000000000001</v>
      </c>
      <c r="G151" s="36"/>
      <c r="H151" s="41"/>
    </row>
    <row r="152" spans="1:8" s="2" customFormat="1" ht="16.899999999999999" customHeight="1">
      <c r="A152" s="36"/>
      <c r="B152" s="41"/>
      <c r="C152" s="274" t="s">
        <v>42</v>
      </c>
      <c r="D152" s="274" t="s">
        <v>419</v>
      </c>
      <c r="E152" s="19" t="s">
        <v>42</v>
      </c>
      <c r="F152" s="275">
        <v>0</v>
      </c>
      <c r="G152" s="36"/>
      <c r="H152" s="41"/>
    </row>
    <row r="153" spans="1:8" s="2" customFormat="1" ht="16.899999999999999" customHeight="1">
      <c r="A153" s="36"/>
      <c r="B153" s="41"/>
      <c r="C153" s="274" t="s">
        <v>42</v>
      </c>
      <c r="D153" s="274" t="s">
        <v>420</v>
      </c>
      <c r="E153" s="19" t="s">
        <v>42</v>
      </c>
      <c r="F153" s="275">
        <v>21.234000000000002</v>
      </c>
      <c r="G153" s="36"/>
      <c r="H153" s="41"/>
    </row>
    <row r="154" spans="1:8" s="2" customFormat="1" ht="16.899999999999999" customHeight="1">
      <c r="A154" s="36"/>
      <c r="B154" s="41"/>
      <c r="C154" s="274" t="s">
        <v>42</v>
      </c>
      <c r="D154" s="274" t="s">
        <v>421</v>
      </c>
      <c r="E154" s="19" t="s">
        <v>42</v>
      </c>
      <c r="F154" s="275">
        <v>0</v>
      </c>
      <c r="G154" s="36"/>
      <c r="H154" s="41"/>
    </row>
    <row r="155" spans="1:8" s="2" customFormat="1" ht="16.899999999999999" customHeight="1">
      <c r="A155" s="36"/>
      <c r="B155" s="41"/>
      <c r="C155" s="274" t="s">
        <v>42</v>
      </c>
      <c r="D155" s="274" t="s">
        <v>422</v>
      </c>
      <c r="E155" s="19" t="s">
        <v>42</v>
      </c>
      <c r="F155" s="275">
        <v>14.948</v>
      </c>
      <c r="G155" s="36"/>
      <c r="H155" s="41"/>
    </row>
    <row r="156" spans="1:8" s="2" customFormat="1" ht="16.899999999999999" customHeight="1">
      <c r="A156" s="36"/>
      <c r="B156" s="41"/>
      <c r="C156" s="274" t="s">
        <v>134</v>
      </c>
      <c r="D156" s="274" t="s">
        <v>250</v>
      </c>
      <c r="E156" s="19" t="s">
        <v>42</v>
      </c>
      <c r="F156" s="275">
        <v>44.825000000000003</v>
      </c>
      <c r="G156" s="36"/>
      <c r="H156" s="41"/>
    </row>
    <row r="157" spans="1:8" s="2" customFormat="1" ht="16.899999999999999" customHeight="1">
      <c r="A157" s="36"/>
      <c r="B157" s="41"/>
      <c r="C157" s="276" t="s">
        <v>1639</v>
      </c>
      <c r="D157" s="36"/>
      <c r="E157" s="36"/>
      <c r="F157" s="36"/>
      <c r="G157" s="36"/>
      <c r="H157" s="41"/>
    </row>
    <row r="158" spans="1:8" s="2" customFormat="1" ht="16.899999999999999" customHeight="1">
      <c r="A158" s="36"/>
      <c r="B158" s="41"/>
      <c r="C158" s="274" t="s">
        <v>409</v>
      </c>
      <c r="D158" s="274" t="s">
        <v>1668</v>
      </c>
      <c r="E158" s="19" t="s">
        <v>106</v>
      </c>
      <c r="F158" s="275">
        <v>44.825000000000003</v>
      </c>
      <c r="G158" s="36"/>
      <c r="H158" s="41"/>
    </row>
    <row r="159" spans="1:8" s="2" customFormat="1" ht="22.5">
      <c r="A159" s="36"/>
      <c r="B159" s="41"/>
      <c r="C159" s="274" t="s">
        <v>1272</v>
      </c>
      <c r="D159" s="274" t="s">
        <v>1663</v>
      </c>
      <c r="E159" s="19" t="s">
        <v>106</v>
      </c>
      <c r="F159" s="275">
        <v>161.53700000000001</v>
      </c>
      <c r="G159" s="36"/>
      <c r="H159" s="41"/>
    </row>
    <row r="160" spans="1:8" s="2" customFormat="1" ht="22.5">
      <c r="A160" s="36"/>
      <c r="B160" s="41"/>
      <c r="C160" s="274" t="s">
        <v>786</v>
      </c>
      <c r="D160" s="274" t="s">
        <v>1669</v>
      </c>
      <c r="E160" s="19" t="s">
        <v>106</v>
      </c>
      <c r="F160" s="275">
        <v>44.825000000000003</v>
      </c>
      <c r="G160" s="36"/>
      <c r="H160" s="41"/>
    </row>
    <row r="161" spans="1:8" s="2" customFormat="1" ht="16.899999999999999" customHeight="1">
      <c r="A161" s="36"/>
      <c r="B161" s="41"/>
      <c r="C161" s="270" t="s">
        <v>137</v>
      </c>
      <c r="D161" s="271" t="s">
        <v>138</v>
      </c>
      <c r="E161" s="272" t="s">
        <v>106</v>
      </c>
      <c r="F161" s="273">
        <v>4.7060000000000004</v>
      </c>
      <c r="G161" s="36"/>
      <c r="H161" s="41"/>
    </row>
    <row r="162" spans="1:8" s="2" customFormat="1" ht="16.899999999999999" customHeight="1">
      <c r="A162" s="36"/>
      <c r="B162" s="41"/>
      <c r="C162" s="274" t="s">
        <v>42</v>
      </c>
      <c r="D162" s="274" t="s">
        <v>485</v>
      </c>
      <c r="E162" s="19" t="s">
        <v>42</v>
      </c>
      <c r="F162" s="275">
        <v>0</v>
      </c>
      <c r="G162" s="36"/>
      <c r="H162" s="41"/>
    </row>
    <row r="163" spans="1:8" s="2" customFormat="1" ht="16.899999999999999" customHeight="1">
      <c r="A163" s="36"/>
      <c r="B163" s="41"/>
      <c r="C163" s="274" t="s">
        <v>42</v>
      </c>
      <c r="D163" s="274" t="s">
        <v>413</v>
      </c>
      <c r="E163" s="19" t="s">
        <v>42</v>
      </c>
      <c r="F163" s="275">
        <v>0</v>
      </c>
      <c r="G163" s="36"/>
      <c r="H163" s="41"/>
    </row>
    <row r="164" spans="1:8" s="2" customFormat="1" ht="16.899999999999999" customHeight="1">
      <c r="A164" s="36"/>
      <c r="B164" s="41"/>
      <c r="C164" s="274" t="s">
        <v>42</v>
      </c>
      <c r="D164" s="274" t="s">
        <v>494</v>
      </c>
      <c r="E164" s="19" t="s">
        <v>42</v>
      </c>
      <c r="F164" s="275">
        <v>2.58</v>
      </c>
      <c r="G164" s="36"/>
      <c r="H164" s="41"/>
    </row>
    <row r="165" spans="1:8" s="2" customFormat="1" ht="16.899999999999999" customHeight="1">
      <c r="A165" s="36"/>
      <c r="B165" s="41"/>
      <c r="C165" s="274" t="s">
        <v>42</v>
      </c>
      <c r="D165" s="274" t="s">
        <v>495</v>
      </c>
      <c r="E165" s="19" t="s">
        <v>42</v>
      </c>
      <c r="F165" s="275">
        <v>-0.60399999999999998</v>
      </c>
      <c r="G165" s="36"/>
      <c r="H165" s="41"/>
    </row>
    <row r="166" spans="1:8" s="2" customFormat="1" ht="16.899999999999999" customHeight="1">
      <c r="A166" s="36"/>
      <c r="B166" s="41"/>
      <c r="C166" s="274" t="s">
        <v>42</v>
      </c>
      <c r="D166" s="274" t="s">
        <v>415</v>
      </c>
      <c r="E166" s="19" t="s">
        <v>42</v>
      </c>
      <c r="F166" s="275">
        <v>0</v>
      </c>
      <c r="G166" s="36"/>
      <c r="H166" s="41"/>
    </row>
    <row r="167" spans="1:8" s="2" customFormat="1" ht="16.899999999999999" customHeight="1">
      <c r="A167" s="36"/>
      <c r="B167" s="41"/>
      <c r="C167" s="274" t="s">
        <v>42</v>
      </c>
      <c r="D167" s="274" t="s">
        <v>494</v>
      </c>
      <c r="E167" s="19" t="s">
        <v>42</v>
      </c>
      <c r="F167" s="275">
        <v>2.58</v>
      </c>
      <c r="G167" s="36"/>
      <c r="H167" s="41"/>
    </row>
    <row r="168" spans="1:8" s="2" customFormat="1" ht="16.899999999999999" customHeight="1">
      <c r="A168" s="36"/>
      <c r="B168" s="41"/>
      <c r="C168" s="274" t="s">
        <v>42</v>
      </c>
      <c r="D168" s="274" t="s">
        <v>496</v>
      </c>
      <c r="E168" s="19" t="s">
        <v>42</v>
      </c>
      <c r="F168" s="275">
        <v>-0.42699999999999999</v>
      </c>
      <c r="G168" s="36"/>
      <c r="H168" s="41"/>
    </row>
    <row r="169" spans="1:8" s="2" customFormat="1" ht="16.899999999999999" customHeight="1">
      <c r="A169" s="36"/>
      <c r="B169" s="41"/>
      <c r="C169" s="274" t="s">
        <v>42</v>
      </c>
      <c r="D169" s="274" t="s">
        <v>419</v>
      </c>
      <c r="E169" s="19" t="s">
        <v>42</v>
      </c>
      <c r="F169" s="275">
        <v>0</v>
      </c>
      <c r="G169" s="36"/>
      <c r="H169" s="41"/>
    </row>
    <row r="170" spans="1:8" s="2" customFormat="1" ht="16.899999999999999" customHeight="1">
      <c r="A170" s="36"/>
      <c r="B170" s="41"/>
      <c r="C170" s="274" t="s">
        <v>42</v>
      </c>
      <c r="D170" s="274" t="s">
        <v>497</v>
      </c>
      <c r="E170" s="19" t="s">
        <v>42</v>
      </c>
      <c r="F170" s="275">
        <v>2.86</v>
      </c>
      <c r="G170" s="36"/>
      <c r="H170" s="41"/>
    </row>
    <row r="171" spans="1:8" s="2" customFormat="1" ht="16.899999999999999" customHeight="1">
      <c r="A171" s="36"/>
      <c r="B171" s="41"/>
      <c r="C171" s="274" t="s">
        <v>42</v>
      </c>
      <c r="D171" s="274" t="s">
        <v>498</v>
      </c>
      <c r="E171" s="19" t="s">
        <v>42</v>
      </c>
      <c r="F171" s="275">
        <v>-0.13</v>
      </c>
      <c r="G171" s="36"/>
      <c r="H171" s="41"/>
    </row>
    <row r="172" spans="1:8" s="2" customFormat="1" ht="16.899999999999999" customHeight="1">
      <c r="A172" s="36"/>
      <c r="B172" s="41"/>
      <c r="C172" s="274" t="s">
        <v>42</v>
      </c>
      <c r="D172" s="274" t="s">
        <v>421</v>
      </c>
      <c r="E172" s="19" t="s">
        <v>42</v>
      </c>
      <c r="F172" s="275">
        <v>0</v>
      </c>
      <c r="G172" s="36"/>
      <c r="H172" s="41"/>
    </row>
    <row r="173" spans="1:8" s="2" customFormat="1" ht="16.899999999999999" customHeight="1">
      <c r="A173" s="36"/>
      <c r="B173" s="41"/>
      <c r="C173" s="274" t="s">
        <v>42</v>
      </c>
      <c r="D173" s="274" t="s">
        <v>497</v>
      </c>
      <c r="E173" s="19" t="s">
        <v>42</v>
      </c>
      <c r="F173" s="275">
        <v>2.86</v>
      </c>
      <c r="G173" s="36"/>
      <c r="H173" s="41"/>
    </row>
    <row r="174" spans="1:8" s="2" customFormat="1" ht="16.899999999999999" customHeight="1">
      <c r="A174" s="36"/>
      <c r="B174" s="41"/>
      <c r="C174" s="274" t="s">
        <v>42</v>
      </c>
      <c r="D174" s="274" t="s">
        <v>499</v>
      </c>
      <c r="E174" s="19" t="s">
        <v>42</v>
      </c>
      <c r="F174" s="275">
        <v>-1.7729999999999999</v>
      </c>
      <c r="G174" s="36"/>
      <c r="H174" s="41"/>
    </row>
    <row r="175" spans="1:8" s="2" customFormat="1" ht="16.899999999999999" customHeight="1">
      <c r="A175" s="36"/>
      <c r="B175" s="41"/>
      <c r="C175" s="274" t="s">
        <v>42</v>
      </c>
      <c r="D175" s="274" t="s">
        <v>500</v>
      </c>
      <c r="E175" s="19" t="s">
        <v>42</v>
      </c>
      <c r="F175" s="275">
        <v>0</v>
      </c>
      <c r="G175" s="36"/>
      <c r="H175" s="41"/>
    </row>
    <row r="176" spans="1:8" s="2" customFormat="1" ht="16.899999999999999" customHeight="1">
      <c r="A176" s="36"/>
      <c r="B176" s="41"/>
      <c r="C176" s="274" t="s">
        <v>42</v>
      </c>
      <c r="D176" s="274" t="s">
        <v>501</v>
      </c>
      <c r="E176" s="19" t="s">
        <v>42</v>
      </c>
      <c r="F176" s="275">
        <v>-3.24</v>
      </c>
      <c r="G176" s="36"/>
      <c r="H176" s="41"/>
    </row>
    <row r="177" spans="1:8" s="2" customFormat="1" ht="16.899999999999999" customHeight="1">
      <c r="A177" s="36"/>
      <c r="B177" s="41"/>
      <c r="C177" s="274" t="s">
        <v>137</v>
      </c>
      <c r="D177" s="274" t="s">
        <v>250</v>
      </c>
      <c r="E177" s="19" t="s">
        <v>42</v>
      </c>
      <c r="F177" s="275">
        <v>4.7060000000000004</v>
      </c>
      <c r="G177" s="36"/>
      <c r="H177" s="41"/>
    </row>
    <row r="178" spans="1:8" s="2" customFormat="1" ht="16.899999999999999" customHeight="1">
      <c r="A178" s="36"/>
      <c r="B178" s="41"/>
      <c r="C178" s="276" t="s">
        <v>1639</v>
      </c>
      <c r="D178" s="36"/>
      <c r="E178" s="36"/>
      <c r="F178" s="36"/>
      <c r="G178" s="36"/>
      <c r="H178" s="41"/>
    </row>
    <row r="179" spans="1:8" s="2" customFormat="1" ht="16.899999999999999" customHeight="1">
      <c r="A179" s="36"/>
      <c r="B179" s="41"/>
      <c r="C179" s="274" t="s">
        <v>490</v>
      </c>
      <c r="D179" s="274" t="s">
        <v>1670</v>
      </c>
      <c r="E179" s="19" t="s">
        <v>106</v>
      </c>
      <c r="F179" s="275">
        <v>4.7060000000000004</v>
      </c>
      <c r="G179" s="36"/>
      <c r="H179" s="41"/>
    </row>
    <row r="180" spans="1:8" s="2" customFormat="1" ht="16.899999999999999" customHeight="1">
      <c r="A180" s="36"/>
      <c r="B180" s="41"/>
      <c r="C180" s="274" t="s">
        <v>503</v>
      </c>
      <c r="D180" s="274" t="s">
        <v>1671</v>
      </c>
      <c r="E180" s="19" t="s">
        <v>106</v>
      </c>
      <c r="F180" s="275">
        <v>67.087000000000003</v>
      </c>
      <c r="G180" s="36"/>
      <c r="H180" s="41"/>
    </row>
    <row r="181" spans="1:8" s="2" customFormat="1" ht="16.899999999999999" customHeight="1">
      <c r="A181" s="36"/>
      <c r="B181" s="41"/>
      <c r="C181" s="270" t="s">
        <v>140</v>
      </c>
      <c r="D181" s="271" t="s">
        <v>141</v>
      </c>
      <c r="E181" s="272" t="s">
        <v>106</v>
      </c>
      <c r="F181" s="273">
        <v>3.24</v>
      </c>
      <c r="G181" s="36"/>
      <c r="H181" s="41"/>
    </row>
    <row r="182" spans="1:8" s="2" customFormat="1" ht="16.899999999999999" customHeight="1">
      <c r="A182" s="36"/>
      <c r="B182" s="41"/>
      <c r="C182" s="274" t="s">
        <v>42</v>
      </c>
      <c r="D182" s="274" t="s">
        <v>484</v>
      </c>
      <c r="E182" s="19" t="s">
        <v>42</v>
      </c>
      <c r="F182" s="275">
        <v>0</v>
      </c>
      <c r="G182" s="36"/>
      <c r="H182" s="41"/>
    </row>
    <row r="183" spans="1:8" s="2" customFormat="1" ht="16.899999999999999" customHeight="1">
      <c r="A183" s="36"/>
      <c r="B183" s="41"/>
      <c r="C183" s="274" t="s">
        <v>42</v>
      </c>
      <c r="D183" s="274" t="s">
        <v>485</v>
      </c>
      <c r="E183" s="19" t="s">
        <v>42</v>
      </c>
      <c r="F183" s="275">
        <v>0</v>
      </c>
      <c r="G183" s="36"/>
      <c r="H183" s="41"/>
    </row>
    <row r="184" spans="1:8" s="2" customFormat="1" ht="16.899999999999999" customHeight="1">
      <c r="A184" s="36"/>
      <c r="B184" s="41"/>
      <c r="C184" s="274" t="s">
        <v>42</v>
      </c>
      <c r="D184" s="274" t="s">
        <v>413</v>
      </c>
      <c r="E184" s="19" t="s">
        <v>42</v>
      </c>
      <c r="F184" s="275">
        <v>0</v>
      </c>
      <c r="G184" s="36"/>
      <c r="H184" s="41"/>
    </row>
    <row r="185" spans="1:8" s="2" customFormat="1" ht="16.899999999999999" customHeight="1">
      <c r="A185" s="36"/>
      <c r="B185" s="41"/>
      <c r="C185" s="274" t="s">
        <v>42</v>
      </c>
      <c r="D185" s="274" t="s">
        <v>486</v>
      </c>
      <c r="E185" s="19" t="s">
        <v>42</v>
      </c>
      <c r="F185" s="275">
        <v>2.4</v>
      </c>
      <c r="G185" s="36"/>
      <c r="H185" s="41"/>
    </row>
    <row r="186" spans="1:8" s="2" customFormat="1" ht="16.899999999999999" customHeight="1">
      <c r="A186" s="36"/>
      <c r="B186" s="41"/>
      <c r="C186" s="274" t="s">
        <v>42</v>
      </c>
      <c r="D186" s="274" t="s">
        <v>487</v>
      </c>
      <c r="E186" s="19" t="s">
        <v>42</v>
      </c>
      <c r="F186" s="275">
        <v>-0.88</v>
      </c>
      <c r="G186" s="36"/>
      <c r="H186" s="41"/>
    </row>
    <row r="187" spans="1:8" s="2" customFormat="1" ht="16.899999999999999" customHeight="1">
      <c r="A187" s="36"/>
      <c r="B187" s="41"/>
      <c r="C187" s="274" t="s">
        <v>42</v>
      </c>
      <c r="D187" s="274" t="s">
        <v>415</v>
      </c>
      <c r="E187" s="19" t="s">
        <v>42</v>
      </c>
      <c r="F187" s="275">
        <v>0</v>
      </c>
      <c r="G187" s="36"/>
      <c r="H187" s="41"/>
    </row>
    <row r="188" spans="1:8" s="2" customFormat="1" ht="16.899999999999999" customHeight="1">
      <c r="A188" s="36"/>
      <c r="B188" s="41"/>
      <c r="C188" s="274" t="s">
        <v>42</v>
      </c>
      <c r="D188" s="274" t="s">
        <v>486</v>
      </c>
      <c r="E188" s="19" t="s">
        <v>42</v>
      </c>
      <c r="F188" s="275">
        <v>2.4</v>
      </c>
      <c r="G188" s="36"/>
      <c r="H188" s="41"/>
    </row>
    <row r="189" spans="1:8" s="2" customFormat="1" ht="16.899999999999999" customHeight="1">
      <c r="A189" s="36"/>
      <c r="B189" s="41"/>
      <c r="C189" s="274" t="s">
        <v>42</v>
      </c>
      <c r="D189" s="274" t="s">
        <v>488</v>
      </c>
      <c r="E189" s="19" t="s">
        <v>42</v>
      </c>
      <c r="F189" s="275">
        <v>-0.68</v>
      </c>
      <c r="G189" s="36"/>
      <c r="H189" s="41"/>
    </row>
    <row r="190" spans="1:8" s="2" customFormat="1" ht="16.899999999999999" customHeight="1">
      <c r="A190" s="36"/>
      <c r="B190" s="41"/>
      <c r="C190" s="274" t="s">
        <v>140</v>
      </c>
      <c r="D190" s="274" t="s">
        <v>250</v>
      </c>
      <c r="E190" s="19" t="s">
        <v>42</v>
      </c>
      <c r="F190" s="275">
        <v>3.24</v>
      </c>
      <c r="G190" s="36"/>
      <c r="H190" s="41"/>
    </row>
    <row r="191" spans="1:8" s="2" customFormat="1" ht="16.899999999999999" customHeight="1">
      <c r="A191" s="36"/>
      <c r="B191" s="41"/>
      <c r="C191" s="276" t="s">
        <v>1639</v>
      </c>
      <c r="D191" s="36"/>
      <c r="E191" s="36"/>
      <c r="F191" s="36"/>
      <c r="G191" s="36"/>
      <c r="H191" s="41"/>
    </row>
    <row r="192" spans="1:8" s="2" customFormat="1" ht="16.899999999999999" customHeight="1">
      <c r="A192" s="36"/>
      <c r="B192" s="41"/>
      <c r="C192" s="274" t="s">
        <v>480</v>
      </c>
      <c r="D192" s="274" t="s">
        <v>1672</v>
      </c>
      <c r="E192" s="19" t="s">
        <v>106</v>
      </c>
      <c r="F192" s="275">
        <v>3.24</v>
      </c>
      <c r="G192" s="36"/>
      <c r="H192" s="41"/>
    </row>
    <row r="193" spans="1:8" s="2" customFormat="1" ht="16.899999999999999" customHeight="1">
      <c r="A193" s="36"/>
      <c r="B193" s="41"/>
      <c r="C193" s="274" t="s">
        <v>490</v>
      </c>
      <c r="D193" s="274" t="s">
        <v>1670</v>
      </c>
      <c r="E193" s="19" t="s">
        <v>106</v>
      </c>
      <c r="F193" s="275">
        <v>4.7060000000000004</v>
      </c>
      <c r="G193" s="36"/>
      <c r="H193" s="41"/>
    </row>
    <row r="194" spans="1:8" s="2" customFormat="1" ht="16.899999999999999" customHeight="1">
      <c r="A194" s="36"/>
      <c r="B194" s="41"/>
      <c r="C194" s="274" t="s">
        <v>503</v>
      </c>
      <c r="D194" s="274" t="s">
        <v>1671</v>
      </c>
      <c r="E194" s="19" t="s">
        <v>106</v>
      </c>
      <c r="F194" s="275">
        <v>67.087000000000003</v>
      </c>
      <c r="G194" s="36"/>
      <c r="H194" s="41"/>
    </row>
    <row r="195" spans="1:8" s="2" customFormat="1" ht="16.899999999999999" customHeight="1">
      <c r="A195" s="36"/>
      <c r="B195" s="41"/>
      <c r="C195" s="270" t="s">
        <v>143</v>
      </c>
      <c r="D195" s="271" t="s">
        <v>144</v>
      </c>
      <c r="E195" s="272" t="s">
        <v>106</v>
      </c>
      <c r="F195" s="273">
        <v>67.087000000000003</v>
      </c>
      <c r="G195" s="36"/>
      <c r="H195" s="41"/>
    </row>
    <row r="196" spans="1:8" s="2" customFormat="1" ht="16.899999999999999" customHeight="1">
      <c r="A196" s="36"/>
      <c r="B196" s="41"/>
      <c r="C196" s="274" t="s">
        <v>42</v>
      </c>
      <c r="D196" s="274" t="s">
        <v>507</v>
      </c>
      <c r="E196" s="19" t="s">
        <v>42</v>
      </c>
      <c r="F196" s="275">
        <v>0</v>
      </c>
      <c r="G196" s="36"/>
      <c r="H196" s="41"/>
    </row>
    <row r="197" spans="1:8" s="2" customFormat="1" ht="16.899999999999999" customHeight="1">
      <c r="A197" s="36"/>
      <c r="B197" s="41"/>
      <c r="C197" s="274" t="s">
        <v>42</v>
      </c>
      <c r="D197" s="274" t="s">
        <v>508</v>
      </c>
      <c r="E197" s="19" t="s">
        <v>42</v>
      </c>
      <c r="F197" s="275">
        <v>0</v>
      </c>
      <c r="G197" s="36"/>
      <c r="H197" s="41"/>
    </row>
    <row r="198" spans="1:8" s="2" customFormat="1" ht="16.899999999999999" customHeight="1">
      <c r="A198" s="36"/>
      <c r="B198" s="41"/>
      <c r="C198" s="274" t="s">
        <v>42</v>
      </c>
      <c r="D198" s="274" t="s">
        <v>413</v>
      </c>
      <c r="E198" s="19" t="s">
        <v>42</v>
      </c>
      <c r="F198" s="275">
        <v>0</v>
      </c>
      <c r="G198" s="36"/>
      <c r="H198" s="41"/>
    </row>
    <row r="199" spans="1:8" s="2" customFormat="1" ht="16.899999999999999" customHeight="1">
      <c r="A199" s="36"/>
      <c r="B199" s="41"/>
      <c r="C199" s="274" t="s">
        <v>42</v>
      </c>
      <c r="D199" s="274" t="s">
        <v>509</v>
      </c>
      <c r="E199" s="19" t="s">
        <v>42</v>
      </c>
      <c r="F199" s="275">
        <v>20.52</v>
      </c>
      <c r="G199" s="36"/>
      <c r="H199" s="41"/>
    </row>
    <row r="200" spans="1:8" s="2" customFormat="1" ht="16.899999999999999" customHeight="1">
      <c r="A200" s="36"/>
      <c r="B200" s="41"/>
      <c r="C200" s="274" t="s">
        <v>42</v>
      </c>
      <c r="D200" s="274" t="s">
        <v>495</v>
      </c>
      <c r="E200" s="19" t="s">
        <v>42</v>
      </c>
      <c r="F200" s="275">
        <v>-0.60399999999999998</v>
      </c>
      <c r="G200" s="36"/>
      <c r="H200" s="41"/>
    </row>
    <row r="201" spans="1:8" s="2" customFormat="1" ht="16.899999999999999" customHeight="1">
      <c r="A201" s="36"/>
      <c r="B201" s="41"/>
      <c r="C201" s="274" t="s">
        <v>42</v>
      </c>
      <c r="D201" s="274" t="s">
        <v>472</v>
      </c>
      <c r="E201" s="19" t="s">
        <v>42</v>
      </c>
      <c r="F201" s="275">
        <v>-1.125</v>
      </c>
      <c r="G201" s="36"/>
      <c r="H201" s="41"/>
    </row>
    <row r="202" spans="1:8" s="2" customFormat="1" ht="16.899999999999999" customHeight="1">
      <c r="A202" s="36"/>
      <c r="B202" s="41"/>
      <c r="C202" s="274" t="s">
        <v>42</v>
      </c>
      <c r="D202" s="274" t="s">
        <v>415</v>
      </c>
      <c r="E202" s="19" t="s">
        <v>42</v>
      </c>
      <c r="F202" s="275">
        <v>0</v>
      </c>
      <c r="G202" s="36"/>
      <c r="H202" s="41"/>
    </row>
    <row r="203" spans="1:8" s="2" customFormat="1" ht="16.899999999999999" customHeight="1">
      <c r="A203" s="36"/>
      <c r="B203" s="41"/>
      <c r="C203" s="274" t="s">
        <v>42</v>
      </c>
      <c r="D203" s="274" t="s">
        <v>510</v>
      </c>
      <c r="E203" s="19" t="s">
        <v>42</v>
      </c>
      <c r="F203" s="275">
        <v>17.954999999999998</v>
      </c>
      <c r="G203" s="36"/>
      <c r="H203" s="41"/>
    </row>
    <row r="204" spans="1:8" s="2" customFormat="1" ht="16.899999999999999" customHeight="1">
      <c r="A204" s="36"/>
      <c r="B204" s="41"/>
      <c r="C204" s="274" t="s">
        <v>42</v>
      </c>
      <c r="D204" s="274" t="s">
        <v>496</v>
      </c>
      <c r="E204" s="19" t="s">
        <v>42</v>
      </c>
      <c r="F204" s="275">
        <v>-0.42699999999999999</v>
      </c>
      <c r="G204" s="36"/>
      <c r="H204" s="41"/>
    </row>
    <row r="205" spans="1:8" s="2" customFormat="1" ht="16.899999999999999" customHeight="1">
      <c r="A205" s="36"/>
      <c r="B205" s="41"/>
      <c r="C205" s="274" t="s">
        <v>42</v>
      </c>
      <c r="D205" s="274" t="s">
        <v>472</v>
      </c>
      <c r="E205" s="19" t="s">
        <v>42</v>
      </c>
      <c r="F205" s="275">
        <v>-1.125</v>
      </c>
      <c r="G205" s="36"/>
      <c r="H205" s="41"/>
    </row>
    <row r="206" spans="1:8" s="2" customFormat="1" ht="16.899999999999999" customHeight="1">
      <c r="A206" s="36"/>
      <c r="B206" s="41"/>
      <c r="C206" s="274" t="s">
        <v>42</v>
      </c>
      <c r="D206" s="274" t="s">
        <v>417</v>
      </c>
      <c r="E206" s="19" t="s">
        <v>42</v>
      </c>
      <c r="F206" s="275">
        <v>0</v>
      </c>
      <c r="G206" s="36"/>
      <c r="H206" s="41"/>
    </row>
    <row r="207" spans="1:8" s="2" customFormat="1" ht="16.899999999999999" customHeight="1">
      <c r="A207" s="36"/>
      <c r="B207" s="41"/>
      <c r="C207" s="274" t="s">
        <v>42</v>
      </c>
      <c r="D207" s="274" t="s">
        <v>511</v>
      </c>
      <c r="E207" s="19" t="s">
        <v>42</v>
      </c>
      <c r="F207" s="275">
        <v>19.756</v>
      </c>
      <c r="G207" s="36"/>
      <c r="H207" s="41"/>
    </row>
    <row r="208" spans="1:8" s="2" customFormat="1" ht="16.899999999999999" customHeight="1">
      <c r="A208" s="36"/>
      <c r="B208" s="41"/>
      <c r="C208" s="274" t="s">
        <v>42</v>
      </c>
      <c r="D208" s="274" t="s">
        <v>512</v>
      </c>
      <c r="E208" s="19" t="s">
        <v>42</v>
      </c>
      <c r="F208" s="275">
        <v>-0.30199999999999999</v>
      </c>
      <c r="G208" s="36"/>
      <c r="H208" s="41"/>
    </row>
    <row r="209" spans="1:8" s="2" customFormat="1" ht="16.899999999999999" customHeight="1">
      <c r="A209" s="36"/>
      <c r="B209" s="41"/>
      <c r="C209" s="274" t="s">
        <v>42</v>
      </c>
      <c r="D209" s="274" t="s">
        <v>476</v>
      </c>
      <c r="E209" s="19" t="s">
        <v>42</v>
      </c>
      <c r="F209" s="275">
        <v>-1.379</v>
      </c>
      <c r="G209" s="36"/>
      <c r="H209" s="41"/>
    </row>
    <row r="210" spans="1:8" s="2" customFormat="1" ht="16.899999999999999" customHeight="1">
      <c r="A210" s="36"/>
      <c r="B210" s="41"/>
      <c r="C210" s="274" t="s">
        <v>42</v>
      </c>
      <c r="D210" s="274" t="s">
        <v>419</v>
      </c>
      <c r="E210" s="19" t="s">
        <v>42</v>
      </c>
      <c r="F210" s="275">
        <v>0</v>
      </c>
      <c r="G210" s="36"/>
      <c r="H210" s="41"/>
    </row>
    <row r="211" spans="1:8" s="2" customFormat="1" ht="16.899999999999999" customHeight="1">
      <c r="A211" s="36"/>
      <c r="B211" s="41"/>
      <c r="C211" s="274" t="s">
        <v>42</v>
      </c>
      <c r="D211" s="274" t="s">
        <v>513</v>
      </c>
      <c r="E211" s="19" t="s">
        <v>42</v>
      </c>
      <c r="F211" s="275">
        <v>60.78</v>
      </c>
      <c r="G211" s="36"/>
      <c r="H211" s="41"/>
    </row>
    <row r="212" spans="1:8" s="2" customFormat="1" ht="16.899999999999999" customHeight="1">
      <c r="A212" s="36"/>
      <c r="B212" s="41"/>
      <c r="C212" s="274" t="s">
        <v>42</v>
      </c>
      <c r="D212" s="274" t="s">
        <v>514</v>
      </c>
      <c r="E212" s="19" t="s">
        <v>42</v>
      </c>
      <c r="F212" s="275">
        <v>-0.48899999999999999</v>
      </c>
      <c r="G212" s="36"/>
      <c r="H212" s="41"/>
    </row>
    <row r="213" spans="1:8" s="2" customFormat="1" ht="16.899999999999999" customHeight="1">
      <c r="A213" s="36"/>
      <c r="B213" s="41"/>
      <c r="C213" s="274" t="s">
        <v>42</v>
      </c>
      <c r="D213" s="274" t="s">
        <v>515</v>
      </c>
      <c r="E213" s="19" t="s">
        <v>42</v>
      </c>
      <c r="F213" s="275">
        <v>-6.8000000000000005E-2</v>
      </c>
      <c r="G213" s="36"/>
      <c r="H213" s="41"/>
    </row>
    <row r="214" spans="1:8" s="2" customFormat="1" ht="16.899999999999999" customHeight="1">
      <c r="A214" s="36"/>
      <c r="B214" s="41"/>
      <c r="C214" s="274" t="s">
        <v>42</v>
      </c>
      <c r="D214" s="274" t="s">
        <v>516</v>
      </c>
      <c r="E214" s="19" t="s">
        <v>42</v>
      </c>
      <c r="F214" s="275">
        <v>-0.76600000000000001</v>
      </c>
      <c r="G214" s="36"/>
      <c r="H214" s="41"/>
    </row>
    <row r="215" spans="1:8" s="2" customFormat="1" ht="16.899999999999999" customHeight="1">
      <c r="A215" s="36"/>
      <c r="B215" s="41"/>
      <c r="C215" s="274" t="s">
        <v>42</v>
      </c>
      <c r="D215" s="274" t="s">
        <v>517</v>
      </c>
      <c r="E215" s="19" t="s">
        <v>42</v>
      </c>
      <c r="F215" s="275">
        <v>-5.1999999999999998E-2</v>
      </c>
      <c r="G215" s="36"/>
      <c r="H215" s="41"/>
    </row>
    <row r="216" spans="1:8" s="2" customFormat="1" ht="16.899999999999999" customHeight="1">
      <c r="A216" s="36"/>
      <c r="B216" s="41"/>
      <c r="C216" s="274" t="s">
        <v>42</v>
      </c>
      <c r="D216" s="274" t="s">
        <v>518</v>
      </c>
      <c r="E216" s="19" t="s">
        <v>42</v>
      </c>
      <c r="F216" s="275">
        <v>6.2E-2</v>
      </c>
      <c r="G216" s="36"/>
      <c r="H216" s="41"/>
    </row>
    <row r="217" spans="1:8" s="2" customFormat="1" ht="16.899999999999999" customHeight="1">
      <c r="A217" s="36"/>
      <c r="B217" s="41"/>
      <c r="C217" s="274" t="s">
        <v>42</v>
      </c>
      <c r="D217" s="274" t="s">
        <v>519</v>
      </c>
      <c r="E217" s="19" t="s">
        <v>42</v>
      </c>
      <c r="F217" s="275">
        <v>1.0999999999999999E-2</v>
      </c>
      <c r="G217" s="36"/>
      <c r="H217" s="41"/>
    </row>
    <row r="218" spans="1:8" s="2" customFormat="1" ht="16.899999999999999" customHeight="1">
      <c r="A218" s="36"/>
      <c r="B218" s="41"/>
      <c r="C218" s="274" t="s">
        <v>42</v>
      </c>
      <c r="D218" s="274" t="s">
        <v>498</v>
      </c>
      <c r="E218" s="19" t="s">
        <v>42</v>
      </c>
      <c r="F218" s="275">
        <v>-0.13</v>
      </c>
      <c r="G218" s="36"/>
      <c r="H218" s="41"/>
    </row>
    <row r="219" spans="1:8" s="2" customFormat="1" ht="16.899999999999999" customHeight="1">
      <c r="A219" s="36"/>
      <c r="B219" s="41"/>
      <c r="C219" s="274" t="s">
        <v>42</v>
      </c>
      <c r="D219" s="274" t="s">
        <v>421</v>
      </c>
      <c r="E219" s="19" t="s">
        <v>42</v>
      </c>
      <c r="F219" s="275">
        <v>0</v>
      </c>
      <c r="G219" s="36"/>
      <c r="H219" s="41"/>
    </row>
    <row r="220" spans="1:8" s="2" customFormat="1" ht="16.899999999999999" customHeight="1">
      <c r="A220" s="36"/>
      <c r="B220" s="41"/>
      <c r="C220" s="274" t="s">
        <v>42</v>
      </c>
      <c r="D220" s="274" t="s">
        <v>520</v>
      </c>
      <c r="E220" s="19" t="s">
        <v>42</v>
      </c>
      <c r="F220" s="275">
        <v>46.267000000000003</v>
      </c>
      <c r="G220" s="36"/>
      <c r="H220" s="41"/>
    </row>
    <row r="221" spans="1:8" s="2" customFormat="1" ht="16.899999999999999" customHeight="1">
      <c r="A221" s="36"/>
      <c r="B221" s="41"/>
      <c r="C221" s="274" t="s">
        <v>42</v>
      </c>
      <c r="D221" s="274" t="s">
        <v>499</v>
      </c>
      <c r="E221" s="19" t="s">
        <v>42</v>
      </c>
      <c r="F221" s="275">
        <v>-1.7729999999999999</v>
      </c>
      <c r="G221" s="36"/>
      <c r="H221" s="41"/>
    </row>
    <row r="222" spans="1:8" s="2" customFormat="1" ht="16.899999999999999" customHeight="1">
      <c r="A222" s="36"/>
      <c r="B222" s="41"/>
      <c r="C222" s="274" t="s">
        <v>42</v>
      </c>
      <c r="D222" s="274" t="s">
        <v>476</v>
      </c>
      <c r="E222" s="19" t="s">
        <v>42</v>
      </c>
      <c r="F222" s="275">
        <v>-1.379</v>
      </c>
      <c r="G222" s="36"/>
      <c r="H222" s="41"/>
    </row>
    <row r="223" spans="1:8" s="2" customFormat="1" ht="16.899999999999999" customHeight="1">
      <c r="A223" s="36"/>
      <c r="B223" s="41"/>
      <c r="C223" s="274" t="s">
        <v>42</v>
      </c>
      <c r="D223" s="274" t="s">
        <v>521</v>
      </c>
      <c r="E223" s="19" t="s">
        <v>42</v>
      </c>
      <c r="F223" s="275">
        <v>-0.83599999999999997</v>
      </c>
      <c r="G223" s="36"/>
      <c r="H223" s="41"/>
    </row>
    <row r="224" spans="1:8" s="2" customFormat="1" ht="16.899999999999999" customHeight="1">
      <c r="A224" s="36"/>
      <c r="B224" s="41"/>
      <c r="C224" s="274" t="s">
        <v>42</v>
      </c>
      <c r="D224" s="274" t="s">
        <v>522</v>
      </c>
      <c r="E224" s="19" t="s">
        <v>42</v>
      </c>
      <c r="F224" s="275">
        <v>2.1000000000000001E-2</v>
      </c>
      <c r="G224" s="36"/>
      <c r="H224" s="41"/>
    </row>
    <row r="225" spans="1:8" s="2" customFormat="1" ht="16.899999999999999" customHeight="1">
      <c r="A225" s="36"/>
      <c r="B225" s="41"/>
      <c r="C225" s="274" t="s">
        <v>42</v>
      </c>
      <c r="D225" s="274" t="s">
        <v>523</v>
      </c>
      <c r="E225" s="19" t="s">
        <v>42</v>
      </c>
      <c r="F225" s="275">
        <v>0</v>
      </c>
      <c r="G225" s="36"/>
      <c r="H225" s="41"/>
    </row>
    <row r="226" spans="1:8" s="2" customFormat="1" ht="16.899999999999999" customHeight="1">
      <c r="A226" s="36"/>
      <c r="B226" s="41"/>
      <c r="C226" s="274" t="s">
        <v>42</v>
      </c>
      <c r="D226" s="274" t="s">
        <v>524</v>
      </c>
      <c r="E226" s="19" t="s">
        <v>42</v>
      </c>
      <c r="F226" s="275">
        <v>-79.884</v>
      </c>
      <c r="G226" s="36"/>
      <c r="H226" s="41"/>
    </row>
    <row r="227" spans="1:8" s="2" customFormat="1" ht="16.899999999999999" customHeight="1">
      <c r="A227" s="36"/>
      <c r="B227" s="41"/>
      <c r="C227" s="274" t="s">
        <v>42</v>
      </c>
      <c r="D227" s="274" t="s">
        <v>525</v>
      </c>
      <c r="E227" s="19" t="s">
        <v>42</v>
      </c>
      <c r="F227" s="275">
        <v>0</v>
      </c>
      <c r="G227" s="36"/>
      <c r="H227" s="41"/>
    </row>
    <row r="228" spans="1:8" s="2" customFormat="1" ht="16.899999999999999" customHeight="1">
      <c r="A228" s="36"/>
      <c r="B228" s="41"/>
      <c r="C228" s="274" t="s">
        <v>42</v>
      </c>
      <c r="D228" s="274" t="s">
        <v>526</v>
      </c>
      <c r="E228" s="19" t="s">
        <v>42</v>
      </c>
      <c r="F228" s="275">
        <v>-7.9459999999999997</v>
      </c>
      <c r="G228" s="36"/>
      <c r="H228" s="41"/>
    </row>
    <row r="229" spans="1:8" s="2" customFormat="1" ht="16.899999999999999" customHeight="1">
      <c r="A229" s="36"/>
      <c r="B229" s="41"/>
      <c r="C229" s="274" t="s">
        <v>143</v>
      </c>
      <c r="D229" s="274" t="s">
        <v>252</v>
      </c>
      <c r="E229" s="19" t="s">
        <v>42</v>
      </c>
      <c r="F229" s="275">
        <v>67.087000000000003</v>
      </c>
      <c r="G229" s="36"/>
      <c r="H229" s="41"/>
    </row>
    <row r="230" spans="1:8" s="2" customFormat="1" ht="16.899999999999999" customHeight="1">
      <c r="A230" s="36"/>
      <c r="B230" s="41"/>
      <c r="C230" s="276" t="s">
        <v>1639</v>
      </c>
      <c r="D230" s="36"/>
      <c r="E230" s="36"/>
      <c r="F230" s="36"/>
      <c r="G230" s="36"/>
      <c r="H230" s="41"/>
    </row>
    <row r="231" spans="1:8" s="2" customFormat="1" ht="16.899999999999999" customHeight="1">
      <c r="A231" s="36"/>
      <c r="B231" s="41"/>
      <c r="C231" s="274" t="s">
        <v>503</v>
      </c>
      <c r="D231" s="274" t="s">
        <v>1671</v>
      </c>
      <c r="E231" s="19" t="s">
        <v>106</v>
      </c>
      <c r="F231" s="275">
        <v>67.087000000000003</v>
      </c>
      <c r="G231" s="36"/>
      <c r="H231" s="41"/>
    </row>
    <row r="232" spans="1:8" s="2" customFormat="1" ht="22.5">
      <c r="A232" s="36"/>
      <c r="B232" s="41"/>
      <c r="C232" s="274" t="s">
        <v>791</v>
      </c>
      <c r="D232" s="274" t="s">
        <v>1673</v>
      </c>
      <c r="E232" s="19" t="s">
        <v>106</v>
      </c>
      <c r="F232" s="275">
        <v>67.087000000000003</v>
      </c>
      <c r="G232" s="36"/>
      <c r="H232" s="41"/>
    </row>
    <row r="233" spans="1:8" s="2" customFormat="1" ht="16.899999999999999" customHeight="1">
      <c r="A233" s="36"/>
      <c r="B233" s="41"/>
      <c r="C233" s="270" t="s">
        <v>146</v>
      </c>
      <c r="D233" s="271" t="s">
        <v>147</v>
      </c>
      <c r="E233" s="272" t="s">
        <v>106</v>
      </c>
      <c r="F233" s="273">
        <v>154.917</v>
      </c>
      <c r="G233" s="36"/>
      <c r="H233" s="41"/>
    </row>
    <row r="234" spans="1:8" s="2" customFormat="1" ht="16.899999999999999" customHeight="1">
      <c r="A234" s="36"/>
      <c r="B234" s="41"/>
      <c r="C234" s="274" t="s">
        <v>42</v>
      </c>
      <c r="D234" s="274" t="s">
        <v>507</v>
      </c>
      <c r="E234" s="19" t="s">
        <v>42</v>
      </c>
      <c r="F234" s="275">
        <v>0</v>
      </c>
      <c r="G234" s="36"/>
      <c r="H234" s="41"/>
    </row>
    <row r="235" spans="1:8" s="2" customFormat="1" ht="16.899999999999999" customHeight="1">
      <c r="A235" s="36"/>
      <c r="B235" s="41"/>
      <c r="C235" s="274" t="s">
        <v>42</v>
      </c>
      <c r="D235" s="274" t="s">
        <v>508</v>
      </c>
      <c r="E235" s="19" t="s">
        <v>42</v>
      </c>
      <c r="F235" s="275">
        <v>0</v>
      </c>
      <c r="G235" s="36"/>
      <c r="H235" s="41"/>
    </row>
    <row r="236" spans="1:8" s="2" customFormat="1" ht="16.899999999999999" customHeight="1">
      <c r="A236" s="36"/>
      <c r="B236" s="41"/>
      <c r="C236" s="274" t="s">
        <v>42</v>
      </c>
      <c r="D236" s="274" t="s">
        <v>413</v>
      </c>
      <c r="E236" s="19" t="s">
        <v>42</v>
      </c>
      <c r="F236" s="275">
        <v>0</v>
      </c>
      <c r="G236" s="36"/>
      <c r="H236" s="41"/>
    </row>
    <row r="237" spans="1:8" s="2" customFormat="1" ht="16.899999999999999" customHeight="1">
      <c r="A237" s="36"/>
      <c r="B237" s="41"/>
      <c r="C237" s="274" t="s">
        <v>42</v>
      </c>
      <c r="D237" s="274" t="s">
        <v>509</v>
      </c>
      <c r="E237" s="19" t="s">
        <v>42</v>
      </c>
      <c r="F237" s="275">
        <v>20.52</v>
      </c>
      <c r="G237" s="36"/>
      <c r="H237" s="41"/>
    </row>
    <row r="238" spans="1:8" s="2" customFormat="1" ht="16.899999999999999" customHeight="1">
      <c r="A238" s="36"/>
      <c r="B238" s="41"/>
      <c r="C238" s="274" t="s">
        <v>42</v>
      </c>
      <c r="D238" s="274" t="s">
        <v>495</v>
      </c>
      <c r="E238" s="19" t="s">
        <v>42</v>
      </c>
      <c r="F238" s="275">
        <v>-0.60399999999999998</v>
      </c>
      <c r="G238" s="36"/>
      <c r="H238" s="41"/>
    </row>
    <row r="239" spans="1:8" s="2" customFormat="1" ht="16.899999999999999" customHeight="1">
      <c r="A239" s="36"/>
      <c r="B239" s="41"/>
      <c r="C239" s="274" t="s">
        <v>42</v>
      </c>
      <c r="D239" s="274" t="s">
        <v>472</v>
      </c>
      <c r="E239" s="19" t="s">
        <v>42</v>
      </c>
      <c r="F239" s="275">
        <v>-1.125</v>
      </c>
      <c r="G239" s="36"/>
      <c r="H239" s="41"/>
    </row>
    <row r="240" spans="1:8" s="2" customFormat="1" ht="16.899999999999999" customHeight="1">
      <c r="A240" s="36"/>
      <c r="B240" s="41"/>
      <c r="C240" s="274" t="s">
        <v>42</v>
      </c>
      <c r="D240" s="274" t="s">
        <v>415</v>
      </c>
      <c r="E240" s="19" t="s">
        <v>42</v>
      </c>
      <c r="F240" s="275">
        <v>0</v>
      </c>
      <c r="G240" s="36"/>
      <c r="H240" s="41"/>
    </row>
    <row r="241" spans="1:8" s="2" customFormat="1" ht="16.899999999999999" customHeight="1">
      <c r="A241" s="36"/>
      <c r="B241" s="41"/>
      <c r="C241" s="274" t="s">
        <v>42</v>
      </c>
      <c r="D241" s="274" t="s">
        <v>510</v>
      </c>
      <c r="E241" s="19" t="s">
        <v>42</v>
      </c>
      <c r="F241" s="275">
        <v>17.954999999999998</v>
      </c>
      <c r="G241" s="36"/>
      <c r="H241" s="41"/>
    </row>
    <row r="242" spans="1:8" s="2" customFormat="1" ht="16.899999999999999" customHeight="1">
      <c r="A242" s="36"/>
      <c r="B242" s="41"/>
      <c r="C242" s="274" t="s">
        <v>42</v>
      </c>
      <c r="D242" s="274" t="s">
        <v>496</v>
      </c>
      <c r="E242" s="19" t="s">
        <v>42</v>
      </c>
      <c r="F242" s="275">
        <v>-0.42699999999999999</v>
      </c>
      <c r="G242" s="36"/>
      <c r="H242" s="41"/>
    </row>
    <row r="243" spans="1:8" s="2" customFormat="1" ht="16.899999999999999" customHeight="1">
      <c r="A243" s="36"/>
      <c r="B243" s="41"/>
      <c r="C243" s="274" t="s">
        <v>42</v>
      </c>
      <c r="D243" s="274" t="s">
        <v>472</v>
      </c>
      <c r="E243" s="19" t="s">
        <v>42</v>
      </c>
      <c r="F243" s="275">
        <v>-1.125</v>
      </c>
      <c r="G243" s="36"/>
      <c r="H243" s="41"/>
    </row>
    <row r="244" spans="1:8" s="2" customFormat="1" ht="16.899999999999999" customHeight="1">
      <c r="A244" s="36"/>
      <c r="B244" s="41"/>
      <c r="C244" s="274" t="s">
        <v>42</v>
      </c>
      <c r="D244" s="274" t="s">
        <v>417</v>
      </c>
      <c r="E244" s="19" t="s">
        <v>42</v>
      </c>
      <c r="F244" s="275">
        <v>0</v>
      </c>
      <c r="G244" s="36"/>
      <c r="H244" s="41"/>
    </row>
    <row r="245" spans="1:8" s="2" customFormat="1" ht="16.899999999999999" customHeight="1">
      <c r="A245" s="36"/>
      <c r="B245" s="41"/>
      <c r="C245" s="274" t="s">
        <v>42</v>
      </c>
      <c r="D245" s="274" t="s">
        <v>511</v>
      </c>
      <c r="E245" s="19" t="s">
        <v>42</v>
      </c>
      <c r="F245" s="275">
        <v>19.756</v>
      </c>
      <c r="G245" s="36"/>
      <c r="H245" s="41"/>
    </row>
    <row r="246" spans="1:8" s="2" customFormat="1" ht="16.899999999999999" customHeight="1">
      <c r="A246" s="36"/>
      <c r="B246" s="41"/>
      <c r="C246" s="274" t="s">
        <v>42</v>
      </c>
      <c r="D246" s="274" t="s">
        <v>512</v>
      </c>
      <c r="E246" s="19" t="s">
        <v>42</v>
      </c>
      <c r="F246" s="275">
        <v>-0.30199999999999999</v>
      </c>
      <c r="G246" s="36"/>
      <c r="H246" s="41"/>
    </row>
    <row r="247" spans="1:8" s="2" customFormat="1" ht="16.899999999999999" customHeight="1">
      <c r="A247" s="36"/>
      <c r="B247" s="41"/>
      <c r="C247" s="274" t="s">
        <v>42</v>
      </c>
      <c r="D247" s="274" t="s">
        <v>476</v>
      </c>
      <c r="E247" s="19" t="s">
        <v>42</v>
      </c>
      <c r="F247" s="275">
        <v>-1.379</v>
      </c>
      <c r="G247" s="36"/>
      <c r="H247" s="41"/>
    </row>
    <row r="248" spans="1:8" s="2" customFormat="1" ht="16.899999999999999" customHeight="1">
      <c r="A248" s="36"/>
      <c r="B248" s="41"/>
      <c r="C248" s="274" t="s">
        <v>42</v>
      </c>
      <c r="D248" s="274" t="s">
        <v>419</v>
      </c>
      <c r="E248" s="19" t="s">
        <v>42</v>
      </c>
      <c r="F248" s="275">
        <v>0</v>
      </c>
      <c r="G248" s="36"/>
      <c r="H248" s="41"/>
    </row>
    <row r="249" spans="1:8" s="2" customFormat="1" ht="16.899999999999999" customHeight="1">
      <c r="A249" s="36"/>
      <c r="B249" s="41"/>
      <c r="C249" s="274" t="s">
        <v>42</v>
      </c>
      <c r="D249" s="274" t="s">
        <v>513</v>
      </c>
      <c r="E249" s="19" t="s">
        <v>42</v>
      </c>
      <c r="F249" s="275">
        <v>60.78</v>
      </c>
      <c r="G249" s="36"/>
      <c r="H249" s="41"/>
    </row>
    <row r="250" spans="1:8" s="2" customFormat="1" ht="16.899999999999999" customHeight="1">
      <c r="A250" s="36"/>
      <c r="B250" s="41"/>
      <c r="C250" s="274" t="s">
        <v>42</v>
      </c>
      <c r="D250" s="274" t="s">
        <v>514</v>
      </c>
      <c r="E250" s="19" t="s">
        <v>42</v>
      </c>
      <c r="F250" s="275">
        <v>-0.48899999999999999</v>
      </c>
      <c r="G250" s="36"/>
      <c r="H250" s="41"/>
    </row>
    <row r="251" spans="1:8" s="2" customFormat="1" ht="16.899999999999999" customHeight="1">
      <c r="A251" s="36"/>
      <c r="B251" s="41"/>
      <c r="C251" s="274" t="s">
        <v>42</v>
      </c>
      <c r="D251" s="274" t="s">
        <v>515</v>
      </c>
      <c r="E251" s="19" t="s">
        <v>42</v>
      </c>
      <c r="F251" s="275">
        <v>-6.8000000000000005E-2</v>
      </c>
      <c r="G251" s="36"/>
      <c r="H251" s="41"/>
    </row>
    <row r="252" spans="1:8" s="2" customFormat="1" ht="16.899999999999999" customHeight="1">
      <c r="A252" s="36"/>
      <c r="B252" s="41"/>
      <c r="C252" s="274" t="s">
        <v>42</v>
      </c>
      <c r="D252" s="274" t="s">
        <v>516</v>
      </c>
      <c r="E252" s="19" t="s">
        <v>42</v>
      </c>
      <c r="F252" s="275">
        <v>-0.76600000000000001</v>
      </c>
      <c r="G252" s="36"/>
      <c r="H252" s="41"/>
    </row>
    <row r="253" spans="1:8" s="2" customFormat="1" ht="16.899999999999999" customHeight="1">
      <c r="A253" s="36"/>
      <c r="B253" s="41"/>
      <c r="C253" s="274" t="s">
        <v>42</v>
      </c>
      <c r="D253" s="274" t="s">
        <v>517</v>
      </c>
      <c r="E253" s="19" t="s">
        <v>42</v>
      </c>
      <c r="F253" s="275">
        <v>-5.1999999999999998E-2</v>
      </c>
      <c r="G253" s="36"/>
      <c r="H253" s="41"/>
    </row>
    <row r="254" spans="1:8" s="2" customFormat="1" ht="16.899999999999999" customHeight="1">
      <c r="A254" s="36"/>
      <c r="B254" s="41"/>
      <c r="C254" s="274" t="s">
        <v>42</v>
      </c>
      <c r="D254" s="274" t="s">
        <v>518</v>
      </c>
      <c r="E254" s="19" t="s">
        <v>42</v>
      </c>
      <c r="F254" s="275">
        <v>6.2E-2</v>
      </c>
      <c r="G254" s="36"/>
      <c r="H254" s="41"/>
    </row>
    <row r="255" spans="1:8" s="2" customFormat="1" ht="16.899999999999999" customHeight="1">
      <c r="A255" s="36"/>
      <c r="B255" s="41"/>
      <c r="C255" s="274" t="s">
        <v>42</v>
      </c>
      <c r="D255" s="274" t="s">
        <v>519</v>
      </c>
      <c r="E255" s="19" t="s">
        <v>42</v>
      </c>
      <c r="F255" s="275">
        <v>1.0999999999999999E-2</v>
      </c>
      <c r="G255" s="36"/>
      <c r="H255" s="41"/>
    </row>
    <row r="256" spans="1:8" s="2" customFormat="1" ht="16.899999999999999" customHeight="1">
      <c r="A256" s="36"/>
      <c r="B256" s="41"/>
      <c r="C256" s="274" t="s">
        <v>42</v>
      </c>
      <c r="D256" s="274" t="s">
        <v>498</v>
      </c>
      <c r="E256" s="19" t="s">
        <v>42</v>
      </c>
      <c r="F256" s="275">
        <v>-0.13</v>
      </c>
      <c r="G256" s="36"/>
      <c r="H256" s="41"/>
    </row>
    <row r="257" spans="1:8" s="2" customFormat="1" ht="16.899999999999999" customHeight="1">
      <c r="A257" s="36"/>
      <c r="B257" s="41"/>
      <c r="C257" s="274" t="s">
        <v>42</v>
      </c>
      <c r="D257" s="274" t="s">
        <v>421</v>
      </c>
      <c r="E257" s="19" t="s">
        <v>42</v>
      </c>
      <c r="F257" s="275">
        <v>0</v>
      </c>
      <c r="G257" s="36"/>
      <c r="H257" s="41"/>
    </row>
    <row r="258" spans="1:8" s="2" customFormat="1" ht="16.899999999999999" customHeight="1">
      <c r="A258" s="36"/>
      <c r="B258" s="41"/>
      <c r="C258" s="274" t="s">
        <v>42</v>
      </c>
      <c r="D258" s="274" t="s">
        <v>520</v>
      </c>
      <c r="E258" s="19" t="s">
        <v>42</v>
      </c>
      <c r="F258" s="275">
        <v>46.267000000000003</v>
      </c>
      <c r="G258" s="36"/>
      <c r="H258" s="41"/>
    </row>
    <row r="259" spans="1:8" s="2" customFormat="1" ht="16.899999999999999" customHeight="1">
      <c r="A259" s="36"/>
      <c r="B259" s="41"/>
      <c r="C259" s="274" t="s">
        <v>42</v>
      </c>
      <c r="D259" s="274" t="s">
        <v>499</v>
      </c>
      <c r="E259" s="19" t="s">
        <v>42</v>
      </c>
      <c r="F259" s="275">
        <v>-1.7729999999999999</v>
      </c>
      <c r="G259" s="36"/>
      <c r="H259" s="41"/>
    </row>
    <row r="260" spans="1:8" s="2" customFormat="1" ht="16.899999999999999" customHeight="1">
      <c r="A260" s="36"/>
      <c r="B260" s="41"/>
      <c r="C260" s="274" t="s">
        <v>42</v>
      </c>
      <c r="D260" s="274" t="s">
        <v>476</v>
      </c>
      <c r="E260" s="19" t="s">
        <v>42</v>
      </c>
      <c r="F260" s="275">
        <v>-1.379</v>
      </c>
      <c r="G260" s="36"/>
      <c r="H260" s="41"/>
    </row>
    <row r="261" spans="1:8" s="2" customFormat="1" ht="16.899999999999999" customHeight="1">
      <c r="A261" s="36"/>
      <c r="B261" s="41"/>
      <c r="C261" s="274" t="s">
        <v>42</v>
      </c>
      <c r="D261" s="274" t="s">
        <v>521</v>
      </c>
      <c r="E261" s="19" t="s">
        <v>42</v>
      </c>
      <c r="F261" s="275">
        <v>-0.83599999999999997</v>
      </c>
      <c r="G261" s="36"/>
      <c r="H261" s="41"/>
    </row>
    <row r="262" spans="1:8" s="2" customFormat="1" ht="16.899999999999999" customHeight="1">
      <c r="A262" s="36"/>
      <c r="B262" s="41"/>
      <c r="C262" s="274" t="s">
        <v>42</v>
      </c>
      <c r="D262" s="274" t="s">
        <v>522</v>
      </c>
      <c r="E262" s="19" t="s">
        <v>42</v>
      </c>
      <c r="F262" s="275">
        <v>2.1000000000000001E-2</v>
      </c>
      <c r="G262" s="36"/>
      <c r="H262" s="41"/>
    </row>
    <row r="263" spans="1:8" s="2" customFormat="1" ht="16.899999999999999" customHeight="1">
      <c r="A263" s="36"/>
      <c r="B263" s="41"/>
      <c r="C263" s="274" t="s">
        <v>146</v>
      </c>
      <c r="D263" s="274" t="s">
        <v>250</v>
      </c>
      <c r="E263" s="19" t="s">
        <v>42</v>
      </c>
      <c r="F263" s="275">
        <v>154.917</v>
      </c>
      <c r="G263" s="36"/>
      <c r="H263" s="41"/>
    </row>
    <row r="264" spans="1:8" s="2" customFormat="1" ht="16.899999999999999" customHeight="1">
      <c r="A264" s="36"/>
      <c r="B264" s="41"/>
      <c r="C264" s="276" t="s">
        <v>1639</v>
      </c>
      <c r="D264" s="36"/>
      <c r="E264" s="36"/>
      <c r="F264" s="36"/>
      <c r="G264" s="36"/>
      <c r="H264" s="41"/>
    </row>
    <row r="265" spans="1:8" s="2" customFormat="1" ht="16.899999999999999" customHeight="1">
      <c r="A265" s="36"/>
      <c r="B265" s="41"/>
      <c r="C265" s="274" t="s">
        <v>503</v>
      </c>
      <c r="D265" s="274" t="s">
        <v>1671</v>
      </c>
      <c r="E265" s="19" t="s">
        <v>106</v>
      </c>
      <c r="F265" s="275">
        <v>67.087000000000003</v>
      </c>
      <c r="G265" s="36"/>
      <c r="H265" s="41"/>
    </row>
    <row r="266" spans="1:8" s="2" customFormat="1" ht="22.5">
      <c r="A266" s="36"/>
      <c r="B266" s="41"/>
      <c r="C266" s="274" t="s">
        <v>1272</v>
      </c>
      <c r="D266" s="274" t="s">
        <v>1663</v>
      </c>
      <c r="E266" s="19" t="s">
        <v>106</v>
      </c>
      <c r="F266" s="275">
        <v>161.53700000000001</v>
      </c>
      <c r="G266" s="36"/>
      <c r="H266" s="41"/>
    </row>
    <row r="267" spans="1:8" s="2" customFormat="1" ht="16.899999999999999" customHeight="1">
      <c r="A267" s="36"/>
      <c r="B267" s="41"/>
      <c r="C267" s="270" t="s">
        <v>149</v>
      </c>
      <c r="D267" s="271" t="s">
        <v>150</v>
      </c>
      <c r="E267" s="272" t="s">
        <v>106</v>
      </c>
      <c r="F267" s="273">
        <v>30.262</v>
      </c>
      <c r="G267" s="36"/>
      <c r="H267" s="41"/>
    </row>
    <row r="268" spans="1:8" s="2" customFormat="1" ht="16.899999999999999" customHeight="1">
      <c r="A268" s="36"/>
      <c r="B268" s="41"/>
      <c r="C268" s="274" t="s">
        <v>42</v>
      </c>
      <c r="D268" s="274" t="s">
        <v>464</v>
      </c>
      <c r="E268" s="19" t="s">
        <v>42</v>
      </c>
      <c r="F268" s="275">
        <v>0</v>
      </c>
      <c r="G268" s="36"/>
      <c r="H268" s="41"/>
    </row>
    <row r="269" spans="1:8" s="2" customFormat="1" ht="16.899999999999999" customHeight="1">
      <c r="A269" s="36"/>
      <c r="B269" s="41"/>
      <c r="C269" s="274" t="s">
        <v>42</v>
      </c>
      <c r="D269" s="274" t="s">
        <v>465</v>
      </c>
      <c r="E269" s="19" t="s">
        <v>42</v>
      </c>
      <c r="F269" s="275">
        <v>30.262</v>
      </c>
      <c r="G269" s="36"/>
      <c r="H269" s="41"/>
    </row>
    <row r="270" spans="1:8" s="2" customFormat="1" ht="16.899999999999999" customHeight="1">
      <c r="A270" s="36"/>
      <c r="B270" s="41"/>
      <c r="C270" s="274" t="s">
        <v>149</v>
      </c>
      <c r="D270" s="274" t="s">
        <v>250</v>
      </c>
      <c r="E270" s="19" t="s">
        <v>42</v>
      </c>
      <c r="F270" s="275">
        <v>30.262</v>
      </c>
      <c r="G270" s="36"/>
      <c r="H270" s="41"/>
    </row>
    <row r="271" spans="1:8" s="2" customFormat="1" ht="16.899999999999999" customHeight="1">
      <c r="A271" s="36"/>
      <c r="B271" s="41"/>
      <c r="C271" s="276" t="s">
        <v>1639</v>
      </c>
      <c r="D271" s="36"/>
      <c r="E271" s="36"/>
      <c r="F271" s="36"/>
      <c r="G271" s="36"/>
      <c r="H271" s="41"/>
    </row>
    <row r="272" spans="1:8" s="2" customFormat="1" ht="16.899999999999999" customHeight="1">
      <c r="A272" s="36"/>
      <c r="B272" s="41"/>
      <c r="C272" s="274" t="s">
        <v>460</v>
      </c>
      <c r="D272" s="274" t="s">
        <v>1649</v>
      </c>
      <c r="E272" s="19" t="s">
        <v>106</v>
      </c>
      <c r="F272" s="275">
        <v>30.262</v>
      </c>
      <c r="G272" s="36"/>
      <c r="H272" s="41"/>
    </row>
    <row r="273" spans="1:8" s="2" customFormat="1" ht="16.899999999999999" customHeight="1">
      <c r="A273" s="36"/>
      <c r="B273" s="41"/>
      <c r="C273" s="274" t="s">
        <v>434</v>
      </c>
      <c r="D273" s="274" t="s">
        <v>1674</v>
      </c>
      <c r="E273" s="19" t="s">
        <v>106</v>
      </c>
      <c r="F273" s="275">
        <v>30.262</v>
      </c>
      <c r="G273" s="36"/>
      <c r="H273" s="41"/>
    </row>
    <row r="274" spans="1:8" s="2" customFormat="1" ht="16.899999999999999" customHeight="1">
      <c r="A274" s="36"/>
      <c r="B274" s="41"/>
      <c r="C274" s="274" t="s">
        <v>439</v>
      </c>
      <c r="D274" s="274" t="s">
        <v>1675</v>
      </c>
      <c r="E274" s="19" t="s">
        <v>106</v>
      </c>
      <c r="F274" s="275">
        <v>79.884</v>
      </c>
      <c r="G274" s="36"/>
      <c r="H274" s="41"/>
    </row>
    <row r="275" spans="1:8" s="2" customFormat="1" ht="16.899999999999999" customHeight="1">
      <c r="A275" s="36"/>
      <c r="B275" s="41"/>
      <c r="C275" s="274" t="s">
        <v>451</v>
      </c>
      <c r="D275" s="274" t="s">
        <v>1676</v>
      </c>
      <c r="E275" s="19" t="s">
        <v>106</v>
      </c>
      <c r="F275" s="275">
        <v>63.081000000000003</v>
      </c>
      <c r="G275" s="36"/>
      <c r="H275" s="41"/>
    </row>
    <row r="276" spans="1:8" s="2" customFormat="1" ht="16.899999999999999" customHeight="1">
      <c r="A276" s="36"/>
      <c r="B276" s="41"/>
      <c r="C276" s="274" t="s">
        <v>503</v>
      </c>
      <c r="D276" s="274" t="s">
        <v>1671</v>
      </c>
      <c r="E276" s="19" t="s">
        <v>106</v>
      </c>
      <c r="F276" s="275">
        <v>67.087000000000003</v>
      </c>
      <c r="G276" s="36"/>
      <c r="H276" s="41"/>
    </row>
    <row r="277" spans="1:8" s="2" customFormat="1" ht="16.899999999999999" customHeight="1">
      <c r="A277" s="36"/>
      <c r="B277" s="41"/>
      <c r="C277" s="270" t="s">
        <v>152</v>
      </c>
      <c r="D277" s="271" t="s">
        <v>153</v>
      </c>
      <c r="E277" s="272" t="s">
        <v>106</v>
      </c>
      <c r="F277" s="273">
        <v>49.622</v>
      </c>
      <c r="G277" s="36"/>
      <c r="H277" s="41"/>
    </row>
    <row r="278" spans="1:8" s="2" customFormat="1" ht="16.899999999999999" customHeight="1">
      <c r="A278" s="36"/>
      <c r="B278" s="41"/>
      <c r="C278" s="274" t="s">
        <v>42</v>
      </c>
      <c r="D278" s="274" t="s">
        <v>413</v>
      </c>
      <c r="E278" s="19" t="s">
        <v>42</v>
      </c>
      <c r="F278" s="275">
        <v>0</v>
      </c>
      <c r="G278" s="36"/>
      <c r="H278" s="41"/>
    </row>
    <row r="279" spans="1:8" s="2" customFormat="1" ht="16.899999999999999" customHeight="1">
      <c r="A279" s="36"/>
      <c r="B279" s="41"/>
      <c r="C279" s="274" t="s">
        <v>42</v>
      </c>
      <c r="D279" s="274" t="s">
        <v>471</v>
      </c>
      <c r="E279" s="19" t="s">
        <v>42</v>
      </c>
      <c r="F279" s="275">
        <v>10.728</v>
      </c>
      <c r="G279" s="36"/>
      <c r="H279" s="41"/>
    </row>
    <row r="280" spans="1:8" s="2" customFormat="1" ht="16.899999999999999" customHeight="1">
      <c r="A280" s="36"/>
      <c r="B280" s="41"/>
      <c r="C280" s="274" t="s">
        <v>42</v>
      </c>
      <c r="D280" s="274" t="s">
        <v>472</v>
      </c>
      <c r="E280" s="19" t="s">
        <v>42</v>
      </c>
      <c r="F280" s="275">
        <v>-1.125</v>
      </c>
      <c r="G280" s="36"/>
      <c r="H280" s="41"/>
    </row>
    <row r="281" spans="1:8" s="2" customFormat="1" ht="16.899999999999999" customHeight="1">
      <c r="A281" s="36"/>
      <c r="B281" s="41"/>
      <c r="C281" s="274" t="s">
        <v>42</v>
      </c>
      <c r="D281" s="274" t="s">
        <v>473</v>
      </c>
      <c r="E281" s="19" t="s">
        <v>42</v>
      </c>
      <c r="F281" s="275">
        <v>1.8</v>
      </c>
      <c r="G281" s="36"/>
      <c r="H281" s="41"/>
    </row>
    <row r="282" spans="1:8" s="2" customFormat="1" ht="16.899999999999999" customHeight="1">
      <c r="A282" s="36"/>
      <c r="B282" s="41"/>
      <c r="C282" s="274" t="s">
        <v>42</v>
      </c>
      <c r="D282" s="274" t="s">
        <v>415</v>
      </c>
      <c r="E282" s="19" t="s">
        <v>42</v>
      </c>
      <c r="F282" s="275">
        <v>0</v>
      </c>
      <c r="G282" s="36"/>
      <c r="H282" s="41"/>
    </row>
    <row r="283" spans="1:8" s="2" customFormat="1" ht="16.899999999999999" customHeight="1">
      <c r="A283" s="36"/>
      <c r="B283" s="41"/>
      <c r="C283" s="274" t="s">
        <v>42</v>
      </c>
      <c r="D283" s="274" t="s">
        <v>474</v>
      </c>
      <c r="E283" s="19" t="s">
        <v>42</v>
      </c>
      <c r="F283" s="275">
        <v>9.3870000000000005</v>
      </c>
      <c r="G283" s="36"/>
      <c r="H283" s="41"/>
    </row>
    <row r="284" spans="1:8" s="2" customFormat="1" ht="16.899999999999999" customHeight="1">
      <c r="A284" s="36"/>
      <c r="B284" s="41"/>
      <c r="C284" s="274" t="s">
        <v>42</v>
      </c>
      <c r="D284" s="274" t="s">
        <v>472</v>
      </c>
      <c r="E284" s="19" t="s">
        <v>42</v>
      </c>
      <c r="F284" s="275">
        <v>-1.125</v>
      </c>
      <c r="G284" s="36"/>
      <c r="H284" s="41"/>
    </row>
    <row r="285" spans="1:8" s="2" customFormat="1" ht="16.899999999999999" customHeight="1">
      <c r="A285" s="36"/>
      <c r="B285" s="41"/>
      <c r="C285" s="274" t="s">
        <v>42</v>
      </c>
      <c r="D285" s="274" t="s">
        <v>473</v>
      </c>
      <c r="E285" s="19" t="s">
        <v>42</v>
      </c>
      <c r="F285" s="275">
        <v>1.8</v>
      </c>
      <c r="G285" s="36"/>
      <c r="H285" s="41"/>
    </row>
    <row r="286" spans="1:8" s="2" customFormat="1" ht="16.899999999999999" customHeight="1">
      <c r="A286" s="36"/>
      <c r="B286" s="41"/>
      <c r="C286" s="274" t="s">
        <v>42</v>
      </c>
      <c r="D286" s="274" t="s">
        <v>417</v>
      </c>
      <c r="E286" s="19" t="s">
        <v>42</v>
      </c>
      <c r="F286" s="275">
        <v>0</v>
      </c>
      <c r="G286" s="36"/>
      <c r="H286" s="41"/>
    </row>
    <row r="287" spans="1:8" s="2" customFormat="1" ht="16.899999999999999" customHeight="1">
      <c r="A287" s="36"/>
      <c r="B287" s="41"/>
      <c r="C287" s="274" t="s">
        <v>42</v>
      </c>
      <c r="D287" s="274" t="s">
        <v>475</v>
      </c>
      <c r="E287" s="19" t="s">
        <v>42</v>
      </c>
      <c r="F287" s="275">
        <v>10.329000000000001</v>
      </c>
      <c r="G287" s="36"/>
      <c r="H287" s="41"/>
    </row>
    <row r="288" spans="1:8" s="2" customFormat="1" ht="16.899999999999999" customHeight="1">
      <c r="A288" s="36"/>
      <c r="B288" s="41"/>
      <c r="C288" s="274" t="s">
        <v>42</v>
      </c>
      <c r="D288" s="274" t="s">
        <v>476</v>
      </c>
      <c r="E288" s="19" t="s">
        <v>42</v>
      </c>
      <c r="F288" s="275">
        <v>-1.379</v>
      </c>
      <c r="G288" s="36"/>
      <c r="H288" s="41"/>
    </row>
    <row r="289" spans="1:8" s="2" customFormat="1" ht="16.899999999999999" customHeight="1">
      <c r="A289" s="36"/>
      <c r="B289" s="41"/>
      <c r="C289" s="274" t="s">
        <v>42</v>
      </c>
      <c r="D289" s="274" t="s">
        <v>419</v>
      </c>
      <c r="E289" s="19" t="s">
        <v>42</v>
      </c>
      <c r="F289" s="275">
        <v>0</v>
      </c>
      <c r="G289" s="36"/>
      <c r="H289" s="41"/>
    </row>
    <row r="290" spans="1:8" s="2" customFormat="1" ht="16.899999999999999" customHeight="1">
      <c r="A290" s="36"/>
      <c r="B290" s="41"/>
      <c r="C290" s="274" t="s">
        <v>42</v>
      </c>
      <c r="D290" s="274" t="s">
        <v>477</v>
      </c>
      <c r="E290" s="19" t="s">
        <v>42</v>
      </c>
      <c r="F290" s="275">
        <v>10.042999999999999</v>
      </c>
      <c r="G290" s="36"/>
      <c r="H290" s="41"/>
    </row>
    <row r="291" spans="1:8" s="2" customFormat="1" ht="16.899999999999999" customHeight="1">
      <c r="A291" s="36"/>
      <c r="B291" s="41"/>
      <c r="C291" s="274" t="s">
        <v>42</v>
      </c>
      <c r="D291" s="274" t="s">
        <v>421</v>
      </c>
      <c r="E291" s="19" t="s">
        <v>42</v>
      </c>
      <c r="F291" s="275">
        <v>0</v>
      </c>
      <c r="G291" s="36"/>
      <c r="H291" s="41"/>
    </row>
    <row r="292" spans="1:8" s="2" customFormat="1" ht="16.899999999999999" customHeight="1">
      <c r="A292" s="36"/>
      <c r="B292" s="41"/>
      <c r="C292" s="274" t="s">
        <v>42</v>
      </c>
      <c r="D292" s="274" t="s">
        <v>478</v>
      </c>
      <c r="E292" s="19" t="s">
        <v>42</v>
      </c>
      <c r="F292" s="275">
        <v>10.542999999999999</v>
      </c>
      <c r="G292" s="36"/>
      <c r="H292" s="41"/>
    </row>
    <row r="293" spans="1:8" s="2" customFormat="1" ht="16.899999999999999" customHeight="1">
      <c r="A293" s="36"/>
      <c r="B293" s="41"/>
      <c r="C293" s="274" t="s">
        <v>42</v>
      </c>
      <c r="D293" s="274" t="s">
        <v>476</v>
      </c>
      <c r="E293" s="19" t="s">
        <v>42</v>
      </c>
      <c r="F293" s="275">
        <v>-1.379</v>
      </c>
      <c r="G293" s="36"/>
      <c r="H293" s="41"/>
    </row>
    <row r="294" spans="1:8" s="2" customFormat="1" ht="16.899999999999999" customHeight="1">
      <c r="A294" s="36"/>
      <c r="B294" s="41"/>
      <c r="C294" s="274" t="s">
        <v>152</v>
      </c>
      <c r="D294" s="274" t="s">
        <v>250</v>
      </c>
      <c r="E294" s="19" t="s">
        <v>42</v>
      </c>
      <c r="F294" s="275">
        <v>49.622</v>
      </c>
      <c r="G294" s="36"/>
      <c r="H294" s="41"/>
    </row>
    <row r="295" spans="1:8" s="2" customFormat="1" ht="16.899999999999999" customHeight="1">
      <c r="A295" s="36"/>
      <c r="B295" s="41"/>
      <c r="C295" s="276" t="s">
        <v>1639</v>
      </c>
      <c r="D295" s="36"/>
      <c r="E295" s="36"/>
      <c r="F295" s="36"/>
      <c r="G295" s="36"/>
      <c r="H295" s="41"/>
    </row>
    <row r="296" spans="1:8" s="2" customFormat="1" ht="16.899999999999999" customHeight="1">
      <c r="A296" s="36"/>
      <c r="B296" s="41"/>
      <c r="C296" s="274" t="s">
        <v>467</v>
      </c>
      <c r="D296" s="274" t="s">
        <v>1677</v>
      </c>
      <c r="E296" s="19" t="s">
        <v>106</v>
      </c>
      <c r="F296" s="275">
        <v>49.622</v>
      </c>
      <c r="G296" s="36"/>
      <c r="H296" s="41"/>
    </row>
    <row r="297" spans="1:8" s="2" customFormat="1" ht="16.899999999999999" customHeight="1">
      <c r="A297" s="36"/>
      <c r="B297" s="41"/>
      <c r="C297" s="274" t="s">
        <v>424</v>
      </c>
      <c r="D297" s="274" t="s">
        <v>1678</v>
      </c>
      <c r="E297" s="19" t="s">
        <v>106</v>
      </c>
      <c r="F297" s="275">
        <v>49.622</v>
      </c>
      <c r="G297" s="36"/>
      <c r="H297" s="41"/>
    </row>
    <row r="298" spans="1:8" s="2" customFormat="1" ht="16.899999999999999" customHeight="1">
      <c r="A298" s="36"/>
      <c r="B298" s="41"/>
      <c r="C298" s="274" t="s">
        <v>429</v>
      </c>
      <c r="D298" s="274" t="s">
        <v>1678</v>
      </c>
      <c r="E298" s="19" t="s">
        <v>106</v>
      </c>
      <c r="F298" s="275">
        <v>148.86600000000001</v>
      </c>
      <c r="G298" s="36"/>
      <c r="H298" s="41"/>
    </row>
    <row r="299" spans="1:8" s="2" customFormat="1" ht="16.899999999999999" customHeight="1">
      <c r="A299" s="36"/>
      <c r="B299" s="41"/>
      <c r="C299" s="274" t="s">
        <v>439</v>
      </c>
      <c r="D299" s="274" t="s">
        <v>1675</v>
      </c>
      <c r="E299" s="19" t="s">
        <v>106</v>
      </c>
      <c r="F299" s="275">
        <v>79.884</v>
      </c>
      <c r="G299" s="36"/>
      <c r="H299" s="41"/>
    </row>
    <row r="300" spans="1:8" s="2" customFormat="1" ht="16.899999999999999" customHeight="1">
      <c r="A300" s="36"/>
      <c r="B300" s="41"/>
      <c r="C300" s="274" t="s">
        <v>445</v>
      </c>
      <c r="D300" s="274" t="s">
        <v>1679</v>
      </c>
      <c r="E300" s="19" t="s">
        <v>106</v>
      </c>
      <c r="F300" s="275">
        <v>49.622</v>
      </c>
      <c r="G300" s="36"/>
      <c r="H300" s="41"/>
    </row>
    <row r="301" spans="1:8" s="2" customFormat="1" ht="16.899999999999999" customHeight="1">
      <c r="A301" s="36"/>
      <c r="B301" s="41"/>
      <c r="C301" s="274" t="s">
        <v>451</v>
      </c>
      <c r="D301" s="274" t="s">
        <v>1676</v>
      </c>
      <c r="E301" s="19" t="s">
        <v>106</v>
      </c>
      <c r="F301" s="275">
        <v>63.081000000000003</v>
      </c>
      <c r="G301" s="36"/>
      <c r="H301" s="41"/>
    </row>
    <row r="302" spans="1:8" s="2" customFormat="1" ht="16.899999999999999" customHeight="1">
      <c r="A302" s="36"/>
      <c r="B302" s="41"/>
      <c r="C302" s="274" t="s">
        <v>503</v>
      </c>
      <c r="D302" s="274" t="s">
        <v>1671</v>
      </c>
      <c r="E302" s="19" t="s">
        <v>106</v>
      </c>
      <c r="F302" s="275">
        <v>67.087000000000003</v>
      </c>
      <c r="G302" s="36"/>
      <c r="H302" s="41"/>
    </row>
    <row r="303" spans="1:8" s="2" customFormat="1" ht="16.899999999999999" customHeight="1">
      <c r="A303" s="36"/>
      <c r="B303" s="41"/>
      <c r="C303" s="270" t="s">
        <v>155</v>
      </c>
      <c r="D303" s="271" t="s">
        <v>156</v>
      </c>
      <c r="E303" s="272" t="s">
        <v>102</v>
      </c>
      <c r="F303" s="273">
        <v>13.01</v>
      </c>
      <c r="G303" s="36"/>
      <c r="H303" s="41"/>
    </row>
    <row r="304" spans="1:8" s="2" customFormat="1" ht="16.899999999999999" customHeight="1">
      <c r="A304" s="36"/>
      <c r="B304" s="41"/>
      <c r="C304" s="274" t="s">
        <v>42</v>
      </c>
      <c r="D304" s="274" t="s">
        <v>673</v>
      </c>
      <c r="E304" s="19" t="s">
        <v>42</v>
      </c>
      <c r="F304" s="275">
        <v>0</v>
      </c>
      <c r="G304" s="36"/>
      <c r="H304" s="41"/>
    </row>
    <row r="305" spans="1:8" s="2" customFormat="1" ht="16.899999999999999" customHeight="1">
      <c r="A305" s="36"/>
      <c r="B305" s="41"/>
      <c r="C305" s="274" t="s">
        <v>42</v>
      </c>
      <c r="D305" s="274" t="s">
        <v>782</v>
      </c>
      <c r="E305" s="19" t="s">
        <v>42</v>
      </c>
      <c r="F305" s="275">
        <v>0</v>
      </c>
      <c r="G305" s="36"/>
      <c r="H305" s="41"/>
    </row>
    <row r="306" spans="1:8" s="2" customFormat="1" ht="16.899999999999999" customHeight="1">
      <c r="A306" s="36"/>
      <c r="B306" s="41"/>
      <c r="C306" s="274" t="s">
        <v>42</v>
      </c>
      <c r="D306" s="274" t="s">
        <v>783</v>
      </c>
      <c r="E306" s="19" t="s">
        <v>42</v>
      </c>
      <c r="F306" s="275">
        <v>6.75</v>
      </c>
      <c r="G306" s="36"/>
      <c r="H306" s="41"/>
    </row>
    <row r="307" spans="1:8" s="2" customFormat="1" ht="16.899999999999999" customHeight="1">
      <c r="A307" s="36"/>
      <c r="B307" s="41"/>
      <c r="C307" s="274" t="s">
        <v>42</v>
      </c>
      <c r="D307" s="274" t="s">
        <v>784</v>
      </c>
      <c r="E307" s="19" t="s">
        <v>42</v>
      </c>
      <c r="F307" s="275">
        <v>6.26</v>
      </c>
      <c r="G307" s="36"/>
      <c r="H307" s="41"/>
    </row>
    <row r="308" spans="1:8" s="2" customFormat="1" ht="16.899999999999999" customHeight="1">
      <c r="A308" s="36"/>
      <c r="B308" s="41"/>
      <c r="C308" s="274" t="s">
        <v>155</v>
      </c>
      <c r="D308" s="274" t="s">
        <v>250</v>
      </c>
      <c r="E308" s="19" t="s">
        <v>42</v>
      </c>
      <c r="F308" s="275">
        <v>13.01</v>
      </c>
      <c r="G308" s="36"/>
      <c r="H308" s="41"/>
    </row>
    <row r="309" spans="1:8" s="2" customFormat="1" ht="16.899999999999999" customHeight="1">
      <c r="A309" s="36"/>
      <c r="B309" s="41"/>
      <c r="C309" s="276" t="s">
        <v>1639</v>
      </c>
      <c r="D309" s="36"/>
      <c r="E309" s="36"/>
      <c r="F309" s="36"/>
      <c r="G309" s="36"/>
      <c r="H309" s="41"/>
    </row>
    <row r="310" spans="1:8" s="2" customFormat="1" ht="16.899999999999999" customHeight="1">
      <c r="A310" s="36"/>
      <c r="B310" s="41"/>
      <c r="C310" s="274" t="s">
        <v>777</v>
      </c>
      <c r="D310" s="274" t="s">
        <v>1680</v>
      </c>
      <c r="E310" s="19" t="s">
        <v>102</v>
      </c>
      <c r="F310" s="275">
        <v>13.01</v>
      </c>
      <c r="G310" s="36"/>
      <c r="H310" s="41"/>
    </row>
    <row r="311" spans="1:8" s="2" customFormat="1" ht="16.899999999999999" customHeight="1">
      <c r="A311" s="36"/>
      <c r="B311" s="41"/>
      <c r="C311" s="274" t="s">
        <v>771</v>
      </c>
      <c r="D311" s="274" t="s">
        <v>1681</v>
      </c>
      <c r="E311" s="19" t="s">
        <v>102</v>
      </c>
      <c r="F311" s="275">
        <v>13.01</v>
      </c>
      <c r="G311" s="36"/>
      <c r="H311" s="41"/>
    </row>
    <row r="312" spans="1:8" s="2" customFormat="1" ht="16.899999999999999" customHeight="1">
      <c r="A312" s="36"/>
      <c r="B312" s="41"/>
      <c r="C312" s="270" t="s">
        <v>158</v>
      </c>
      <c r="D312" s="271" t="s">
        <v>159</v>
      </c>
      <c r="E312" s="272" t="s">
        <v>160</v>
      </c>
      <c r="F312" s="273">
        <v>0.77800000000000002</v>
      </c>
      <c r="G312" s="36"/>
      <c r="H312" s="41"/>
    </row>
    <row r="313" spans="1:8" s="2" customFormat="1" ht="16.899999999999999" customHeight="1">
      <c r="A313" s="36"/>
      <c r="B313" s="41"/>
      <c r="C313" s="274" t="s">
        <v>42</v>
      </c>
      <c r="D313" s="274" t="s">
        <v>864</v>
      </c>
      <c r="E313" s="19" t="s">
        <v>42</v>
      </c>
      <c r="F313" s="275">
        <v>0.77800000000000002</v>
      </c>
      <c r="G313" s="36"/>
      <c r="H313" s="41"/>
    </row>
    <row r="314" spans="1:8" s="2" customFormat="1" ht="16.899999999999999" customHeight="1">
      <c r="A314" s="36"/>
      <c r="B314" s="41"/>
      <c r="C314" s="274" t="s">
        <v>158</v>
      </c>
      <c r="D314" s="274" t="s">
        <v>252</v>
      </c>
      <c r="E314" s="19" t="s">
        <v>42</v>
      </c>
      <c r="F314" s="275">
        <v>0.77800000000000002</v>
      </c>
      <c r="G314" s="36"/>
      <c r="H314" s="41"/>
    </row>
    <row r="315" spans="1:8" s="2" customFormat="1" ht="16.899999999999999" customHeight="1">
      <c r="A315" s="36"/>
      <c r="B315" s="41"/>
      <c r="C315" s="276" t="s">
        <v>1639</v>
      </c>
      <c r="D315" s="36"/>
      <c r="E315" s="36"/>
      <c r="F315" s="36"/>
      <c r="G315" s="36"/>
      <c r="H315" s="41"/>
    </row>
    <row r="316" spans="1:8" s="2" customFormat="1" ht="22.5">
      <c r="A316" s="36"/>
      <c r="B316" s="41"/>
      <c r="C316" s="274" t="s">
        <v>860</v>
      </c>
      <c r="D316" s="274" t="s">
        <v>1682</v>
      </c>
      <c r="E316" s="19" t="s">
        <v>160</v>
      </c>
      <c r="F316" s="275">
        <v>0.77800000000000002</v>
      </c>
      <c r="G316" s="36"/>
      <c r="H316" s="41"/>
    </row>
    <row r="317" spans="1:8" s="2" customFormat="1" ht="16.899999999999999" customHeight="1">
      <c r="A317" s="36"/>
      <c r="B317" s="41"/>
      <c r="C317" s="274" t="s">
        <v>848</v>
      </c>
      <c r="D317" s="274" t="s">
        <v>1683</v>
      </c>
      <c r="E317" s="19" t="s">
        <v>160</v>
      </c>
      <c r="F317" s="275">
        <v>26.027999999999999</v>
      </c>
      <c r="G317" s="36"/>
      <c r="H317" s="41"/>
    </row>
    <row r="318" spans="1:8" s="2" customFormat="1" ht="16.899999999999999" customHeight="1">
      <c r="A318" s="36"/>
      <c r="B318" s="41"/>
      <c r="C318" s="270" t="s">
        <v>162</v>
      </c>
      <c r="D318" s="271" t="s">
        <v>163</v>
      </c>
      <c r="E318" s="272" t="s">
        <v>160</v>
      </c>
      <c r="F318" s="273">
        <v>6.4960000000000004</v>
      </c>
      <c r="G318" s="36"/>
      <c r="H318" s="41"/>
    </row>
    <row r="319" spans="1:8" s="2" customFormat="1" ht="16.899999999999999" customHeight="1">
      <c r="A319" s="36"/>
      <c r="B319" s="41"/>
      <c r="C319" s="274" t="s">
        <v>42</v>
      </c>
      <c r="D319" s="274" t="s">
        <v>870</v>
      </c>
      <c r="E319" s="19" t="s">
        <v>42</v>
      </c>
      <c r="F319" s="275">
        <v>6.4960000000000004</v>
      </c>
      <c r="G319" s="36"/>
      <c r="H319" s="41"/>
    </row>
    <row r="320" spans="1:8" s="2" customFormat="1" ht="16.899999999999999" customHeight="1">
      <c r="A320" s="36"/>
      <c r="B320" s="41"/>
      <c r="C320" s="274" t="s">
        <v>162</v>
      </c>
      <c r="D320" s="274" t="s">
        <v>252</v>
      </c>
      <c r="E320" s="19" t="s">
        <v>42</v>
      </c>
      <c r="F320" s="275">
        <v>6.4960000000000004</v>
      </c>
      <c r="G320" s="36"/>
      <c r="H320" s="41"/>
    </row>
    <row r="321" spans="1:8" s="2" customFormat="1" ht="16.899999999999999" customHeight="1">
      <c r="A321" s="36"/>
      <c r="B321" s="41"/>
      <c r="C321" s="276" t="s">
        <v>1639</v>
      </c>
      <c r="D321" s="36"/>
      <c r="E321" s="36"/>
      <c r="F321" s="36"/>
      <c r="G321" s="36"/>
      <c r="H321" s="41"/>
    </row>
    <row r="322" spans="1:8" s="2" customFormat="1" ht="22.5">
      <c r="A322" s="36"/>
      <c r="B322" s="41"/>
      <c r="C322" s="274" t="s">
        <v>866</v>
      </c>
      <c r="D322" s="274" t="s">
        <v>1684</v>
      </c>
      <c r="E322" s="19" t="s">
        <v>160</v>
      </c>
      <c r="F322" s="275">
        <v>6.4960000000000004</v>
      </c>
      <c r="G322" s="36"/>
      <c r="H322" s="41"/>
    </row>
    <row r="323" spans="1:8" s="2" customFormat="1" ht="16.899999999999999" customHeight="1">
      <c r="A323" s="36"/>
      <c r="B323" s="41"/>
      <c r="C323" s="274" t="s">
        <v>848</v>
      </c>
      <c r="D323" s="274" t="s">
        <v>1683</v>
      </c>
      <c r="E323" s="19" t="s">
        <v>160</v>
      </c>
      <c r="F323" s="275">
        <v>26.027999999999999</v>
      </c>
      <c r="G323" s="36"/>
      <c r="H323" s="41"/>
    </row>
    <row r="324" spans="1:8" s="2" customFormat="1" ht="16.899999999999999" customHeight="1">
      <c r="A324" s="36"/>
      <c r="B324" s="41"/>
      <c r="C324" s="270" t="s">
        <v>165</v>
      </c>
      <c r="D324" s="271" t="s">
        <v>166</v>
      </c>
      <c r="E324" s="272" t="s">
        <v>160</v>
      </c>
      <c r="F324" s="273">
        <v>11.895</v>
      </c>
      <c r="G324" s="36"/>
      <c r="H324" s="41"/>
    </row>
    <row r="325" spans="1:8" s="2" customFormat="1" ht="16.899999999999999" customHeight="1">
      <c r="A325" s="36"/>
      <c r="B325" s="41"/>
      <c r="C325" s="274" t="s">
        <v>42</v>
      </c>
      <c r="D325" s="274" t="s">
        <v>876</v>
      </c>
      <c r="E325" s="19" t="s">
        <v>42</v>
      </c>
      <c r="F325" s="275">
        <v>11.895</v>
      </c>
      <c r="G325" s="36"/>
      <c r="H325" s="41"/>
    </row>
    <row r="326" spans="1:8" s="2" customFormat="1" ht="16.899999999999999" customHeight="1">
      <c r="A326" s="36"/>
      <c r="B326" s="41"/>
      <c r="C326" s="274" t="s">
        <v>165</v>
      </c>
      <c r="D326" s="274" t="s">
        <v>252</v>
      </c>
      <c r="E326" s="19" t="s">
        <v>42</v>
      </c>
      <c r="F326" s="275">
        <v>11.895</v>
      </c>
      <c r="G326" s="36"/>
      <c r="H326" s="41"/>
    </row>
    <row r="327" spans="1:8" s="2" customFormat="1" ht="16.899999999999999" customHeight="1">
      <c r="A327" s="36"/>
      <c r="B327" s="41"/>
      <c r="C327" s="276" t="s">
        <v>1639</v>
      </c>
      <c r="D327" s="36"/>
      <c r="E327" s="36"/>
      <c r="F327" s="36"/>
      <c r="G327" s="36"/>
      <c r="H327" s="41"/>
    </row>
    <row r="328" spans="1:8" s="2" customFormat="1" ht="22.5">
      <c r="A328" s="36"/>
      <c r="B328" s="41"/>
      <c r="C328" s="274" t="s">
        <v>872</v>
      </c>
      <c r="D328" s="274" t="s">
        <v>1685</v>
      </c>
      <c r="E328" s="19" t="s">
        <v>160</v>
      </c>
      <c r="F328" s="275">
        <v>11.895</v>
      </c>
      <c r="G328" s="36"/>
      <c r="H328" s="41"/>
    </row>
    <row r="329" spans="1:8" s="2" customFormat="1" ht="16.899999999999999" customHeight="1">
      <c r="A329" s="36"/>
      <c r="B329" s="41"/>
      <c r="C329" s="274" t="s">
        <v>848</v>
      </c>
      <c r="D329" s="274" t="s">
        <v>1683</v>
      </c>
      <c r="E329" s="19" t="s">
        <v>160</v>
      </c>
      <c r="F329" s="275">
        <v>26.027999999999999</v>
      </c>
      <c r="G329" s="36"/>
      <c r="H329" s="41"/>
    </row>
    <row r="330" spans="1:8" s="2" customFormat="1" ht="16.899999999999999" customHeight="1">
      <c r="A330" s="36"/>
      <c r="B330" s="41"/>
      <c r="C330" s="270" t="s">
        <v>171</v>
      </c>
      <c r="D330" s="271" t="s">
        <v>172</v>
      </c>
      <c r="E330" s="272" t="s">
        <v>42</v>
      </c>
      <c r="F330" s="273">
        <v>0.27700000000000002</v>
      </c>
      <c r="G330" s="36"/>
      <c r="H330" s="41"/>
    </row>
    <row r="331" spans="1:8" s="2" customFormat="1" ht="16.899999999999999" customHeight="1">
      <c r="A331" s="36"/>
      <c r="B331" s="41"/>
      <c r="C331" s="274" t="s">
        <v>42</v>
      </c>
      <c r="D331" s="274" t="s">
        <v>173</v>
      </c>
      <c r="E331" s="19" t="s">
        <v>42</v>
      </c>
      <c r="F331" s="275">
        <v>0.27700000000000002</v>
      </c>
      <c r="G331" s="36"/>
      <c r="H331" s="41"/>
    </row>
    <row r="332" spans="1:8" s="2" customFormat="1" ht="16.899999999999999" customHeight="1">
      <c r="A332" s="36"/>
      <c r="B332" s="41"/>
      <c r="C332" s="274" t="s">
        <v>171</v>
      </c>
      <c r="D332" s="274" t="s">
        <v>252</v>
      </c>
      <c r="E332" s="19" t="s">
        <v>42</v>
      </c>
      <c r="F332" s="275">
        <v>0.27700000000000002</v>
      </c>
      <c r="G332" s="36"/>
      <c r="H332" s="41"/>
    </row>
    <row r="333" spans="1:8" s="2" customFormat="1" ht="16.899999999999999" customHeight="1">
      <c r="A333" s="36"/>
      <c r="B333" s="41"/>
      <c r="C333" s="276" t="s">
        <v>1639</v>
      </c>
      <c r="D333" s="36"/>
      <c r="E333" s="36"/>
      <c r="F333" s="36"/>
      <c r="G333" s="36"/>
      <c r="H333" s="41"/>
    </row>
    <row r="334" spans="1:8" s="2" customFormat="1" ht="22.5">
      <c r="A334" s="36"/>
      <c r="B334" s="41"/>
      <c r="C334" s="274" t="s">
        <v>878</v>
      </c>
      <c r="D334" s="274" t="s">
        <v>1686</v>
      </c>
      <c r="E334" s="19" t="s">
        <v>160</v>
      </c>
      <c r="F334" s="275">
        <v>0.27700000000000002</v>
      </c>
      <c r="G334" s="36"/>
      <c r="H334" s="41"/>
    </row>
    <row r="335" spans="1:8" s="2" customFormat="1" ht="16.899999999999999" customHeight="1">
      <c r="A335" s="36"/>
      <c r="B335" s="41"/>
      <c r="C335" s="274" t="s">
        <v>848</v>
      </c>
      <c r="D335" s="274" t="s">
        <v>1683</v>
      </c>
      <c r="E335" s="19" t="s">
        <v>160</v>
      </c>
      <c r="F335" s="275">
        <v>26.027999999999999</v>
      </c>
      <c r="G335" s="36"/>
      <c r="H335" s="41"/>
    </row>
    <row r="336" spans="1:8" s="2" customFormat="1" ht="16.899999999999999" customHeight="1">
      <c r="A336" s="36"/>
      <c r="B336" s="41"/>
      <c r="C336" s="270" t="s">
        <v>174</v>
      </c>
      <c r="D336" s="271" t="s">
        <v>175</v>
      </c>
      <c r="E336" s="272" t="s">
        <v>160</v>
      </c>
      <c r="F336" s="273">
        <v>5.6000000000000001E-2</v>
      </c>
      <c r="G336" s="36"/>
      <c r="H336" s="41"/>
    </row>
    <row r="337" spans="1:8" s="2" customFormat="1" ht="16.899999999999999" customHeight="1">
      <c r="A337" s="36"/>
      <c r="B337" s="41"/>
      <c r="C337" s="274" t="s">
        <v>42</v>
      </c>
      <c r="D337" s="274" t="s">
        <v>176</v>
      </c>
      <c r="E337" s="19" t="s">
        <v>42</v>
      </c>
      <c r="F337" s="275">
        <v>5.6000000000000001E-2</v>
      </c>
      <c r="G337" s="36"/>
      <c r="H337" s="41"/>
    </row>
    <row r="338" spans="1:8" s="2" customFormat="1" ht="16.899999999999999" customHeight="1">
      <c r="A338" s="36"/>
      <c r="B338" s="41"/>
      <c r="C338" s="274" t="s">
        <v>174</v>
      </c>
      <c r="D338" s="274" t="s">
        <v>252</v>
      </c>
      <c r="E338" s="19" t="s">
        <v>42</v>
      </c>
      <c r="F338" s="275">
        <v>5.6000000000000001E-2</v>
      </c>
      <c r="G338" s="36"/>
      <c r="H338" s="41"/>
    </row>
    <row r="339" spans="1:8" s="2" customFormat="1" ht="16.899999999999999" customHeight="1">
      <c r="A339" s="36"/>
      <c r="B339" s="41"/>
      <c r="C339" s="276" t="s">
        <v>1639</v>
      </c>
      <c r="D339" s="36"/>
      <c r="E339" s="36"/>
      <c r="F339" s="36"/>
      <c r="G339" s="36"/>
      <c r="H339" s="41"/>
    </row>
    <row r="340" spans="1:8" s="2" customFormat="1" ht="22.5">
      <c r="A340" s="36"/>
      <c r="B340" s="41"/>
      <c r="C340" s="274" t="s">
        <v>883</v>
      </c>
      <c r="D340" s="274" t="s">
        <v>1687</v>
      </c>
      <c r="E340" s="19" t="s">
        <v>160</v>
      </c>
      <c r="F340" s="275">
        <v>5.6000000000000001E-2</v>
      </c>
      <c r="G340" s="36"/>
      <c r="H340" s="41"/>
    </row>
    <row r="341" spans="1:8" s="2" customFormat="1" ht="16.899999999999999" customHeight="1">
      <c r="A341" s="36"/>
      <c r="B341" s="41"/>
      <c r="C341" s="274" t="s">
        <v>848</v>
      </c>
      <c r="D341" s="274" t="s">
        <v>1683</v>
      </c>
      <c r="E341" s="19" t="s">
        <v>160</v>
      </c>
      <c r="F341" s="275">
        <v>26.027999999999999</v>
      </c>
      <c r="G341" s="36"/>
      <c r="H341" s="41"/>
    </row>
    <row r="342" spans="1:8" s="2" customFormat="1" ht="16.899999999999999" customHeight="1">
      <c r="A342" s="36"/>
      <c r="B342" s="41"/>
      <c r="C342" s="270" t="s">
        <v>177</v>
      </c>
      <c r="D342" s="271" t="s">
        <v>178</v>
      </c>
      <c r="E342" s="272" t="s">
        <v>160</v>
      </c>
      <c r="F342" s="273">
        <v>2.5999999999999999E-2</v>
      </c>
      <c r="G342" s="36"/>
      <c r="H342" s="41"/>
    </row>
    <row r="343" spans="1:8" s="2" customFormat="1" ht="16.899999999999999" customHeight="1">
      <c r="A343" s="36"/>
      <c r="B343" s="41"/>
      <c r="C343" s="274" t="s">
        <v>42</v>
      </c>
      <c r="D343" s="274" t="s">
        <v>179</v>
      </c>
      <c r="E343" s="19" t="s">
        <v>42</v>
      </c>
      <c r="F343" s="275">
        <v>2.5999999999999999E-2</v>
      </c>
      <c r="G343" s="36"/>
      <c r="H343" s="41"/>
    </row>
    <row r="344" spans="1:8" s="2" customFormat="1" ht="16.899999999999999" customHeight="1">
      <c r="A344" s="36"/>
      <c r="B344" s="41"/>
      <c r="C344" s="274" t="s">
        <v>177</v>
      </c>
      <c r="D344" s="274" t="s">
        <v>252</v>
      </c>
      <c r="E344" s="19" t="s">
        <v>42</v>
      </c>
      <c r="F344" s="275">
        <v>2.5999999999999999E-2</v>
      </c>
      <c r="G344" s="36"/>
      <c r="H344" s="41"/>
    </row>
    <row r="345" spans="1:8" s="2" customFormat="1" ht="16.899999999999999" customHeight="1">
      <c r="A345" s="36"/>
      <c r="B345" s="41"/>
      <c r="C345" s="276" t="s">
        <v>1639</v>
      </c>
      <c r="D345" s="36"/>
      <c r="E345" s="36"/>
      <c r="F345" s="36"/>
      <c r="G345" s="36"/>
      <c r="H345" s="41"/>
    </row>
    <row r="346" spans="1:8" s="2" customFormat="1" ht="16.899999999999999" customHeight="1">
      <c r="A346" s="36"/>
      <c r="B346" s="41"/>
      <c r="C346" s="274" t="s">
        <v>906</v>
      </c>
      <c r="D346" s="274" t="s">
        <v>1688</v>
      </c>
      <c r="E346" s="19" t="s">
        <v>160</v>
      </c>
      <c r="F346" s="275">
        <v>2.5999999999999999E-2</v>
      </c>
      <c r="G346" s="36"/>
      <c r="H346" s="41"/>
    </row>
    <row r="347" spans="1:8" s="2" customFormat="1" ht="16.899999999999999" customHeight="1">
      <c r="A347" s="36"/>
      <c r="B347" s="41"/>
      <c r="C347" s="274" t="s">
        <v>848</v>
      </c>
      <c r="D347" s="274" t="s">
        <v>1683</v>
      </c>
      <c r="E347" s="19" t="s">
        <v>160</v>
      </c>
      <c r="F347" s="275">
        <v>26.027999999999999</v>
      </c>
      <c r="G347" s="36"/>
      <c r="H347" s="41"/>
    </row>
    <row r="348" spans="1:8" s="2" customFormat="1" ht="16.899999999999999" customHeight="1">
      <c r="A348" s="36"/>
      <c r="B348" s="41"/>
      <c r="C348" s="270" t="s">
        <v>180</v>
      </c>
      <c r="D348" s="271" t="s">
        <v>181</v>
      </c>
      <c r="E348" s="272" t="s">
        <v>160</v>
      </c>
      <c r="F348" s="273">
        <v>0.375</v>
      </c>
      <c r="G348" s="36"/>
      <c r="H348" s="41"/>
    </row>
    <row r="349" spans="1:8" s="2" customFormat="1" ht="16.899999999999999" customHeight="1">
      <c r="A349" s="36"/>
      <c r="B349" s="41"/>
      <c r="C349" s="274" t="s">
        <v>42</v>
      </c>
      <c r="D349" s="274" t="s">
        <v>904</v>
      </c>
      <c r="E349" s="19" t="s">
        <v>42</v>
      </c>
      <c r="F349" s="275">
        <v>0.375</v>
      </c>
      <c r="G349" s="36"/>
      <c r="H349" s="41"/>
    </row>
    <row r="350" spans="1:8" s="2" customFormat="1" ht="16.899999999999999" customHeight="1">
      <c r="A350" s="36"/>
      <c r="B350" s="41"/>
      <c r="C350" s="274" t="s">
        <v>180</v>
      </c>
      <c r="D350" s="274" t="s">
        <v>252</v>
      </c>
      <c r="E350" s="19" t="s">
        <v>42</v>
      </c>
      <c r="F350" s="275">
        <v>0.375</v>
      </c>
      <c r="G350" s="36"/>
      <c r="H350" s="41"/>
    </row>
    <row r="351" spans="1:8" s="2" customFormat="1" ht="16.899999999999999" customHeight="1">
      <c r="A351" s="36"/>
      <c r="B351" s="41"/>
      <c r="C351" s="276" t="s">
        <v>1639</v>
      </c>
      <c r="D351" s="36"/>
      <c r="E351" s="36"/>
      <c r="F351" s="36"/>
      <c r="G351" s="36"/>
      <c r="H351" s="41"/>
    </row>
    <row r="352" spans="1:8" s="2" customFormat="1" ht="22.5">
      <c r="A352" s="36"/>
      <c r="B352" s="41"/>
      <c r="C352" s="274" t="s">
        <v>900</v>
      </c>
      <c r="D352" s="274" t="s">
        <v>1689</v>
      </c>
      <c r="E352" s="19" t="s">
        <v>160</v>
      </c>
      <c r="F352" s="275">
        <v>0.375</v>
      </c>
      <c r="G352" s="36"/>
      <c r="H352" s="41"/>
    </row>
    <row r="353" spans="1:8" s="2" customFormat="1" ht="16.899999999999999" customHeight="1">
      <c r="A353" s="36"/>
      <c r="B353" s="41"/>
      <c r="C353" s="274" t="s">
        <v>848</v>
      </c>
      <c r="D353" s="274" t="s">
        <v>1683</v>
      </c>
      <c r="E353" s="19" t="s">
        <v>160</v>
      </c>
      <c r="F353" s="275">
        <v>26.027999999999999</v>
      </c>
      <c r="G353" s="36"/>
      <c r="H353" s="41"/>
    </row>
    <row r="354" spans="1:8" s="2" customFormat="1" ht="16.899999999999999" customHeight="1">
      <c r="A354" s="36"/>
      <c r="B354" s="41"/>
      <c r="C354" s="270" t="s">
        <v>183</v>
      </c>
      <c r="D354" s="271" t="s">
        <v>184</v>
      </c>
      <c r="E354" s="272" t="s">
        <v>160</v>
      </c>
      <c r="F354" s="273">
        <v>6.125</v>
      </c>
      <c r="G354" s="36"/>
      <c r="H354" s="41"/>
    </row>
    <row r="355" spans="1:8" s="2" customFormat="1" ht="16.899999999999999" customHeight="1">
      <c r="A355" s="36"/>
      <c r="B355" s="41"/>
      <c r="C355" s="274" t="s">
        <v>42</v>
      </c>
      <c r="D355" s="274" t="s">
        <v>892</v>
      </c>
      <c r="E355" s="19" t="s">
        <v>42</v>
      </c>
      <c r="F355" s="275">
        <v>6.125</v>
      </c>
      <c r="G355" s="36"/>
      <c r="H355" s="41"/>
    </row>
    <row r="356" spans="1:8" s="2" customFormat="1" ht="16.899999999999999" customHeight="1">
      <c r="A356" s="36"/>
      <c r="B356" s="41"/>
      <c r="C356" s="274" t="s">
        <v>183</v>
      </c>
      <c r="D356" s="274" t="s">
        <v>252</v>
      </c>
      <c r="E356" s="19" t="s">
        <v>42</v>
      </c>
      <c r="F356" s="275">
        <v>6.125</v>
      </c>
      <c r="G356" s="36"/>
      <c r="H356" s="41"/>
    </row>
    <row r="357" spans="1:8" s="2" customFormat="1" ht="16.899999999999999" customHeight="1">
      <c r="A357" s="36"/>
      <c r="B357" s="41"/>
      <c r="C357" s="276" t="s">
        <v>1639</v>
      </c>
      <c r="D357" s="36"/>
      <c r="E357" s="36"/>
      <c r="F357" s="36"/>
      <c r="G357" s="36"/>
      <c r="H357" s="41"/>
    </row>
    <row r="358" spans="1:8" s="2" customFormat="1" ht="22.5">
      <c r="A358" s="36"/>
      <c r="B358" s="41"/>
      <c r="C358" s="274" t="s">
        <v>888</v>
      </c>
      <c r="D358" s="274" t="s">
        <v>1690</v>
      </c>
      <c r="E358" s="19" t="s">
        <v>160</v>
      </c>
      <c r="F358" s="275">
        <v>6.125</v>
      </c>
      <c r="G358" s="36"/>
      <c r="H358" s="41"/>
    </row>
    <row r="359" spans="1:8" s="2" customFormat="1" ht="16.899999999999999" customHeight="1">
      <c r="A359" s="36"/>
      <c r="B359" s="41"/>
      <c r="C359" s="274" t="s">
        <v>848</v>
      </c>
      <c r="D359" s="274" t="s">
        <v>1683</v>
      </c>
      <c r="E359" s="19" t="s">
        <v>160</v>
      </c>
      <c r="F359" s="275">
        <v>26.027999999999999</v>
      </c>
      <c r="G359" s="36"/>
      <c r="H359" s="41"/>
    </row>
    <row r="360" spans="1:8" s="2" customFormat="1" ht="16.899999999999999" customHeight="1">
      <c r="A360" s="36"/>
      <c r="B360" s="41"/>
      <c r="C360" s="270" t="s">
        <v>186</v>
      </c>
      <c r="D360" s="271" t="s">
        <v>187</v>
      </c>
      <c r="E360" s="272" t="s">
        <v>106</v>
      </c>
      <c r="F360" s="273">
        <v>8.6430000000000007</v>
      </c>
      <c r="G360" s="36"/>
      <c r="H360" s="41"/>
    </row>
    <row r="361" spans="1:8" s="2" customFormat="1" ht="16.899999999999999" customHeight="1">
      <c r="A361" s="36"/>
      <c r="B361" s="41"/>
      <c r="C361" s="274" t="s">
        <v>42</v>
      </c>
      <c r="D361" s="274" t="s">
        <v>413</v>
      </c>
      <c r="E361" s="19" t="s">
        <v>42</v>
      </c>
      <c r="F361" s="275">
        <v>0</v>
      </c>
      <c r="G361" s="36"/>
      <c r="H361" s="41"/>
    </row>
    <row r="362" spans="1:8" s="2" customFormat="1" ht="16.899999999999999" customHeight="1">
      <c r="A362" s="36"/>
      <c r="B362" s="41"/>
      <c r="C362" s="274" t="s">
        <v>42</v>
      </c>
      <c r="D362" s="274" t="s">
        <v>414</v>
      </c>
      <c r="E362" s="19" t="s">
        <v>42</v>
      </c>
      <c r="F362" s="275">
        <v>3.24</v>
      </c>
      <c r="G362" s="36"/>
      <c r="H362" s="41"/>
    </row>
    <row r="363" spans="1:8" s="2" customFormat="1" ht="16.899999999999999" customHeight="1">
      <c r="A363" s="36"/>
      <c r="B363" s="41"/>
      <c r="C363" s="274" t="s">
        <v>42</v>
      </c>
      <c r="D363" s="274" t="s">
        <v>415</v>
      </c>
      <c r="E363" s="19" t="s">
        <v>42</v>
      </c>
      <c r="F363" s="275">
        <v>0</v>
      </c>
      <c r="G363" s="36"/>
      <c r="H363" s="41"/>
    </row>
    <row r="364" spans="1:8" s="2" customFormat="1" ht="16.899999999999999" customHeight="1">
      <c r="A364" s="36"/>
      <c r="B364" s="41"/>
      <c r="C364" s="274" t="s">
        <v>42</v>
      </c>
      <c r="D364" s="274" t="s">
        <v>416</v>
      </c>
      <c r="E364" s="19" t="s">
        <v>42</v>
      </c>
      <c r="F364" s="275">
        <v>2.4039999999999999</v>
      </c>
      <c r="G364" s="36"/>
      <c r="H364" s="41"/>
    </row>
    <row r="365" spans="1:8" s="2" customFormat="1" ht="16.899999999999999" customHeight="1">
      <c r="A365" s="36"/>
      <c r="B365" s="41"/>
      <c r="C365" s="274" t="s">
        <v>42</v>
      </c>
      <c r="D365" s="274" t="s">
        <v>417</v>
      </c>
      <c r="E365" s="19" t="s">
        <v>42</v>
      </c>
      <c r="F365" s="275">
        <v>0</v>
      </c>
      <c r="G365" s="36"/>
      <c r="H365" s="41"/>
    </row>
    <row r="366" spans="1:8" s="2" customFormat="1" ht="16.899999999999999" customHeight="1">
      <c r="A366" s="36"/>
      <c r="B366" s="41"/>
      <c r="C366" s="274" t="s">
        <v>42</v>
      </c>
      <c r="D366" s="274" t="s">
        <v>418</v>
      </c>
      <c r="E366" s="19" t="s">
        <v>42</v>
      </c>
      <c r="F366" s="275">
        <v>2.9990000000000001</v>
      </c>
      <c r="G366" s="36"/>
      <c r="H366" s="41"/>
    </row>
    <row r="367" spans="1:8" s="2" customFormat="1" ht="16.899999999999999" customHeight="1">
      <c r="A367" s="36"/>
      <c r="B367" s="41"/>
      <c r="C367" s="274" t="s">
        <v>186</v>
      </c>
      <c r="D367" s="274" t="s">
        <v>250</v>
      </c>
      <c r="E367" s="19" t="s">
        <v>42</v>
      </c>
      <c r="F367" s="275">
        <v>8.6430000000000007</v>
      </c>
      <c r="G367" s="36"/>
      <c r="H367" s="41"/>
    </row>
    <row r="368" spans="1:8" s="2" customFormat="1" ht="16.899999999999999" customHeight="1">
      <c r="A368" s="36"/>
      <c r="B368" s="41"/>
      <c r="C368" s="276" t="s">
        <v>1639</v>
      </c>
      <c r="D368" s="36"/>
      <c r="E368" s="36"/>
      <c r="F368" s="36"/>
      <c r="G368" s="36"/>
      <c r="H368" s="41"/>
    </row>
    <row r="369" spans="1:8" s="2" customFormat="1" ht="16.899999999999999" customHeight="1">
      <c r="A369" s="36"/>
      <c r="B369" s="41"/>
      <c r="C369" s="274" t="s">
        <v>1024</v>
      </c>
      <c r="D369" s="274" t="s">
        <v>1691</v>
      </c>
      <c r="E369" s="19" t="s">
        <v>106</v>
      </c>
      <c r="F369" s="275">
        <v>8.6430000000000007</v>
      </c>
      <c r="G369" s="36"/>
      <c r="H369" s="41"/>
    </row>
    <row r="370" spans="1:8" s="2" customFormat="1" ht="16.899999999999999" customHeight="1">
      <c r="A370" s="36"/>
      <c r="B370" s="41"/>
      <c r="C370" s="274" t="s">
        <v>1029</v>
      </c>
      <c r="D370" s="274" t="s">
        <v>1692</v>
      </c>
      <c r="E370" s="19" t="s">
        <v>106</v>
      </c>
      <c r="F370" s="275">
        <v>8.6430000000000007</v>
      </c>
      <c r="G370" s="36"/>
      <c r="H370" s="41"/>
    </row>
    <row r="371" spans="1:8" s="2" customFormat="1" ht="22.5">
      <c r="A371" s="36"/>
      <c r="B371" s="41"/>
      <c r="C371" s="274" t="s">
        <v>619</v>
      </c>
      <c r="D371" s="274" t="s">
        <v>1693</v>
      </c>
      <c r="E371" s="19" t="s">
        <v>106</v>
      </c>
      <c r="F371" s="275">
        <v>8.6430000000000007</v>
      </c>
      <c r="G371" s="36"/>
      <c r="H371" s="41"/>
    </row>
    <row r="372" spans="1:8" s="2" customFormat="1" ht="16.899999999999999" customHeight="1">
      <c r="A372" s="36"/>
      <c r="B372" s="41"/>
      <c r="C372" s="270" t="s">
        <v>189</v>
      </c>
      <c r="D372" s="271" t="s">
        <v>190</v>
      </c>
      <c r="E372" s="272" t="s">
        <v>160</v>
      </c>
      <c r="F372" s="273">
        <v>26.027999999999999</v>
      </c>
      <c r="G372" s="36"/>
      <c r="H372" s="41"/>
    </row>
    <row r="373" spans="1:8" s="2" customFormat="1" ht="16.899999999999999" customHeight="1">
      <c r="A373" s="36"/>
      <c r="B373" s="41"/>
      <c r="C373" s="274" t="s">
        <v>42</v>
      </c>
      <c r="D373" s="274" t="s">
        <v>852</v>
      </c>
      <c r="E373" s="19" t="s">
        <v>42</v>
      </c>
      <c r="F373" s="275">
        <v>26.027999999999999</v>
      </c>
      <c r="G373" s="36"/>
      <c r="H373" s="41"/>
    </row>
    <row r="374" spans="1:8" s="2" customFormat="1" ht="16.899999999999999" customHeight="1">
      <c r="A374" s="36"/>
      <c r="B374" s="41"/>
      <c r="C374" s="274" t="s">
        <v>189</v>
      </c>
      <c r="D374" s="274" t="s">
        <v>252</v>
      </c>
      <c r="E374" s="19" t="s">
        <v>42</v>
      </c>
      <c r="F374" s="275">
        <v>26.027999999999999</v>
      </c>
      <c r="G374" s="36"/>
      <c r="H374" s="41"/>
    </row>
    <row r="375" spans="1:8" s="2" customFormat="1" ht="16.899999999999999" customHeight="1">
      <c r="A375" s="36"/>
      <c r="B375" s="41"/>
      <c r="C375" s="276" t="s">
        <v>1639</v>
      </c>
      <c r="D375" s="36"/>
      <c r="E375" s="36"/>
      <c r="F375" s="36"/>
      <c r="G375" s="36"/>
      <c r="H375" s="41"/>
    </row>
    <row r="376" spans="1:8" s="2" customFormat="1" ht="16.899999999999999" customHeight="1">
      <c r="A376" s="36"/>
      <c r="B376" s="41"/>
      <c r="C376" s="274" t="s">
        <v>848</v>
      </c>
      <c r="D376" s="274" t="s">
        <v>1683</v>
      </c>
      <c r="E376" s="19" t="s">
        <v>160</v>
      </c>
      <c r="F376" s="275">
        <v>26.027999999999999</v>
      </c>
      <c r="G376" s="36"/>
      <c r="H376" s="41"/>
    </row>
    <row r="377" spans="1:8" s="2" customFormat="1" ht="22.5">
      <c r="A377" s="36"/>
      <c r="B377" s="41"/>
      <c r="C377" s="274" t="s">
        <v>843</v>
      </c>
      <c r="D377" s="274" t="s">
        <v>1694</v>
      </c>
      <c r="E377" s="19" t="s">
        <v>160</v>
      </c>
      <c r="F377" s="275">
        <v>26.027999999999999</v>
      </c>
      <c r="G377" s="36"/>
      <c r="H377" s="41"/>
    </row>
    <row r="378" spans="1:8" s="2" customFormat="1" ht="16.899999999999999" customHeight="1">
      <c r="A378" s="36"/>
      <c r="B378" s="41"/>
      <c r="C378" s="274" t="s">
        <v>854</v>
      </c>
      <c r="D378" s="274" t="s">
        <v>1695</v>
      </c>
      <c r="E378" s="19" t="s">
        <v>160</v>
      </c>
      <c r="F378" s="275">
        <v>754.81200000000001</v>
      </c>
      <c r="G378" s="36"/>
      <c r="H378" s="41"/>
    </row>
    <row r="379" spans="1:8" s="2" customFormat="1" ht="16.899999999999999" customHeight="1">
      <c r="A379" s="36"/>
      <c r="B379" s="41"/>
      <c r="C379" s="270" t="s">
        <v>192</v>
      </c>
      <c r="D379" s="271" t="s">
        <v>193</v>
      </c>
      <c r="E379" s="272" t="s">
        <v>194</v>
      </c>
      <c r="F379" s="273">
        <v>1.0409999999999999</v>
      </c>
      <c r="G379" s="36"/>
      <c r="H379" s="41"/>
    </row>
    <row r="380" spans="1:8" s="2" customFormat="1" ht="16.899999999999999" customHeight="1">
      <c r="A380" s="36"/>
      <c r="B380" s="41"/>
      <c r="C380" s="274" t="s">
        <v>42</v>
      </c>
      <c r="D380" s="274" t="s">
        <v>257</v>
      </c>
      <c r="E380" s="19" t="s">
        <v>42</v>
      </c>
      <c r="F380" s="275">
        <v>0</v>
      </c>
      <c r="G380" s="36"/>
      <c r="H380" s="41"/>
    </row>
    <row r="381" spans="1:8" s="2" customFormat="1" ht="16.899999999999999" customHeight="1">
      <c r="A381" s="36"/>
      <c r="B381" s="41"/>
      <c r="C381" s="274" t="s">
        <v>42</v>
      </c>
      <c r="D381" s="274" t="s">
        <v>258</v>
      </c>
      <c r="E381" s="19" t="s">
        <v>42</v>
      </c>
      <c r="F381" s="275">
        <v>0.501</v>
      </c>
      <c r="G381" s="36"/>
      <c r="H381" s="41"/>
    </row>
    <row r="382" spans="1:8" s="2" customFormat="1" ht="16.899999999999999" customHeight="1">
      <c r="A382" s="36"/>
      <c r="B382" s="41"/>
      <c r="C382" s="274" t="s">
        <v>42</v>
      </c>
      <c r="D382" s="274" t="s">
        <v>259</v>
      </c>
      <c r="E382" s="19" t="s">
        <v>42</v>
      </c>
      <c r="F382" s="275">
        <v>0.54</v>
      </c>
      <c r="G382" s="36"/>
      <c r="H382" s="41"/>
    </row>
    <row r="383" spans="1:8" s="2" customFormat="1" ht="16.899999999999999" customHeight="1">
      <c r="A383" s="36"/>
      <c r="B383" s="41"/>
      <c r="C383" s="274" t="s">
        <v>192</v>
      </c>
      <c r="D383" s="274" t="s">
        <v>250</v>
      </c>
      <c r="E383" s="19" t="s">
        <v>42</v>
      </c>
      <c r="F383" s="275">
        <v>1.0409999999999999</v>
      </c>
      <c r="G383" s="36"/>
      <c r="H383" s="41"/>
    </row>
    <row r="384" spans="1:8" s="2" customFormat="1" ht="16.899999999999999" customHeight="1">
      <c r="A384" s="36"/>
      <c r="B384" s="41"/>
      <c r="C384" s="276" t="s">
        <v>1639</v>
      </c>
      <c r="D384" s="36"/>
      <c r="E384" s="36"/>
      <c r="F384" s="36"/>
      <c r="G384" s="36"/>
      <c r="H384" s="41"/>
    </row>
    <row r="385" spans="1:8" s="2" customFormat="1" ht="16.899999999999999" customHeight="1">
      <c r="A385" s="36"/>
      <c r="B385" s="41"/>
      <c r="C385" s="274" t="s">
        <v>253</v>
      </c>
      <c r="D385" s="274" t="s">
        <v>1696</v>
      </c>
      <c r="E385" s="19" t="s">
        <v>194</v>
      </c>
      <c r="F385" s="275">
        <v>1.0409999999999999</v>
      </c>
      <c r="G385" s="36"/>
      <c r="H385" s="41"/>
    </row>
    <row r="386" spans="1:8" s="2" customFormat="1" ht="16.899999999999999" customHeight="1">
      <c r="A386" s="36"/>
      <c r="B386" s="41"/>
      <c r="C386" s="274" t="s">
        <v>260</v>
      </c>
      <c r="D386" s="274" t="s">
        <v>1697</v>
      </c>
      <c r="E386" s="19" t="s">
        <v>194</v>
      </c>
      <c r="F386" s="275">
        <v>1.0409999999999999</v>
      </c>
      <c r="G386" s="36"/>
      <c r="H386" s="41"/>
    </row>
    <row r="387" spans="1:8" s="2" customFormat="1" ht="22.5">
      <c r="A387" s="36"/>
      <c r="B387" s="41"/>
      <c r="C387" s="274" t="s">
        <v>264</v>
      </c>
      <c r="D387" s="274" t="s">
        <v>1698</v>
      </c>
      <c r="E387" s="19" t="s">
        <v>194</v>
      </c>
      <c r="F387" s="275">
        <v>1.0409999999999999</v>
      </c>
      <c r="G387" s="36"/>
      <c r="H387" s="41"/>
    </row>
    <row r="388" spans="1:8" s="2" customFormat="1" ht="22.5">
      <c r="A388" s="36"/>
      <c r="B388" s="41"/>
      <c r="C388" s="274" t="s">
        <v>269</v>
      </c>
      <c r="D388" s="274" t="s">
        <v>1699</v>
      </c>
      <c r="E388" s="19" t="s">
        <v>194</v>
      </c>
      <c r="F388" s="275">
        <v>20.82</v>
      </c>
      <c r="G388" s="36"/>
      <c r="H388" s="41"/>
    </row>
    <row r="389" spans="1:8" s="2" customFormat="1" ht="16.899999999999999" customHeight="1">
      <c r="A389" s="36"/>
      <c r="B389" s="41"/>
      <c r="C389" s="274" t="s">
        <v>894</v>
      </c>
      <c r="D389" s="274" t="s">
        <v>1700</v>
      </c>
      <c r="E389" s="19" t="s">
        <v>160</v>
      </c>
      <c r="F389" s="275">
        <v>1.77</v>
      </c>
      <c r="G389" s="36"/>
      <c r="H389" s="41"/>
    </row>
    <row r="390" spans="1:8" s="2" customFormat="1" ht="7.35" customHeight="1">
      <c r="A390" s="36"/>
      <c r="B390" s="130"/>
      <c r="C390" s="131"/>
      <c r="D390" s="131"/>
      <c r="E390" s="131"/>
      <c r="F390" s="131"/>
      <c r="G390" s="131"/>
      <c r="H390" s="41"/>
    </row>
    <row r="391" spans="1:8" s="2" customFormat="1" ht="11.25">
      <c r="A391" s="36"/>
      <c r="B391" s="36"/>
      <c r="C391" s="36"/>
      <c r="D391" s="36"/>
      <c r="E391" s="36"/>
      <c r="F391" s="36"/>
      <c r="G391" s="36"/>
      <c r="H391" s="36"/>
    </row>
  </sheetData>
  <sheetProtection algorithmName="SHA-512" hashValue="yCj2PM8tuBGwMr7OaLO+qHITrjAk/Q5uHylSWeVTbl8uq0HaDOQdKqmoHcuCJTOaQDIcAYbzj2eFZrYHfj10Tw==" saltValue="NerKwSkltvi5gRa4If5G9WjnJP0tkIHIEdCoPmnx5sL34CFRU2EcDTOyLf99brRBRCeKQc+8LvyKSto2lRoX1Q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77" customWidth="1"/>
    <col min="2" max="2" width="1.6640625" style="277" customWidth="1"/>
    <col min="3" max="4" width="5" style="277" customWidth="1"/>
    <col min="5" max="5" width="11.6640625" style="277" customWidth="1"/>
    <col min="6" max="6" width="9.1640625" style="277" customWidth="1"/>
    <col min="7" max="7" width="5" style="277" customWidth="1"/>
    <col min="8" max="8" width="77.83203125" style="277" customWidth="1"/>
    <col min="9" max="10" width="20" style="277" customWidth="1"/>
    <col min="11" max="11" width="1.6640625" style="277" customWidth="1"/>
  </cols>
  <sheetData>
    <row r="1" spans="2:11" s="1" customFormat="1" ht="37.5" customHeight="1"/>
    <row r="2" spans="2:11" s="1" customFormat="1" ht="7.5" customHeight="1">
      <c r="B2" s="278"/>
      <c r="C2" s="279"/>
      <c r="D2" s="279"/>
      <c r="E2" s="279"/>
      <c r="F2" s="279"/>
      <c r="G2" s="279"/>
      <c r="H2" s="279"/>
      <c r="I2" s="279"/>
      <c r="J2" s="279"/>
      <c r="K2" s="280"/>
    </row>
    <row r="3" spans="2:11" s="17" customFormat="1" ht="45" customHeight="1">
      <c r="B3" s="281"/>
      <c r="C3" s="410" t="s">
        <v>1701</v>
      </c>
      <c r="D3" s="410"/>
      <c r="E3" s="410"/>
      <c r="F3" s="410"/>
      <c r="G3" s="410"/>
      <c r="H3" s="410"/>
      <c r="I3" s="410"/>
      <c r="J3" s="410"/>
      <c r="K3" s="282"/>
    </row>
    <row r="4" spans="2:11" s="1" customFormat="1" ht="25.5" customHeight="1">
      <c r="B4" s="283"/>
      <c r="C4" s="415" t="s">
        <v>1702</v>
      </c>
      <c r="D4" s="415"/>
      <c r="E4" s="415"/>
      <c r="F4" s="415"/>
      <c r="G4" s="415"/>
      <c r="H4" s="415"/>
      <c r="I4" s="415"/>
      <c r="J4" s="415"/>
      <c r="K4" s="284"/>
    </row>
    <row r="5" spans="2:11" s="1" customFormat="1" ht="5.25" customHeight="1">
      <c r="B5" s="283"/>
      <c r="C5" s="285"/>
      <c r="D5" s="285"/>
      <c r="E5" s="285"/>
      <c r="F5" s="285"/>
      <c r="G5" s="285"/>
      <c r="H5" s="285"/>
      <c r="I5" s="285"/>
      <c r="J5" s="285"/>
      <c r="K5" s="284"/>
    </row>
    <row r="6" spans="2:11" s="1" customFormat="1" ht="15" customHeight="1">
      <c r="B6" s="283"/>
      <c r="C6" s="414" t="s">
        <v>1703</v>
      </c>
      <c r="D6" s="414"/>
      <c r="E6" s="414"/>
      <c r="F6" s="414"/>
      <c r="G6" s="414"/>
      <c r="H6" s="414"/>
      <c r="I6" s="414"/>
      <c r="J6" s="414"/>
      <c r="K6" s="284"/>
    </row>
    <row r="7" spans="2:11" s="1" customFormat="1" ht="15" customHeight="1">
      <c r="B7" s="287"/>
      <c r="C7" s="414" t="s">
        <v>1704</v>
      </c>
      <c r="D7" s="414"/>
      <c r="E7" s="414"/>
      <c r="F7" s="414"/>
      <c r="G7" s="414"/>
      <c r="H7" s="414"/>
      <c r="I7" s="414"/>
      <c r="J7" s="414"/>
      <c r="K7" s="284"/>
    </row>
    <row r="8" spans="2:11" s="1" customFormat="1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spans="2:11" s="1" customFormat="1" ht="15" customHeight="1">
      <c r="B9" s="287"/>
      <c r="C9" s="414" t="s">
        <v>1705</v>
      </c>
      <c r="D9" s="414"/>
      <c r="E9" s="414"/>
      <c r="F9" s="414"/>
      <c r="G9" s="414"/>
      <c r="H9" s="414"/>
      <c r="I9" s="414"/>
      <c r="J9" s="414"/>
      <c r="K9" s="284"/>
    </row>
    <row r="10" spans="2:11" s="1" customFormat="1" ht="15" customHeight="1">
      <c r="B10" s="287"/>
      <c r="C10" s="286"/>
      <c r="D10" s="414" t="s">
        <v>1706</v>
      </c>
      <c r="E10" s="414"/>
      <c r="F10" s="414"/>
      <c r="G10" s="414"/>
      <c r="H10" s="414"/>
      <c r="I10" s="414"/>
      <c r="J10" s="414"/>
      <c r="K10" s="284"/>
    </row>
    <row r="11" spans="2:11" s="1" customFormat="1" ht="15" customHeight="1">
      <c r="B11" s="287"/>
      <c r="C11" s="288"/>
      <c r="D11" s="414" t="s">
        <v>1707</v>
      </c>
      <c r="E11" s="414"/>
      <c r="F11" s="414"/>
      <c r="G11" s="414"/>
      <c r="H11" s="414"/>
      <c r="I11" s="414"/>
      <c r="J11" s="414"/>
      <c r="K11" s="284"/>
    </row>
    <row r="12" spans="2:11" s="1" customFormat="1" ht="15" customHeight="1">
      <c r="B12" s="287"/>
      <c r="C12" s="288"/>
      <c r="D12" s="286"/>
      <c r="E12" s="286"/>
      <c r="F12" s="286"/>
      <c r="G12" s="286"/>
      <c r="H12" s="286"/>
      <c r="I12" s="286"/>
      <c r="J12" s="286"/>
      <c r="K12" s="284"/>
    </row>
    <row r="13" spans="2:11" s="1" customFormat="1" ht="15" customHeight="1">
      <c r="B13" s="287"/>
      <c r="C13" s="288"/>
      <c r="D13" s="289" t="s">
        <v>1708</v>
      </c>
      <c r="E13" s="286"/>
      <c r="F13" s="286"/>
      <c r="G13" s="286"/>
      <c r="H13" s="286"/>
      <c r="I13" s="286"/>
      <c r="J13" s="286"/>
      <c r="K13" s="284"/>
    </row>
    <row r="14" spans="2:11" s="1" customFormat="1" ht="12.75" customHeight="1">
      <c r="B14" s="287"/>
      <c r="C14" s="288"/>
      <c r="D14" s="288"/>
      <c r="E14" s="288"/>
      <c r="F14" s="288"/>
      <c r="G14" s="288"/>
      <c r="H14" s="288"/>
      <c r="I14" s="288"/>
      <c r="J14" s="288"/>
      <c r="K14" s="284"/>
    </row>
    <row r="15" spans="2:11" s="1" customFormat="1" ht="15" customHeight="1">
      <c r="B15" s="287"/>
      <c r="C15" s="288"/>
      <c r="D15" s="414" t="s">
        <v>1709</v>
      </c>
      <c r="E15" s="414"/>
      <c r="F15" s="414"/>
      <c r="G15" s="414"/>
      <c r="H15" s="414"/>
      <c r="I15" s="414"/>
      <c r="J15" s="414"/>
      <c r="K15" s="284"/>
    </row>
    <row r="16" spans="2:11" s="1" customFormat="1" ht="15" customHeight="1">
      <c r="B16" s="287"/>
      <c r="C16" s="288"/>
      <c r="D16" s="414" t="s">
        <v>1710</v>
      </c>
      <c r="E16" s="414"/>
      <c r="F16" s="414"/>
      <c r="G16" s="414"/>
      <c r="H16" s="414"/>
      <c r="I16" s="414"/>
      <c r="J16" s="414"/>
      <c r="K16" s="284"/>
    </row>
    <row r="17" spans="2:11" s="1" customFormat="1" ht="15" customHeight="1">
      <c r="B17" s="287"/>
      <c r="C17" s="288"/>
      <c r="D17" s="414" t="s">
        <v>1711</v>
      </c>
      <c r="E17" s="414"/>
      <c r="F17" s="414"/>
      <c r="G17" s="414"/>
      <c r="H17" s="414"/>
      <c r="I17" s="414"/>
      <c r="J17" s="414"/>
      <c r="K17" s="284"/>
    </row>
    <row r="18" spans="2:11" s="1" customFormat="1" ht="15" customHeight="1">
      <c r="B18" s="287"/>
      <c r="C18" s="288"/>
      <c r="D18" s="288"/>
      <c r="E18" s="290" t="s">
        <v>86</v>
      </c>
      <c r="F18" s="414" t="s">
        <v>1712</v>
      </c>
      <c r="G18" s="414"/>
      <c r="H18" s="414"/>
      <c r="I18" s="414"/>
      <c r="J18" s="414"/>
      <c r="K18" s="284"/>
    </row>
    <row r="19" spans="2:11" s="1" customFormat="1" ht="15" customHeight="1">
      <c r="B19" s="287"/>
      <c r="C19" s="288"/>
      <c r="D19" s="288"/>
      <c r="E19" s="290" t="s">
        <v>1713</v>
      </c>
      <c r="F19" s="414" t="s">
        <v>1714</v>
      </c>
      <c r="G19" s="414"/>
      <c r="H19" s="414"/>
      <c r="I19" s="414"/>
      <c r="J19" s="414"/>
      <c r="K19" s="284"/>
    </row>
    <row r="20" spans="2:11" s="1" customFormat="1" ht="15" customHeight="1">
      <c r="B20" s="287"/>
      <c r="C20" s="288"/>
      <c r="D20" s="288"/>
      <c r="E20" s="290" t="s">
        <v>1715</v>
      </c>
      <c r="F20" s="414" t="s">
        <v>1716</v>
      </c>
      <c r="G20" s="414"/>
      <c r="H20" s="414"/>
      <c r="I20" s="414"/>
      <c r="J20" s="414"/>
      <c r="K20" s="284"/>
    </row>
    <row r="21" spans="2:11" s="1" customFormat="1" ht="15" customHeight="1">
      <c r="B21" s="287"/>
      <c r="C21" s="288"/>
      <c r="D21" s="288"/>
      <c r="E21" s="290" t="s">
        <v>98</v>
      </c>
      <c r="F21" s="414" t="s">
        <v>1717</v>
      </c>
      <c r="G21" s="414"/>
      <c r="H21" s="414"/>
      <c r="I21" s="414"/>
      <c r="J21" s="414"/>
      <c r="K21" s="284"/>
    </row>
    <row r="22" spans="2:11" s="1" customFormat="1" ht="15" customHeight="1">
      <c r="B22" s="287"/>
      <c r="C22" s="288"/>
      <c r="D22" s="288"/>
      <c r="E22" s="290" t="s">
        <v>1511</v>
      </c>
      <c r="F22" s="414" t="s">
        <v>1512</v>
      </c>
      <c r="G22" s="414"/>
      <c r="H22" s="414"/>
      <c r="I22" s="414"/>
      <c r="J22" s="414"/>
      <c r="K22" s="284"/>
    </row>
    <row r="23" spans="2:11" s="1" customFormat="1" ht="15" customHeight="1">
      <c r="B23" s="287"/>
      <c r="C23" s="288"/>
      <c r="D23" s="288"/>
      <c r="E23" s="290" t="s">
        <v>1718</v>
      </c>
      <c r="F23" s="414" t="s">
        <v>1719</v>
      </c>
      <c r="G23" s="414"/>
      <c r="H23" s="414"/>
      <c r="I23" s="414"/>
      <c r="J23" s="414"/>
      <c r="K23" s="284"/>
    </row>
    <row r="24" spans="2:11" s="1" customFormat="1" ht="12.75" customHeight="1">
      <c r="B24" s="287"/>
      <c r="C24" s="288"/>
      <c r="D24" s="288"/>
      <c r="E24" s="288"/>
      <c r="F24" s="288"/>
      <c r="G24" s="288"/>
      <c r="H24" s="288"/>
      <c r="I24" s="288"/>
      <c r="J24" s="288"/>
      <c r="K24" s="284"/>
    </row>
    <row r="25" spans="2:11" s="1" customFormat="1" ht="15" customHeight="1">
      <c r="B25" s="287"/>
      <c r="C25" s="414" t="s">
        <v>1720</v>
      </c>
      <c r="D25" s="414"/>
      <c r="E25" s="414"/>
      <c r="F25" s="414"/>
      <c r="G25" s="414"/>
      <c r="H25" s="414"/>
      <c r="I25" s="414"/>
      <c r="J25" s="414"/>
      <c r="K25" s="284"/>
    </row>
    <row r="26" spans="2:11" s="1" customFormat="1" ht="15" customHeight="1">
      <c r="B26" s="287"/>
      <c r="C26" s="414" t="s">
        <v>1721</v>
      </c>
      <c r="D26" s="414"/>
      <c r="E26" s="414"/>
      <c r="F26" s="414"/>
      <c r="G26" s="414"/>
      <c r="H26" s="414"/>
      <c r="I26" s="414"/>
      <c r="J26" s="414"/>
      <c r="K26" s="284"/>
    </row>
    <row r="27" spans="2:11" s="1" customFormat="1" ht="15" customHeight="1">
      <c r="B27" s="287"/>
      <c r="C27" s="286"/>
      <c r="D27" s="414" t="s">
        <v>1722</v>
      </c>
      <c r="E27" s="414"/>
      <c r="F27" s="414"/>
      <c r="G27" s="414"/>
      <c r="H27" s="414"/>
      <c r="I27" s="414"/>
      <c r="J27" s="414"/>
      <c r="K27" s="284"/>
    </row>
    <row r="28" spans="2:11" s="1" customFormat="1" ht="15" customHeight="1">
      <c r="B28" s="287"/>
      <c r="C28" s="288"/>
      <c r="D28" s="414" t="s">
        <v>1723</v>
      </c>
      <c r="E28" s="414"/>
      <c r="F28" s="414"/>
      <c r="G28" s="414"/>
      <c r="H28" s="414"/>
      <c r="I28" s="414"/>
      <c r="J28" s="414"/>
      <c r="K28" s="284"/>
    </row>
    <row r="29" spans="2:11" s="1" customFormat="1" ht="12.75" customHeight="1">
      <c r="B29" s="287"/>
      <c r="C29" s="288"/>
      <c r="D29" s="288"/>
      <c r="E29" s="288"/>
      <c r="F29" s="288"/>
      <c r="G29" s="288"/>
      <c r="H29" s="288"/>
      <c r="I29" s="288"/>
      <c r="J29" s="288"/>
      <c r="K29" s="284"/>
    </row>
    <row r="30" spans="2:11" s="1" customFormat="1" ht="15" customHeight="1">
      <c r="B30" s="287"/>
      <c r="C30" s="288"/>
      <c r="D30" s="414" t="s">
        <v>1724</v>
      </c>
      <c r="E30" s="414"/>
      <c r="F30" s="414"/>
      <c r="G30" s="414"/>
      <c r="H30" s="414"/>
      <c r="I30" s="414"/>
      <c r="J30" s="414"/>
      <c r="K30" s="284"/>
    </row>
    <row r="31" spans="2:11" s="1" customFormat="1" ht="15" customHeight="1">
      <c r="B31" s="287"/>
      <c r="C31" s="288"/>
      <c r="D31" s="414" t="s">
        <v>1725</v>
      </c>
      <c r="E31" s="414"/>
      <c r="F31" s="414"/>
      <c r="G31" s="414"/>
      <c r="H31" s="414"/>
      <c r="I31" s="414"/>
      <c r="J31" s="414"/>
      <c r="K31" s="284"/>
    </row>
    <row r="32" spans="2:11" s="1" customFormat="1" ht="12.75" customHeight="1">
      <c r="B32" s="287"/>
      <c r="C32" s="288"/>
      <c r="D32" s="288"/>
      <c r="E32" s="288"/>
      <c r="F32" s="288"/>
      <c r="G32" s="288"/>
      <c r="H32" s="288"/>
      <c r="I32" s="288"/>
      <c r="J32" s="288"/>
      <c r="K32" s="284"/>
    </row>
    <row r="33" spans="2:11" s="1" customFormat="1" ht="15" customHeight="1">
      <c r="B33" s="287"/>
      <c r="C33" s="288"/>
      <c r="D33" s="414" t="s">
        <v>1726</v>
      </c>
      <c r="E33" s="414"/>
      <c r="F33" s="414"/>
      <c r="G33" s="414"/>
      <c r="H33" s="414"/>
      <c r="I33" s="414"/>
      <c r="J33" s="414"/>
      <c r="K33" s="284"/>
    </row>
    <row r="34" spans="2:11" s="1" customFormat="1" ht="15" customHeight="1">
      <c r="B34" s="287"/>
      <c r="C34" s="288"/>
      <c r="D34" s="414" t="s">
        <v>1727</v>
      </c>
      <c r="E34" s="414"/>
      <c r="F34" s="414"/>
      <c r="G34" s="414"/>
      <c r="H34" s="414"/>
      <c r="I34" s="414"/>
      <c r="J34" s="414"/>
      <c r="K34" s="284"/>
    </row>
    <row r="35" spans="2:11" s="1" customFormat="1" ht="15" customHeight="1">
      <c r="B35" s="287"/>
      <c r="C35" s="288"/>
      <c r="D35" s="414" t="s">
        <v>1728</v>
      </c>
      <c r="E35" s="414"/>
      <c r="F35" s="414"/>
      <c r="G35" s="414"/>
      <c r="H35" s="414"/>
      <c r="I35" s="414"/>
      <c r="J35" s="414"/>
      <c r="K35" s="284"/>
    </row>
    <row r="36" spans="2:11" s="1" customFormat="1" ht="15" customHeight="1">
      <c r="B36" s="287"/>
      <c r="C36" s="288"/>
      <c r="D36" s="286"/>
      <c r="E36" s="289" t="s">
        <v>221</v>
      </c>
      <c r="F36" s="286"/>
      <c r="G36" s="414" t="s">
        <v>1729</v>
      </c>
      <c r="H36" s="414"/>
      <c r="I36" s="414"/>
      <c r="J36" s="414"/>
      <c r="K36" s="284"/>
    </row>
    <row r="37" spans="2:11" s="1" customFormat="1" ht="30.75" customHeight="1">
      <c r="B37" s="287"/>
      <c r="C37" s="288"/>
      <c r="D37" s="286"/>
      <c r="E37" s="289" t="s">
        <v>1730</v>
      </c>
      <c r="F37" s="286"/>
      <c r="G37" s="414" t="s">
        <v>1731</v>
      </c>
      <c r="H37" s="414"/>
      <c r="I37" s="414"/>
      <c r="J37" s="414"/>
      <c r="K37" s="284"/>
    </row>
    <row r="38" spans="2:11" s="1" customFormat="1" ht="15" customHeight="1">
      <c r="B38" s="287"/>
      <c r="C38" s="288"/>
      <c r="D38" s="286"/>
      <c r="E38" s="289" t="s">
        <v>60</v>
      </c>
      <c r="F38" s="286"/>
      <c r="G38" s="414" t="s">
        <v>1732</v>
      </c>
      <c r="H38" s="414"/>
      <c r="I38" s="414"/>
      <c r="J38" s="414"/>
      <c r="K38" s="284"/>
    </row>
    <row r="39" spans="2:11" s="1" customFormat="1" ht="15" customHeight="1">
      <c r="B39" s="287"/>
      <c r="C39" s="288"/>
      <c r="D39" s="286"/>
      <c r="E39" s="289" t="s">
        <v>61</v>
      </c>
      <c r="F39" s="286"/>
      <c r="G39" s="414" t="s">
        <v>1733</v>
      </c>
      <c r="H39" s="414"/>
      <c r="I39" s="414"/>
      <c r="J39" s="414"/>
      <c r="K39" s="284"/>
    </row>
    <row r="40" spans="2:11" s="1" customFormat="1" ht="15" customHeight="1">
      <c r="B40" s="287"/>
      <c r="C40" s="288"/>
      <c r="D40" s="286"/>
      <c r="E40" s="289" t="s">
        <v>222</v>
      </c>
      <c r="F40" s="286"/>
      <c r="G40" s="414" t="s">
        <v>1734</v>
      </c>
      <c r="H40" s="414"/>
      <c r="I40" s="414"/>
      <c r="J40" s="414"/>
      <c r="K40" s="284"/>
    </row>
    <row r="41" spans="2:11" s="1" customFormat="1" ht="15" customHeight="1">
      <c r="B41" s="287"/>
      <c r="C41" s="288"/>
      <c r="D41" s="286"/>
      <c r="E41" s="289" t="s">
        <v>223</v>
      </c>
      <c r="F41" s="286"/>
      <c r="G41" s="414" t="s">
        <v>1735</v>
      </c>
      <c r="H41" s="414"/>
      <c r="I41" s="414"/>
      <c r="J41" s="414"/>
      <c r="K41" s="284"/>
    </row>
    <row r="42" spans="2:11" s="1" customFormat="1" ht="15" customHeight="1">
      <c r="B42" s="287"/>
      <c r="C42" s="288"/>
      <c r="D42" s="286"/>
      <c r="E42" s="289" t="s">
        <v>1736</v>
      </c>
      <c r="F42" s="286"/>
      <c r="G42" s="414" t="s">
        <v>1737</v>
      </c>
      <c r="H42" s="414"/>
      <c r="I42" s="414"/>
      <c r="J42" s="414"/>
      <c r="K42" s="284"/>
    </row>
    <row r="43" spans="2:11" s="1" customFormat="1" ht="15" customHeight="1">
      <c r="B43" s="287"/>
      <c r="C43" s="288"/>
      <c r="D43" s="286"/>
      <c r="E43" s="289"/>
      <c r="F43" s="286"/>
      <c r="G43" s="414" t="s">
        <v>1738</v>
      </c>
      <c r="H43" s="414"/>
      <c r="I43" s="414"/>
      <c r="J43" s="414"/>
      <c r="K43" s="284"/>
    </row>
    <row r="44" spans="2:11" s="1" customFormat="1" ht="15" customHeight="1">
      <c r="B44" s="287"/>
      <c r="C44" s="288"/>
      <c r="D44" s="286"/>
      <c r="E44" s="289" t="s">
        <v>1739</v>
      </c>
      <c r="F44" s="286"/>
      <c r="G44" s="414" t="s">
        <v>1740</v>
      </c>
      <c r="H44" s="414"/>
      <c r="I44" s="414"/>
      <c r="J44" s="414"/>
      <c r="K44" s="284"/>
    </row>
    <row r="45" spans="2:11" s="1" customFormat="1" ht="15" customHeight="1">
      <c r="B45" s="287"/>
      <c r="C45" s="288"/>
      <c r="D45" s="286"/>
      <c r="E45" s="289" t="s">
        <v>225</v>
      </c>
      <c r="F45" s="286"/>
      <c r="G45" s="414" t="s">
        <v>1741</v>
      </c>
      <c r="H45" s="414"/>
      <c r="I45" s="414"/>
      <c r="J45" s="414"/>
      <c r="K45" s="284"/>
    </row>
    <row r="46" spans="2:11" s="1" customFormat="1" ht="12.75" customHeight="1">
      <c r="B46" s="287"/>
      <c r="C46" s="288"/>
      <c r="D46" s="286"/>
      <c r="E46" s="286"/>
      <c r="F46" s="286"/>
      <c r="G46" s="286"/>
      <c r="H46" s="286"/>
      <c r="I46" s="286"/>
      <c r="J46" s="286"/>
      <c r="K46" s="284"/>
    </row>
    <row r="47" spans="2:11" s="1" customFormat="1" ht="15" customHeight="1">
      <c r="B47" s="287"/>
      <c r="C47" s="288"/>
      <c r="D47" s="414" t="s">
        <v>1742</v>
      </c>
      <c r="E47" s="414"/>
      <c r="F47" s="414"/>
      <c r="G47" s="414"/>
      <c r="H47" s="414"/>
      <c r="I47" s="414"/>
      <c r="J47" s="414"/>
      <c r="K47" s="284"/>
    </row>
    <row r="48" spans="2:11" s="1" customFormat="1" ht="15" customHeight="1">
      <c r="B48" s="287"/>
      <c r="C48" s="288"/>
      <c r="D48" s="288"/>
      <c r="E48" s="414" t="s">
        <v>1743</v>
      </c>
      <c r="F48" s="414"/>
      <c r="G48" s="414"/>
      <c r="H48" s="414"/>
      <c r="I48" s="414"/>
      <c r="J48" s="414"/>
      <c r="K48" s="284"/>
    </row>
    <row r="49" spans="2:11" s="1" customFormat="1" ht="15" customHeight="1">
      <c r="B49" s="287"/>
      <c r="C49" s="288"/>
      <c r="D49" s="288"/>
      <c r="E49" s="414" t="s">
        <v>1744</v>
      </c>
      <c r="F49" s="414"/>
      <c r="G49" s="414"/>
      <c r="H49" s="414"/>
      <c r="I49" s="414"/>
      <c r="J49" s="414"/>
      <c r="K49" s="284"/>
    </row>
    <row r="50" spans="2:11" s="1" customFormat="1" ht="15" customHeight="1">
      <c r="B50" s="287"/>
      <c r="C50" s="288"/>
      <c r="D50" s="288"/>
      <c r="E50" s="414" t="s">
        <v>1745</v>
      </c>
      <c r="F50" s="414"/>
      <c r="G50" s="414"/>
      <c r="H50" s="414"/>
      <c r="I50" s="414"/>
      <c r="J50" s="414"/>
      <c r="K50" s="284"/>
    </row>
    <row r="51" spans="2:11" s="1" customFormat="1" ht="15" customHeight="1">
      <c r="B51" s="287"/>
      <c r="C51" s="288"/>
      <c r="D51" s="414" t="s">
        <v>1746</v>
      </c>
      <c r="E51" s="414"/>
      <c r="F51" s="414"/>
      <c r="G51" s="414"/>
      <c r="H51" s="414"/>
      <c r="I51" s="414"/>
      <c r="J51" s="414"/>
      <c r="K51" s="284"/>
    </row>
    <row r="52" spans="2:11" s="1" customFormat="1" ht="25.5" customHeight="1">
      <c r="B52" s="283"/>
      <c r="C52" s="415" t="s">
        <v>1747</v>
      </c>
      <c r="D52" s="415"/>
      <c r="E52" s="415"/>
      <c r="F52" s="415"/>
      <c r="G52" s="415"/>
      <c r="H52" s="415"/>
      <c r="I52" s="415"/>
      <c r="J52" s="415"/>
      <c r="K52" s="284"/>
    </row>
    <row r="53" spans="2:11" s="1" customFormat="1" ht="5.25" customHeight="1">
      <c r="B53" s="283"/>
      <c r="C53" s="285"/>
      <c r="D53" s="285"/>
      <c r="E53" s="285"/>
      <c r="F53" s="285"/>
      <c r="G53" s="285"/>
      <c r="H53" s="285"/>
      <c r="I53" s="285"/>
      <c r="J53" s="285"/>
      <c r="K53" s="284"/>
    </row>
    <row r="54" spans="2:11" s="1" customFormat="1" ht="15" customHeight="1">
      <c r="B54" s="283"/>
      <c r="C54" s="414" t="s">
        <v>1748</v>
      </c>
      <c r="D54" s="414"/>
      <c r="E54" s="414"/>
      <c r="F54" s="414"/>
      <c r="G54" s="414"/>
      <c r="H54" s="414"/>
      <c r="I54" s="414"/>
      <c r="J54" s="414"/>
      <c r="K54" s="284"/>
    </row>
    <row r="55" spans="2:11" s="1" customFormat="1" ht="15" customHeight="1">
      <c r="B55" s="283"/>
      <c r="C55" s="414" t="s">
        <v>1749</v>
      </c>
      <c r="D55" s="414"/>
      <c r="E55" s="414"/>
      <c r="F55" s="414"/>
      <c r="G55" s="414"/>
      <c r="H55" s="414"/>
      <c r="I55" s="414"/>
      <c r="J55" s="414"/>
      <c r="K55" s="284"/>
    </row>
    <row r="56" spans="2:11" s="1" customFormat="1" ht="12.75" customHeight="1">
      <c r="B56" s="283"/>
      <c r="C56" s="286"/>
      <c r="D56" s="286"/>
      <c r="E56" s="286"/>
      <c r="F56" s="286"/>
      <c r="G56" s="286"/>
      <c r="H56" s="286"/>
      <c r="I56" s="286"/>
      <c r="J56" s="286"/>
      <c r="K56" s="284"/>
    </row>
    <row r="57" spans="2:11" s="1" customFormat="1" ht="15" customHeight="1">
      <c r="B57" s="283"/>
      <c r="C57" s="414" t="s">
        <v>1750</v>
      </c>
      <c r="D57" s="414"/>
      <c r="E57" s="414"/>
      <c r="F57" s="414"/>
      <c r="G57" s="414"/>
      <c r="H57" s="414"/>
      <c r="I57" s="414"/>
      <c r="J57" s="414"/>
      <c r="K57" s="284"/>
    </row>
    <row r="58" spans="2:11" s="1" customFormat="1" ht="15" customHeight="1">
      <c r="B58" s="283"/>
      <c r="C58" s="288"/>
      <c r="D58" s="414" t="s">
        <v>1751</v>
      </c>
      <c r="E58" s="414"/>
      <c r="F58" s="414"/>
      <c r="G58" s="414"/>
      <c r="H58" s="414"/>
      <c r="I58" s="414"/>
      <c r="J58" s="414"/>
      <c r="K58" s="284"/>
    </row>
    <row r="59" spans="2:11" s="1" customFormat="1" ht="15" customHeight="1">
      <c r="B59" s="283"/>
      <c r="C59" s="288"/>
      <c r="D59" s="414" t="s">
        <v>1752</v>
      </c>
      <c r="E59" s="414"/>
      <c r="F59" s="414"/>
      <c r="G59" s="414"/>
      <c r="H59" s="414"/>
      <c r="I59" s="414"/>
      <c r="J59" s="414"/>
      <c r="K59" s="284"/>
    </row>
    <row r="60" spans="2:11" s="1" customFormat="1" ht="15" customHeight="1">
      <c r="B60" s="283"/>
      <c r="C60" s="288"/>
      <c r="D60" s="414" t="s">
        <v>1753</v>
      </c>
      <c r="E60" s="414"/>
      <c r="F60" s="414"/>
      <c r="G60" s="414"/>
      <c r="H60" s="414"/>
      <c r="I60" s="414"/>
      <c r="J60" s="414"/>
      <c r="K60" s="284"/>
    </row>
    <row r="61" spans="2:11" s="1" customFormat="1" ht="15" customHeight="1">
      <c r="B61" s="283"/>
      <c r="C61" s="288"/>
      <c r="D61" s="414" t="s">
        <v>1754</v>
      </c>
      <c r="E61" s="414"/>
      <c r="F61" s="414"/>
      <c r="G61" s="414"/>
      <c r="H61" s="414"/>
      <c r="I61" s="414"/>
      <c r="J61" s="414"/>
      <c r="K61" s="284"/>
    </row>
    <row r="62" spans="2:11" s="1" customFormat="1" ht="15" customHeight="1">
      <c r="B62" s="283"/>
      <c r="C62" s="288"/>
      <c r="D62" s="416" t="s">
        <v>1755</v>
      </c>
      <c r="E62" s="416"/>
      <c r="F62" s="416"/>
      <c r="G62" s="416"/>
      <c r="H62" s="416"/>
      <c r="I62" s="416"/>
      <c r="J62" s="416"/>
      <c r="K62" s="284"/>
    </row>
    <row r="63" spans="2:11" s="1" customFormat="1" ht="15" customHeight="1">
      <c r="B63" s="283"/>
      <c r="C63" s="288"/>
      <c r="D63" s="414" t="s">
        <v>1756</v>
      </c>
      <c r="E63" s="414"/>
      <c r="F63" s="414"/>
      <c r="G63" s="414"/>
      <c r="H63" s="414"/>
      <c r="I63" s="414"/>
      <c r="J63" s="414"/>
      <c r="K63" s="284"/>
    </row>
    <row r="64" spans="2:11" s="1" customFormat="1" ht="12.75" customHeight="1">
      <c r="B64" s="283"/>
      <c r="C64" s="288"/>
      <c r="D64" s="288"/>
      <c r="E64" s="291"/>
      <c r="F64" s="288"/>
      <c r="G64" s="288"/>
      <c r="H64" s="288"/>
      <c r="I64" s="288"/>
      <c r="J64" s="288"/>
      <c r="K64" s="284"/>
    </row>
    <row r="65" spans="2:11" s="1" customFormat="1" ht="15" customHeight="1">
      <c r="B65" s="283"/>
      <c r="C65" s="288"/>
      <c r="D65" s="414" t="s">
        <v>1757</v>
      </c>
      <c r="E65" s="414"/>
      <c r="F65" s="414"/>
      <c r="G65" s="414"/>
      <c r="H65" s="414"/>
      <c r="I65" s="414"/>
      <c r="J65" s="414"/>
      <c r="K65" s="284"/>
    </row>
    <row r="66" spans="2:11" s="1" customFormat="1" ht="15" customHeight="1">
      <c r="B66" s="283"/>
      <c r="C66" s="288"/>
      <c r="D66" s="416" t="s">
        <v>1758</v>
      </c>
      <c r="E66" s="416"/>
      <c r="F66" s="416"/>
      <c r="G66" s="416"/>
      <c r="H66" s="416"/>
      <c r="I66" s="416"/>
      <c r="J66" s="416"/>
      <c r="K66" s="284"/>
    </row>
    <row r="67" spans="2:11" s="1" customFormat="1" ht="15" customHeight="1">
      <c r="B67" s="283"/>
      <c r="C67" s="288"/>
      <c r="D67" s="414" t="s">
        <v>1759</v>
      </c>
      <c r="E67" s="414"/>
      <c r="F67" s="414"/>
      <c r="G67" s="414"/>
      <c r="H67" s="414"/>
      <c r="I67" s="414"/>
      <c r="J67" s="414"/>
      <c r="K67" s="284"/>
    </row>
    <row r="68" spans="2:11" s="1" customFormat="1" ht="15" customHeight="1">
      <c r="B68" s="283"/>
      <c r="C68" s="288"/>
      <c r="D68" s="414" t="s">
        <v>1760</v>
      </c>
      <c r="E68" s="414"/>
      <c r="F68" s="414"/>
      <c r="G68" s="414"/>
      <c r="H68" s="414"/>
      <c r="I68" s="414"/>
      <c r="J68" s="414"/>
      <c r="K68" s="284"/>
    </row>
    <row r="69" spans="2:11" s="1" customFormat="1" ht="15" customHeight="1">
      <c r="B69" s="283"/>
      <c r="C69" s="288"/>
      <c r="D69" s="414" t="s">
        <v>1761</v>
      </c>
      <c r="E69" s="414"/>
      <c r="F69" s="414"/>
      <c r="G69" s="414"/>
      <c r="H69" s="414"/>
      <c r="I69" s="414"/>
      <c r="J69" s="414"/>
      <c r="K69" s="284"/>
    </row>
    <row r="70" spans="2:11" s="1" customFormat="1" ht="15" customHeight="1">
      <c r="B70" s="283"/>
      <c r="C70" s="288"/>
      <c r="D70" s="414" t="s">
        <v>1762</v>
      </c>
      <c r="E70" s="414"/>
      <c r="F70" s="414"/>
      <c r="G70" s="414"/>
      <c r="H70" s="414"/>
      <c r="I70" s="414"/>
      <c r="J70" s="414"/>
      <c r="K70" s="284"/>
    </row>
    <row r="71" spans="2:11" s="1" customFormat="1" ht="12.75" customHeight="1">
      <c r="B71" s="292"/>
      <c r="C71" s="293"/>
      <c r="D71" s="293"/>
      <c r="E71" s="293"/>
      <c r="F71" s="293"/>
      <c r="G71" s="293"/>
      <c r="H71" s="293"/>
      <c r="I71" s="293"/>
      <c r="J71" s="293"/>
      <c r="K71" s="294"/>
    </row>
    <row r="72" spans="2:11" s="1" customFormat="1" ht="18.75" customHeight="1">
      <c r="B72" s="295"/>
      <c r="C72" s="295"/>
      <c r="D72" s="295"/>
      <c r="E72" s="295"/>
      <c r="F72" s="295"/>
      <c r="G72" s="295"/>
      <c r="H72" s="295"/>
      <c r="I72" s="295"/>
      <c r="J72" s="295"/>
      <c r="K72" s="296"/>
    </row>
    <row r="73" spans="2:11" s="1" customFormat="1" ht="18.75" customHeight="1">
      <c r="B73" s="296"/>
      <c r="C73" s="296"/>
      <c r="D73" s="296"/>
      <c r="E73" s="296"/>
      <c r="F73" s="296"/>
      <c r="G73" s="296"/>
      <c r="H73" s="296"/>
      <c r="I73" s="296"/>
      <c r="J73" s="296"/>
      <c r="K73" s="296"/>
    </row>
    <row r="74" spans="2:11" s="1" customFormat="1" ht="7.5" customHeight="1">
      <c r="B74" s="297"/>
      <c r="C74" s="298"/>
      <c r="D74" s="298"/>
      <c r="E74" s="298"/>
      <c r="F74" s="298"/>
      <c r="G74" s="298"/>
      <c r="H74" s="298"/>
      <c r="I74" s="298"/>
      <c r="J74" s="298"/>
      <c r="K74" s="299"/>
    </row>
    <row r="75" spans="2:11" s="1" customFormat="1" ht="45" customHeight="1">
      <c r="B75" s="300"/>
      <c r="C75" s="409" t="s">
        <v>1763</v>
      </c>
      <c r="D75" s="409"/>
      <c r="E75" s="409"/>
      <c r="F75" s="409"/>
      <c r="G75" s="409"/>
      <c r="H75" s="409"/>
      <c r="I75" s="409"/>
      <c r="J75" s="409"/>
      <c r="K75" s="301"/>
    </row>
    <row r="76" spans="2:11" s="1" customFormat="1" ht="17.25" customHeight="1">
      <c r="B76" s="300"/>
      <c r="C76" s="302" t="s">
        <v>1764</v>
      </c>
      <c r="D76" s="302"/>
      <c r="E76" s="302"/>
      <c r="F76" s="302" t="s">
        <v>1765</v>
      </c>
      <c r="G76" s="303"/>
      <c r="H76" s="302" t="s">
        <v>61</v>
      </c>
      <c r="I76" s="302" t="s">
        <v>64</v>
      </c>
      <c r="J76" s="302" t="s">
        <v>1766</v>
      </c>
      <c r="K76" s="301"/>
    </row>
    <row r="77" spans="2:11" s="1" customFormat="1" ht="17.25" customHeight="1">
      <c r="B77" s="300"/>
      <c r="C77" s="304" t="s">
        <v>1767</v>
      </c>
      <c r="D77" s="304"/>
      <c r="E77" s="304"/>
      <c r="F77" s="305" t="s">
        <v>1768</v>
      </c>
      <c r="G77" s="306"/>
      <c r="H77" s="304"/>
      <c r="I77" s="304"/>
      <c r="J77" s="304" t="s">
        <v>1769</v>
      </c>
      <c r="K77" s="301"/>
    </row>
    <row r="78" spans="2:11" s="1" customFormat="1" ht="5.25" customHeight="1">
      <c r="B78" s="300"/>
      <c r="C78" s="307"/>
      <c r="D78" s="307"/>
      <c r="E78" s="307"/>
      <c r="F78" s="307"/>
      <c r="G78" s="308"/>
      <c r="H78" s="307"/>
      <c r="I78" s="307"/>
      <c r="J78" s="307"/>
      <c r="K78" s="301"/>
    </row>
    <row r="79" spans="2:11" s="1" customFormat="1" ht="15" customHeight="1">
      <c r="B79" s="300"/>
      <c r="C79" s="289" t="s">
        <v>60</v>
      </c>
      <c r="D79" s="309"/>
      <c r="E79" s="309"/>
      <c r="F79" s="310" t="s">
        <v>1770</v>
      </c>
      <c r="G79" s="311"/>
      <c r="H79" s="289" t="s">
        <v>1771</v>
      </c>
      <c r="I79" s="289" t="s">
        <v>1772</v>
      </c>
      <c r="J79" s="289">
        <v>20</v>
      </c>
      <c r="K79" s="301"/>
    </row>
    <row r="80" spans="2:11" s="1" customFormat="1" ht="15" customHeight="1">
      <c r="B80" s="300"/>
      <c r="C80" s="289" t="s">
        <v>1773</v>
      </c>
      <c r="D80" s="289"/>
      <c r="E80" s="289"/>
      <c r="F80" s="310" t="s">
        <v>1770</v>
      </c>
      <c r="G80" s="311"/>
      <c r="H80" s="289" t="s">
        <v>1774</v>
      </c>
      <c r="I80" s="289" t="s">
        <v>1772</v>
      </c>
      <c r="J80" s="289">
        <v>120</v>
      </c>
      <c r="K80" s="301"/>
    </row>
    <row r="81" spans="2:11" s="1" customFormat="1" ht="15" customHeight="1">
      <c r="B81" s="312"/>
      <c r="C81" s="289" t="s">
        <v>1775</v>
      </c>
      <c r="D81" s="289"/>
      <c r="E81" s="289"/>
      <c r="F81" s="310" t="s">
        <v>1776</v>
      </c>
      <c r="G81" s="311"/>
      <c r="H81" s="289" t="s">
        <v>1777</v>
      </c>
      <c r="I81" s="289" t="s">
        <v>1772</v>
      </c>
      <c r="J81" s="289">
        <v>50</v>
      </c>
      <c r="K81" s="301"/>
    </row>
    <row r="82" spans="2:11" s="1" customFormat="1" ht="15" customHeight="1">
      <c r="B82" s="312"/>
      <c r="C82" s="289" t="s">
        <v>1778</v>
      </c>
      <c r="D82" s="289"/>
      <c r="E82" s="289"/>
      <c r="F82" s="310" t="s">
        <v>1770</v>
      </c>
      <c r="G82" s="311"/>
      <c r="H82" s="289" t="s">
        <v>1779</v>
      </c>
      <c r="I82" s="289" t="s">
        <v>1780</v>
      </c>
      <c r="J82" s="289"/>
      <c r="K82" s="301"/>
    </row>
    <row r="83" spans="2:11" s="1" customFormat="1" ht="15" customHeight="1">
      <c r="B83" s="312"/>
      <c r="C83" s="313" t="s">
        <v>1781</v>
      </c>
      <c r="D83" s="313"/>
      <c r="E83" s="313"/>
      <c r="F83" s="314" t="s">
        <v>1776</v>
      </c>
      <c r="G83" s="313"/>
      <c r="H83" s="313" t="s">
        <v>1782</v>
      </c>
      <c r="I83" s="313" t="s">
        <v>1772</v>
      </c>
      <c r="J83" s="313">
        <v>15</v>
      </c>
      <c r="K83" s="301"/>
    </row>
    <row r="84" spans="2:11" s="1" customFormat="1" ht="15" customHeight="1">
      <c r="B84" s="312"/>
      <c r="C84" s="313" t="s">
        <v>1783</v>
      </c>
      <c r="D84" s="313"/>
      <c r="E84" s="313"/>
      <c r="F84" s="314" t="s">
        <v>1776</v>
      </c>
      <c r="G84" s="313"/>
      <c r="H84" s="313" t="s">
        <v>1784</v>
      </c>
      <c r="I84" s="313" t="s">
        <v>1772</v>
      </c>
      <c r="J84" s="313">
        <v>15</v>
      </c>
      <c r="K84" s="301"/>
    </row>
    <row r="85" spans="2:11" s="1" customFormat="1" ht="15" customHeight="1">
      <c r="B85" s="312"/>
      <c r="C85" s="313" t="s">
        <v>1785</v>
      </c>
      <c r="D85" s="313"/>
      <c r="E85" s="313"/>
      <c r="F85" s="314" t="s">
        <v>1776</v>
      </c>
      <c r="G85" s="313"/>
      <c r="H85" s="313" t="s">
        <v>1786</v>
      </c>
      <c r="I85" s="313" t="s">
        <v>1772</v>
      </c>
      <c r="J85" s="313">
        <v>20</v>
      </c>
      <c r="K85" s="301"/>
    </row>
    <row r="86" spans="2:11" s="1" customFormat="1" ht="15" customHeight="1">
      <c r="B86" s="312"/>
      <c r="C86" s="313" t="s">
        <v>1787</v>
      </c>
      <c r="D86" s="313"/>
      <c r="E86" s="313"/>
      <c r="F86" s="314" t="s">
        <v>1776</v>
      </c>
      <c r="G86" s="313"/>
      <c r="H86" s="313" t="s">
        <v>1788</v>
      </c>
      <c r="I86" s="313" t="s">
        <v>1772</v>
      </c>
      <c r="J86" s="313">
        <v>20</v>
      </c>
      <c r="K86" s="301"/>
    </row>
    <row r="87" spans="2:11" s="1" customFormat="1" ht="15" customHeight="1">
      <c r="B87" s="312"/>
      <c r="C87" s="289" t="s">
        <v>1789</v>
      </c>
      <c r="D87" s="289"/>
      <c r="E87" s="289"/>
      <c r="F87" s="310" t="s">
        <v>1776</v>
      </c>
      <c r="G87" s="311"/>
      <c r="H87" s="289" t="s">
        <v>1790</v>
      </c>
      <c r="I87" s="289" t="s">
        <v>1772</v>
      </c>
      <c r="J87" s="289">
        <v>50</v>
      </c>
      <c r="K87" s="301"/>
    </row>
    <row r="88" spans="2:11" s="1" customFormat="1" ht="15" customHeight="1">
      <c r="B88" s="312"/>
      <c r="C88" s="289" t="s">
        <v>1791</v>
      </c>
      <c r="D88" s="289"/>
      <c r="E88" s="289"/>
      <c r="F88" s="310" t="s">
        <v>1776</v>
      </c>
      <c r="G88" s="311"/>
      <c r="H88" s="289" t="s">
        <v>1792</v>
      </c>
      <c r="I88" s="289" t="s">
        <v>1772</v>
      </c>
      <c r="J88" s="289">
        <v>20</v>
      </c>
      <c r="K88" s="301"/>
    </row>
    <row r="89" spans="2:11" s="1" customFormat="1" ht="15" customHeight="1">
      <c r="B89" s="312"/>
      <c r="C89" s="289" t="s">
        <v>1793</v>
      </c>
      <c r="D89" s="289"/>
      <c r="E89" s="289"/>
      <c r="F89" s="310" t="s">
        <v>1776</v>
      </c>
      <c r="G89" s="311"/>
      <c r="H89" s="289" t="s">
        <v>1794</v>
      </c>
      <c r="I89" s="289" t="s">
        <v>1772</v>
      </c>
      <c r="J89" s="289">
        <v>20</v>
      </c>
      <c r="K89" s="301"/>
    </row>
    <row r="90" spans="2:11" s="1" customFormat="1" ht="15" customHeight="1">
      <c r="B90" s="312"/>
      <c r="C90" s="289" t="s">
        <v>1795</v>
      </c>
      <c r="D90" s="289"/>
      <c r="E90" s="289"/>
      <c r="F90" s="310" t="s">
        <v>1776</v>
      </c>
      <c r="G90" s="311"/>
      <c r="H90" s="289" t="s">
        <v>1796</v>
      </c>
      <c r="I90" s="289" t="s">
        <v>1772</v>
      </c>
      <c r="J90" s="289">
        <v>50</v>
      </c>
      <c r="K90" s="301"/>
    </row>
    <row r="91" spans="2:11" s="1" customFormat="1" ht="15" customHeight="1">
      <c r="B91" s="312"/>
      <c r="C91" s="289" t="s">
        <v>1797</v>
      </c>
      <c r="D91" s="289"/>
      <c r="E91" s="289"/>
      <c r="F91" s="310" t="s">
        <v>1776</v>
      </c>
      <c r="G91" s="311"/>
      <c r="H91" s="289" t="s">
        <v>1797</v>
      </c>
      <c r="I91" s="289" t="s">
        <v>1772</v>
      </c>
      <c r="J91" s="289">
        <v>50</v>
      </c>
      <c r="K91" s="301"/>
    </row>
    <row r="92" spans="2:11" s="1" customFormat="1" ht="15" customHeight="1">
      <c r="B92" s="312"/>
      <c r="C92" s="289" t="s">
        <v>1798</v>
      </c>
      <c r="D92" s="289"/>
      <c r="E92" s="289"/>
      <c r="F92" s="310" t="s">
        <v>1776</v>
      </c>
      <c r="G92" s="311"/>
      <c r="H92" s="289" t="s">
        <v>1799</v>
      </c>
      <c r="I92" s="289" t="s">
        <v>1772</v>
      </c>
      <c r="J92" s="289">
        <v>255</v>
      </c>
      <c r="K92" s="301"/>
    </row>
    <row r="93" spans="2:11" s="1" customFormat="1" ht="15" customHeight="1">
      <c r="B93" s="312"/>
      <c r="C93" s="289" t="s">
        <v>1800</v>
      </c>
      <c r="D93" s="289"/>
      <c r="E93" s="289"/>
      <c r="F93" s="310" t="s">
        <v>1770</v>
      </c>
      <c r="G93" s="311"/>
      <c r="H93" s="289" t="s">
        <v>1801</v>
      </c>
      <c r="I93" s="289" t="s">
        <v>1802</v>
      </c>
      <c r="J93" s="289"/>
      <c r="K93" s="301"/>
    </row>
    <row r="94" spans="2:11" s="1" customFormat="1" ht="15" customHeight="1">
      <c r="B94" s="312"/>
      <c r="C94" s="289" t="s">
        <v>1803</v>
      </c>
      <c r="D94" s="289"/>
      <c r="E94" s="289"/>
      <c r="F94" s="310" t="s">
        <v>1770</v>
      </c>
      <c r="G94" s="311"/>
      <c r="H94" s="289" t="s">
        <v>1804</v>
      </c>
      <c r="I94" s="289" t="s">
        <v>1805</v>
      </c>
      <c r="J94" s="289"/>
      <c r="K94" s="301"/>
    </row>
    <row r="95" spans="2:11" s="1" customFormat="1" ht="15" customHeight="1">
      <c r="B95" s="312"/>
      <c r="C95" s="289" t="s">
        <v>1806</v>
      </c>
      <c r="D95" s="289"/>
      <c r="E95" s="289"/>
      <c r="F95" s="310" t="s">
        <v>1770</v>
      </c>
      <c r="G95" s="311"/>
      <c r="H95" s="289" t="s">
        <v>1806</v>
      </c>
      <c r="I95" s="289" t="s">
        <v>1805</v>
      </c>
      <c r="J95" s="289"/>
      <c r="K95" s="301"/>
    </row>
    <row r="96" spans="2:11" s="1" customFormat="1" ht="15" customHeight="1">
      <c r="B96" s="312"/>
      <c r="C96" s="289" t="s">
        <v>45</v>
      </c>
      <c r="D96" s="289"/>
      <c r="E96" s="289"/>
      <c r="F96" s="310" t="s">
        <v>1770</v>
      </c>
      <c r="G96" s="311"/>
      <c r="H96" s="289" t="s">
        <v>1807</v>
      </c>
      <c r="I96" s="289" t="s">
        <v>1805</v>
      </c>
      <c r="J96" s="289"/>
      <c r="K96" s="301"/>
    </row>
    <row r="97" spans="2:11" s="1" customFormat="1" ht="15" customHeight="1">
      <c r="B97" s="312"/>
      <c r="C97" s="289" t="s">
        <v>55</v>
      </c>
      <c r="D97" s="289"/>
      <c r="E97" s="289"/>
      <c r="F97" s="310" t="s">
        <v>1770</v>
      </c>
      <c r="G97" s="311"/>
      <c r="H97" s="289" t="s">
        <v>1808</v>
      </c>
      <c r="I97" s="289" t="s">
        <v>1805</v>
      </c>
      <c r="J97" s="289"/>
      <c r="K97" s="301"/>
    </row>
    <row r="98" spans="2:11" s="1" customFormat="1" ht="15" customHeight="1">
      <c r="B98" s="315"/>
      <c r="C98" s="316"/>
      <c r="D98" s="316"/>
      <c r="E98" s="316"/>
      <c r="F98" s="316"/>
      <c r="G98" s="316"/>
      <c r="H98" s="316"/>
      <c r="I98" s="316"/>
      <c r="J98" s="316"/>
      <c r="K98" s="317"/>
    </row>
    <row r="99" spans="2:11" s="1" customFormat="1" ht="18.75" customHeight="1">
      <c r="B99" s="318"/>
      <c r="C99" s="319"/>
      <c r="D99" s="319"/>
      <c r="E99" s="319"/>
      <c r="F99" s="319"/>
      <c r="G99" s="319"/>
      <c r="H99" s="319"/>
      <c r="I99" s="319"/>
      <c r="J99" s="319"/>
      <c r="K99" s="318"/>
    </row>
    <row r="100" spans="2:11" s="1" customFormat="1" ht="18.75" customHeight="1">
      <c r="B100" s="296"/>
      <c r="C100" s="296"/>
      <c r="D100" s="296"/>
      <c r="E100" s="296"/>
      <c r="F100" s="296"/>
      <c r="G100" s="296"/>
      <c r="H100" s="296"/>
      <c r="I100" s="296"/>
      <c r="J100" s="296"/>
      <c r="K100" s="296"/>
    </row>
    <row r="101" spans="2:11" s="1" customFormat="1" ht="7.5" customHeight="1">
      <c r="B101" s="297"/>
      <c r="C101" s="298"/>
      <c r="D101" s="298"/>
      <c r="E101" s="298"/>
      <c r="F101" s="298"/>
      <c r="G101" s="298"/>
      <c r="H101" s="298"/>
      <c r="I101" s="298"/>
      <c r="J101" s="298"/>
      <c r="K101" s="299"/>
    </row>
    <row r="102" spans="2:11" s="1" customFormat="1" ht="45" customHeight="1">
      <c r="B102" s="300"/>
      <c r="C102" s="409" t="s">
        <v>1809</v>
      </c>
      <c r="D102" s="409"/>
      <c r="E102" s="409"/>
      <c r="F102" s="409"/>
      <c r="G102" s="409"/>
      <c r="H102" s="409"/>
      <c r="I102" s="409"/>
      <c r="J102" s="409"/>
      <c r="K102" s="301"/>
    </row>
    <row r="103" spans="2:11" s="1" customFormat="1" ht="17.25" customHeight="1">
      <c r="B103" s="300"/>
      <c r="C103" s="302" t="s">
        <v>1764</v>
      </c>
      <c r="D103" s="302"/>
      <c r="E103" s="302"/>
      <c r="F103" s="302" t="s">
        <v>1765</v>
      </c>
      <c r="G103" s="303"/>
      <c r="H103" s="302" t="s">
        <v>61</v>
      </c>
      <c r="I103" s="302" t="s">
        <v>64</v>
      </c>
      <c r="J103" s="302" t="s">
        <v>1766</v>
      </c>
      <c r="K103" s="301"/>
    </row>
    <row r="104" spans="2:11" s="1" customFormat="1" ht="17.25" customHeight="1">
      <c r="B104" s="300"/>
      <c r="C104" s="304" t="s">
        <v>1767</v>
      </c>
      <c r="D104" s="304"/>
      <c r="E104" s="304"/>
      <c r="F104" s="305" t="s">
        <v>1768</v>
      </c>
      <c r="G104" s="306"/>
      <c r="H104" s="304"/>
      <c r="I104" s="304"/>
      <c r="J104" s="304" t="s">
        <v>1769</v>
      </c>
      <c r="K104" s="301"/>
    </row>
    <row r="105" spans="2:11" s="1" customFormat="1" ht="5.25" customHeight="1">
      <c r="B105" s="300"/>
      <c r="C105" s="302"/>
      <c r="D105" s="302"/>
      <c r="E105" s="302"/>
      <c r="F105" s="302"/>
      <c r="G105" s="320"/>
      <c r="H105" s="302"/>
      <c r="I105" s="302"/>
      <c r="J105" s="302"/>
      <c r="K105" s="301"/>
    </row>
    <row r="106" spans="2:11" s="1" customFormat="1" ht="15" customHeight="1">
      <c r="B106" s="300"/>
      <c r="C106" s="289" t="s">
        <v>60</v>
      </c>
      <c r="D106" s="309"/>
      <c r="E106" s="309"/>
      <c r="F106" s="310" t="s">
        <v>1770</v>
      </c>
      <c r="G106" s="289"/>
      <c r="H106" s="289" t="s">
        <v>1810</v>
      </c>
      <c r="I106" s="289" t="s">
        <v>1772</v>
      </c>
      <c r="J106" s="289">
        <v>20</v>
      </c>
      <c r="K106" s="301"/>
    </row>
    <row r="107" spans="2:11" s="1" customFormat="1" ht="15" customHeight="1">
      <c r="B107" s="300"/>
      <c r="C107" s="289" t="s">
        <v>1773</v>
      </c>
      <c r="D107" s="289"/>
      <c r="E107" s="289"/>
      <c r="F107" s="310" t="s">
        <v>1770</v>
      </c>
      <c r="G107" s="289"/>
      <c r="H107" s="289" t="s">
        <v>1810</v>
      </c>
      <c r="I107" s="289" t="s">
        <v>1772</v>
      </c>
      <c r="J107" s="289">
        <v>120</v>
      </c>
      <c r="K107" s="301"/>
    </row>
    <row r="108" spans="2:11" s="1" customFormat="1" ht="15" customHeight="1">
      <c r="B108" s="312"/>
      <c r="C108" s="289" t="s">
        <v>1775</v>
      </c>
      <c r="D108" s="289"/>
      <c r="E108" s="289"/>
      <c r="F108" s="310" t="s">
        <v>1776</v>
      </c>
      <c r="G108" s="289"/>
      <c r="H108" s="289" t="s">
        <v>1810</v>
      </c>
      <c r="I108" s="289" t="s">
        <v>1772</v>
      </c>
      <c r="J108" s="289">
        <v>50</v>
      </c>
      <c r="K108" s="301"/>
    </row>
    <row r="109" spans="2:11" s="1" customFormat="1" ht="15" customHeight="1">
      <c r="B109" s="312"/>
      <c r="C109" s="289" t="s">
        <v>1778</v>
      </c>
      <c r="D109" s="289"/>
      <c r="E109" s="289"/>
      <c r="F109" s="310" t="s">
        <v>1770</v>
      </c>
      <c r="G109" s="289"/>
      <c r="H109" s="289" t="s">
        <v>1810</v>
      </c>
      <c r="I109" s="289" t="s">
        <v>1780</v>
      </c>
      <c r="J109" s="289"/>
      <c r="K109" s="301"/>
    </row>
    <row r="110" spans="2:11" s="1" customFormat="1" ht="15" customHeight="1">
      <c r="B110" s="312"/>
      <c r="C110" s="289" t="s">
        <v>1789</v>
      </c>
      <c r="D110" s="289"/>
      <c r="E110" s="289"/>
      <c r="F110" s="310" t="s">
        <v>1776</v>
      </c>
      <c r="G110" s="289"/>
      <c r="H110" s="289" t="s">
        <v>1810</v>
      </c>
      <c r="I110" s="289" t="s">
        <v>1772</v>
      </c>
      <c r="J110" s="289">
        <v>50</v>
      </c>
      <c r="K110" s="301"/>
    </row>
    <row r="111" spans="2:11" s="1" customFormat="1" ht="15" customHeight="1">
      <c r="B111" s="312"/>
      <c r="C111" s="289" t="s">
        <v>1797</v>
      </c>
      <c r="D111" s="289"/>
      <c r="E111" s="289"/>
      <c r="F111" s="310" t="s">
        <v>1776</v>
      </c>
      <c r="G111" s="289"/>
      <c r="H111" s="289" t="s">
        <v>1810</v>
      </c>
      <c r="I111" s="289" t="s">
        <v>1772</v>
      </c>
      <c r="J111" s="289">
        <v>50</v>
      </c>
      <c r="K111" s="301"/>
    </row>
    <row r="112" spans="2:11" s="1" customFormat="1" ht="15" customHeight="1">
      <c r="B112" s="312"/>
      <c r="C112" s="289" t="s">
        <v>1795</v>
      </c>
      <c r="D112" s="289"/>
      <c r="E112" s="289"/>
      <c r="F112" s="310" t="s">
        <v>1776</v>
      </c>
      <c r="G112" s="289"/>
      <c r="H112" s="289" t="s">
        <v>1810</v>
      </c>
      <c r="I112" s="289" t="s">
        <v>1772</v>
      </c>
      <c r="J112" s="289">
        <v>50</v>
      </c>
      <c r="K112" s="301"/>
    </row>
    <row r="113" spans="2:11" s="1" customFormat="1" ht="15" customHeight="1">
      <c r="B113" s="312"/>
      <c r="C113" s="289" t="s">
        <v>60</v>
      </c>
      <c r="D113" s="289"/>
      <c r="E113" s="289"/>
      <c r="F113" s="310" t="s">
        <v>1770</v>
      </c>
      <c r="G113" s="289"/>
      <c r="H113" s="289" t="s">
        <v>1811</v>
      </c>
      <c r="I113" s="289" t="s">
        <v>1772</v>
      </c>
      <c r="J113" s="289">
        <v>20</v>
      </c>
      <c r="K113" s="301"/>
    </row>
    <row r="114" spans="2:11" s="1" customFormat="1" ht="15" customHeight="1">
      <c r="B114" s="312"/>
      <c r="C114" s="289" t="s">
        <v>1812</v>
      </c>
      <c r="D114" s="289"/>
      <c r="E114" s="289"/>
      <c r="F114" s="310" t="s">
        <v>1770</v>
      </c>
      <c r="G114" s="289"/>
      <c r="H114" s="289" t="s">
        <v>1813</v>
      </c>
      <c r="I114" s="289" t="s">
        <v>1772</v>
      </c>
      <c r="J114" s="289">
        <v>120</v>
      </c>
      <c r="K114" s="301"/>
    </row>
    <row r="115" spans="2:11" s="1" customFormat="1" ht="15" customHeight="1">
      <c r="B115" s="312"/>
      <c r="C115" s="289" t="s">
        <v>45</v>
      </c>
      <c r="D115" s="289"/>
      <c r="E115" s="289"/>
      <c r="F115" s="310" t="s">
        <v>1770</v>
      </c>
      <c r="G115" s="289"/>
      <c r="H115" s="289" t="s">
        <v>1814</v>
      </c>
      <c r="I115" s="289" t="s">
        <v>1805</v>
      </c>
      <c r="J115" s="289"/>
      <c r="K115" s="301"/>
    </row>
    <row r="116" spans="2:11" s="1" customFormat="1" ht="15" customHeight="1">
      <c r="B116" s="312"/>
      <c r="C116" s="289" t="s">
        <v>55</v>
      </c>
      <c r="D116" s="289"/>
      <c r="E116" s="289"/>
      <c r="F116" s="310" t="s">
        <v>1770</v>
      </c>
      <c r="G116" s="289"/>
      <c r="H116" s="289" t="s">
        <v>1815</v>
      </c>
      <c r="I116" s="289" t="s">
        <v>1805</v>
      </c>
      <c r="J116" s="289"/>
      <c r="K116" s="301"/>
    </row>
    <row r="117" spans="2:11" s="1" customFormat="1" ht="15" customHeight="1">
      <c r="B117" s="312"/>
      <c r="C117" s="289" t="s">
        <v>64</v>
      </c>
      <c r="D117" s="289"/>
      <c r="E117" s="289"/>
      <c r="F117" s="310" t="s">
        <v>1770</v>
      </c>
      <c r="G117" s="289"/>
      <c r="H117" s="289" t="s">
        <v>1816</v>
      </c>
      <c r="I117" s="289" t="s">
        <v>1817</v>
      </c>
      <c r="J117" s="289"/>
      <c r="K117" s="301"/>
    </row>
    <row r="118" spans="2:11" s="1" customFormat="1" ht="15" customHeight="1">
      <c r="B118" s="315"/>
      <c r="C118" s="321"/>
      <c r="D118" s="321"/>
      <c r="E118" s="321"/>
      <c r="F118" s="321"/>
      <c r="G118" s="321"/>
      <c r="H118" s="321"/>
      <c r="I118" s="321"/>
      <c r="J118" s="321"/>
      <c r="K118" s="317"/>
    </row>
    <row r="119" spans="2:11" s="1" customFormat="1" ht="18.75" customHeight="1">
      <c r="B119" s="322"/>
      <c r="C119" s="323"/>
      <c r="D119" s="323"/>
      <c r="E119" s="323"/>
      <c r="F119" s="324"/>
      <c r="G119" s="323"/>
      <c r="H119" s="323"/>
      <c r="I119" s="323"/>
      <c r="J119" s="323"/>
      <c r="K119" s="322"/>
    </row>
    <row r="120" spans="2:11" s="1" customFormat="1" ht="18.75" customHeight="1">
      <c r="B120" s="296"/>
      <c r="C120" s="296"/>
      <c r="D120" s="296"/>
      <c r="E120" s="296"/>
      <c r="F120" s="296"/>
      <c r="G120" s="296"/>
      <c r="H120" s="296"/>
      <c r="I120" s="296"/>
      <c r="J120" s="296"/>
      <c r="K120" s="296"/>
    </row>
    <row r="121" spans="2:11" s="1" customFormat="1" ht="7.5" customHeight="1">
      <c r="B121" s="325"/>
      <c r="C121" s="326"/>
      <c r="D121" s="326"/>
      <c r="E121" s="326"/>
      <c r="F121" s="326"/>
      <c r="G121" s="326"/>
      <c r="H121" s="326"/>
      <c r="I121" s="326"/>
      <c r="J121" s="326"/>
      <c r="K121" s="327"/>
    </row>
    <row r="122" spans="2:11" s="1" customFormat="1" ht="45" customHeight="1">
      <c r="B122" s="328"/>
      <c r="C122" s="410" t="s">
        <v>1818</v>
      </c>
      <c r="D122" s="410"/>
      <c r="E122" s="410"/>
      <c r="F122" s="410"/>
      <c r="G122" s="410"/>
      <c r="H122" s="410"/>
      <c r="I122" s="410"/>
      <c r="J122" s="410"/>
      <c r="K122" s="329"/>
    </row>
    <row r="123" spans="2:11" s="1" customFormat="1" ht="17.25" customHeight="1">
      <c r="B123" s="330"/>
      <c r="C123" s="302" t="s">
        <v>1764</v>
      </c>
      <c r="D123" s="302"/>
      <c r="E123" s="302"/>
      <c r="F123" s="302" t="s">
        <v>1765</v>
      </c>
      <c r="G123" s="303"/>
      <c r="H123" s="302" t="s">
        <v>61</v>
      </c>
      <c r="I123" s="302" t="s">
        <v>64</v>
      </c>
      <c r="J123" s="302" t="s">
        <v>1766</v>
      </c>
      <c r="K123" s="331"/>
    </row>
    <row r="124" spans="2:11" s="1" customFormat="1" ht="17.25" customHeight="1">
      <c r="B124" s="330"/>
      <c r="C124" s="304" t="s">
        <v>1767</v>
      </c>
      <c r="D124" s="304"/>
      <c r="E124" s="304"/>
      <c r="F124" s="305" t="s">
        <v>1768</v>
      </c>
      <c r="G124" s="306"/>
      <c r="H124" s="304"/>
      <c r="I124" s="304"/>
      <c r="J124" s="304" t="s">
        <v>1769</v>
      </c>
      <c r="K124" s="331"/>
    </row>
    <row r="125" spans="2:11" s="1" customFormat="1" ht="5.25" customHeight="1">
      <c r="B125" s="332"/>
      <c r="C125" s="307"/>
      <c r="D125" s="307"/>
      <c r="E125" s="307"/>
      <c r="F125" s="307"/>
      <c r="G125" s="333"/>
      <c r="H125" s="307"/>
      <c r="I125" s="307"/>
      <c r="J125" s="307"/>
      <c r="K125" s="334"/>
    </row>
    <row r="126" spans="2:11" s="1" customFormat="1" ht="15" customHeight="1">
      <c r="B126" s="332"/>
      <c r="C126" s="289" t="s">
        <v>1773</v>
      </c>
      <c r="D126" s="309"/>
      <c r="E126" s="309"/>
      <c r="F126" s="310" t="s">
        <v>1770</v>
      </c>
      <c r="G126" s="289"/>
      <c r="H126" s="289" t="s">
        <v>1810</v>
      </c>
      <c r="I126" s="289" t="s">
        <v>1772</v>
      </c>
      <c r="J126" s="289">
        <v>120</v>
      </c>
      <c r="K126" s="335"/>
    </row>
    <row r="127" spans="2:11" s="1" customFormat="1" ht="15" customHeight="1">
      <c r="B127" s="332"/>
      <c r="C127" s="289" t="s">
        <v>1819</v>
      </c>
      <c r="D127" s="289"/>
      <c r="E127" s="289"/>
      <c r="F127" s="310" t="s">
        <v>1770</v>
      </c>
      <c r="G127" s="289"/>
      <c r="H127" s="289" t="s">
        <v>1820</v>
      </c>
      <c r="I127" s="289" t="s">
        <v>1772</v>
      </c>
      <c r="J127" s="289" t="s">
        <v>1821</v>
      </c>
      <c r="K127" s="335"/>
    </row>
    <row r="128" spans="2:11" s="1" customFormat="1" ht="15" customHeight="1">
      <c r="B128" s="332"/>
      <c r="C128" s="289" t="s">
        <v>1718</v>
      </c>
      <c r="D128" s="289"/>
      <c r="E128" s="289"/>
      <c r="F128" s="310" t="s">
        <v>1770</v>
      </c>
      <c r="G128" s="289"/>
      <c r="H128" s="289" t="s">
        <v>1822</v>
      </c>
      <c r="I128" s="289" t="s">
        <v>1772</v>
      </c>
      <c r="J128" s="289" t="s">
        <v>1821</v>
      </c>
      <c r="K128" s="335"/>
    </row>
    <row r="129" spans="2:11" s="1" customFormat="1" ht="15" customHeight="1">
      <c r="B129" s="332"/>
      <c r="C129" s="289" t="s">
        <v>1781</v>
      </c>
      <c r="D129" s="289"/>
      <c r="E129" s="289"/>
      <c r="F129" s="310" t="s">
        <v>1776</v>
      </c>
      <c r="G129" s="289"/>
      <c r="H129" s="289" t="s">
        <v>1782</v>
      </c>
      <c r="I129" s="289" t="s">
        <v>1772</v>
      </c>
      <c r="J129" s="289">
        <v>15</v>
      </c>
      <c r="K129" s="335"/>
    </row>
    <row r="130" spans="2:11" s="1" customFormat="1" ht="15" customHeight="1">
      <c r="B130" s="332"/>
      <c r="C130" s="313" t="s">
        <v>1783</v>
      </c>
      <c r="D130" s="313"/>
      <c r="E130" s="313"/>
      <c r="F130" s="314" t="s">
        <v>1776</v>
      </c>
      <c r="G130" s="313"/>
      <c r="H130" s="313" t="s">
        <v>1784</v>
      </c>
      <c r="I130" s="313" t="s">
        <v>1772</v>
      </c>
      <c r="J130" s="313">
        <v>15</v>
      </c>
      <c r="K130" s="335"/>
    </row>
    <row r="131" spans="2:11" s="1" customFormat="1" ht="15" customHeight="1">
      <c r="B131" s="332"/>
      <c r="C131" s="313" t="s">
        <v>1785</v>
      </c>
      <c r="D131" s="313"/>
      <c r="E131" s="313"/>
      <c r="F131" s="314" t="s">
        <v>1776</v>
      </c>
      <c r="G131" s="313"/>
      <c r="H131" s="313" t="s">
        <v>1786</v>
      </c>
      <c r="I131" s="313" t="s">
        <v>1772</v>
      </c>
      <c r="J131" s="313">
        <v>20</v>
      </c>
      <c r="K131" s="335"/>
    </row>
    <row r="132" spans="2:11" s="1" customFormat="1" ht="15" customHeight="1">
      <c r="B132" s="332"/>
      <c r="C132" s="313" t="s">
        <v>1787</v>
      </c>
      <c r="D132" s="313"/>
      <c r="E132" s="313"/>
      <c r="F132" s="314" t="s">
        <v>1776</v>
      </c>
      <c r="G132" s="313"/>
      <c r="H132" s="313" t="s">
        <v>1788</v>
      </c>
      <c r="I132" s="313" t="s">
        <v>1772</v>
      </c>
      <c r="J132" s="313">
        <v>20</v>
      </c>
      <c r="K132" s="335"/>
    </row>
    <row r="133" spans="2:11" s="1" customFormat="1" ht="15" customHeight="1">
      <c r="B133" s="332"/>
      <c r="C133" s="289" t="s">
        <v>1775</v>
      </c>
      <c r="D133" s="289"/>
      <c r="E133" s="289"/>
      <c r="F133" s="310" t="s">
        <v>1776</v>
      </c>
      <c r="G133" s="289"/>
      <c r="H133" s="289" t="s">
        <v>1810</v>
      </c>
      <c r="I133" s="289" t="s">
        <v>1772</v>
      </c>
      <c r="J133" s="289">
        <v>50</v>
      </c>
      <c r="K133" s="335"/>
    </row>
    <row r="134" spans="2:11" s="1" customFormat="1" ht="15" customHeight="1">
      <c r="B134" s="332"/>
      <c r="C134" s="289" t="s">
        <v>1789</v>
      </c>
      <c r="D134" s="289"/>
      <c r="E134" s="289"/>
      <c r="F134" s="310" t="s">
        <v>1776</v>
      </c>
      <c r="G134" s="289"/>
      <c r="H134" s="289" t="s">
        <v>1810</v>
      </c>
      <c r="I134" s="289" t="s">
        <v>1772</v>
      </c>
      <c r="J134" s="289">
        <v>50</v>
      </c>
      <c r="K134" s="335"/>
    </row>
    <row r="135" spans="2:11" s="1" customFormat="1" ht="15" customHeight="1">
      <c r="B135" s="332"/>
      <c r="C135" s="289" t="s">
        <v>1795</v>
      </c>
      <c r="D135" s="289"/>
      <c r="E135" s="289"/>
      <c r="F135" s="310" t="s">
        <v>1776</v>
      </c>
      <c r="G135" s="289"/>
      <c r="H135" s="289" t="s">
        <v>1810</v>
      </c>
      <c r="I135" s="289" t="s">
        <v>1772</v>
      </c>
      <c r="J135" s="289">
        <v>50</v>
      </c>
      <c r="K135" s="335"/>
    </row>
    <row r="136" spans="2:11" s="1" customFormat="1" ht="15" customHeight="1">
      <c r="B136" s="332"/>
      <c r="C136" s="289" t="s">
        <v>1797</v>
      </c>
      <c r="D136" s="289"/>
      <c r="E136" s="289"/>
      <c r="F136" s="310" t="s">
        <v>1776</v>
      </c>
      <c r="G136" s="289"/>
      <c r="H136" s="289" t="s">
        <v>1810</v>
      </c>
      <c r="I136" s="289" t="s">
        <v>1772</v>
      </c>
      <c r="J136" s="289">
        <v>50</v>
      </c>
      <c r="K136" s="335"/>
    </row>
    <row r="137" spans="2:11" s="1" customFormat="1" ht="15" customHeight="1">
      <c r="B137" s="332"/>
      <c r="C137" s="289" t="s">
        <v>1798</v>
      </c>
      <c r="D137" s="289"/>
      <c r="E137" s="289"/>
      <c r="F137" s="310" t="s">
        <v>1776</v>
      </c>
      <c r="G137" s="289"/>
      <c r="H137" s="289" t="s">
        <v>1823</v>
      </c>
      <c r="I137" s="289" t="s">
        <v>1772</v>
      </c>
      <c r="J137" s="289">
        <v>255</v>
      </c>
      <c r="K137" s="335"/>
    </row>
    <row r="138" spans="2:11" s="1" customFormat="1" ht="15" customHeight="1">
      <c r="B138" s="332"/>
      <c r="C138" s="289" t="s">
        <v>1800</v>
      </c>
      <c r="D138" s="289"/>
      <c r="E138" s="289"/>
      <c r="F138" s="310" t="s">
        <v>1770</v>
      </c>
      <c r="G138" s="289"/>
      <c r="H138" s="289" t="s">
        <v>1824</v>
      </c>
      <c r="I138" s="289" t="s">
        <v>1802</v>
      </c>
      <c r="J138" s="289"/>
      <c r="K138" s="335"/>
    </row>
    <row r="139" spans="2:11" s="1" customFormat="1" ht="15" customHeight="1">
      <c r="B139" s="332"/>
      <c r="C139" s="289" t="s">
        <v>1803</v>
      </c>
      <c r="D139" s="289"/>
      <c r="E139" s="289"/>
      <c r="F139" s="310" t="s">
        <v>1770</v>
      </c>
      <c r="G139" s="289"/>
      <c r="H139" s="289" t="s">
        <v>1825</v>
      </c>
      <c r="I139" s="289" t="s">
        <v>1805</v>
      </c>
      <c r="J139" s="289"/>
      <c r="K139" s="335"/>
    </row>
    <row r="140" spans="2:11" s="1" customFormat="1" ht="15" customHeight="1">
      <c r="B140" s="332"/>
      <c r="C140" s="289" t="s">
        <v>1806</v>
      </c>
      <c r="D140" s="289"/>
      <c r="E140" s="289"/>
      <c r="F140" s="310" t="s">
        <v>1770</v>
      </c>
      <c r="G140" s="289"/>
      <c r="H140" s="289" t="s">
        <v>1806</v>
      </c>
      <c r="I140" s="289" t="s">
        <v>1805</v>
      </c>
      <c r="J140" s="289"/>
      <c r="K140" s="335"/>
    </row>
    <row r="141" spans="2:11" s="1" customFormat="1" ht="15" customHeight="1">
      <c r="B141" s="332"/>
      <c r="C141" s="289" t="s">
        <v>45</v>
      </c>
      <c r="D141" s="289"/>
      <c r="E141" s="289"/>
      <c r="F141" s="310" t="s">
        <v>1770</v>
      </c>
      <c r="G141" s="289"/>
      <c r="H141" s="289" t="s">
        <v>1826</v>
      </c>
      <c r="I141" s="289" t="s">
        <v>1805</v>
      </c>
      <c r="J141" s="289"/>
      <c r="K141" s="335"/>
    </row>
    <row r="142" spans="2:11" s="1" customFormat="1" ht="15" customHeight="1">
      <c r="B142" s="332"/>
      <c r="C142" s="289" t="s">
        <v>1827</v>
      </c>
      <c r="D142" s="289"/>
      <c r="E142" s="289"/>
      <c r="F142" s="310" t="s">
        <v>1770</v>
      </c>
      <c r="G142" s="289"/>
      <c r="H142" s="289" t="s">
        <v>1828</v>
      </c>
      <c r="I142" s="289" t="s">
        <v>1805</v>
      </c>
      <c r="J142" s="289"/>
      <c r="K142" s="335"/>
    </row>
    <row r="143" spans="2:11" s="1" customFormat="1" ht="15" customHeight="1">
      <c r="B143" s="336"/>
      <c r="C143" s="337"/>
      <c r="D143" s="337"/>
      <c r="E143" s="337"/>
      <c r="F143" s="337"/>
      <c r="G143" s="337"/>
      <c r="H143" s="337"/>
      <c r="I143" s="337"/>
      <c r="J143" s="337"/>
      <c r="K143" s="338"/>
    </row>
    <row r="144" spans="2:11" s="1" customFormat="1" ht="18.75" customHeight="1">
      <c r="B144" s="323"/>
      <c r="C144" s="323"/>
      <c r="D144" s="323"/>
      <c r="E144" s="323"/>
      <c r="F144" s="324"/>
      <c r="G144" s="323"/>
      <c r="H144" s="323"/>
      <c r="I144" s="323"/>
      <c r="J144" s="323"/>
      <c r="K144" s="323"/>
    </row>
    <row r="145" spans="2:11" s="1" customFormat="1" ht="18.75" customHeight="1"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</row>
    <row r="146" spans="2:11" s="1" customFormat="1" ht="7.5" customHeight="1">
      <c r="B146" s="297"/>
      <c r="C146" s="298"/>
      <c r="D146" s="298"/>
      <c r="E146" s="298"/>
      <c r="F146" s="298"/>
      <c r="G146" s="298"/>
      <c r="H146" s="298"/>
      <c r="I146" s="298"/>
      <c r="J146" s="298"/>
      <c r="K146" s="299"/>
    </row>
    <row r="147" spans="2:11" s="1" customFormat="1" ht="45" customHeight="1">
      <c r="B147" s="300"/>
      <c r="C147" s="409" t="s">
        <v>1829</v>
      </c>
      <c r="D147" s="409"/>
      <c r="E147" s="409"/>
      <c r="F147" s="409"/>
      <c r="G147" s="409"/>
      <c r="H147" s="409"/>
      <c r="I147" s="409"/>
      <c r="J147" s="409"/>
      <c r="K147" s="301"/>
    </row>
    <row r="148" spans="2:11" s="1" customFormat="1" ht="17.25" customHeight="1">
      <c r="B148" s="300"/>
      <c r="C148" s="302" t="s">
        <v>1764</v>
      </c>
      <c r="D148" s="302"/>
      <c r="E148" s="302"/>
      <c r="F148" s="302" t="s">
        <v>1765</v>
      </c>
      <c r="G148" s="303"/>
      <c r="H148" s="302" t="s">
        <v>61</v>
      </c>
      <c r="I148" s="302" t="s">
        <v>64</v>
      </c>
      <c r="J148" s="302" t="s">
        <v>1766</v>
      </c>
      <c r="K148" s="301"/>
    </row>
    <row r="149" spans="2:11" s="1" customFormat="1" ht="17.25" customHeight="1">
      <c r="B149" s="300"/>
      <c r="C149" s="304" t="s">
        <v>1767</v>
      </c>
      <c r="D149" s="304"/>
      <c r="E149" s="304"/>
      <c r="F149" s="305" t="s">
        <v>1768</v>
      </c>
      <c r="G149" s="306"/>
      <c r="H149" s="304"/>
      <c r="I149" s="304"/>
      <c r="J149" s="304" t="s">
        <v>1769</v>
      </c>
      <c r="K149" s="301"/>
    </row>
    <row r="150" spans="2:11" s="1" customFormat="1" ht="5.25" customHeight="1">
      <c r="B150" s="312"/>
      <c r="C150" s="307"/>
      <c r="D150" s="307"/>
      <c r="E150" s="307"/>
      <c r="F150" s="307"/>
      <c r="G150" s="308"/>
      <c r="H150" s="307"/>
      <c r="I150" s="307"/>
      <c r="J150" s="307"/>
      <c r="K150" s="335"/>
    </row>
    <row r="151" spans="2:11" s="1" customFormat="1" ht="15" customHeight="1">
      <c r="B151" s="312"/>
      <c r="C151" s="339" t="s">
        <v>1773</v>
      </c>
      <c r="D151" s="289"/>
      <c r="E151" s="289"/>
      <c r="F151" s="340" t="s">
        <v>1770</v>
      </c>
      <c r="G151" s="289"/>
      <c r="H151" s="339" t="s">
        <v>1810</v>
      </c>
      <c r="I151" s="339" t="s">
        <v>1772</v>
      </c>
      <c r="J151" s="339">
        <v>120</v>
      </c>
      <c r="K151" s="335"/>
    </row>
    <row r="152" spans="2:11" s="1" customFormat="1" ht="15" customHeight="1">
      <c r="B152" s="312"/>
      <c r="C152" s="339" t="s">
        <v>1819</v>
      </c>
      <c r="D152" s="289"/>
      <c r="E152" s="289"/>
      <c r="F152" s="340" t="s">
        <v>1770</v>
      </c>
      <c r="G152" s="289"/>
      <c r="H152" s="339" t="s">
        <v>1830</v>
      </c>
      <c r="I152" s="339" t="s">
        <v>1772</v>
      </c>
      <c r="J152" s="339" t="s">
        <v>1821</v>
      </c>
      <c r="K152" s="335"/>
    </row>
    <row r="153" spans="2:11" s="1" customFormat="1" ht="15" customHeight="1">
      <c r="B153" s="312"/>
      <c r="C153" s="339" t="s">
        <v>1718</v>
      </c>
      <c r="D153" s="289"/>
      <c r="E153" s="289"/>
      <c r="F153" s="340" t="s">
        <v>1770</v>
      </c>
      <c r="G153" s="289"/>
      <c r="H153" s="339" t="s">
        <v>1831</v>
      </c>
      <c r="I153" s="339" t="s">
        <v>1772</v>
      </c>
      <c r="J153" s="339" t="s">
        <v>1821</v>
      </c>
      <c r="K153" s="335"/>
    </row>
    <row r="154" spans="2:11" s="1" customFormat="1" ht="15" customHeight="1">
      <c r="B154" s="312"/>
      <c r="C154" s="339" t="s">
        <v>1775</v>
      </c>
      <c r="D154" s="289"/>
      <c r="E154" s="289"/>
      <c r="F154" s="340" t="s">
        <v>1776</v>
      </c>
      <c r="G154" s="289"/>
      <c r="H154" s="339" t="s">
        <v>1810</v>
      </c>
      <c r="I154" s="339" t="s">
        <v>1772</v>
      </c>
      <c r="J154" s="339">
        <v>50</v>
      </c>
      <c r="K154" s="335"/>
    </row>
    <row r="155" spans="2:11" s="1" customFormat="1" ht="15" customHeight="1">
      <c r="B155" s="312"/>
      <c r="C155" s="339" t="s">
        <v>1778</v>
      </c>
      <c r="D155" s="289"/>
      <c r="E155" s="289"/>
      <c r="F155" s="340" t="s">
        <v>1770</v>
      </c>
      <c r="G155" s="289"/>
      <c r="H155" s="339" t="s">
        <v>1810</v>
      </c>
      <c r="I155" s="339" t="s">
        <v>1780</v>
      </c>
      <c r="J155" s="339"/>
      <c r="K155" s="335"/>
    </row>
    <row r="156" spans="2:11" s="1" customFormat="1" ht="15" customHeight="1">
      <c r="B156" s="312"/>
      <c r="C156" s="339" t="s">
        <v>1789</v>
      </c>
      <c r="D156" s="289"/>
      <c r="E156" s="289"/>
      <c r="F156" s="340" t="s">
        <v>1776</v>
      </c>
      <c r="G156" s="289"/>
      <c r="H156" s="339" t="s">
        <v>1810</v>
      </c>
      <c r="I156" s="339" t="s">
        <v>1772</v>
      </c>
      <c r="J156" s="339">
        <v>50</v>
      </c>
      <c r="K156" s="335"/>
    </row>
    <row r="157" spans="2:11" s="1" customFormat="1" ht="15" customHeight="1">
      <c r="B157" s="312"/>
      <c r="C157" s="339" t="s">
        <v>1797</v>
      </c>
      <c r="D157" s="289"/>
      <c r="E157" s="289"/>
      <c r="F157" s="340" t="s">
        <v>1776</v>
      </c>
      <c r="G157" s="289"/>
      <c r="H157" s="339" t="s">
        <v>1810</v>
      </c>
      <c r="I157" s="339" t="s">
        <v>1772</v>
      </c>
      <c r="J157" s="339">
        <v>50</v>
      </c>
      <c r="K157" s="335"/>
    </row>
    <row r="158" spans="2:11" s="1" customFormat="1" ht="15" customHeight="1">
      <c r="B158" s="312"/>
      <c r="C158" s="339" t="s">
        <v>1795</v>
      </c>
      <c r="D158" s="289"/>
      <c r="E158" s="289"/>
      <c r="F158" s="340" t="s">
        <v>1776</v>
      </c>
      <c r="G158" s="289"/>
      <c r="H158" s="339" t="s">
        <v>1810</v>
      </c>
      <c r="I158" s="339" t="s">
        <v>1772</v>
      </c>
      <c r="J158" s="339">
        <v>50</v>
      </c>
      <c r="K158" s="335"/>
    </row>
    <row r="159" spans="2:11" s="1" customFormat="1" ht="15" customHeight="1">
      <c r="B159" s="312"/>
      <c r="C159" s="339" t="s">
        <v>197</v>
      </c>
      <c r="D159" s="289"/>
      <c r="E159" s="289"/>
      <c r="F159" s="340" t="s">
        <v>1770</v>
      </c>
      <c r="G159" s="289"/>
      <c r="H159" s="339" t="s">
        <v>1832</v>
      </c>
      <c r="I159" s="339" t="s">
        <v>1772</v>
      </c>
      <c r="J159" s="339" t="s">
        <v>1833</v>
      </c>
      <c r="K159" s="335"/>
    </row>
    <row r="160" spans="2:11" s="1" customFormat="1" ht="15" customHeight="1">
      <c r="B160" s="312"/>
      <c r="C160" s="339" t="s">
        <v>1834</v>
      </c>
      <c r="D160" s="289"/>
      <c r="E160" s="289"/>
      <c r="F160" s="340" t="s">
        <v>1770</v>
      </c>
      <c r="G160" s="289"/>
      <c r="H160" s="339" t="s">
        <v>1835</v>
      </c>
      <c r="I160" s="339" t="s">
        <v>1805</v>
      </c>
      <c r="J160" s="339"/>
      <c r="K160" s="335"/>
    </row>
    <row r="161" spans="2:11" s="1" customFormat="1" ht="15" customHeight="1">
      <c r="B161" s="341"/>
      <c r="C161" s="321"/>
      <c r="D161" s="321"/>
      <c r="E161" s="321"/>
      <c r="F161" s="321"/>
      <c r="G161" s="321"/>
      <c r="H161" s="321"/>
      <c r="I161" s="321"/>
      <c r="J161" s="321"/>
      <c r="K161" s="342"/>
    </row>
    <row r="162" spans="2:11" s="1" customFormat="1" ht="18.75" customHeight="1">
      <c r="B162" s="323"/>
      <c r="C162" s="333"/>
      <c r="D162" s="333"/>
      <c r="E162" s="333"/>
      <c r="F162" s="343"/>
      <c r="G162" s="333"/>
      <c r="H162" s="333"/>
      <c r="I162" s="333"/>
      <c r="J162" s="333"/>
      <c r="K162" s="323"/>
    </row>
    <row r="163" spans="2:11" s="1" customFormat="1" ht="18.75" customHeight="1">
      <c r="B163" s="296"/>
      <c r="C163" s="296"/>
      <c r="D163" s="296"/>
      <c r="E163" s="296"/>
      <c r="F163" s="296"/>
      <c r="G163" s="296"/>
      <c r="H163" s="296"/>
      <c r="I163" s="296"/>
      <c r="J163" s="296"/>
      <c r="K163" s="296"/>
    </row>
    <row r="164" spans="2:11" s="1" customFormat="1" ht="7.5" customHeight="1">
      <c r="B164" s="278"/>
      <c r="C164" s="279"/>
      <c r="D164" s="279"/>
      <c r="E164" s="279"/>
      <c r="F164" s="279"/>
      <c r="G164" s="279"/>
      <c r="H164" s="279"/>
      <c r="I164" s="279"/>
      <c r="J164" s="279"/>
      <c r="K164" s="280"/>
    </row>
    <row r="165" spans="2:11" s="1" customFormat="1" ht="45" customHeight="1">
      <c r="B165" s="281"/>
      <c r="C165" s="410" t="s">
        <v>1836</v>
      </c>
      <c r="D165" s="410"/>
      <c r="E165" s="410"/>
      <c r="F165" s="410"/>
      <c r="G165" s="410"/>
      <c r="H165" s="410"/>
      <c r="I165" s="410"/>
      <c r="J165" s="410"/>
      <c r="K165" s="282"/>
    </row>
    <row r="166" spans="2:11" s="1" customFormat="1" ht="17.25" customHeight="1">
      <c r="B166" s="281"/>
      <c r="C166" s="302" t="s">
        <v>1764</v>
      </c>
      <c r="D166" s="302"/>
      <c r="E166" s="302"/>
      <c r="F166" s="302" t="s">
        <v>1765</v>
      </c>
      <c r="G166" s="344"/>
      <c r="H166" s="345" t="s">
        <v>61</v>
      </c>
      <c r="I166" s="345" t="s">
        <v>64</v>
      </c>
      <c r="J166" s="302" t="s">
        <v>1766</v>
      </c>
      <c r="K166" s="282"/>
    </row>
    <row r="167" spans="2:11" s="1" customFormat="1" ht="17.25" customHeight="1">
      <c r="B167" s="283"/>
      <c r="C167" s="304" t="s">
        <v>1767</v>
      </c>
      <c r="D167" s="304"/>
      <c r="E167" s="304"/>
      <c r="F167" s="305" t="s">
        <v>1768</v>
      </c>
      <c r="G167" s="346"/>
      <c r="H167" s="347"/>
      <c r="I167" s="347"/>
      <c r="J167" s="304" t="s">
        <v>1769</v>
      </c>
      <c r="K167" s="284"/>
    </row>
    <row r="168" spans="2:11" s="1" customFormat="1" ht="5.25" customHeight="1">
      <c r="B168" s="312"/>
      <c r="C168" s="307"/>
      <c r="D168" s="307"/>
      <c r="E168" s="307"/>
      <c r="F168" s="307"/>
      <c r="G168" s="308"/>
      <c r="H168" s="307"/>
      <c r="I168" s="307"/>
      <c r="J168" s="307"/>
      <c r="K168" s="335"/>
    </row>
    <row r="169" spans="2:11" s="1" customFormat="1" ht="15" customHeight="1">
      <c r="B169" s="312"/>
      <c r="C169" s="289" t="s">
        <v>1773</v>
      </c>
      <c r="D169" s="289"/>
      <c r="E169" s="289"/>
      <c r="F169" s="310" t="s">
        <v>1770</v>
      </c>
      <c r="G169" s="289"/>
      <c r="H169" s="289" t="s">
        <v>1810</v>
      </c>
      <c r="I169" s="289" t="s">
        <v>1772</v>
      </c>
      <c r="J169" s="289">
        <v>120</v>
      </c>
      <c r="K169" s="335"/>
    </row>
    <row r="170" spans="2:11" s="1" customFormat="1" ht="15" customHeight="1">
      <c r="B170" s="312"/>
      <c r="C170" s="289" t="s">
        <v>1819</v>
      </c>
      <c r="D170" s="289"/>
      <c r="E170" s="289"/>
      <c r="F170" s="310" t="s">
        <v>1770</v>
      </c>
      <c r="G170" s="289"/>
      <c r="H170" s="289" t="s">
        <v>1820</v>
      </c>
      <c r="I170" s="289" t="s">
        <v>1772</v>
      </c>
      <c r="J170" s="289" t="s">
        <v>1821</v>
      </c>
      <c r="K170" s="335"/>
    </row>
    <row r="171" spans="2:11" s="1" customFormat="1" ht="15" customHeight="1">
      <c r="B171" s="312"/>
      <c r="C171" s="289" t="s">
        <v>1718</v>
      </c>
      <c r="D171" s="289"/>
      <c r="E171" s="289"/>
      <c r="F171" s="310" t="s">
        <v>1770</v>
      </c>
      <c r="G171" s="289"/>
      <c r="H171" s="289" t="s">
        <v>1837</v>
      </c>
      <c r="I171" s="289" t="s">
        <v>1772</v>
      </c>
      <c r="J171" s="289" t="s">
        <v>1821</v>
      </c>
      <c r="K171" s="335"/>
    </row>
    <row r="172" spans="2:11" s="1" customFormat="1" ht="15" customHeight="1">
      <c r="B172" s="312"/>
      <c r="C172" s="289" t="s">
        <v>1775</v>
      </c>
      <c r="D172" s="289"/>
      <c r="E172" s="289"/>
      <c r="F172" s="310" t="s">
        <v>1776</v>
      </c>
      <c r="G172" s="289"/>
      <c r="H172" s="289" t="s">
        <v>1837</v>
      </c>
      <c r="I172" s="289" t="s">
        <v>1772</v>
      </c>
      <c r="J172" s="289">
        <v>50</v>
      </c>
      <c r="K172" s="335"/>
    </row>
    <row r="173" spans="2:11" s="1" customFormat="1" ht="15" customHeight="1">
      <c r="B173" s="312"/>
      <c r="C173" s="289" t="s">
        <v>1778</v>
      </c>
      <c r="D173" s="289"/>
      <c r="E173" s="289"/>
      <c r="F173" s="310" t="s">
        <v>1770</v>
      </c>
      <c r="G173" s="289"/>
      <c r="H173" s="289" t="s">
        <v>1837</v>
      </c>
      <c r="I173" s="289" t="s">
        <v>1780</v>
      </c>
      <c r="J173" s="289"/>
      <c r="K173" s="335"/>
    </row>
    <row r="174" spans="2:11" s="1" customFormat="1" ht="15" customHeight="1">
      <c r="B174" s="312"/>
      <c r="C174" s="289" t="s">
        <v>1789</v>
      </c>
      <c r="D174" s="289"/>
      <c r="E174" s="289"/>
      <c r="F174" s="310" t="s">
        <v>1776</v>
      </c>
      <c r="G174" s="289"/>
      <c r="H174" s="289" t="s">
        <v>1837</v>
      </c>
      <c r="I174" s="289" t="s">
        <v>1772</v>
      </c>
      <c r="J174" s="289">
        <v>50</v>
      </c>
      <c r="K174" s="335"/>
    </row>
    <row r="175" spans="2:11" s="1" customFormat="1" ht="15" customHeight="1">
      <c r="B175" s="312"/>
      <c r="C175" s="289" t="s">
        <v>1797</v>
      </c>
      <c r="D175" s="289"/>
      <c r="E175" s="289"/>
      <c r="F175" s="310" t="s">
        <v>1776</v>
      </c>
      <c r="G175" s="289"/>
      <c r="H175" s="289" t="s">
        <v>1837</v>
      </c>
      <c r="I175" s="289" t="s">
        <v>1772</v>
      </c>
      <c r="J175" s="289">
        <v>50</v>
      </c>
      <c r="K175" s="335"/>
    </row>
    <row r="176" spans="2:11" s="1" customFormat="1" ht="15" customHeight="1">
      <c r="B176" s="312"/>
      <c r="C176" s="289" t="s">
        <v>1795</v>
      </c>
      <c r="D176" s="289"/>
      <c r="E176" s="289"/>
      <c r="F176" s="310" t="s">
        <v>1776</v>
      </c>
      <c r="G176" s="289"/>
      <c r="H176" s="289" t="s">
        <v>1837</v>
      </c>
      <c r="I176" s="289" t="s">
        <v>1772</v>
      </c>
      <c r="J176" s="289">
        <v>50</v>
      </c>
      <c r="K176" s="335"/>
    </row>
    <row r="177" spans="2:11" s="1" customFormat="1" ht="15" customHeight="1">
      <c r="B177" s="312"/>
      <c r="C177" s="289" t="s">
        <v>221</v>
      </c>
      <c r="D177" s="289"/>
      <c r="E177" s="289"/>
      <c r="F177" s="310" t="s">
        <v>1770</v>
      </c>
      <c r="G177" s="289"/>
      <c r="H177" s="289" t="s">
        <v>1838</v>
      </c>
      <c r="I177" s="289" t="s">
        <v>1839</v>
      </c>
      <c r="J177" s="289"/>
      <c r="K177" s="335"/>
    </row>
    <row r="178" spans="2:11" s="1" customFormat="1" ht="15" customHeight="1">
      <c r="B178" s="312"/>
      <c r="C178" s="289" t="s">
        <v>64</v>
      </c>
      <c r="D178" s="289"/>
      <c r="E178" s="289"/>
      <c r="F178" s="310" t="s">
        <v>1770</v>
      </c>
      <c r="G178" s="289"/>
      <c r="H178" s="289" t="s">
        <v>1840</v>
      </c>
      <c r="I178" s="289" t="s">
        <v>1841</v>
      </c>
      <c r="J178" s="289">
        <v>1</v>
      </c>
      <c r="K178" s="335"/>
    </row>
    <row r="179" spans="2:11" s="1" customFormat="1" ht="15" customHeight="1">
      <c r="B179" s="312"/>
      <c r="C179" s="289" t="s">
        <v>60</v>
      </c>
      <c r="D179" s="289"/>
      <c r="E179" s="289"/>
      <c r="F179" s="310" t="s">
        <v>1770</v>
      </c>
      <c r="G179" s="289"/>
      <c r="H179" s="289" t="s">
        <v>1842</v>
      </c>
      <c r="I179" s="289" t="s">
        <v>1772</v>
      </c>
      <c r="J179" s="289">
        <v>20</v>
      </c>
      <c r="K179" s="335"/>
    </row>
    <row r="180" spans="2:11" s="1" customFormat="1" ht="15" customHeight="1">
      <c r="B180" s="312"/>
      <c r="C180" s="289" t="s">
        <v>61</v>
      </c>
      <c r="D180" s="289"/>
      <c r="E180" s="289"/>
      <c r="F180" s="310" t="s">
        <v>1770</v>
      </c>
      <c r="G180" s="289"/>
      <c r="H180" s="289" t="s">
        <v>1843</v>
      </c>
      <c r="I180" s="289" t="s">
        <v>1772</v>
      </c>
      <c r="J180" s="289">
        <v>255</v>
      </c>
      <c r="K180" s="335"/>
    </row>
    <row r="181" spans="2:11" s="1" customFormat="1" ht="15" customHeight="1">
      <c r="B181" s="312"/>
      <c r="C181" s="289" t="s">
        <v>222</v>
      </c>
      <c r="D181" s="289"/>
      <c r="E181" s="289"/>
      <c r="F181" s="310" t="s">
        <v>1770</v>
      </c>
      <c r="G181" s="289"/>
      <c r="H181" s="289" t="s">
        <v>1734</v>
      </c>
      <c r="I181" s="289" t="s">
        <v>1772</v>
      </c>
      <c r="J181" s="289">
        <v>10</v>
      </c>
      <c r="K181" s="335"/>
    </row>
    <row r="182" spans="2:11" s="1" customFormat="1" ht="15" customHeight="1">
      <c r="B182" s="312"/>
      <c r="C182" s="289" t="s">
        <v>223</v>
      </c>
      <c r="D182" s="289"/>
      <c r="E182" s="289"/>
      <c r="F182" s="310" t="s">
        <v>1770</v>
      </c>
      <c r="G182" s="289"/>
      <c r="H182" s="289" t="s">
        <v>1844</v>
      </c>
      <c r="I182" s="289" t="s">
        <v>1805</v>
      </c>
      <c r="J182" s="289"/>
      <c r="K182" s="335"/>
    </row>
    <row r="183" spans="2:11" s="1" customFormat="1" ht="15" customHeight="1">
      <c r="B183" s="312"/>
      <c r="C183" s="289" t="s">
        <v>1845</v>
      </c>
      <c r="D183" s="289"/>
      <c r="E183" s="289"/>
      <c r="F183" s="310" t="s">
        <v>1770</v>
      </c>
      <c r="G183" s="289"/>
      <c r="H183" s="289" t="s">
        <v>1846</v>
      </c>
      <c r="I183" s="289" t="s">
        <v>1805</v>
      </c>
      <c r="J183" s="289"/>
      <c r="K183" s="335"/>
    </row>
    <row r="184" spans="2:11" s="1" customFormat="1" ht="15" customHeight="1">
      <c r="B184" s="312"/>
      <c r="C184" s="289" t="s">
        <v>1834</v>
      </c>
      <c r="D184" s="289"/>
      <c r="E184" s="289"/>
      <c r="F184" s="310" t="s">
        <v>1770</v>
      </c>
      <c r="G184" s="289"/>
      <c r="H184" s="289" t="s">
        <v>1847</v>
      </c>
      <c r="I184" s="289" t="s">
        <v>1805</v>
      </c>
      <c r="J184" s="289"/>
      <c r="K184" s="335"/>
    </row>
    <row r="185" spans="2:11" s="1" customFormat="1" ht="15" customHeight="1">
      <c r="B185" s="312"/>
      <c r="C185" s="289" t="s">
        <v>225</v>
      </c>
      <c r="D185" s="289"/>
      <c r="E185" s="289"/>
      <c r="F185" s="310" t="s">
        <v>1776</v>
      </c>
      <c r="G185" s="289"/>
      <c r="H185" s="289" t="s">
        <v>1848</v>
      </c>
      <c r="I185" s="289" t="s">
        <v>1772</v>
      </c>
      <c r="J185" s="289">
        <v>50</v>
      </c>
      <c r="K185" s="335"/>
    </row>
    <row r="186" spans="2:11" s="1" customFormat="1" ht="15" customHeight="1">
      <c r="B186" s="312"/>
      <c r="C186" s="289" t="s">
        <v>1849</v>
      </c>
      <c r="D186" s="289"/>
      <c r="E186" s="289"/>
      <c r="F186" s="310" t="s">
        <v>1776</v>
      </c>
      <c r="G186" s="289"/>
      <c r="H186" s="289" t="s">
        <v>1850</v>
      </c>
      <c r="I186" s="289" t="s">
        <v>1851</v>
      </c>
      <c r="J186" s="289"/>
      <c r="K186" s="335"/>
    </row>
    <row r="187" spans="2:11" s="1" customFormat="1" ht="15" customHeight="1">
      <c r="B187" s="312"/>
      <c r="C187" s="289" t="s">
        <v>1852</v>
      </c>
      <c r="D187" s="289"/>
      <c r="E187" s="289"/>
      <c r="F187" s="310" t="s">
        <v>1776</v>
      </c>
      <c r="G187" s="289"/>
      <c r="H187" s="289" t="s">
        <v>1853</v>
      </c>
      <c r="I187" s="289" t="s">
        <v>1851</v>
      </c>
      <c r="J187" s="289"/>
      <c r="K187" s="335"/>
    </row>
    <row r="188" spans="2:11" s="1" customFormat="1" ht="15" customHeight="1">
      <c r="B188" s="312"/>
      <c r="C188" s="289" t="s">
        <v>1854</v>
      </c>
      <c r="D188" s="289"/>
      <c r="E188" s="289"/>
      <c r="F188" s="310" t="s">
        <v>1776</v>
      </c>
      <c r="G188" s="289"/>
      <c r="H188" s="289" t="s">
        <v>1855</v>
      </c>
      <c r="I188" s="289" t="s">
        <v>1851</v>
      </c>
      <c r="J188" s="289"/>
      <c r="K188" s="335"/>
    </row>
    <row r="189" spans="2:11" s="1" customFormat="1" ht="15" customHeight="1">
      <c r="B189" s="312"/>
      <c r="C189" s="348" t="s">
        <v>1856</v>
      </c>
      <c r="D189" s="289"/>
      <c r="E189" s="289"/>
      <c r="F189" s="310" t="s">
        <v>1776</v>
      </c>
      <c r="G189" s="289"/>
      <c r="H189" s="289" t="s">
        <v>1857</v>
      </c>
      <c r="I189" s="289" t="s">
        <v>1858</v>
      </c>
      <c r="J189" s="349" t="s">
        <v>1859</v>
      </c>
      <c r="K189" s="335"/>
    </row>
    <row r="190" spans="2:11" s="1" customFormat="1" ht="15" customHeight="1">
      <c r="B190" s="312"/>
      <c r="C190" s="348" t="s">
        <v>49</v>
      </c>
      <c r="D190" s="289"/>
      <c r="E190" s="289"/>
      <c r="F190" s="310" t="s">
        <v>1770</v>
      </c>
      <c r="G190" s="289"/>
      <c r="H190" s="286" t="s">
        <v>1860</v>
      </c>
      <c r="I190" s="289" t="s">
        <v>1861</v>
      </c>
      <c r="J190" s="289"/>
      <c r="K190" s="335"/>
    </row>
    <row r="191" spans="2:11" s="1" customFormat="1" ht="15" customHeight="1">
      <c r="B191" s="312"/>
      <c r="C191" s="348" t="s">
        <v>1862</v>
      </c>
      <c r="D191" s="289"/>
      <c r="E191" s="289"/>
      <c r="F191" s="310" t="s">
        <v>1770</v>
      </c>
      <c r="G191" s="289"/>
      <c r="H191" s="289" t="s">
        <v>1863</v>
      </c>
      <c r="I191" s="289" t="s">
        <v>1805</v>
      </c>
      <c r="J191" s="289"/>
      <c r="K191" s="335"/>
    </row>
    <row r="192" spans="2:11" s="1" customFormat="1" ht="15" customHeight="1">
      <c r="B192" s="312"/>
      <c r="C192" s="348" t="s">
        <v>1864</v>
      </c>
      <c r="D192" s="289"/>
      <c r="E192" s="289"/>
      <c r="F192" s="310" t="s">
        <v>1770</v>
      </c>
      <c r="G192" s="289"/>
      <c r="H192" s="289" t="s">
        <v>1865</v>
      </c>
      <c r="I192" s="289" t="s">
        <v>1805</v>
      </c>
      <c r="J192" s="289"/>
      <c r="K192" s="335"/>
    </row>
    <row r="193" spans="2:11" s="1" customFormat="1" ht="15" customHeight="1">
      <c r="B193" s="312"/>
      <c r="C193" s="348" t="s">
        <v>1866</v>
      </c>
      <c r="D193" s="289"/>
      <c r="E193" s="289"/>
      <c r="F193" s="310" t="s">
        <v>1776</v>
      </c>
      <c r="G193" s="289"/>
      <c r="H193" s="289" t="s">
        <v>1867</v>
      </c>
      <c r="I193" s="289" t="s">
        <v>1805</v>
      </c>
      <c r="J193" s="289"/>
      <c r="K193" s="335"/>
    </row>
    <row r="194" spans="2:11" s="1" customFormat="1" ht="15" customHeight="1">
      <c r="B194" s="341"/>
      <c r="C194" s="350"/>
      <c r="D194" s="321"/>
      <c r="E194" s="321"/>
      <c r="F194" s="321"/>
      <c r="G194" s="321"/>
      <c r="H194" s="321"/>
      <c r="I194" s="321"/>
      <c r="J194" s="321"/>
      <c r="K194" s="342"/>
    </row>
    <row r="195" spans="2:11" s="1" customFormat="1" ht="18.75" customHeight="1">
      <c r="B195" s="323"/>
      <c r="C195" s="333"/>
      <c r="D195" s="333"/>
      <c r="E195" s="333"/>
      <c r="F195" s="343"/>
      <c r="G195" s="333"/>
      <c r="H195" s="333"/>
      <c r="I195" s="333"/>
      <c r="J195" s="333"/>
      <c r="K195" s="323"/>
    </row>
    <row r="196" spans="2:11" s="1" customFormat="1" ht="18.75" customHeight="1">
      <c r="B196" s="323"/>
      <c r="C196" s="333"/>
      <c r="D196" s="333"/>
      <c r="E196" s="333"/>
      <c r="F196" s="343"/>
      <c r="G196" s="333"/>
      <c r="H196" s="333"/>
      <c r="I196" s="333"/>
      <c r="J196" s="333"/>
      <c r="K196" s="323"/>
    </row>
    <row r="197" spans="2:11" s="1" customFormat="1" ht="18.75" customHeight="1">
      <c r="B197" s="296"/>
      <c r="C197" s="296"/>
      <c r="D197" s="296"/>
      <c r="E197" s="296"/>
      <c r="F197" s="296"/>
      <c r="G197" s="296"/>
      <c r="H197" s="296"/>
      <c r="I197" s="296"/>
      <c r="J197" s="296"/>
      <c r="K197" s="296"/>
    </row>
    <row r="198" spans="2:11" s="1" customFormat="1" ht="13.5">
      <c r="B198" s="278"/>
      <c r="C198" s="279"/>
      <c r="D198" s="279"/>
      <c r="E198" s="279"/>
      <c r="F198" s="279"/>
      <c r="G198" s="279"/>
      <c r="H198" s="279"/>
      <c r="I198" s="279"/>
      <c r="J198" s="279"/>
      <c r="K198" s="280"/>
    </row>
    <row r="199" spans="2:11" s="1" customFormat="1" ht="21">
      <c r="B199" s="281"/>
      <c r="C199" s="410" t="s">
        <v>1868</v>
      </c>
      <c r="D199" s="410"/>
      <c r="E199" s="410"/>
      <c r="F199" s="410"/>
      <c r="G199" s="410"/>
      <c r="H199" s="410"/>
      <c r="I199" s="410"/>
      <c r="J199" s="410"/>
      <c r="K199" s="282"/>
    </row>
    <row r="200" spans="2:11" s="1" customFormat="1" ht="25.5" customHeight="1">
      <c r="B200" s="281"/>
      <c r="C200" s="351" t="s">
        <v>1869</v>
      </c>
      <c r="D200" s="351"/>
      <c r="E200" s="351"/>
      <c r="F200" s="351" t="s">
        <v>1870</v>
      </c>
      <c r="G200" s="352"/>
      <c r="H200" s="411" t="s">
        <v>1871</v>
      </c>
      <c r="I200" s="411"/>
      <c r="J200" s="411"/>
      <c r="K200" s="282"/>
    </row>
    <row r="201" spans="2:11" s="1" customFormat="1" ht="5.25" customHeight="1">
      <c r="B201" s="312"/>
      <c r="C201" s="307"/>
      <c r="D201" s="307"/>
      <c r="E201" s="307"/>
      <c r="F201" s="307"/>
      <c r="G201" s="333"/>
      <c r="H201" s="307"/>
      <c r="I201" s="307"/>
      <c r="J201" s="307"/>
      <c r="K201" s="335"/>
    </row>
    <row r="202" spans="2:11" s="1" customFormat="1" ht="15" customHeight="1">
      <c r="B202" s="312"/>
      <c r="C202" s="289" t="s">
        <v>1861</v>
      </c>
      <c r="D202" s="289"/>
      <c r="E202" s="289"/>
      <c r="F202" s="310" t="s">
        <v>50</v>
      </c>
      <c r="G202" s="289"/>
      <c r="H202" s="412" t="s">
        <v>1872</v>
      </c>
      <c r="I202" s="412"/>
      <c r="J202" s="412"/>
      <c r="K202" s="335"/>
    </row>
    <row r="203" spans="2:11" s="1" customFormat="1" ht="15" customHeight="1">
      <c r="B203" s="312"/>
      <c r="C203" s="289"/>
      <c r="D203" s="289"/>
      <c r="E203" s="289"/>
      <c r="F203" s="310" t="s">
        <v>51</v>
      </c>
      <c r="G203" s="289"/>
      <c r="H203" s="412" t="s">
        <v>1873</v>
      </c>
      <c r="I203" s="412"/>
      <c r="J203" s="412"/>
      <c r="K203" s="335"/>
    </row>
    <row r="204" spans="2:11" s="1" customFormat="1" ht="15" customHeight="1">
      <c r="B204" s="312"/>
      <c r="C204" s="289"/>
      <c r="D204" s="289"/>
      <c r="E204" s="289"/>
      <c r="F204" s="310" t="s">
        <v>54</v>
      </c>
      <c r="G204" s="289"/>
      <c r="H204" s="412" t="s">
        <v>1874</v>
      </c>
      <c r="I204" s="412"/>
      <c r="J204" s="412"/>
      <c r="K204" s="335"/>
    </row>
    <row r="205" spans="2:11" s="1" customFormat="1" ht="15" customHeight="1">
      <c r="B205" s="312"/>
      <c r="C205" s="289"/>
      <c r="D205" s="289"/>
      <c r="E205" s="289"/>
      <c r="F205" s="310" t="s">
        <v>52</v>
      </c>
      <c r="G205" s="289"/>
      <c r="H205" s="412" t="s">
        <v>1875</v>
      </c>
      <c r="I205" s="412"/>
      <c r="J205" s="412"/>
      <c r="K205" s="335"/>
    </row>
    <row r="206" spans="2:11" s="1" customFormat="1" ht="15" customHeight="1">
      <c r="B206" s="312"/>
      <c r="C206" s="289"/>
      <c r="D206" s="289"/>
      <c r="E206" s="289"/>
      <c r="F206" s="310" t="s">
        <v>53</v>
      </c>
      <c r="G206" s="289"/>
      <c r="H206" s="412" t="s">
        <v>1876</v>
      </c>
      <c r="I206" s="412"/>
      <c r="J206" s="412"/>
      <c r="K206" s="335"/>
    </row>
    <row r="207" spans="2:11" s="1" customFormat="1" ht="15" customHeight="1">
      <c r="B207" s="312"/>
      <c r="C207" s="289"/>
      <c r="D207" s="289"/>
      <c r="E207" s="289"/>
      <c r="F207" s="310"/>
      <c r="G207" s="289"/>
      <c r="H207" s="289"/>
      <c r="I207" s="289"/>
      <c r="J207" s="289"/>
      <c r="K207" s="335"/>
    </row>
    <row r="208" spans="2:11" s="1" customFormat="1" ht="15" customHeight="1">
      <c r="B208" s="312"/>
      <c r="C208" s="289" t="s">
        <v>1817</v>
      </c>
      <c r="D208" s="289"/>
      <c r="E208" s="289"/>
      <c r="F208" s="310" t="s">
        <v>86</v>
      </c>
      <c r="G208" s="289"/>
      <c r="H208" s="412" t="s">
        <v>1877</v>
      </c>
      <c r="I208" s="412"/>
      <c r="J208" s="412"/>
      <c r="K208" s="335"/>
    </row>
    <row r="209" spans="2:11" s="1" customFormat="1" ht="15" customHeight="1">
      <c r="B209" s="312"/>
      <c r="C209" s="289"/>
      <c r="D209" s="289"/>
      <c r="E209" s="289"/>
      <c r="F209" s="310" t="s">
        <v>1715</v>
      </c>
      <c r="G209" s="289"/>
      <c r="H209" s="412" t="s">
        <v>1716</v>
      </c>
      <c r="I209" s="412"/>
      <c r="J209" s="412"/>
      <c r="K209" s="335"/>
    </row>
    <row r="210" spans="2:11" s="1" customFormat="1" ht="15" customHeight="1">
      <c r="B210" s="312"/>
      <c r="C210" s="289"/>
      <c r="D210" s="289"/>
      <c r="E210" s="289"/>
      <c r="F210" s="310" t="s">
        <v>1713</v>
      </c>
      <c r="G210" s="289"/>
      <c r="H210" s="412" t="s">
        <v>1878</v>
      </c>
      <c r="I210" s="412"/>
      <c r="J210" s="412"/>
      <c r="K210" s="335"/>
    </row>
    <row r="211" spans="2:11" s="1" customFormat="1" ht="15" customHeight="1">
      <c r="B211" s="353"/>
      <c r="C211" s="289"/>
      <c r="D211" s="289"/>
      <c r="E211" s="289"/>
      <c r="F211" s="310" t="s">
        <v>98</v>
      </c>
      <c r="G211" s="348"/>
      <c r="H211" s="413" t="s">
        <v>1717</v>
      </c>
      <c r="I211" s="413"/>
      <c r="J211" s="413"/>
      <c r="K211" s="354"/>
    </row>
    <row r="212" spans="2:11" s="1" customFormat="1" ht="15" customHeight="1">
      <c r="B212" s="353"/>
      <c r="C212" s="289"/>
      <c r="D212" s="289"/>
      <c r="E212" s="289"/>
      <c r="F212" s="310" t="s">
        <v>1511</v>
      </c>
      <c r="G212" s="348"/>
      <c r="H212" s="413" t="s">
        <v>1879</v>
      </c>
      <c r="I212" s="413"/>
      <c r="J212" s="413"/>
      <c r="K212" s="354"/>
    </row>
    <row r="213" spans="2:11" s="1" customFormat="1" ht="15" customHeight="1">
      <c r="B213" s="353"/>
      <c r="C213" s="289"/>
      <c r="D213" s="289"/>
      <c r="E213" s="289"/>
      <c r="F213" s="310"/>
      <c r="G213" s="348"/>
      <c r="H213" s="339"/>
      <c r="I213" s="339"/>
      <c r="J213" s="339"/>
      <c r="K213" s="354"/>
    </row>
    <row r="214" spans="2:11" s="1" customFormat="1" ht="15" customHeight="1">
      <c r="B214" s="353"/>
      <c r="C214" s="289" t="s">
        <v>1841</v>
      </c>
      <c r="D214" s="289"/>
      <c r="E214" s="289"/>
      <c r="F214" s="310">
        <v>1</v>
      </c>
      <c r="G214" s="348"/>
      <c r="H214" s="413" t="s">
        <v>1880</v>
      </c>
      <c r="I214" s="413"/>
      <c r="J214" s="413"/>
      <c r="K214" s="354"/>
    </row>
    <row r="215" spans="2:11" s="1" customFormat="1" ht="15" customHeight="1">
      <c r="B215" s="353"/>
      <c r="C215" s="289"/>
      <c r="D215" s="289"/>
      <c r="E215" s="289"/>
      <c r="F215" s="310">
        <v>2</v>
      </c>
      <c r="G215" s="348"/>
      <c r="H215" s="413" t="s">
        <v>1881</v>
      </c>
      <c r="I215" s="413"/>
      <c r="J215" s="413"/>
      <c r="K215" s="354"/>
    </row>
    <row r="216" spans="2:11" s="1" customFormat="1" ht="15" customHeight="1">
      <c r="B216" s="353"/>
      <c r="C216" s="289"/>
      <c r="D216" s="289"/>
      <c r="E216" s="289"/>
      <c r="F216" s="310">
        <v>3</v>
      </c>
      <c r="G216" s="348"/>
      <c r="H216" s="413" t="s">
        <v>1882</v>
      </c>
      <c r="I216" s="413"/>
      <c r="J216" s="413"/>
      <c r="K216" s="354"/>
    </row>
    <row r="217" spans="2:11" s="1" customFormat="1" ht="15" customHeight="1">
      <c r="B217" s="353"/>
      <c r="C217" s="289"/>
      <c r="D217" s="289"/>
      <c r="E217" s="289"/>
      <c r="F217" s="310">
        <v>4</v>
      </c>
      <c r="G217" s="348"/>
      <c r="H217" s="413" t="s">
        <v>1883</v>
      </c>
      <c r="I217" s="413"/>
      <c r="J217" s="413"/>
      <c r="K217" s="354"/>
    </row>
    <row r="218" spans="2:11" s="1" customFormat="1" ht="12.75" customHeight="1">
      <c r="B218" s="355"/>
      <c r="C218" s="356"/>
      <c r="D218" s="356"/>
      <c r="E218" s="356"/>
      <c r="F218" s="356"/>
      <c r="G218" s="356"/>
      <c r="H218" s="356"/>
      <c r="I218" s="356"/>
      <c r="J218" s="356"/>
      <c r="K218" s="357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01 - Stavební část</vt:lpstr>
      <vt:lpstr>02 - Zdravotně technické ...</vt:lpstr>
      <vt:lpstr>03 - Elektroinstalace</vt:lpstr>
      <vt:lpstr>VRN - Vedlejší a ostatní ...</vt:lpstr>
      <vt:lpstr>Seznam figur</vt:lpstr>
      <vt:lpstr>Pokyny pro vyplnění</vt:lpstr>
      <vt:lpstr>'01 - Stavební část'!Názvy_tisku</vt:lpstr>
      <vt:lpstr>'02 - Zdravotně technické ...'!Názvy_tisku</vt:lpstr>
      <vt:lpstr>'03 - Elektroinstalace'!Názvy_tisku</vt:lpstr>
      <vt:lpstr>'Rekapitulace stavby'!Názvy_tisku</vt:lpstr>
      <vt:lpstr>'Seznam figur'!Názvy_tisku</vt:lpstr>
      <vt:lpstr>'VRN - Vedlejší a ostatní ...'!Názvy_tisku</vt:lpstr>
      <vt:lpstr>'01 - Stavební část'!Oblast_tisku</vt:lpstr>
      <vt:lpstr>'02 - Zdravotně technické ...'!Oblast_tisku</vt:lpstr>
      <vt:lpstr>'03 - Elektroinstalace'!Oblast_tisku</vt:lpstr>
      <vt:lpstr>'Pokyny pro vyplnění'!Oblast_tisku</vt:lpstr>
      <vt:lpstr>'Rekapitulace stavby'!Oblast_tisku</vt:lpstr>
      <vt:lpstr>'Seznam figur'!Oblast_tisku</vt:lpstr>
      <vt:lpstr>'VRN - Vedlejší a ostatní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Vašek</dc:creator>
  <cp:lastModifiedBy>Luděk Špás</cp:lastModifiedBy>
  <dcterms:created xsi:type="dcterms:W3CDTF">2023-07-29T13:54:44Z</dcterms:created>
  <dcterms:modified xsi:type="dcterms:W3CDTF">2023-08-28T09:33:37Z</dcterms:modified>
</cp:coreProperties>
</file>