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Srv-zamek\user$\jirkovska\Plocha\VŘ _ požární nádrž Nesměřice\"/>
    </mc:Choice>
  </mc:AlternateContent>
  <xr:revisionPtr revIDLastSave="0" documentId="8_{B46C0BEA-358E-4D9A-A540-A02B627808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1 - Přípravné práce" sheetId="2" r:id="rId2"/>
    <sheet name="2 - Výstavba manipulačníh..." sheetId="3" r:id="rId3"/>
    <sheet name="3 - Vyspravení praskliny ..." sheetId="4" r:id="rId4"/>
    <sheet name="4 - Zábradlí na stávající..." sheetId="5" r:id="rId5"/>
    <sheet name="5 - Sanace betonových ploch" sheetId="6" r:id="rId6"/>
    <sheet name="6 - Sadové úpravy" sheetId="7" r:id="rId7"/>
    <sheet name="7 - Dokončovací práce" sheetId="8" r:id="rId8"/>
  </sheets>
  <definedNames>
    <definedName name="_xlnm._FilterDatabase" localSheetId="1" hidden="1">'1 - Přípravné práce'!$C$120:$K$165</definedName>
    <definedName name="_xlnm._FilterDatabase" localSheetId="2" hidden="1">'2 - Výstavba manipulačníh...'!$C$124:$K$190</definedName>
    <definedName name="_xlnm._FilterDatabase" localSheetId="3" hidden="1">'3 - Vyspravení praskliny ...'!$C$120:$K$138</definedName>
    <definedName name="_xlnm._FilterDatabase" localSheetId="4" hidden="1">'4 - Zábradlí na stávající...'!$C$117:$K$132</definedName>
    <definedName name="_xlnm._FilterDatabase" localSheetId="5" hidden="1">'5 - Sanace betonových ploch'!$C$121:$K$149</definedName>
    <definedName name="_xlnm._FilterDatabase" localSheetId="6" hidden="1">'6 - Sadové úpravy'!$C$117:$K$126</definedName>
    <definedName name="_xlnm._FilterDatabase" localSheetId="7" hidden="1">'7 - Dokončovací práce'!$C$116:$K$125</definedName>
    <definedName name="_xlnm.Print_Titles" localSheetId="1">'1 - Přípravné práce'!$120:$120</definedName>
    <definedName name="_xlnm.Print_Titles" localSheetId="2">'2 - Výstavba manipulačníh...'!$124:$124</definedName>
    <definedName name="_xlnm.Print_Titles" localSheetId="3">'3 - Vyspravení praskliny ...'!$120:$120</definedName>
    <definedName name="_xlnm.Print_Titles" localSheetId="4">'4 - Zábradlí na stávající...'!$117:$117</definedName>
    <definedName name="_xlnm.Print_Titles" localSheetId="5">'5 - Sanace betonových ploch'!$121:$121</definedName>
    <definedName name="_xlnm.Print_Titles" localSheetId="6">'6 - Sadové úpravy'!$117:$117</definedName>
    <definedName name="_xlnm.Print_Titles" localSheetId="7">'7 - Dokončovací práce'!$116:$116</definedName>
    <definedName name="_xlnm.Print_Titles" localSheetId="0">'Rekapitulace stavby'!$92:$92</definedName>
    <definedName name="_xlnm.Print_Area" localSheetId="1">'1 - Přípravné práce'!$C$4:$J$76,'1 - Přípravné práce'!$C$82:$J$102,'1 - Přípravné práce'!$C$108:$J$165</definedName>
    <definedName name="_xlnm.Print_Area" localSheetId="2">'2 - Výstavba manipulačníh...'!$C$4:$J$76,'2 - Výstavba manipulačníh...'!$C$82:$J$106,'2 - Výstavba manipulačníh...'!$C$112:$J$190</definedName>
    <definedName name="_xlnm.Print_Area" localSheetId="3">'3 - Vyspravení praskliny ...'!$C$4:$J$76,'3 - Vyspravení praskliny ...'!$C$82:$J$102,'3 - Vyspravení praskliny ...'!$C$108:$J$138</definedName>
    <definedName name="_xlnm.Print_Area" localSheetId="4">'4 - Zábradlí na stávající...'!$C$4:$J$76,'4 - Zábradlí na stávající...'!$C$82:$J$99,'4 - Zábradlí na stávající...'!$C$105:$J$132</definedName>
    <definedName name="_xlnm.Print_Area" localSheetId="5">'5 - Sanace betonových ploch'!$C$4:$J$76,'5 - Sanace betonových ploch'!$C$82:$J$103,'5 - Sanace betonových ploch'!$C$109:$J$149</definedName>
    <definedName name="_xlnm.Print_Area" localSheetId="6">'6 - Sadové úpravy'!$C$4:$J$76,'6 - Sadové úpravy'!$C$82:$J$99,'6 - Sadové úpravy'!$C$105:$J$126</definedName>
    <definedName name="_xlnm.Print_Area" localSheetId="7">'7 - Dokončovací práce'!$C$4:$J$76,'7 - Dokončovací práce'!$C$82:$J$98,'7 - Dokončovací práce'!$C$104:$J$125</definedName>
    <definedName name="_xlnm.Print_Area" localSheetId="0">'Rekapitulace stavby'!$D$4:$AO$76,'Rekapitulace stavby'!$C$82:$AQ$102</definedName>
  </definedNames>
  <calcPr calcId="191029"/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 s="1"/>
  <c r="BI125" i="8"/>
  <c r="BH125" i="8"/>
  <c r="BG125" i="8"/>
  <c r="BF125" i="8"/>
  <c r="T125" i="8"/>
  <c r="R125" i="8"/>
  <c r="P125" i="8"/>
  <c r="BI122" i="8"/>
  <c r="BH122" i="8"/>
  <c r="BG122" i="8"/>
  <c r="BF122" i="8"/>
  <c r="T122" i="8"/>
  <c r="R122" i="8"/>
  <c r="P122" i="8"/>
  <c r="BI120" i="8"/>
  <c r="BH120" i="8"/>
  <c r="BG120" i="8"/>
  <c r="BF120" i="8"/>
  <c r="T120" i="8"/>
  <c r="R120" i="8"/>
  <c r="P120" i="8"/>
  <c r="BI119" i="8"/>
  <c r="BH119" i="8"/>
  <c r="BG119" i="8"/>
  <c r="BF119" i="8"/>
  <c r="T119" i="8"/>
  <c r="R119" i="8"/>
  <c r="P119" i="8"/>
  <c r="J113" i="8"/>
  <c r="F113" i="8"/>
  <c r="F111" i="8"/>
  <c r="E109" i="8"/>
  <c r="J91" i="8"/>
  <c r="F91" i="8"/>
  <c r="F89" i="8"/>
  <c r="E87" i="8"/>
  <c r="J24" i="8"/>
  <c r="E24" i="8"/>
  <c r="J114" i="8" s="1"/>
  <c r="J23" i="8"/>
  <c r="J18" i="8"/>
  <c r="E18" i="8"/>
  <c r="F92" i="8" s="1"/>
  <c r="J17" i="8"/>
  <c r="J12" i="8"/>
  <c r="J111" i="8"/>
  <c r="E7" i="8"/>
  <c r="E107" i="8"/>
  <c r="J37" i="7"/>
  <c r="J36" i="7"/>
  <c r="AY100" i="1" s="1"/>
  <c r="J35" i="7"/>
  <c r="AX100" i="1"/>
  <c r="BI124" i="7"/>
  <c r="BH124" i="7"/>
  <c r="BG124" i="7"/>
  <c r="BF124" i="7"/>
  <c r="T124" i="7"/>
  <c r="R124" i="7"/>
  <c r="P124" i="7"/>
  <c r="BI121" i="7"/>
  <c r="BH121" i="7"/>
  <c r="BG121" i="7"/>
  <c r="BF121" i="7"/>
  <c r="T121" i="7"/>
  <c r="R121" i="7"/>
  <c r="P121" i="7"/>
  <c r="J114" i="7"/>
  <c r="F114" i="7"/>
  <c r="F112" i="7"/>
  <c r="E110" i="7"/>
  <c r="J91" i="7"/>
  <c r="F91" i="7"/>
  <c r="F89" i="7"/>
  <c r="E87" i="7"/>
  <c r="J24" i="7"/>
  <c r="E24" i="7"/>
  <c r="J115" i="7" s="1"/>
  <c r="J23" i="7"/>
  <c r="J18" i="7"/>
  <c r="E18" i="7"/>
  <c r="F92" i="7" s="1"/>
  <c r="J17" i="7"/>
  <c r="J12" i="7"/>
  <c r="J112" i="7"/>
  <c r="E7" i="7"/>
  <c r="E108" i="7" s="1"/>
  <c r="J37" i="6"/>
  <c r="J36" i="6"/>
  <c r="AY99" i="1" s="1"/>
  <c r="J35" i="6"/>
  <c r="AX99" i="1"/>
  <c r="BI149" i="6"/>
  <c r="BH149" i="6"/>
  <c r="BG149" i="6"/>
  <c r="BF149" i="6"/>
  <c r="T149" i="6"/>
  <c r="T148" i="6" s="1"/>
  <c r="R149" i="6"/>
  <c r="R148" i="6"/>
  <c r="P149" i="6"/>
  <c r="P148" i="6" s="1"/>
  <c r="BI145" i="6"/>
  <c r="BH145" i="6"/>
  <c r="BG145" i="6"/>
  <c r="BF145" i="6"/>
  <c r="T145" i="6"/>
  <c r="R145" i="6"/>
  <c r="P145" i="6"/>
  <c r="BI142" i="6"/>
  <c r="BH142" i="6"/>
  <c r="BG142" i="6"/>
  <c r="BF142" i="6"/>
  <c r="T142" i="6"/>
  <c r="R142" i="6"/>
  <c r="P142" i="6"/>
  <c r="BI136" i="6"/>
  <c r="BH136" i="6"/>
  <c r="BG136" i="6"/>
  <c r="BF136" i="6"/>
  <c r="T136" i="6"/>
  <c r="T135" i="6"/>
  <c r="R136" i="6"/>
  <c r="R135" i="6"/>
  <c r="P136" i="6"/>
  <c r="P135" i="6"/>
  <c r="BI132" i="6"/>
  <c r="BH132" i="6"/>
  <c r="BG132" i="6"/>
  <c r="BF132" i="6"/>
  <c r="T132" i="6"/>
  <c r="R132" i="6"/>
  <c r="P132" i="6"/>
  <c r="BI128" i="6"/>
  <c r="BH128" i="6"/>
  <c r="BG128" i="6"/>
  <c r="BF128" i="6"/>
  <c r="T128" i="6"/>
  <c r="R128" i="6"/>
  <c r="P128" i="6"/>
  <c r="BI125" i="6"/>
  <c r="BH125" i="6"/>
  <c r="BG125" i="6"/>
  <c r="BF125" i="6"/>
  <c r="T125" i="6"/>
  <c r="R125" i="6"/>
  <c r="P125" i="6"/>
  <c r="J118" i="6"/>
  <c r="F118" i="6"/>
  <c r="F116" i="6"/>
  <c r="E114" i="6"/>
  <c r="J91" i="6"/>
  <c r="F91" i="6"/>
  <c r="F89" i="6"/>
  <c r="E87" i="6"/>
  <c r="J24" i="6"/>
  <c r="E24" i="6"/>
  <c r="J119" i="6"/>
  <c r="J23" i="6"/>
  <c r="J18" i="6"/>
  <c r="E18" i="6"/>
  <c r="F119" i="6"/>
  <c r="J17" i="6"/>
  <c r="J12" i="6"/>
  <c r="J116" i="6" s="1"/>
  <c r="E7" i="6"/>
  <c r="E85" i="6" s="1"/>
  <c r="J37" i="5"/>
  <c r="J36" i="5"/>
  <c r="AY98" i="1"/>
  <c r="J35" i="5"/>
  <c r="AX98" i="1"/>
  <c r="BI130" i="5"/>
  <c r="BH130" i="5"/>
  <c r="BG130" i="5"/>
  <c r="BF130" i="5"/>
  <c r="T130" i="5"/>
  <c r="R130" i="5"/>
  <c r="P130" i="5"/>
  <c r="BI126" i="5"/>
  <c r="BH126" i="5"/>
  <c r="BG126" i="5"/>
  <c r="BF126" i="5"/>
  <c r="T126" i="5"/>
  <c r="R126" i="5"/>
  <c r="P126" i="5"/>
  <c r="BI121" i="5"/>
  <c r="BH121" i="5"/>
  <c r="BG121" i="5"/>
  <c r="BF121" i="5"/>
  <c r="T121" i="5"/>
  <c r="R121" i="5"/>
  <c r="P121" i="5"/>
  <c r="J114" i="5"/>
  <c r="F114" i="5"/>
  <c r="F112" i="5"/>
  <c r="E110" i="5"/>
  <c r="J91" i="5"/>
  <c r="F91" i="5"/>
  <c r="F89" i="5"/>
  <c r="E87" i="5"/>
  <c r="J24" i="5"/>
  <c r="E24" i="5"/>
  <c r="J115" i="5"/>
  <c r="J23" i="5"/>
  <c r="J18" i="5"/>
  <c r="E18" i="5"/>
  <c r="F115" i="5"/>
  <c r="J17" i="5"/>
  <c r="J12" i="5"/>
  <c r="J112" i="5" s="1"/>
  <c r="E7" i="5"/>
  <c r="E108" i="5" s="1"/>
  <c r="J37" i="4"/>
  <c r="J36" i="4"/>
  <c r="AY97" i="1"/>
  <c r="J35" i="4"/>
  <c r="AX97" i="1"/>
  <c r="BI136" i="4"/>
  <c r="BH136" i="4"/>
  <c r="BG136" i="4"/>
  <c r="BF136" i="4"/>
  <c r="T136" i="4"/>
  <c r="T135" i="4"/>
  <c r="R136" i="4"/>
  <c r="R135" i="4"/>
  <c r="P136" i="4"/>
  <c r="P135" i="4"/>
  <c r="BI132" i="4"/>
  <c r="BH132" i="4"/>
  <c r="BG132" i="4"/>
  <c r="BF132" i="4"/>
  <c r="T132" i="4"/>
  <c r="T131" i="4"/>
  <c r="R132" i="4"/>
  <c r="R131" i="4"/>
  <c r="P132" i="4"/>
  <c r="P131" i="4"/>
  <c r="BI128" i="4"/>
  <c r="BH128" i="4"/>
  <c r="BG128" i="4"/>
  <c r="BF128" i="4"/>
  <c r="T128" i="4"/>
  <c r="T127" i="4"/>
  <c r="R128" i="4"/>
  <c r="R127" i="4"/>
  <c r="P128" i="4"/>
  <c r="P127" i="4"/>
  <c r="BI124" i="4"/>
  <c r="BH124" i="4"/>
  <c r="BG124" i="4"/>
  <c r="BF124" i="4"/>
  <c r="T124" i="4"/>
  <c r="T123" i="4"/>
  <c r="T122" i="4" s="1"/>
  <c r="T121" i="4" s="1"/>
  <c r="R124" i="4"/>
  <c r="R123" i="4"/>
  <c r="R122" i="4" s="1"/>
  <c r="R121" i="4" s="1"/>
  <c r="P124" i="4"/>
  <c r="P123" i="4"/>
  <c r="P122" i="4" s="1"/>
  <c r="P121" i="4" s="1"/>
  <c r="AU97" i="1" s="1"/>
  <c r="J117" i="4"/>
  <c r="F117" i="4"/>
  <c r="F115" i="4"/>
  <c r="E113" i="4"/>
  <c r="J91" i="4"/>
  <c r="F91" i="4"/>
  <c r="F89" i="4"/>
  <c r="E87" i="4"/>
  <c r="J24" i="4"/>
  <c r="E24" i="4"/>
  <c r="J118" i="4"/>
  <c r="J23" i="4"/>
  <c r="J18" i="4"/>
  <c r="E18" i="4"/>
  <c r="F118" i="4"/>
  <c r="J17" i="4"/>
  <c r="J12" i="4"/>
  <c r="J115" i="4" s="1"/>
  <c r="E7" i="4"/>
  <c r="E111" i="4" s="1"/>
  <c r="J37" i="3"/>
  <c r="J36" i="3"/>
  <c r="AY96" i="1"/>
  <c r="J35" i="3"/>
  <c r="AX96" i="1"/>
  <c r="BI190" i="3"/>
  <c r="BH190" i="3"/>
  <c r="BG190" i="3"/>
  <c r="BF190" i="3"/>
  <c r="T190" i="3"/>
  <c r="T189" i="3"/>
  <c r="R190" i="3"/>
  <c r="R189" i="3"/>
  <c r="P190" i="3"/>
  <c r="P189" i="3"/>
  <c r="BI186" i="3"/>
  <c r="BH186" i="3"/>
  <c r="BG186" i="3"/>
  <c r="BF186" i="3"/>
  <c r="T186" i="3"/>
  <c r="R186" i="3"/>
  <c r="P186" i="3"/>
  <c r="BI184" i="3"/>
  <c r="BH184" i="3"/>
  <c r="BG184" i="3"/>
  <c r="BF184" i="3"/>
  <c r="T184" i="3"/>
  <c r="R184" i="3"/>
  <c r="P184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2" i="3"/>
  <c r="BH172" i="3"/>
  <c r="BG172" i="3"/>
  <c r="BF172" i="3"/>
  <c r="T172" i="3"/>
  <c r="R172" i="3"/>
  <c r="P172" i="3"/>
  <c r="BI169" i="3"/>
  <c r="BH169" i="3"/>
  <c r="BG169" i="3"/>
  <c r="BF169" i="3"/>
  <c r="T169" i="3"/>
  <c r="R169" i="3"/>
  <c r="P169" i="3"/>
  <c r="BI165" i="3"/>
  <c r="BH165" i="3"/>
  <c r="BG165" i="3"/>
  <c r="BF165" i="3"/>
  <c r="T165" i="3"/>
  <c r="T164" i="3" s="1"/>
  <c r="R165" i="3"/>
  <c r="R164" i="3" s="1"/>
  <c r="P165" i="3"/>
  <c r="P164" i="3" s="1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5" i="3"/>
  <c r="BH145" i="3"/>
  <c r="BG145" i="3"/>
  <c r="BF145" i="3"/>
  <c r="T145" i="3"/>
  <c r="R145" i="3"/>
  <c r="P145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R138" i="3"/>
  <c r="P138" i="3"/>
  <c r="BI135" i="3"/>
  <c r="BH135" i="3"/>
  <c r="BG135" i="3"/>
  <c r="BF135" i="3"/>
  <c r="T135" i="3"/>
  <c r="R135" i="3"/>
  <c r="P135" i="3"/>
  <c r="BI132" i="3"/>
  <c r="BH132" i="3"/>
  <c r="BG132" i="3"/>
  <c r="BF132" i="3"/>
  <c r="T132" i="3"/>
  <c r="R132" i="3"/>
  <c r="P132" i="3"/>
  <c r="BI128" i="3"/>
  <c r="BH128" i="3"/>
  <c r="BG128" i="3"/>
  <c r="BF128" i="3"/>
  <c r="T128" i="3"/>
  <c r="T127" i="3"/>
  <c r="R128" i="3"/>
  <c r="R127" i="3"/>
  <c r="P128" i="3"/>
  <c r="P127" i="3"/>
  <c r="J121" i="3"/>
  <c r="F121" i="3"/>
  <c r="F119" i="3"/>
  <c r="E117" i="3"/>
  <c r="J91" i="3"/>
  <c r="F91" i="3"/>
  <c r="F89" i="3"/>
  <c r="E87" i="3"/>
  <c r="J24" i="3"/>
  <c r="E24" i="3"/>
  <c r="J122" i="3" s="1"/>
  <c r="J23" i="3"/>
  <c r="J18" i="3"/>
  <c r="E18" i="3"/>
  <c r="F122" i="3" s="1"/>
  <c r="J17" i="3"/>
  <c r="J12" i="3"/>
  <c r="J119" i="3"/>
  <c r="E7" i="3"/>
  <c r="E115" i="3"/>
  <c r="J37" i="2"/>
  <c r="J36" i="2"/>
  <c r="AY95" i="1" s="1"/>
  <c r="J35" i="2"/>
  <c r="AX95" i="1" s="1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1" i="2"/>
  <c r="BH151" i="2"/>
  <c r="BG151" i="2"/>
  <c r="BF151" i="2"/>
  <c r="T151" i="2"/>
  <c r="R151" i="2"/>
  <c r="P151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BI130" i="2"/>
  <c r="BH130" i="2"/>
  <c r="BG130" i="2"/>
  <c r="BF130" i="2"/>
  <c r="T130" i="2"/>
  <c r="R130" i="2"/>
  <c r="P130" i="2"/>
  <c r="BI127" i="2"/>
  <c r="BH127" i="2"/>
  <c r="BG127" i="2"/>
  <c r="BF127" i="2"/>
  <c r="T127" i="2"/>
  <c r="R127" i="2"/>
  <c r="P127" i="2"/>
  <c r="BI124" i="2"/>
  <c r="BH124" i="2"/>
  <c r="BG124" i="2"/>
  <c r="BF124" i="2"/>
  <c r="T124" i="2"/>
  <c r="R124" i="2"/>
  <c r="P124" i="2"/>
  <c r="J117" i="2"/>
  <c r="F117" i="2"/>
  <c r="F115" i="2"/>
  <c r="E113" i="2"/>
  <c r="J91" i="2"/>
  <c r="F91" i="2"/>
  <c r="F89" i="2"/>
  <c r="E87" i="2"/>
  <c r="J24" i="2"/>
  <c r="E24" i="2"/>
  <c r="J118" i="2"/>
  <c r="J23" i="2"/>
  <c r="J18" i="2"/>
  <c r="E18" i="2"/>
  <c r="F118" i="2"/>
  <c r="J17" i="2"/>
  <c r="J12" i="2"/>
  <c r="J115" i="2"/>
  <c r="E7" i="2"/>
  <c r="E111" i="2" s="1"/>
  <c r="L90" i="1"/>
  <c r="AM90" i="1"/>
  <c r="AM89" i="1"/>
  <c r="L89" i="1"/>
  <c r="AM87" i="1"/>
  <c r="L87" i="1"/>
  <c r="L85" i="1"/>
  <c r="L84" i="1"/>
  <c r="BK164" i="2"/>
  <c r="BK162" i="2"/>
  <c r="BK144" i="2"/>
  <c r="BK139" i="2"/>
  <c r="J130" i="2"/>
  <c r="J124" i="2"/>
  <c r="BK156" i="2"/>
  <c r="J139" i="2"/>
  <c r="J146" i="2"/>
  <c r="BK181" i="3"/>
  <c r="J169" i="3"/>
  <c r="BK148" i="3"/>
  <c r="J135" i="3"/>
  <c r="J186" i="3"/>
  <c r="BK175" i="3"/>
  <c r="BK160" i="3"/>
  <c r="BK145" i="3"/>
  <c r="BK132" i="3"/>
  <c r="BK128" i="4"/>
  <c r="J128" i="4"/>
  <c r="J121" i="5"/>
  <c r="BK121" i="5"/>
  <c r="BK132" i="6"/>
  <c r="J145" i="6"/>
  <c r="BK142" i="6"/>
  <c r="BK121" i="7"/>
  <c r="BK125" i="8"/>
  <c r="J125" i="8"/>
  <c r="BK119" i="8"/>
  <c r="AS94" i="1"/>
  <c r="J143" i="2"/>
  <c r="J133" i="2"/>
  <c r="J127" i="2"/>
  <c r="BK163" i="2"/>
  <c r="BK151" i="2"/>
  <c r="BK146" i="2"/>
  <c r="BK184" i="3"/>
  <c r="J172" i="3"/>
  <c r="J151" i="3"/>
  <c r="BK138" i="3"/>
  <c r="J128" i="3"/>
  <c r="J181" i="3"/>
  <c r="BK169" i="3"/>
  <c r="BK151" i="3"/>
  <c r="J138" i="3"/>
  <c r="J136" i="4"/>
  <c r="BK136" i="4"/>
  <c r="J126" i="5"/>
  <c r="BK126" i="5"/>
  <c r="J136" i="6"/>
  <c r="J149" i="6"/>
  <c r="J125" i="6"/>
  <c r="BK124" i="7"/>
  <c r="J121" i="7"/>
  <c r="J120" i="8"/>
  <c r="BK120" i="8"/>
  <c r="BK165" i="2"/>
  <c r="J163" i="2"/>
  <c r="BK159" i="2"/>
  <c r="BK143" i="2"/>
  <c r="BK133" i="2"/>
  <c r="BK127" i="2"/>
  <c r="J164" i="2"/>
  <c r="J156" i="2"/>
  <c r="BK136" i="2"/>
  <c r="BK186" i="3"/>
  <c r="J175" i="3"/>
  <c r="J160" i="3"/>
  <c r="J145" i="3"/>
  <c r="BK128" i="3"/>
  <c r="J184" i="3"/>
  <c r="BK178" i="3"/>
  <c r="BK165" i="3"/>
  <c r="J148" i="3"/>
  <c r="BK135" i="3"/>
  <c r="BK132" i="4"/>
  <c r="J132" i="4"/>
  <c r="J130" i="5"/>
  <c r="BK149" i="6"/>
  <c r="J128" i="6"/>
  <c r="J142" i="6"/>
  <c r="J132" i="6"/>
  <c r="J122" i="8"/>
  <c r="BK122" i="8"/>
  <c r="J119" i="8"/>
  <c r="J165" i="2"/>
  <c r="J162" i="2"/>
  <c r="J144" i="2"/>
  <c r="J136" i="2"/>
  <c r="BK130" i="2"/>
  <c r="BK124" i="2"/>
  <c r="J159" i="2"/>
  <c r="J151" i="2"/>
  <c r="J190" i="3"/>
  <c r="J178" i="3"/>
  <c r="J165" i="3"/>
  <c r="BK156" i="3"/>
  <c r="J141" i="3"/>
  <c r="BK190" i="3"/>
  <c r="BK172" i="3"/>
  <c r="J156" i="3"/>
  <c r="BK141" i="3"/>
  <c r="J132" i="3"/>
  <c r="BK124" i="4"/>
  <c r="J124" i="4"/>
  <c r="BK130" i="5"/>
  <c r="BK145" i="6"/>
  <c r="BK125" i="6"/>
  <c r="BK136" i="6"/>
  <c r="BK128" i="6"/>
  <c r="J124" i="7"/>
  <c r="BK123" i="2" l="1"/>
  <c r="J123" i="2" s="1"/>
  <c r="J98" i="2" s="1"/>
  <c r="BK142" i="2"/>
  <c r="J142" i="2"/>
  <c r="J99" i="2" s="1"/>
  <c r="T150" i="2"/>
  <c r="T149" i="2"/>
  <c r="T121" i="2" s="1"/>
  <c r="R131" i="3"/>
  <c r="R126" i="3" s="1"/>
  <c r="R125" i="3" s="1"/>
  <c r="R144" i="3"/>
  <c r="R155" i="3"/>
  <c r="P168" i="3"/>
  <c r="T174" i="3"/>
  <c r="BK120" i="5"/>
  <c r="J120" i="5" s="1"/>
  <c r="J98" i="5" s="1"/>
  <c r="BK124" i="6"/>
  <c r="J124" i="6"/>
  <c r="J98" i="6"/>
  <c r="BK141" i="6"/>
  <c r="J141" i="6"/>
  <c r="J101" i="6"/>
  <c r="R123" i="2"/>
  <c r="T142" i="2"/>
  <c r="BK150" i="2"/>
  <c r="J150" i="2"/>
  <c r="J101" i="2"/>
  <c r="BK131" i="3"/>
  <c r="J131" i="3"/>
  <c r="J99" i="3"/>
  <c r="BK144" i="3"/>
  <c r="J144" i="3" s="1"/>
  <c r="J100" i="3" s="1"/>
  <c r="BK155" i="3"/>
  <c r="J155" i="3"/>
  <c r="J101" i="3"/>
  <c r="BK168" i="3"/>
  <c r="J168" i="3"/>
  <c r="J103" i="3" s="1"/>
  <c r="BK174" i="3"/>
  <c r="J174" i="3"/>
  <c r="J104" i="3"/>
  <c r="T120" i="5"/>
  <c r="T119" i="5" s="1"/>
  <c r="T118" i="5" s="1"/>
  <c r="R124" i="6"/>
  <c r="R123" i="6" s="1"/>
  <c r="T141" i="6"/>
  <c r="T140" i="6"/>
  <c r="BK120" i="7"/>
  <c r="J120" i="7"/>
  <c r="J98" i="7" s="1"/>
  <c r="T120" i="7"/>
  <c r="T119" i="7"/>
  <c r="T118" i="7" s="1"/>
  <c r="T123" i="2"/>
  <c r="T122" i="2"/>
  <c r="R142" i="2"/>
  <c r="P150" i="2"/>
  <c r="P149" i="2" s="1"/>
  <c r="T131" i="3"/>
  <c r="T126" i="3" s="1"/>
  <c r="T125" i="3" s="1"/>
  <c r="T144" i="3"/>
  <c r="T155" i="3"/>
  <c r="R168" i="3"/>
  <c r="P174" i="3"/>
  <c r="P120" i="5"/>
  <c r="P119" i="5"/>
  <c r="P118" i="5" s="1"/>
  <c r="AU98" i="1" s="1"/>
  <c r="T124" i="6"/>
  <c r="T123" i="6"/>
  <c r="T122" i="6"/>
  <c r="R141" i="6"/>
  <c r="R140" i="6" s="1"/>
  <c r="P120" i="7"/>
  <c r="P119" i="7" s="1"/>
  <c r="P118" i="7" s="1"/>
  <c r="AU100" i="1" s="1"/>
  <c r="R120" i="7"/>
  <c r="R119" i="7"/>
  <c r="R118" i="7" s="1"/>
  <c r="P123" i="2"/>
  <c r="P122" i="2"/>
  <c r="P121" i="2" s="1"/>
  <c r="AU95" i="1" s="1"/>
  <c r="P142" i="2"/>
  <c r="R150" i="2"/>
  <c r="R149" i="2"/>
  <c r="P131" i="3"/>
  <c r="P126" i="3" s="1"/>
  <c r="P125" i="3" s="1"/>
  <c r="AU96" i="1" s="1"/>
  <c r="P144" i="3"/>
  <c r="P155" i="3"/>
  <c r="T168" i="3"/>
  <c r="R174" i="3"/>
  <c r="R120" i="5"/>
  <c r="R119" i="5" s="1"/>
  <c r="R118" i="5" s="1"/>
  <c r="P124" i="6"/>
  <c r="P123" i="6"/>
  <c r="P141" i="6"/>
  <c r="P140" i="6" s="1"/>
  <c r="BK118" i="8"/>
  <c r="J118" i="8"/>
  <c r="J97" i="8" s="1"/>
  <c r="P118" i="8"/>
  <c r="P117" i="8" s="1"/>
  <c r="AU101" i="1" s="1"/>
  <c r="R118" i="8"/>
  <c r="R117" i="8" s="1"/>
  <c r="T118" i="8"/>
  <c r="T117" i="8"/>
  <c r="BK127" i="3"/>
  <c r="J127" i="3"/>
  <c r="J98" i="3" s="1"/>
  <c r="BK164" i="3"/>
  <c r="J164" i="3"/>
  <c r="J102" i="3" s="1"/>
  <c r="BK189" i="3"/>
  <c r="J189" i="3"/>
  <c r="J105" i="3" s="1"/>
  <c r="BK123" i="4"/>
  <c r="J123" i="4" s="1"/>
  <c r="J98" i="4" s="1"/>
  <c r="BK127" i="4"/>
  <c r="J127" i="4" s="1"/>
  <c r="J99" i="4" s="1"/>
  <c r="BK131" i="4"/>
  <c r="J131" i="4" s="1"/>
  <c r="J100" i="4" s="1"/>
  <c r="BK135" i="4"/>
  <c r="J135" i="4"/>
  <c r="J101" i="4"/>
  <c r="BK135" i="6"/>
  <c r="J135" i="6" s="1"/>
  <c r="J99" i="6" s="1"/>
  <c r="BK148" i="6"/>
  <c r="J148" i="6"/>
  <c r="J102" i="6" s="1"/>
  <c r="E85" i="8"/>
  <c r="J89" i="8"/>
  <c r="F114" i="8"/>
  <c r="BE119" i="8"/>
  <c r="BE120" i="8"/>
  <c r="BE125" i="8"/>
  <c r="J92" i="8"/>
  <c r="BE122" i="8"/>
  <c r="E85" i="7"/>
  <c r="J89" i="7"/>
  <c r="J92" i="7"/>
  <c r="F115" i="7"/>
  <c r="BE121" i="7"/>
  <c r="BE124" i="7"/>
  <c r="J92" i="6"/>
  <c r="BE125" i="6"/>
  <c r="BE136" i="6"/>
  <c r="J89" i="6"/>
  <c r="F92" i="6"/>
  <c r="E112" i="6"/>
  <c r="BE132" i="6"/>
  <c r="BE128" i="6"/>
  <c r="BE142" i="6"/>
  <c r="BE145" i="6"/>
  <c r="BE149" i="6"/>
  <c r="J89" i="5"/>
  <c r="J92" i="5"/>
  <c r="BE121" i="5"/>
  <c r="BE126" i="5"/>
  <c r="BE130" i="5"/>
  <c r="E85" i="5"/>
  <c r="F92" i="5"/>
  <c r="J89" i="4"/>
  <c r="J92" i="4"/>
  <c r="BE128" i="4"/>
  <c r="BE132" i="4"/>
  <c r="E85" i="4"/>
  <c r="F92" i="4"/>
  <c r="BE124" i="4"/>
  <c r="BE136" i="4"/>
  <c r="BE132" i="3"/>
  <c r="BE138" i="3"/>
  <c r="BE141" i="3"/>
  <c r="BE148" i="3"/>
  <c r="BE151" i="3"/>
  <c r="BE156" i="3"/>
  <c r="BE165" i="3"/>
  <c r="BE172" i="3"/>
  <c r="BE181" i="3"/>
  <c r="E85" i="3"/>
  <c r="J89" i="3"/>
  <c r="F92" i="3"/>
  <c r="J92" i="3"/>
  <c r="BE128" i="3"/>
  <c r="BE135" i="3"/>
  <c r="BE145" i="3"/>
  <c r="BE160" i="3"/>
  <c r="BE169" i="3"/>
  <c r="BE175" i="3"/>
  <c r="BE178" i="3"/>
  <c r="BE184" i="3"/>
  <c r="BE186" i="3"/>
  <c r="BE190" i="3"/>
  <c r="BE165" i="2"/>
  <c r="BE133" i="2"/>
  <c r="BE139" i="2"/>
  <c r="BE151" i="2"/>
  <c r="BE156" i="2"/>
  <c r="BE162" i="2"/>
  <c r="BE164" i="2"/>
  <c r="E85" i="2"/>
  <c r="J89" i="2"/>
  <c r="F92" i="2"/>
  <c r="J92" i="2"/>
  <c r="BE124" i="2"/>
  <c r="BE127" i="2"/>
  <c r="BE130" i="2"/>
  <c r="BE136" i="2"/>
  <c r="BE143" i="2"/>
  <c r="BE144" i="2"/>
  <c r="BE159" i="2"/>
  <c r="BE163" i="2"/>
  <c r="BE146" i="2"/>
  <c r="F34" i="2"/>
  <c r="BA95" i="1"/>
  <c r="F36" i="3"/>
  <c r="BC96" i="1" s="1"/>
  <c r="F34" i="4"/>
  <c r="BA97" i="1"/>
  <c r="F36" i="4"/>
  <c r="BC97" i="1" s="1"/>
  <c r="F34" i="5"/>
  <c r="BA98" i="1"/>
  <c r="J34" i="6"/>
  <c r="AW99" i="1" s="1"/>
  <c r="F37" i="6"/>
  <c r="BD99" i="1"/>
  <c r="F34" i="8"/>
  <c r="BA101" i="1" s="1"/>
  <c r="F36" i="8"/>
  <c r="BC101" i="1"/>
  <c r="F35" i="2"/>
  <c r="BB95" i="1" s="1"/>
  <c r="F37" i="2"/>
  <c r="BD95" i="1"/>
  <c r="J34" i="3"/>
  <c r="AW96" i="1" s="1"/>
  <c r="F35" i="4"/>
  <c r="BB97" i="1"/>
  <c r="J34" i="4"/>
  <c r="AW97" i="1" s="1"/>
  <c r="F35" i="5"/>
  <c r="BB98" i="1"/>
  <c r="F36" i="6"/>
  <c r="BC99" i="1" s="1"/>
  <c r="F37" i="7"/>
  <c r="BD100" i="1"/>
  <c r="F35" i="7"/>
  <c r="BB100" i="1" s="1"/>
  <c r="F37" i="8"/>
  <c r="BD101" i="1"/>
  <c r="J34" i="2"/>
  <c r="AW95" i="1" s="1"/>
  <c r="F35" i="3"/>
  <c r="BB96" i="1"/>
  <c r="F37" i="4"/>
  <c r="BD97" i="1" s="1"/>
  <c r="J34" i="5"/>
  <c r="AW98" i="1"/>
  <c r="F36" i="5"/>
  <c r="BC98" i="1" s="1"/>
  <c r="F34" i="6"/>
  <c r="BA99" i="1"/>
  <c r="F34" i="7"/>
  <c r="BA100" i="1" s="1"/>
  <c r="F35" i="8"/>
  <c r="BB101" i="1"/>
  <c r="F36" i="2"/>
  <c r="BC95" i="1" s="1"/>
  <c r="F34" i="3"/>
  <c r="BA96" i="1"/>
  <c r="F37" i="3"/>
  <c r="BD96" i="1" s="1"/>
  <c r="F37" i="5"/>
  <c r="BD98" i="1"/>
  <c r="F35" i="6"/>
  <c r="BB99" i="1" s="1"/>
  <c r="J34" i="7"/>
  <c r="AW100" i="1"/>
  <c r="F36" i="7"/>
  <c r="BC100" i="1" s="1"/>
  <c r="J34" i="8"/>
  <c r="AW101" i="1"/>
  <c r="P122" i="6" l="1"/>
  <c r="AU99" i="1" s="1"/>
  <c r="BK119" i="5"/>
  <c r="BK118" i="5" s="1"/>
  <c r="J118" i="5" s="1"/>
  <c r="J96" i="5" s="1"/>
  <c r="R122" i="6"/>
  <c r="R122" i="2"/>
  <c r="R121" i="2"/>
  <c r="BK126" i="3"/>
  <c r="J126" i="3" s="1"/>
  <c r="J97" i="3" s="1"/>
  <c r="BK123" i="6"/>
  <c r="J123" i="6"/>
  <c r="J97" i="6"/>
  <c r="BK119" i="7"/>
  <c r="J119" i="7"/>
  <c r="J97" i="7"/>
  <c r="BK117" i="8"/>
  <c r="J117" i="8"/>
  <c r="J96" i="8" s="1"/>
  <c r="BK122" i="2"/>
  <c r="J122" i="2"/>
  <c r="J97" i="2"/>
  <c r="BK149" i="2"/>
  <c r="J149" i="2"/>
  <c r="J100" i="2" s="1"/>
  <c r="BK122" i="4"/>
  <c r="J122" i="4" s="1"/>
  <c r="J97" i="4" s="1"/>
  <c r="BK140" i="6"/>
  <c r="J140" i="6"/>
  <c r="J100" i="6"/>
  <c r="J119" i="5"/>
  <c r="J97" i="5"/>
  <c r="J33" i="2"/>
  <c r="AV95" i="1" s="1"/>
  <c r="AT95" i="1" s="1"/>
  <c r="J33" i="4"/>
  <c r="AV97" i="1" s="1"/>
  <c r="AT97" i="1" s="1"/>
  <c r="J30" i="5"/>
  <c r="AG98" i="1"/>
  <c r="J33" i="6"/>
  <c r="AV99" i="1" s="1"/>
  <c r="AT99" i="1" s="1"/>
  <c r="AU94" i="1"/>
  <c r="F33" i="2"/>
  <c r="AZ95" i="1"/>
  <c r="F33" i="4"/>
  <c r="AZ97" i="1" s="1"/>
  <c r="J33" i="5"/>
  <c r="AV98" i="1" s="1"/>
  <c r="AT98" i="1" s="1"/>
  <c r="J33" i="7"/>
  <c r="AV100" i="1" s="1"/>
  <c r="AT100" i="1" s="1"/>
  <c r="F33" i="8"/>
  <c r="AZ101" i="1" s="1"/>
  <c r="BA94" i="1"/>
  <c r="W30" i="1" s="1"/>
  <c r="F33" i="3"/>
  <c r="AZ96" i="1" s="1"/>
  <c r="F33" i="5"/>
  <c r="AZ98" i="1"/>
  <c r="F33" i="7"/>
  <c r="AZ100" i="1" s="1"/>
  <c r="BB94" i="1"/>
  <c r="AX94" i="1" s="1"/>
  <c r="BD94" i="1"/>
  <c r="W33" i="1" s="1"/>
  <c r="J33" i="3"/>
  <c r="AV96" i="1"/>
  <c r="AT96" i="1"/>
  <c r="F33" i="6"/>
  <c r="AZ99" i="1"/>
  <c r="J33" i="8"/>
  <c r="AV101" i="1"/>
  <c r="AT101" i="1"/>
  <c r="BC94" i="1"/>
  <c r="AY94" i="1"/>
  <c r="BK122" i="6" l="1"/>
  <c r="J122" i="6"/>
  <c r="J96" i="6"/>
  <c r="BK121" i="2"/>
  <c r="J121" i="2"/>
  <c r="J96" i="2"/>
  <c r="BK118" i="7"/>
  <c r="J118" i="7"/>
  <c r="J30" i="7" s="1"/>
  <c r="AG100" i="1" s="1"/>
  <c r="BK125" i="3"/>
  <c r="J125" i="3"/>
  <c r="J96" i="3"/>
  <c r="BK121" i="4"/>
  <c r="J121" i="4"/>
  <c r="J96" i="4"/>
  <c r="AN98" i="1"/>
  <c r="J39" i="5"/>
  <c r="W32" i="1"/>
  <c r="J30" i="8"/>
  <c r="AG101" i="1"/>
  <c r="W31" i="1"/>
  <c r="AW94" i="1"/>
  <c r="AK30" i="1" s="1"/>
  <c r="AZ94" i="1"/>
  <c r="AV94" i="1" s="1"/>
  <c r="AK29" i="1" s="1"/>
  <c r="J39" i="8" l="1"/>
  <c r="J39" i="7"/>
  <c r="J96" i="7"/>
  <c r="AN100" i="1"/>
  <c r="AN101" i="1"/>
  <c r="J30" i="3"/>
  <c r="AG96" i="1"/>
  <c r="J30" i="2"/>
  <c r="AG95" i="1" s="1"/>
  <c r="J30" i="4"/>
  <c r="AG97" i="1" s="1"/>
  <c r="AT94" i="1"/>
  <c r="J30" i="6"/>
  <c r="AG99" i="1" s="1"/>
  <c r="W29" i="1"/>
  <c r="J39" i="4" l="1"/>
  <c r="J39" i="2"/>
  <c r="J39" i="3"/>
  <c r="J39" i="6"/>
  <c r="AN95" i="1"/>
  <c r="AN97" i="1"/>
  <c r="AN99" i="1"/>
  <c r="AN96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<sst xmlns="http://schemas.openxmlformats.org/spreadsheetml/2006/main" count="2856" uniqueCount="426">
  <si>
    <t>Export Komplet</t>
  </si>
  <si>
    <t/>
  </si>
  <si>
    <t>2.0</t>
  </si>
  <si>
    <t>ZAMOK</t>
  </si>
  <si>
    <t>False</t>
  </si>
  <si>
    <t>{9f945eca-5910-4e87-83c2-3294f8f92012}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</si>
  <si>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</si>
  <si>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</si>
  <si>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</si>
  <si>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</si>
  <si>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</si>
  <si>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</si>
  <si>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</si>
  <si>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</si>
  <si>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2023-09-10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</si>
  <si>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</si>
  <si>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</si>
  <si>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MVN na pozemku p.č. 1360/4 v obci Nesměřice u Zruče nad Sázavou</t>
  </si>
  <si>
    <t>KSO:</t>
  </si>
  <si>
    <t>CC-CZ:</t>
  </si>
  <si>
    <t>Místo:</t>
  </si>
  <si>
    <t>Nesměřice</t>
  </si>
  <si>
    <t>Datum:</t>
  </si>
  <si>
    <t>14. 9. 2023</t>
  </si>
  <si>
    <t>Zadavatel:</t>
  </si>
  <si>
    <t>IČ:</t>
  </si>
  <si>
    <t>Město Zruč nad Sázavou</t>
  </si>
  <si>
    <t>DIČ:</t>
  </si>
  <si>
    <t>Uchazeč:</t>
  </si>
  <si>
    <t>Vyplň údaj</t>
  </si>
  <si>
    <t>Projektant:</t>
  </si>
  <si>
    <t>VDG Projektování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</si>
  <si>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</si>
  <si>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</si>
  <si>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</si>
  <si>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</si>
  <si>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</si>
  <si>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</si>
  <si>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</si>
  <si>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</si>
  <si>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</si>
  <si>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</si>
  <si>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</si>
  <si>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</si>
  <si>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</si>
  <si>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</si>
  <si>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</si>
  <si>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</si>
  <si>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</si>
  <si>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</si>
  <si>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</si>
  <si>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</si>
  <si>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</si>
  <si>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</si>
  <si>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</si>
  <si>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</si>
  <si>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</si>
  <si>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</si>
  <si>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</si>
  <si>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</si>
  <si>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</si>
  <si>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</si>
  <si>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</si>
  <si>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</si>
  <si>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</si>
  <si>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</si>
  <si>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</si>
  <si>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</si>
  <si>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</si>
  <si>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</si>
  <si>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</si>
  <si>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</si>
  <si>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</si>
  <si>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</si>
  <si>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</si>
  <si>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</si>
  <si>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</si>
  <si>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</si>
  <si>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</si>
  <si>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</si>
  <si>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</si>
  <si>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</si>
  <si>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Přípravné práce</t>
  </si>
  <si>
    <t>STA</t>
  </si>
  <si>
    <t>{78d39aeb-e079-4f25-9d15-c17f6f69f8e8}</t>
  </si>
  <si>
    <t>2</t>
  </si>
  <si>
    <t>Výstavba manipulačního objektu</t>
  </si>
  <si>
    <t>{2b664c7e-9323-455f-9df6-1fb9dbdfb9c7}</t>
  </si>
  <si>
    <t>3</t>
  </si>
  <si>
    <t>Vyspravení praskliny ve stávajících betonech</t>
  </si>
  <si>
    <t>{02231e5d-d81f-418e-9692-fb5d302e6f42}</t>
  </si>
  <si>
    <t>4</t>
  </si>
  <si>
    <t>Zábradlí na stávajících schodištích</t>
  </si>
  <si>
    <t>{4895cfec-434a-4029-bd13-9f54065688de}</t>
  </si>
  <si>
    <t>5</t>
  </si>
  <si>
    <t>Sanace betonových ploch</t>
  </si>
  <si>
    <t>{0d8dd01b-61ef-41c0-b0cd-059749364fa0}</t>
  </si>
  <si>
    <t>6</t>
  </si>
  <si>
    <t>Sadové úpravy</t>
  </si>
  <si>
    <t>{333bf117-7dc2-4839-ac1f-89851f7183b1}</t>
  </si>
  <si>
    <t>7</t>
  </si>
  <si>
    <t>Dokončovací práce</t>
  </si>
  <si>
    <t>{0f684e11-af7c-4528-951b-0555b7a0d48a}</t>
  </si>
  <si>
    <t>KRYCÍ LIST SOUPISU PRACÍ</t>
  </si>
  <si>
    <t>Objekt:</t>
  </si>
  <si>
    <t>1 - Přípravné práce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</si>
  <si>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</si>
  <si>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</si>
  <si>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</si>
  <si>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</si>
  <si>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</si>
  <si>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</si>
  <si>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Bourání konstrukcí</t>
  </si>
  <si>
    <t xml:space="preserve">    997 - Přesun sutě</t>
  </si>
  <si>
    <t>000 - Vedlejší náklady</t>
  </si>
  <si>
    <t xml:space="preserve">    0 -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</si>
  <si>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</si>
  <si>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</si>
  <si>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</si>
  <si>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</si>
  <si>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</si>
  <si>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</si>
  <si>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</si>
  <si>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</si>
  <si>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</si>
  <si>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</si>
  <si>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</si>
  <si>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</si>
  <si>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</si>
  <si>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</si>
  <si>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</si>
  <si>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</si>
  <si>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</si>
  <si>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Bourání konstrukcí</t>
  </si>
  <si>
    <t>K</t>
  </si>
  <si>
    <t>919735123</t>
  </si>
  <si>
    <t>Řezání stávajícího betonového krytu hl přes 100 do 150 mm</t>
  </si>
  <si>
    <t>m</t>
  </si>
  <si>
    <t>673430982</t>
  </si>
  <si>
    <t>VV</t>
  </si>
  <si>
    <t>38</t>
  </si>
  <si>
    <t>"prořezání prasklin v betonu"</t>
  </si>
  <si>
    <t>919735126</t>
  </si>
  <si>
    <t>Řezání stávajícího betonového krytu hl přes 250 do 300 mm</t>
  </si>
  <si>
    <t>-1017092816</t>
  </si>
  <si>
    <t>2*15</t>
  </si>
  <si>
    <t>"vyřezání hlavní praskliny břehu"</t>
  </si>
  <si>
    <t>938908411</t>
  </si>
  <si>
    <t>Čištění vozovek splachováním vodou</t>
  </si>
  <si>
    <t>m2</t>
  </si>
  <si>
    <t>-1606294542</t>
  </si>
  <si>
    <t>500+88</t>
  </si>
  <si>
    <t>"čištění nádrže+chodníčku okolo"</t>
  </si>
  <si>
    <t>938909331</t>
  </si>
  <si>
    <t>Čištění vozovek metením ručně podkladu nebo krytu betonového nebo živičného</t>
  </si>
  <si>
    <t>1839129593</t>
  </si>
  <si>
    <t>88</t>
  </si>
  <si>
    <t>"očištění chodníčku kolem nádrže od drnů a dalších nečistot"</t>
  </si>
  <si>
    <t>966077131</t>
  </si>
  <si>
    <t>Odstranění různých doplňkových ocelových konstrukcí hmotnosti přes 50 do 100 kg</t>
  </si>
  <si>
    <t>kus</t>
  </si>
  <si>
    <t>1645935581</t>
  </si>
  <si>
    <t>"Ocelová lávka požeráku"</t>
  </si>
  <si>
    <t>981511114</t>
  </si>
  <si>
    <t>Demolice konstrukcí objektů z betonu železového postupným rozebíráním</t>
  </si>
  <si>
    <t>m3</t>
  </si>
  <si>
    <t>547797887</t>
  </si>
  <si>
    <t>2.5*0,8*0,7+15*0,4*0,3</t>
  </si>
  <si>
    <t>"demolice původního požeráku + vyřezání praskliny"</t>
  </si>
  <si>
    <t>997</t>
  </si>
  <si>
    <t>Přesun sutě</t>
  </si>
  <si>
    <t>997013511</t>
  </si>
  <si>
    <t>Odvoz suti a vybouraných hmot z meziskládky na skládku do 1 km s naložením a se složením</t>
  </si>
  <si>
    <t>t</t>
  </si>
  <si>
    <t>-835641378</t>
  </si>
  <si>
    <t>8</t>
  </si>
  <si>
    <t>997013602</t>
  </si>
  <si>
    <t>Poplatek za uložení na skládce (skládkovné) stavebního odpadu železobetonového kód odpadu 17 01 01</t>
  </si>
  <si>
    <t>-524420534</t>
  </si>
  <si>
    <t>8,087</t>
  </si>
  <si>
    <t>997211529</t>
  </si>
  <si>
    <t>Příplatek ZKD 1 km u vodorovné dopravy vybouraných hmot</t>
  </si>
  <si>
    <t>-453721022</t>
  </si>
  <si>
    <t>10*8,087</t>
  </si>
  <si>
    <t>"odvoz na skládku"</t>
  </si>
  <si>
    <t>000</t>
  </si>
  <si>
    <t>Vedlejší náklady</t>
  </si>
  <si>
    <t>Vedlejší rozpočtové náklady</t>
  </si>
  <si>
    <t>10</t>
  </si>
  <si>
    <t>0013</t>
  </si>
  <si>
    <t>Zařízení staveniště</t>
  </si>
  <si>
    <t>-1835282538</t>
  </si>
  <si>
    <t>"stavební buňka"</t>
  </si>
  <si>
    <t>"mobilní WC"</t>
  </si>
  <si>
    <t>"zařízení staveniště"</t>
  </si>
  <si>
    <t>11</t>
  </si>
  <si>
    <t>M</t>
  </si>
  <si>
    <t>17.1</t>
  </si>
  <si>
    <t>Publicita akce</t>
  </si>
  <si>
    <t>soubor</t>
  </si>
  <si>
    <t>1377876217</t>
  </si>
  <si>
    <t>"dohled nad dosypáním hráze, kontrola základové spáry pro založení objektu, kontrola vhodnosti zeminy"</t>
  </si>
  <si>
    <t>Hramonogram prací</t>
  </si>
  <si>
    <t>1190852990</t>
  </si>
  <si>
    <t>"označení staveniště,oplocení apod."</t>
  </si>
  <si>
    <t>13</t>
  </si>
  <si>
    <t>012103000</t>
  </si>
  <si>
    <t>Geodetické práce před výstavbou</t>
  </si>
  <si>
    <t>1024</t>
  </si>
  <si>
    <t>-196369221</t>
  </si>
  <si>
    <t>14</t>
  </si>
  <si>
    <t>17</t>
  </si>
  <si>
    <t>Pasportizace příjezdových komunikací</t>
  </si>
  <si>
    <t>666724631</t>
  </si>
  <si>
    <t>15</t>
  </si>
  <si>
    <t>R12</t>
  </si>
  <si>
    <t>Vytyčení podzemních vedení (elektrika, veřejné osvětlení, telefon, kanalizace, plyn)</t>
  </si>
  <si>
    <t>Kus</t>
  </si>
  <si>
    <t>512</t>
  </si>
  <si>
    <t>1627504641</t>
  </si>
  <si>
    <t>16</t>
  </si>
  <si>
    <t xml:space="preserve">       -55</t>
  </si>
  <si>
    <t>náklady na ochranu stávajících inženýrských sítí</t>
  </si>
  <si>
    <t>262144</t>
  </si>
  <si>
    <t>1577404198</t>
  </si>
  <si>
    <t>2 - Výstavba manipulačního objektu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</si>
  <si>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</si>
  <si>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</si>
  <si>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</si>
  <si>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</si>
  <si>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</si>
  <si>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</si>
  <si>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</si>
  <si>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</si>
  <si>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Zemní práce</t>
  </si>
  <si>
    <t>153812111</t>
  </si>
  <si>
    <t>Trn z betonářské oceli včetně zainjektování D od 16 do 20 mm l přes 0,4 do 3 m</t>
  </si>
  <si>
    <t>1166183073</t>
  </si>
  <si>
    <t>32</t>
  </si>
  <si>
    <t>"kotvící trny do původních betonů"</t>
  </si>
  <si>
    <t>Zakládání</t>
  </si>
  <si>
    <t>Bednění konstrukcí</t>
  </si>
  <si>
    <t>-995544094</t>
  </si>
  <si>
    <t>"bednění požeráku"</t>
  </si>
  <si>
    <t>Odstranění bednění konstrukcí</t>
  </si>
  <si>
    <t>421502314</t>
  </si>
  <si>
    <t>"odednění požeráku"</t>
  </si>
  <si>
    <t>273362021</t>
  </si>
  <si>
    <t>Výztuž základových desek svařovanými sítěmi Kari</t>
  </si>
  <si>
    <t>176201367</t>
  </si>
  <si>
    <t>6*47,4*1,25*2*0,001</t>
  </si>
  <si>
    <t>"výztuž dobetonávky"</t>
  </si>
  <si>
    <t>274313811</t>
  </si>
  <si>
    <t>Základové pásy z betonu tř. C 25/30</t>
  </si>
  <si>
    <t>-1367267083</t>
  </si>
  <si>
    <t>(1*1*1)</t>
  </si>
  <si>
    <t>"základ požeráku"</t>
  </si>
  <si>
    <t>Svislé a kompletní konstrukce</t>
  </si>
  <si>
    <t>320101112</t>
  </si>
  <si>
    <t>Osazení betonových a železobetonových prefabrikátů hmotnosti přes 1000 do 5000 kg</t>
  </si>
  <si>
    <t>-1670244845</t>
  </si>
  <si>
    <t>2,52*0,5*0,4</t>
  </si>
  <si>
    <t>"osazení požeráku"</t>
  </si>
  <si>
    <t>321322112</t>
  </si>
  <si>
    <t>Oprava konstrukce vodních staveb ze ŽB mrazuvzdorného tř. C25/30 do 3 m3</t>
  </si>
  <si>
    <t>1100098541</t>
  </si>
  <si>
    <t>6*0,1</t>
  </si>
  <si>
    <t>"dobetonování v okolí požeráku"</t>
  </si>
  <si>
    <t>bet. požerák 400x500 otevřený</t>
  </si>
  <si>
    <t>2013629777</t>
  </si>
  <si>
    <t>2,52</t>
  </si>
  <si>
    <t>"betonový prefabrikovaný požerák"</t>
  </si>
  <si>
    <t>"včetně výstražné tabule"</t>
  </si>
  <si>
    <t>Vodorovné konstrukce</t>
  </si>
  <si>
    <t>899623161</t>
  </si>
  <si>
    <t>Obetonování potrubí nebo zdiva stok betonem prostým tř. C 20/25 v otevřeném výkopu</t>
  </si>
  <si>
    <t>-78393889</t>
  </si>
  <si>
    <t>1,5*0,7*0,7</t>
  </si>
  <si>
    <t>"dorovnáno ke stávajícím betonovým stěnám"</t>
  </si>
  <si>
    <t>"obetonování potrubí"</t>
  </si>
  <si>
    <t>899643111</t>
  </si>
  <si>
    <t>Bednění pro obetonování potrubí otevřený výkop</t>
  </si>
  <si>
    <t>808190702</t>
  </si>
  <si>
    <t>1*0,7*2*2</t>
  </si>
  <si>
    <t>"bednění pro obetonování potrubí"</t>
  </si>
  <si>
    <t>"včetně odstranění"</t>
  </si>
  <si>
    <t>Komunikace pozemní</t>
  </si>
  <si>
    <t>564760101</t>
  </si>
  <si>
    <t>Podklad z kameniva hrubého drceného vel. 16-32 mm plochy do 100 m2 tl 200 mm</t>
  </si>
  <si>
    <t>1735308590</t>
  </si>
  <si>
    <t>"podsypání dobetonávky"</t>
  </si>
  <si>
    <t>Trubní vedení</t>
  </si>
  <si>
    <t>871370310</t>
  </si>
  <si>
    <t>Montáž kanalizačního potrubí hladkého plnostěnného SN 10 z polypropylenu DN 300</t>
  </si>
  <si>
    <t>401727767</t>
  </si>
  <si>
    <t>"výměna části potrubí při výměně požeráku"</t>
  </si>
  <si>
    <t>28617006</t>
  </si>
  <si>
    <t>trubka kanalizační PP plnostěnná třívrstvá DN 300x1000mm SN10</t>
  </si>
  <si>
    <t>317005737</t>
  </si>
  <si>
    <t>1*1,015 'Přepočtené koeficientem množství</t>
  </si>
  <si>
    <t>Ostatní konstrukce a práce, bourání</t>
  </si>
  <si>
    <t>kovový poklop uzamykatelný</t>
  </si>
  <si>
    <t>ks</t>
  </si>
  <si>
    <t>1295303014</t>
  </si>
  <si>
    <t>"včetně zámku"</t>
  </si>
  <si>
    <t>česle nerezové 400x200x30</t>
  </si>
  <si>
    <t>-1617026965</t>
  </si>
  <si>
    <t>"česle do vodících drážek požeráku"</t>
  </si>
  <si>
    <t>934956112</t>
  </si>
  <si>
    <t>Hradítka z měkkého dřeva tl 30 mm</t>
  </si>
  <si>
    <t>-2085041268</t>
  </si>
  <si>
    <t>(0,4*2*2)</t>
  </si>
  <si>
    <t>"dluže manipulačního objektu"</t>
  </si>
  <si>
    <t>1.1</t>
  </si>
  <si>
    <t>Lávka z profilu I 120 s oboustranným zábradlím, brankou a zámkem</t>
  </si>
  <si>
    <t>-125319610</t>
  </si>
  <si>
    <t>2,2</t>
  </si>
  <si>
    <t>18</t>
  </si>
  <si>
    <t>ocelové pororošty lávky</t>
  </si>
  <si>
    <t>-158039212</t>
  </si>
  <si>
    <t>"pochozí část lávky z pororoštů"</t>
  </si>
  <si>
    <t>998</t>
  </si>
  <si>
    <t>Přesun hmot</t>
  </si>
  <si>
    <t>19</t>
  </si>
  <si>
    <t>998321011</t>
  </si>
  <si>
    <t>Přesun hmot pro hráze přehradní zemní a kamenité</t>
  </si>
  <si>
    <t>-19898911</t>
  </si>
  <si>
    <t>3 - Vyspravení praskliny ve stávajících betonech</t>
  </si>
  <si>
    <t>-2106305405</t>
  </si>
  <si>
    <t>62</t>
  </si>
  <si>
    <t>1239165983</t>
  </si>
  <si>
    <t>(15*0,5)*47,4*1,25*2*0,001</t>
  </si>
  <si>
    <t>608166173</t>
  </si>
  <si>
    <t>15*0,5*0,1</t>
  </si>
  <si>
    <t>-816306957</t>
  </si>
  <si>
    <t>15*0,5</t>
  </si>
  <si>
    <t>4 - Zábradlí na stávajících schodištích</t>
  </si>
  <si>
    <t>339928921</t>
  </si>
  <si>
    <t>Osazení kotev</t>
  </si>
  <si>
    <t>-1048356134</t>
  </si>
  <si>
    <t>6*4</t>
  </si>
  <si>
    <t>"osazení kotev pro sloupky zábradlí na chemickou kotvu"</t>
  </si>
  <si>
    <t>"6*4 kotvy M10"</t>
  </si>
  <si>
    <t>"kotveno přes patní plech 100*100mm"</t>
  </si>
  <si>
    <t>55391534</t>
  </si>
  <si>
    <t>zábradelní systém Pz s výplní ze svislých ocelových tyčí ZSNH4/H2</t>
  </si>
  <si>
    <t>2020351767</t>
  </si>
  <si>
    <t>2*3,31+1*2,5</t>
  </si>
  <si>
    <t>"zábradlí stávajících schodišť, výška 900mm"</t>
  </si>
  <si>
    <t>"zábradlí jednostranné z nerezových trubek 40*2,5mm"</t>
  </si>
  <si>
    <t>911121311</t>
  </si>
  <si>
    <t>Montáž ocelového zábradli při opravách mostů</t>
  </si>
  <si>
    <t>346275230</t>
  </si>
  <si>
    <t>"montáž zábradlí do vrtaných kotev, kotvící desky položeny do polymermalty"</t>
  </si>
  <si>
    <t>5 - Sanace betonových ploch</t>
  </si>
  <si>
    <t xml:space="preserve">    6 - Úpravy povrchů, podlahy a osazování výplní</t>
  </si>
  <si>
    <t>PSV - Práce a dodávky PSV</t>
  </si>
  <si>
    <t xml:space="preserve">    777 - Podlahy lité</t>
  </si>
  <si>
    <t xml:space="preserve">    783 - Dokončovací práce - nátěry</t>
  </si>
  <si>
    <t>Úpravy povrchů, podlahy a osazování výplní</t>
  </si>
  <si>
    <t>618631111</t>
  </si>
  <si>
    <t>Stěrka z těsnící malty dvouvrstvá vnitřních rovinných ploch konstrukcí ČOV nebo nádrží</t>
  </si>
  <si>
    <t>329690427</t>
  </si>
  <si>
    <t>500</t>
  </si>
  <si>
    <t>"sanační stěrka"</t>
  </si>
  <si>
    <t>624631412</t>
  </si>
  <si>
    <t>Vyplnění spár prefabrikovaných dílců těsnicím provazcem z polyetylénu tl přes 20 do 30 mm</t>
  </si>
  <si>
    <t>-613620044</t>
  </si>
  <si>
    <t>4*6+38</t>
  </si>
  <si>
    <t>"vyplnění spár a prořezaných prasklin těsnícím provazcem"</t>
  </si>
  <si>
    <t>"provazec do prostředí zatěžovaného vodou"</t>
  </si>
  <si>
    <t>632458323</t>
  </si>
  <si>
    <t>Potěr cementový vodotěsný s přísadou tl do 20 mm ploch rovinných pl přes 30 m2</t>
  </si>
  <si>
    <t>1227678168</t>
  </si>
  <si>
    <t>"Penetrační potěr pod stěrku nádrže + potěr chodníčku kolem nádrže"</t>
  </si>
  <si>
    <t>931994142</t>
  </si>
  <si>
    <t>Těsnění dilatační spáry betonové konstrukce polyuretanovým tmelem do pl 4,0 cm2</t>
  </si>
  <si>
    <t>352301798</t>
  </si>
  <si>
    <t>"vytmelení spár"</t>
  </si>
  <si>
    <t>"tmel do prostředí zatěžovaného vodou + zásyp"</t>
  </si>
  <si>
    <t>PSV</t>
  </si>
  <si>
    <t>Práce a dodávky PSV</t>
  </si>
  <si>
    <t>777</t>
  </si>
  <si>
    <t>Podlahy lité</t>
  </si>
  <si>
    <t>777611161</t>
  </si>
  <si>
    <t>Protiskluzná úprava lité podlahy prosypem křemenným pískem</t>
  </si>
  <si>
    <t>-1025374001</t>
  </si>
  <si>
    <t>"protiskluzová úprava chodníčku kolem nádrže"</t>
  </si>
  <si>
    <t>777611261</t>
  </si>
  <si>
    <t>Prosyp krycích nátěrů schodišťových stupňů křemenným pískem</t>
  </si>
  <si>
    <t>1648131342</t>
  </si>
  <si>
    <t>(3,31+3,31+2,5)*2*2</t>
  </si>
  <si>
    <t>"protiskluzná úprava schodů"</t>
  </si>
  <si>
    <t>783</t>
  </si>
  <si>
    <t>Dokončovací práce - nátěry</t>
  </si>
  <si>
    <t>783917151</t>
  </si>
  <si>
    <t>Krycí jednonásobný syntetický nátěr betonové podlahy</t>
  </si>
  <si>
    <t>-591899504</t>
  </si>
  <si>
    <t>6 - Sadové úpravy</t>
  </si>
  <si>
    <t>005724720</t>
  </si>
  <si>
    <t>osivo směs travní krajinná - rovinná</t>
  </si>
  <si>
    <t>kg</t>
  </si>
  <si>
    <t>-1109252350</t>
  </si>
  <si>
    <t>"spotřeba cca 5 kg na 100m2"100*2</t>
  </si>
  <si>
    <t>200*0,05 'Přepočtené koeficientem množství</t>
  </si>
  <si>
    <t>181451121</t>
  </si>
  <si>
    <t>Založení lučního trávníku výsevem plochy přes 1000 m2 v rovině a ve svahu do 1:5</t>
  </si>
  <si>
    <t>-1230673065</t>
  </si>
  <si>
    <t>100*2</t>
  </si>
  <si>
    <t>"osetí koruny hráze mimo provozní zpevnění"</t>
  </si>
  <si>
    <t>7 - Dokončovací práce</t>
  </si>
  <si>
    <t>VRN - Vedlejší rozpočtové náklady</t>
  </si>
  <si>
    <t>VRN</t>
  </si>
  <si>
    <t>zaměření skutečného stavu</t>
  </si>
  <si>
    <t>572534187</t>
  </si>
  <si>
    <t>156</t>
  </si>
  <si>
    <t>oprava poškození na přístupových cestách</t>
  </si>
  <si>
    <t>1167129655</t>
  </si>
  <si>
    <t>155</t>
  </si>
  <si>
    <t>likvidace odpadů</t>
  </si>
  <si>
    <t>-1921754316</t>
  </si>
  <si>
    <t>"likvidace odpadů ze stavby - obaly, palety, bedny apod."</t>
  </si>
  <si>
    <t>030736</t>
  </si>
  <si>
    <t xml:space="preserve">Likvidace staveniště - _x000D_
Likvidace staveniště, odvoz zbytků stavebního materiálu,	_x000D_
uvedení pozemku do původního stavu _x000D_
bere se jako celek  1 ks                                                                            					_x000D_
</t>
  </si>
  <si>
    <t>16384</t>
  </si>
  <si>
    <t>-1184313541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</si>
</sst>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34" fillId="2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workbookViewId="0"/>
  </sheetViews>
  <sheetFormatPr defaultRowHeight="15"/>
  <cols>
    <col min="1" max="1" width="8.83203125" customWidth="1"/>
    <col min="2" max="2" width="1.6640625" customWidth="1"/>
    <col min="3" max="3" width="4.5" customWidth="1"/>
    <col min="4" max="33" width="2.83203125" customWidth="1"/>
    <col min="34" max="34" width="3.5" customWidth="1"/>
    <col min="35" max="35" width="42.33203125" customWidth="1"/>
    <col min="36" max="37" width="2.5" customWidth="1"/>
    <col min="38" max="38" width="8.83203125" customWidth="1"/>
    <col min="39" max="39" width="3.5" customWidth="1"/>
    <col min="40" max="40" width="14.33203125" customWidth="1"/>
    <col min="41" max="41" width="8" customWidth="1"/>
    <col min="42" max="42" width="4.5" customWidth="1"/>
    <col min="43" max="43" width="16.6640625" hidden="1" customWidth="1"/>
    <col min="44" max="44" width="14.5" customWidth="1"/>
    <col min="45" max="47" width="27.6640625" hidden="1" customWidth="1"/>
    <col min="48" max="49" width="23.1640625" hidden="1" customWidth="1"/>
    <col min="50" max="51" width="26.6640625" hidden="1" customWidth="1"/>
    <col min="52" max="52" width="23.1640625" hidden="1" customWidth="1"/>
    <col min="53" max="53" width="20.5" hidden="1" customWidth="1"/>
    <col min="54" max="54" width="26.6640625" hidden="1" customWidth="1"/>
    <col min="55" max="55" width="23.1640625" hidden="1" customWidth="1"/>
    <col min="56" max="56" width="20.5" hidden="1" customWidth="1"/>
    <col min="57" max="57" width="71.1640625" customWidth="1"/>
    <col min="71" max="91" width="9.16406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205" t="s">
        <v>14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R5" s="18"/>
      <c r="BE5" s="202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207" t="s">
        <v>17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R6" s="18"/>
      <c r="BE6" s="203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03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203"/>
      <c r="BS8" s="15" t="s">
        <v>6</v>
      </c>
    </row>
    <row r="9" spans="1:74" ht="14.45" customHeight="1">
      <c r="B9" s="18"/>
      <c r="AR9" s="18"/>
      <c r="BE9" s="203"/>
      <c r="BS9" s="15" t="s">
        <v>6</v>
      </c>
    </row>
    <row r="10" spans="1:74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203"/>
      <c r="BS10" s="15" t="s">
        <v>6</v>
      </c>
    </row>
    <row r="11" spans="1:74" ht="18.399999999999999" customHeight="1">
      <c r="B11" s="18"/>
      <c r="E11" s="23" t="s">
        <v>26</v>
      </c>
      <c r="AK11" s="25" t="s">
        <v>27</v>
      </c>
      <c r="AN11" s="23" t="s">
        <v>1</v>
      </c>
      <c r="AR11" s="18"/>
      <c r="BE11" s="203"/>
      <c r="BS11" s="15" t="s">
        <v>6</v>
      </c>
    </row>
    <row r="12" spans="1:74" ht="6.95" customHeight="1">
      <c r="B12" s="18"/>
      <c r="AR12" s="18"/>
      <c r="BE12" s="203"/>
      <c r="BS12" s="15" t="s">
        <v>6</v>
      </c>
    </row>
    <row r="13" spans="1:74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203"/>
      <c r="BS13" s="15" t="s">
        <v>6</v>
      </c>
    </row>
    <row r="14" spans="1:74" ht="12.75">
      <c r="B14" s="18"/>
      <c r="E14" s="208" t="s">
        <v>29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5" t="s">
        <v>27</v>
      </c>
      <c r="AN14" s="27" t="s">
        <v>29</v>
      </c>
      <c r="AR14" s="18"/>
      <c r="BE14" s="203"/>
      <c r="BS14" s="15" t="s">
        <v>6</v>
      </c>
    </row>
    <row r="15" spans="1:74" ht="6.95" customHeight="1">
      <c r="B15" s="18"/>
      <c r="AR15" s="18"/>
      <c r="BE15" s="203"/>
      <c r="BS15" s="15" t="s">
        <v>4</v>
      </c>
    </row>
    <row r="16" spans="1:74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203"/>
      <c r="BS16" s="15" t="s">
        <v>4</v>
      </c>
    </row>
    <row r="17" spans="2:71" ht="18.399999999999999" customHeight="1">
      <c r="B17" s="18"/>
      <c r="E17" s="23" t="s">
        <v>31</v>
      </c>
      <c r="AK17" s="25" t="s">
        <v>27</v>
      </c>
      <c r="AN17" s="23" t="s">
        <v>1</v>
      </c>
      <c r="AR17" s="18"/>
      <c r="BE17" s="203"/>
      <c r="BS17" s="15" t="s">
        <v>32</v>
      </c>
    </row>
    <row r="18" spans="2:71" ht="6.95" customHeight="1">
      <c r="B18" s="18"/>
      <c r="AR18" s="18"/>
      <c r="BE18" s="203"/>
      <c r="BS18" s="15" t="s">
        <v>6</v>
      </c>
    </row>
    <row r="19" spans="2:71" ht="12" customHeight="1">
      <c r="B19" s="18"/>
      <c r="D19" s="25" t="s">
        <v>33</v>
      </c>
      <c r="AK19" s="25" t="s">
        <v>25</v>
      </c>
      <c r="AN19" s="23" t="s">
        <v>1</v>
      </c>
      <c r="AR19" s="18"/>
      <c r="BE19" s="203"/>
      <c r="BS19" s="15" t="s">
        <v>6</v>
      </c>
    </row>
    <row r="20" spans="2:71" ht="18.399999999999999" customHeight="1">
      <c r="B20" s="18"/>
      <c r="E20" s="23" t="s">
        <v>34</v>
      </c>
      <c r="AK20" s="25" t="s">
        <v>27</v>
      </c>
      <c r="AN20" s="23" t="s">
        <v>1</v>
      </c>
      <c r="AR20" s="18"/>
      <c r="BE20" s="203"/>
      <c r="BS20" s="15" t="s">
        <v>32</v>
      </c>
    </row>
    <row r="21" spans="2:71" ht="6.95" customHeight="1">
      <c r="B21" s="18"/>
      <c r="AR21" s="18"/>
      <c r="BE21" s="203"/>
    </row>
    <row r="22" spans="2:71" ht="12" customHeight="1">
      <c r="B22" s="18"/>
      <c r="D22" s="25" t="s">
        <v>35</v>
      </c>
      <c r="AR22" s="18"/>
      <c r="BE22" s="203"/>
    </row>
    <row r="23" spans="2:71" ht="14.45" customHeight="1">
      <c r="B23" s="18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8"/>
      <c r="BE23" s="203"/>
    </row>
    <row r="24" spans="2:71" ht="6.95" customHeight="1">
      <c r="B24" s="18"/>
      <c r="AR24" s="18"/>
      <c r="BE24" s="203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3"/>
    </row>
    <row r="26" spans="2:71" s="1" customFormat="1" ht="25.9" customHeight="1">
      <c r="B26" s="30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1">
        <f>ROUND(AG94,2)</f>
        <v>0</v>
      </c>
      <c r="AL26" s="212"/>
      <c r="AM26" s="212"/>
      <c r="AN26" s="212"/>
      <c r="AO26" s="212"/>
      <c r="AR26" s="30"/>
      <c r="BE26" s="203"/>
    </row>
    <row r="27" spans="2:71" s="1" customFormat="1" ht="6.95" customHeight="1">
      <c r="B27" s="30"/>
      <c r="AR27" s="30"/>
      <c r="BE27" s="203"/>
    </row>
    <row r="28" spans="2:71" s="1" customFormat="1" ht="12.75">
      <c r="B28" s="30"/>
      <c r="L28" s="213" t="s">
        <v>37</v>
      </c>
      <c r="M28" s="213"/>
      <c r="N28" s="213"/>
      <c r="O28" s="213"/>
      <c r="P28" s="213"/>
      <c r="W28" s="213" t="s">
        <v>38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39</v>
      </c>
      <c r="AL28" s="213"/>
      <c r="AM28" s="213"/>
      <c r="AN28" s="213"/>
      <c r="AO28" s="213"/>
      <c r="AR28" s="30"/>
      <c r="BE28" s="203"/>
    </row>
    <row r="29" spans="2:71" s="2" customFormat="1" ht="14.45" customHeight="1">
      <c r="B29" s="34"/>
      <c r="D29" s="25" t="s">
        <v>40</v>
      </c>
      <c r="F29" s="25" t="s">
        <v>41</v>
      </c>
      <c r="L29" s="216">
        <v>0.21</v>
      </c>
      <c r="M29" s="215"/>
      <c r="N29" s="215"/>
      <c r="O29" s="215"/>
      <c r="P29" s="215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K29" s="214">
        <f>ROUND(AV94, 2)</f>
        <v>0</v>
      </c>
      <c r="AL29" s="215"/>
      <c r="AM29" s="215"/>
      <c r="AN29" s="215"/>
      <c r="AO29" s="215"/>
      <c r="AR29" s="34"/>
      <c r="BE29" s="204"/>
    </row>
    <row r="30" spans="2:71" s="2" customFormat="1" ht="14.45" customHeight="1">
      <c r="B30" s="34"/>
      <c r="F30" s="25" t="s">
        <v>42</v>
      </c>
      <c r="L30" s="216">
        <v>0.12</v>
      </c>
      <c r="M30" s="215"/>
      <c r="N30" s="215"/>
      <c r="O30" s="215"/>
      <c r="P30" s="215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K30" s="214">
        <f>ROUND(AW94, 2)</f>
        <v>0</v>
      </c>
      <c r="AL30" s="215"/>
      <c r="AM30" s="215"/>
      <c r="AN30" s="215"/>
      <c r="AO30" s="215"/>
      <c r="AR30" s="34"/>
      <c r="BE30" s="204"/>
    </row>
    <row r="31" spans="2:71" s="2" customFormat="1" ht="14.45" hidden="1" customHeight="1">
      <c r="B31" s="34"/>
      <c r="F31" s="25" t="s">
        <v>43</v>
      </c>
      <c r="L31" s="216">
        <v>0.21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4"/>
      <c r="BE31" s="204"/>
    </row>
    <row r="32" spans="2:71" s="2" customFormat="1" ht="14.45" hidden="1" customHeight="1">
      <c r="B32" s="34"/>
      <c r="F32" s="25" t="s">
        <v>44</v>
      </c>
      <c r="L32" s="216">
        <v>0.12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4"/>
      <c r="BE32" s="204"/>
    </row>
    <row r="33" spans="2:57" s="2" customFormat="1" ht="14.45" hidden="1" customHeight="1">
      <c r="B33" s="34"/>
      <c r="F33" s="25" t="s">
        <v>45</v>
      </c>
      <c r="L33" s="216">
        <v>0</v>
      </c>
      <c r="M33" s="215"/>
      <c r="N33" s="215"/>
      <c r="O33" s="215"/>
      <c r="P33" s="215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K33" s="214">
        <v>0</v>
      </c>
      <c r="AL33" s="215"/>
      <c r="AM33" s="215"/>
      <c r="AN33" s="215"/>
      <c r="AO33" s="215"/>
      <c r="AR33" s="34"/>
      <c r="BE33" s="204"/>
    </row>
    <row r="34" spans="2:57" s="1" customFormat="1" ht="6.95" customHeight="1">
      <c r="B34" s="30"/>
      <c r="AR34" s="30"/>
      <c r="BE34" s="203"/>
    </row>
    <row r="35" spans="2:57" s="1" customFormat="1" ht="25.9" customHeight="1">
      <c r="B35" s="30"/>
      <c r="C35" s="35"/>
      <c r="D35" s="36" t="s">
        <v>46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47</v>
      </c>
      <c r="U35" s="37"/>
      <c r="V35" s="37"/>
      <c r="W35" s="37"/>
      <c r="X35" s="220" t="s">
        <v>48</v>
      </c>
      <c r="Y35" s="218"/>
      <c r="Z35" s="218"/>
      <c r="AA35" s="218"/>
      <c r="AB35" s="218"/>
      <c r="AC35" s="37"/>
      <c r="AD35" s="37"/>
      <c r="AE35" s="37"/>
      <c r="AF35" s="37"/>
      <c r="AG35" s="37"/>
      <c r="AH35" s="37"/>
      <c r="AI35" s="37"/>
      <c r="AJ35" s="37"/>
      <c r="AK35" s="217">
        <f>SUM(AK26:AK33)</f>
        <v>0</v>
      </c>
      <c r="AL35" s="218"/>
      <c r="AM35" s="218"/>
      <c r="AN35" s="218"/>
      <c r="AO35" s="219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49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50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0"/>
      <c r="D60" s="41" t="s">
        <v>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51</v>
      </c>
      <c r="AI60" s="32"/>
      <c r="AJ60" s="32"/>
      <c r="AK60" s="32"/>
      <c r="AL60" s="32"/>
      <c r="AM60" s="41" t="s">
        <v>52</v>
      </c>
      <c r="AN60" s="32"/>
      <c r="AO60" s="32"/>
      <c r="AR60" s="30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0"/>
      <c r="D64" s="39" t="s">
        <v>53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54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0"/>
      <c r="D75" s="41" t="s">
        <v>51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51</v>
      </c>
      <c r="AI75" s="32"/>
      <c r="AJ75" s="32"/>
      <c r="AK75" s="32"/>
      <c r="AL75" s="32"/>
      <c r="AM75" s="41" t="s">
        <v>52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19" t="s">
        <v>55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13</v>
      </c>
      <c r="L84" s="3" t="str">
        <f>K5</f>
        <v>2023-09-10</v>
      </c>
      <c r="AR84" s="46"/>
    </row>
    <row r="85" spans="1:91" s="4" customFormat="1" ht="36.950000000000003" customHeight="1">
      <c r="B85" s="47"/>
      <c r="C85" s="48" t="s">
        <v>16</v>
      </c>
      <c r="L85" s="183" t="str">
        <f>K6</f>
        <v>Rekonstrukce MVN na pozemku p.č. 1360/4 v obci Nesměřice u Zruče nad Sázavou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20</v>
      </c>
      <c r="L87" s="49" t="str">
        <f>IF(K8="","",K8)</f>
        <v>Nesměřice</v>
      </c>
      <c r="AI87" s="25" t="s">
        <v>22</v>
      </c>
      <c r="AM87" s="185" t="str">
        <f>IF(AN8= "","",AN8)</f>
        <v>14. 9. 2023</v>
      </c>
      <c r="AN87" s="185"/>
      <c r="AR87" s="30"/>
    </row>
    <row r="88" spans="1:91" s="1" customFormat="1" ht="6.95" customHeight="1">
      <c r="B88" s="30"/>
      <c r="AR88" s="30"/>
    </row>
    <row r="89" spans="1:91" s="1" customFormat="1" ht="15.6" customHeight="1">
      <c r="B89" s="30"/>
      <c r="C89" s="25" t="s">
        <v>24</v>
      </c>
      <c r="L89" s="3" t="str">
        <f>IF(E11= "","",E11)</f>
        <v>Město Zruč nad Sázavou</v>
      </c>
      <c r="AI89" s="25" t="s">
        <v>30</v>
      </c>
      <c r="AM89" s="186" t="str">
        <f>IF(E17="","",E17)</f>
        <v>VDG Projektování s.r.o.</v>
      </c>
      <c r="AN89" s="187"/>
      <c r="AO89" s="187"/>
      <c r="AP89" s="187"/>
      <c r="AR89" s="30"/>
      <c r="AS89" s="188" t="s">
        <v>56</v>
      </c>
      <c r="AT89" s="189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6" customHeight="1">
      <c r="B90" s="30"/>
      <c r="C90" s="25" t="s">
        <v>28</v>
      </c>
      <c r="L90" s="3" t="str">
        <f>IF(E14= "Vyplň údaj","",E14)</f>
        <v/>
      </c>
      <c r="AI90" s="25" t="s">
        <v>33</v>
      </c>
      <c r="AM90" s="186" t="str">
        <f>IF(E20="","",E20)</f>
        <v xml:space="preserve"> </v>
      </c>
      <c r="AN90" s="187"/>
      <c r="AO90" s="187"/>
      <c r="AP90" s="187"/>
      <c r="AR90" s="30"/>
      <c r="AS90" s="190"/>
      <c r="AT90" s="191"/>
      <c r="BD90" s="54"/>
    </row>
    <row r="91" spans="1:91" s="1" customFormat="1" ht="10.9" customHeight="1">
      <c r="B91" s="30"/>
      <c r="AR91" s="30"/>
      <c r="AS91" s="190"/>
      <c r="AT91" s="191"/>
      <c r="BD91" s="54"/>
    </row>
    <row r="92" spans="1:91" s="1" customFormat="1" ht="29.25" customHeight="1">
      <c r="B92" s="30"/>
      <c r="C92" s="192" t="s">
        <v>57</v>
      </c>
      <c r="D92" s="193"/>
      <c r="E92" s="193"/>
      <c r="F92" s="193"/>
      <c r="G92" s="193"/>
      <c r="H92" s="55"/>
      <c r="I92" s="195" t="s">
        <v>58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4" t="s">
        <v>59</v>
      </c>
      <c r="AH92" s="193"/>
      <c r="AI92" s="193"/>
      <c r="AJ92" s="193"/>
      <c r="AK92" s="193"/>
      <c r="AL92" s="193"/>
      <c r="AM92" s="193"/>
      <c r="AN92" s="195" t="s">
        <v>60</v>
      </c>
      <c r="AO92" s="193"/>
      <c r="AP92" s="196"/>
      <c r="AQ92" s="56" t="s">
        <v>61</v>
      </c>
      <c r="AR92" s="30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</row>
    <row r="93" spans="1:91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74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0">
        <f>ROUND(SUM(AG95:AG101),2)</f>
        <v>0</v>
      </c>
      <c r="AH94" s="200"/>
      <c r="AI94" s="200"/>
      <c r="AJ94" s="200"/>
      <c r="AK94" s="200"/>
      <c r="AL94" s="200"/>
      <c r="AM94" s="200"/>
      <c r="AN94" s="201">
        <f t="shared" ref="AN94:AN101" si="0">SUM(AG94,AT94)</f>
        <v>0</v>
      </c>
      <c r="AO94" s="201"/>
      <c r="AP94" s="201"/>
      <c r="AQ94" s="65" t="s">
        <v>1</v>
      </c>
      <c r="AR94" s="61"/>
      <c r="AS94" s="66">
        <f>ROUND(SUM(AS95:AS101),2)</f>
        <v>0</v>
      </c>
      <c r="AT94" s="67">
        <f t="shared" ref="AT94:AT101" si="1">ROUND(SUM(AV94:AW94),2)</f>
        <v>0</v>
      </c>
      <c r="AU94" s="68">
        <f>ROUND(SUM(AU95:AU101),5)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ROUND(SUM(AZ95:AZ101),2)</f>
        <v>0</v>
      </c>
      <c r="BA94" s="67">
        <f>ROUND(SUM(BA95:BA101),2)</f>
        <v>0</v>
      </c>
      <c r="BB94" s="67">
        <f>ROUND(SUM(BB95:BB101),2)</f>
        <v>0</v>
      </c>
      <c r="BC94" s="67">
        <f>ROUND(SUM(BC95:BC101),2)</f>
        <v>0</v>
      </c>
      <c r="BD94" s="69">
        <f>ROUND(SUM(BD95:BD101),2)</f>
        <v>0</v>
      </c>
      <c r="BS94" s="70" t="s">
        <v>75</v>
      </c>
      <c r="BT94" s="70" t="s">
        <v>76</v>
      </c>
      <c r="BU94" s="71" t="s">
        <v>77</v>
      </c>
      <c r="BV94" s="70" t="s">
        <v>78</v>
      </c>
      <c r="BW94" s="70" t="s">
        <v>5</v>
      </c>
      <c r="BX94" s="70" t="s">
        <v>79</v>
      </c>
      <c r="CL94" s="70" t="s">
        <v>1</v>
      </c>
    </row>
    <row r="95" spans="1:91" s="6" customFormat="1" ht="14.45" customHeight="1">
      <c r="A95" s="72" t="s">
        <v>80</v>
      </c>
      <c r="B95" s="73"/>
      <c r="C95" s="74"/>
      <c r="D95" s="197" t="s">
        <v>81</v>
      </c>
      <c r="E95" s="197"/>
      <c r="F95" s="197"/>
      <c r="G95" s="197"/>
      <c r="H95" s="197"/>
      <c r="I95" s="75"/>
      <c r="J95" s="197" t="s">
        <v>82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8">
        <f>'1 - Přípravné práce'!J30</f>
        <v>0</v>
      </c>
      <c r="AH95" s="199"/>
      <c r="AI95" s="199"/>
      <c r="AJ95" s="199"/>
      <c r="AK95" s="199"/>
      <c r="AL95" s="199"/>
      <c r="AM95" s="199"/>
      <c r="AN95" s="198">
        <f t="shared" si="0"/>
        <v>0</v>
      </c>
      <c r="AO95" s="199"/>
      <c r="AP95" s="199"/>
      <c r="AQ95" s="76" t="s">
        <v>83</v>
      </c>
      <c r="AR95" s="73"/>
      <c r="AS95" s="77">
        <v>0</v>
      </c>
      <c r="AT95" s="78">
        <f t="shared" si="1"/>
        <v>0</v>
      </c>
      <c r="AU95" s="79">
        <f>'1 - Přípravné práce'!P121</f>
        <v>0</v>
      </c>
      <c r="AV95" s="78">
        <f>'1 - Přípravné práce'!J33</f>
        <v>0</v>
      </c>
      <c r="AW95" s="78">
        <f>'1 - Přípravné práce'!J34</f>
        <v>0</v>
      </c>
      <c r="AX95" s="78">
        <f>'1 - Přípravné práce'!J35</f>
        <v>0</v>
      </c>
      <c r="AY95" s="78">
        <f>'1 - Přípravné práce'!J36</f>
        <v>0</v>
      </c>
      <c r="AZ95" s="78">
        <f>'1 - Přípravné práce'!F33</f>
        <v>0</v>
      </c>
      <c r="BA95" s="78">
        <f>'1 - Přípravné práce'!F34</f>
        <v>0</v>
      </c>
      <c r="BB95" s="78">
        <f>'1 - Přípravné práce'!F35</f>
        <v>0</v>
      </c>
      <c r="BC95" s="78">
        <f>'1 - Přípravné práce'!F36</f>
        <v>0</v>
      </c>
      <c r="BD95" s="80">
        <f>'1 - Přípravné práce'!F37</f>
        <v>0</v>
      </c>
      <c r="BT95" s="81" t="s">
        <v>81</v>
      </c>
      <c r="BV95" s="81" t="s">
        <v>78</v>
      </c>
      <c r="BW95" s="81" t="s">
        <v>84</v>
      </c>
      <c r="BX95" s="81" t="s">
        <v>5</v>
      </c>
      <c r="CL95" s="81" t="s">
        <v>1</v>
      </c>
      <c r="CM95" s="81" t="s">
        <v>85</v>
      </c>
    </row>
    <row r="96" spans="1:91" s="6" customFormat="1" ht="14.45" customHeight="1">
      <c r="A96" s="72" t="s">
        <v>80</v>
      </c>
      <c r="B96" s="73"/>
      <c r="C96" s="74"/>
      <c r="D96" s="197" t="s">
        <v>85</v>
      </c>
      <c r="E96" s="197"/>
      <c r="F96" s="197"/>
      <c r="G96" s="197"/>
      <c r="H96" s="197"/>
      <c r="I96" s="75"/>
      <c r="J96" s="197" t="s">
        <v>86</v>
      </c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8">
        <f>'2 - Výstavba manipulačníh...'!J30</f>
        <v>0</v>
      </c>
      <c r="AH96" s="199"/>
      <c r="AI96" s="199"/>
      <c r="AJ96" s="199"/>
      <c r="AK96" s="199"/>
      <c r="AL96" s="199"/>
      <c r="AM96" s="199"/>
      <c r="AN96" s="198">
        <f t="shared" si="0"/>
        <v>0</v>
      </c>
      <c r="AO96" s="199"/>
      <c r="AP96" s="199"/>
      <c r="AQ96" s="76" t="s">
        <v>83</v>
      </c>
      <c r="AR96" s="73"/>
      <c r="AS96" s="77">
        <v>0</v>
      </c>
      <c r="AT96" s="78">
        <f t="shared" si="1"/>
        <v>0</v>
      </c>
      <c r="AU96" s="79">
        <f>'2 - Výstavba manipulačníh...'!P125</f>
        <v>0</v>
      </c>
      <c r="AV96" s="78">
        <f>'2 - Výstavba manipulačníh...'!J33</f>
        <v>0</v>
      </c>
      <c r="AW96" s="78">
        <f>'2 - Výstavba manipulačníh...'!J34</f>
        <v>0</v>
      </c>
      <c r="AX96" s="78">
        <f>'2 - Výstavba manipulačníh...'!J35</f>
        <v>0</v>
      </c>
      <c r="AY96" s="78">
        <f>'2 - Výstavba manipulačníh...'!J36</f>
        <v>0</v>
      </c>
      <c r="AZ96" s="78">
        <f>'2 - Výstavba manipulačníh...'!F33</f>
        <v>0</v>
      </c>
      <c r="BA96" s="78">
        <f>'2 - Výstavba manipulačníh...'!F34</f>
        <v>0</v>
      </c>
      <c r="BB96" s="78">
        <f>'2 - Výstavba manipulačníh...'!F35</f>
        <v>0</v>
      </c>
      <c r="BC96" s="78">
        <f>'2 - Výstavba manipulačníh...'!F36</f>
        <v>0</v>
      </c>
      <c r="BD96" s="80">
        <f>'2 - Výstavba manipulačníh...'!F37</f>
        <v>0</v>
      </c>
      <c r="BT96" s="81" t="s">
        <v>81</v>
      </c>
      <c r="BV96" s="81" t="s">
        <v>78</v>
      </c>
      <c r="BW96" s="81" t="s">
        <v>87</v>
      </c>
      <c r="BX96" s="81" t="s">
        <v>5</v>
      </c>
      <c r="CL96" s="81" t="s">
        <v>1</v>
      </c>
      <c r="CM96" s="81" t="s">
        <v>85</v>
      </c>
    </row>
    <row r="97" spans="1:91" s="6" customFormat="1" ht="24.6" customHeight="1">
      <c r="A97" s="72" t="s">
        <v>80</v>
      </c>
      <c r="B97" s="73"/>
      <c r="C97" s="74"/>
      <c r="D97" s="197" t="s">
        <v>88</v>
      </c>
      <c r="E97" s="197"/>
      <c r="F97" s="197"/>
      <c r="G97" s="197"/>
      <c r="H97" s="197"/>
      <c r="I97" s="75"/>
      <c r="J97" s="197" t="s">
        <v>89</v>
      </c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8">
        <f>'3 - Vyspravení praskliny ...'!J30</f>
        <v>0</v>
      </c>
      <c r="AH97" s="199"/>
      <c r="AI97" s="199"/>
      <c r="AJ97" s="199"/>
      <c r="AK97" s="199"/>
      <c r="AL97" s="199"/>
      <c r="AM97" s="199"/>
      <c r="AN97" s="198">
        <f t="shared" si="0"/>
        <v>0</v>
      </c>
      <c r="AO97" s="199"/>
      <c r="AP97" s="199"/>
      <c r="AQ97" s="76" t="s">
        <v>83</v>
      </c>
      <c r="AR97" s="73"/>
      <c r="AS97" s="77">
        <v>0</v>
      </c>
      <c r="AT97" s="78">
        <f t="shared" si="1"/>
        <v>0</v>
      </c>
      <c r="AU97" s="79">
        <f>'3 - Vyspravení praskliny ...'!P121</f>
        <v>0</v>
      </c>
      <c r="AV97" s="78">
        <f>'3 - Vyspravení praskliny ...'!J33</f>
        <v>0</v>
      </c>
      <c r="AW97" s="78">
        <f>'3 - Vyspravení praskliny ...'!J34</f>
        <v>0</v>
      </c>
      <c r="AX97" s="78">
        <f>'3 - Vyspravení praskliny ...'!J35</f>
        <v>0</v>
      </c>
      <c r="AY97" s="78">
        <f>'3 - Vyspravení praskliny ...'!J36</f>
        <v>0</v>
      </c>
      <c r="AZ97" s="78">
        <f>'3 - Vyspravení praskliny ...'!F33</f>
        <v>0</v>
      </c>
      <c r="BA97" s="78">
        <f>'3 - Vyspravení praskliny ...'!F34</f>
        <v>0</v>
      </c>
      <c r="BB97" s="78">
        <f>'3 - Vyspravení praskliny ...'!F35</f>
        <v>0</v>
      </c>
      <c r="BC97" s="78">
        <f>'3 - Vyspravení praskliny ...'!F36</f>
        <v>0</v>
      </c>
      <c r="BD97" s="80">
        <f>'3 - Vyspravení praskliny ...'!F37</f>
        <v>0</v>
      </c>
      <c r="BT97" s="81" t="s">
        <v>81</v>
      </c>
      <c r="BV97" s="81" t="s">
        <v>78</v>
      </c>
      <c r="BW97" s="81" t="s">
        <v>90</v>
      </c>
      <c r="BX97" s="81" t="s">
        <v>5</v>
      </c>
      <c r="CL97" s="81" t="s">
        <v>1</v>
      </c>
      <c r="CM97" s="81" t="s">
        <v>85</v>
      </c>
    </row>
    <row r="98" spans="1:91" s="6" customFormat="1" ht="14.45" customHeight="1">
      <c r="A98" s="72" t="s">
        <v>80</v>
      </c>
      <c r="B98" s="73"/>
      <c r="C98" s="74"/>
      <c r="D98" s="197" t="s">
        <v>91</v>
      </c>
      <c r="E98" s="197"/>
      <c r="F98" s="197"/>
      <c r="G98" s="197"/>
      <c r="H98" s="197"/>
      <c r="I98" s="75"/>
      <c r="J98" s="197" t="s">
        <v>92</v>
      </c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8">
        <f>'4 - Zábradlí na stávající...'!J30</f>
        <v>0</v>
      </c>
      <c r="AH98" s="199"/>
      <c r="AI98" s="199"/>
      <c r="AJ98" s="199"/>
      <c r="AK98" s="199"/>
      <c r="AL98" s="199"/>
      <c r="AM98" s="199"/>
      <c r="AN98" s="198">
        <f t="shared" si="0"/>
        <v>0</v>
      </c>
      <c r="AO98" s="199"/>
      <c r="AP98" s="199"/>
      <c r="AQ98" s="76" t="s">
        <v>83</v>
      </c>
      <c r="AR98" s="73"/>
      <c r="AS98" s="77">
        <v>0</v>
      </c>
      <c r="AT98" s="78">
        <f t="shared" si="1"/>
        <v>0</v>
      </c>
      <c r="AU98" s="79">
        <f>'4 - Zábradlí na stávající...'!P118</f>
        <v>0</v>
      </c>
      <c r="AV98" s="78">
        <f>'4 - Zábradlí na stávající...'!J33</f>
        <v>0</v>
      </c>
      <c r="AW98" s="78">
        <f>'4 - Zábradlí na stávající...'!J34</f>
        <v>0</v>
      </c>
      <c r="AX98" s="78">
        <f>'4 - Zábradlí na stávající...'!J35</f>
        <v>0</v>
      </c>
      <c r="AY98" s="78">
        <f>'4 - Zábradlí na stávající...'!J36</f>
        <v>0</v>
      </c>
      <c r="AZ98" s="78">
        <f>'4 - Zábradlí na stávající...'!F33</f>
        <v>0</v>
      </c>
      <c r="BA98" s="78">
        <f>'4 - Zábradlí na stávající...'!F34</f>
        <v>0</v>
      </c>
      <c r="BB98" s="78">
        <f>'4 - Zábradlí na stávající...'!F35</f>
        <v>0</v>
      </c>
      <c r="BC98" s="78">
        <f>'4 - Zábradlí na stávající...'!F36</f>
        <v>0</v>
      </c>
      <c r="BD98" s="80">
        <f>'4 - Zábradlí na stávající...'!F37</f>
        <v>0</v>
      </c>
      <c r="BT98" s="81" t="s">
        <v>81</v>
      </c>
      <c r="BV98" s="81" t="s">
        <v>78</v>
      </c>
      <c r="BW98" s="81" t="s">
        <v>93</v>
      </c>
      <c r="BX98" s="81" t="s">
        <v>5</v>
      </c>
      <c r="CL98" s="81" t="s">
        <v>1</v>
      </c>
      <c r="CM98" s="81" t="s">
        <v>85</v>
      </c>
    </row>
    <row r="99" spans="1:91" s="6" customFormat="1" ht="14.45" customHeight="1">
      <c r="A99" s="72" t="s">
        <v>80</v>
      </c>
      <c r="B99" s="73"/>
      <c r="C99" s="74"/>
      <c r="D99" s="197" t="s">
        <v>94</v>
      </c>
      <c r="E99" s="197"/>
      <c r="F99" s="197"/>
      <c r="G99" s="197"/>
      <c r="H99" s="197"/>
      <c r="I99" s="75"/>
      <c r="J99" s="197" t="s">
        <v>95</v>
      </c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8">
        <f>'5 - Sanace betonových ploch'!J30</f>
        <v>0</v>
      </c>
      <c r="AH99" s="199"/>
      <c r="AI99" s="199"/>
      <c r="AJ99" s="199"/>
      <c r="AK99" s="199"/>
      <c r="AL99" s="199"/>
      <c r="AM99" s="199"/>
      <c r="AN99" s="198">
        <f t="shared" si="0"/>
        <v>0</v>
      </c>
      <c r="AO99" s="199"/>
      <c r="AP99" s="199"/>
      <c r="AQ99" s="76" t="s">
        <v>83</v>
      </c>
      <c r="AR99" s="73"/>
      <c r="AS99" s="77">
        <v>0</v>
      </c>
      <c r="AT99" s="78">
        <f t="shared" si="1"/>
        <v>0</v>
      </c>
      <c r="AU99" s="79">
        <f>'5 - Sanace betonových ploch'!P122</f>
        <v>0</v>
      </c>
      <c r="AV99" s="78">
        <f>'5 - Sanace betonových ploch'!J33</f>
        <v>0</v>
      </c>
      <c r="AW99" s="78">
        <f>'5 - Sanace betonových ploch'!J34</f>
        <v>0</v>
      </c>
      <c r="AX99" s="78">
        <f>'5 - Sanace betonových ploch'!J35</f>
        <v>0</v>
      </c>
      <c r="AY99" s="78">
        <f>'5 - Sanace betonových ploch'!J36</f>
        <v>0</v>
      </c>
      <c r="AZ99" s="78">
        <f>'5 - Sanace betonových ploch'!F33</f>
        <v>0</v>
      </c>
      <c r="BA99" s="78">
        <f>'5 - Sanace betonových ploch'!F34</f>
        <v>0</v>
      </c>
      <c r="BB99" s="78">
        <f>'5 - Sanace betonových ploch'!F35</f>
        <v>0</v>
      </c>
      <c r="BC99" s="78">
        <f>'5 - Sanace betonových ploch'!F36</f>
        <v>0</v>
      </c>
      <c r="BD99" s="80">
        <f>'5 - Sanace betonových ploch'!F37</f>
        <v>0</v>
      </c>
      <c r="BT99" s="81" t="s">
        <v>81</v>
      </c>
      <c r="BV99" s="81" t="s">
        <v>78</v>
      </c>
      <c r="BW99" s="81" t="s">
        <v>96</v>
      </c>
      <c r="BX99" s="81" t="s">
        <v>5</v>
      </c>
      <c r="CL99" s="81" t="s">
        <v>1</v>
      </c>
      <c r="CM99" s="81" t="s">
        <v>85</v>
      </c>
    </row>
    <row r="100" spans="1:91" s="6" customFormat="1" ht="14.45" customHeight="1">
      <c r="A100" s="72" t="s">
        <v>80</v>
      </c>
      <c r="B100" s="73"/>
      <c r="C100" s="74"/>
      <c r="D100" s="197" t="s">
        <v>97</v>
      </c>
      <c r="E100" s="197"/>
      <c r="F100" s="197"/>
      <c r="G100" s="197"/>
      <c r="H100" s="197"/>
      <c r="I100" s="75"/>
      <c r="J100" s="197" t="s">
        <v>98</v>
      </c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8">
        <f>'6 - Sadové úpravy'!J30</f>
        <v>0</v>
      </c>
      <c r="AH100" s="199"/>
      <c r="AI100" s="199"/>
      <c r="AJ100" s="199"/>
      <c r="AK100" s="199"/>
      <c r="AL100" s="199"/>
      <c r="AM100" s="199"/>
      <c r="AN100" s="198">
        <f t="shared" si="0"/>
        <v>0</v>
      </c>
      <c r="AO100" s="199"/>
      <c r="AP100" s="199"/>
      <c r="AQ100" s="76" t="s">
        <v>83</v>
      </c>
      <c r="AR100" s="73"/>
      <c r="AS100" s="77">
        <v>0</v>
      </c>
      <c r="AT100" s="78">
        <f t="shared" si="1"/>
        <v>0</v>
      </c>
      <c r="AU100" s="79">
        <f>'6 - Sadové úpravy'!P118</f>
        <v>0</v>
      </c>
      <c r="AV100" s="78">
        <f>'6 - Sadové úpravy'!J33</f>
        <v>0</v>
      </c>
      <c r="AW100" s="78">
        <f>'6 - Sadové úpravy'!J34</f>
        <v>0</v>
      </c>
      <c r="AX100" s="78">
        <f>'6 - Sadové úpravy'!J35</f>
        <v>0</v>
      </c>
      <c r="AY100" s="78">
        <f>'6 - Sadové úpravy'!J36</f>
        <v>0</v>
      </c>
      <c r="AZ100" s="78">
        <f>'6 - Sadové úpravy'!F33</f>
        <v>0</v>
      </c>
      <c r="BA100" s="78">
        <f>'6 - Sadové úpravy'!F34</f>
        <v>0</v>
      </c>
      <c r="BB100" s="78">
        <f>'6 - Sadové úpravy'!F35</f>
        <v>0</v>
      </c>
      <c r="BC100" s="78">
        <f>'6 - Sadové úpravy'!F36</f>
        <v>0</v>
      </c>
      <c r="BD100" s="80">
        <f>'6 - Sadové úpravy'!F37</f>
        <v>0</v>
      </c>
      <c r="BT100" s="81" t="s">
        <v>81</v>
      </c>
      <c r="BV100" s="81" t="s">
        <v>78</v>
      </c>
      <c r="BW100" s="81" t="s">
        <v>99</v>
      </c>
      <c r="BX100" s="81" t="s">
        <v>5</v>
      </c>
      <c r="CL100" s="81" t="s">
        <v>1</v>
      </c>
      <c r="CM100" s="81" t="s">
        <v>85</v>
      </c>
    </row>
    <row r="101" spans="1:91" s="6" customFormat="1" ht="14.45" customHeight="1">
      <c r="A101" s="72" t="s">
        <v>80</v>
      </c>
      <c r="B101" s="73"/>
      <c r="C101" s="74"/>
      <c r="D101" s="197" t="s">
        <v>100</v>
      </c>
      <c r="E101" s="197"/>
      <c r="F101" s="197"/>
      <c r="G101" s="197"/>
      <c r="H101" s="197"/>
      <c r="I101" s="75"/>
      <c r="J101" s="197" t="s">
        <v>101</v>
      </c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8">
        <f>'7 - Dokončovací práce'!J30</f>
        <v>0</v>
      </c>
      <c r="AH101" s="199"/>
      <c r="AI101" s="199"/>
      <c r="AJ101" s="199"/>
      <c r="AK101" s="199"/>
      <c r="AL101" s="199"/>
      <c r="AM101" s="199"/>
      <c r="AN101" s="198">
        <f t="shared" si="0"/>
        <v>0</v>
      </c>
      <c r="AO101" s="199"/>
      <c r="AP101" s="199"/>
      <c r="AQ101" s="76" t="s">
        <v>83</v>
      </c>
      <c r="AR101" s="73"/>
      <c r="AS101" s="82">
        <v>0</v>
      </c>
      <c r="AT101" s="83">
        <f t="shared" si="1"/>
        <v>0</v>
      </c>
      <c r="AU101" s="84">
        <f>'7 - Dokončovací práce'!P117</f>
        <v>0</v>
      </c>
      <c r="AV101" s="83">
        <f>'7 - Dokončovací práce'!J33</f>
        <v>0</v>
      </c>
      <c r="AW101" s="83">
        <f>'7 - Dokončovací práce'!J34</f>
        <v>0</v>
      </c>
      <c r="AX101" s="83">
        <f>'7 - Dokončovací práce'!J35</f>
        <v>0</v>
      </c>
      <c r="AY101" s="83">
        <f>'7 - Dokončovací práce'!J36</f>
        <v>0</v>
      </c>
      <c r="AZ101" s="83">
        <f>'7 - Dokončovací práce'!F33</f>
        <v>0</v>
      </c>
      <c r="BA101" s="83">
        <f>'7 - Dokončovací práce'!F34</f>
        <v>0</v>
      </c>
      <c r="BB101" s="83">
        <f>'7 - Dokončovací práce'!F35</f>
        <v>0</v>
      </c>
      <c r="BC101" s="83">
        <f>'7 - Dokončovací práce'!F36</f>
        <v>0</v>
      </c>
      <c r="BD101" s="85">
        <f>'7 - Dokončovací práce'!F37</f>
        <v>0</v>
      </c>
      <c r="BT101" s="81" t="s">
        <v>81</v>
      </c>
      <c r="BV101" s="81" t="s">
        <v>78</v>
      </c>
      <c r="BW101" s="81" t="s">
        <v>102</v>
      </c>
      <c r="BX101" s="81" t="s">
        <v>5</v>
      </c>
      <c r="CL101" s="81" t="s">
        <v>1</v>
      </c>
      <c r="CM101" s="81" t="s">
        <v>85</v>
      </c>
    </row>
    <row r="102" spans="1:91" s="1" customFormat="1" ht="30" customHeight="1">
      <c r="B102" s="30"/>
      <c r="AR102" s="30"/>
    </row>
    <row r="103" spans="1:91" s="1" customFormat="1" ht="6.95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30"/>
    </row>
  </sheetData>
  <sheetProtection algorithmName="SHA-512" hashValue="WAkjZRAKfoHiK0aXpkZ+yceA2r0E+gpNRtCGnTb1GXGDOSlj5QEuYYJ0LRUQzq5FoRcDlX605WYKw3eDx4Z5IA==" saltValue="8gdlqGV99Ul4CjTEgOwoBGdtqzt3VlzHzlA4RZcnBIb9ITmCGO8Y3Sq2I+AUvlhhaFysV6lbLl753WkExdhRFw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1 - Přípravné práce'!C2" display="/" xr:uid="{00000000-0004-0000-0000-000000000000}"/>
    <hyperlink ref="A96" location="'2 - Výstavba manipulačníh...'!C2" display="/" xr:uid="{00000000-0004-0000-0000-000001000000}"/>
    <hyperlink ref="A97" location="'3 - Vyspravení praskliny ...'!C2" display="/" xr:uid="{00000000-0004-0000-0000-000002000000}"/>
    <hyperlink ref="A98" location="'4 - Zábradlí na stávající...'!C2" display="/" xr:uid="{00000000-0004-0000-0000-000003000000}"/>
    <hyperlink ref="A99" location="'5 - Sanace betonových ploch'!C2" display="/" xr:uid="{00000000-0004-0000-0000-000004000000}"/>
    <hyperlink ref="A100" location="'6 - Sadové úpravy'!C2" display="/" xr:uid="{00000000-0004-0000-0000-000005000000}"/>
    <hyperlink ref="A101" location="'7 - Dokončovací práce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6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84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103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7" customHeight="1">
      <c r="B7" s="18"/>
      <c r="E7" s="221" t="str">
        <f>'Rekapitulace stavby'!K6</f>
        <v>Rekonstrukce MVN na pozemku p.č. 1360/4 v obci Nesměřice u Zruče nad Sázavou</v>
      </c>
      <c r="F7" s="222"/>
      <c r="G7" s="222"/>
      <c r="H7" s="222"/>
      <c r="L7" s="18"/>
    </row>
    <row r="8" spans="2:46" s="1" customFormat="1" ht="12" customHeight="1">
      <c r="B8" s="30"/>
      <c r="D8" s="25" t="s">
        <v>104</v>
      </c>
      <c r="L8" s="30"/>
    </row>
    <row r="9" spans="2:46" s="1" customFormat="1" ht="15.6" customHeight="1">
      <c r="B9" s="30"/>
      <c r="E9" s="183" t="s">
        <v>105</v>
      </c>
      <c r="F9" s="223"/>
      <c r="G9" s="223"/>
      <c r="H9" s="223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14. 9. 2023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24" t="str">
        <f>'Rekapitulace stavby'!E14</f>
        <v>Vyplň údaj</v>
      </c>
      <c r="F18" s="205"/>
      <c r="G18" s="205"/>
      <c r="H18" s="205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31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33</v>
      </c>
      <c r="I23" s="25" t="s">
        <v>25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35</v>
      </c>
      <c r="L26" s="30"/>
    </row>
    <row r="27" spans="2:12" s="7" customFormat="1" ht="14.45" customHeight="1">
      <c r="B27" s="87"/>
      <c r="E27" s="210" t="s">
        <v>1</v>
      </c>
      <c r="F27" s="210"/>
      <c r="G27" s="210"/>
      <c r="H27" s="210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36</v>
      </c>
      <c r="J30" s="64">
        <f>ROUND(J121,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38</v>
      </c>
      <c r="I32" s="33" t="s">
        <v>37</v>
      </c>
      <c r="J32" s="33" t="s">
        <v>39</v>
      </c>
      <c r="L32" s="30"/>
    </row>
    <row r="33" spans="2:12" s="1" customFormat="1" ht="14.45" customHeight="1">
      <c r="B33" s="30"/>
      <c r="D33" s="53" t="s">
        <v>40</v>
      </c>
      <c r="E33" s="25" t="s">
        <v>41</v>
      </c>
      <c r="F33" s="89">
        <f>ROUND((SUM(BE121:BE165)),  2)</f>
        <v>0</v>
      </c>
      <c r="I33" s="90">
        <v>0.21</v>
      </c>
      <c r="J33" s="89">
        <f>ROUND(((SUM(BE121:BE165))*I33),  2)</f>
        <v>0</v>
      </c>
      <c r="L33" s="30"/>
    </row>
    <row r="34" spans="2:12" s="1" customFormat="1" ht="14.45" customHeight="1">
      <c r="B34" s="30"/>
      <c r="E34" s="25" t="s">
        <v>42</v>
      </c>
      <c r="F34" s="89">
        <f>ROUND((SUM(BF121:BF165)),  2)</f>
        <v>0</v>
      </c>
      <c r="I34" s="90">
        <v>0.12</v>
      </c>
      <c r="J34" s="89">
        <f>ROUND(((SUM(BF121:BF165))*I34),  2)</f>
        <v>0</v>
      </c>
      <c r="L34" s="30"/>
    </row>
    <row r="35" spans="2:12" s="1" customFormat="1" ht="14.45" hidden="1" customHeight="1">
      <c r="B35" s="30"/>
      <c r="E35" s="25" t="s">
        <v>43</v>
      </c>
      <c r="F35" s="89">
        <f>ROUND((SUM(BG121:BG165)),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44</v>
      </c>
      <c r="F36" s="89">
        <f>ROUND((SUM(BH121:BH165)),  2)</f>
        <v>0</v>
      </c>
      <c r="I36" s="90">
        <v>0.12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45</v>
      </c>
      <c r="F37" s="89">
        <f>ROUND((SUM(BI121:BI165)),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46</v>
      </c>
      <c r="E39" s="55"/>
      <c r="F39" s="55"/>
      <c r="G39" s="93" t="s">
        <v>47</v>
      </c>
      <c r="H39" s="94" t="s">
        <v>48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97" t="s">
        <v>52</v>
      </c>
      <c r="G61" s="41" t="s">
        <v>51</v>
      </c>
      <c r="H61" s="32"/>
      <c r="I61" s="32"/>
      <c r="J61" s="98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97" t="s">
        <v>52</v>
      </c>
      <c r="G76" s="41" t="s">
        <v>51</v>
      </c>
      <c r="H76" s="32"/>
      <c r="I76" s="32"/>
      <c r="J76" s="98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106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7" customHeight="1">
      <c r="B85" s="30"/>
      <c r="E85" s="221" t="str">
        <f>E7</f>
        <v>Rekonstrukce MVN na pozemku p.č. 1360/4 v obci Nesměřice u Zruče nad Sázavou</v>
      </c>
      <c r="F85" s="222"/>
      <c r="G85" s="222"/>
      <c r="H85" s="222"/>
      <c r="L85" s="30"/>
    </row>
    <row r="86" spans="2:47" s="1" customFormat="1" ht="12" customHeight="1">
      <c r="B86" s="30"/>
      <c r="C86" s="25" t="s">
        <v>104</v>
      </c>
      <c r="L86" s="30"/>
    </row>
    <row r="87" spans="2:47" s="1" customFormat="1" ht="15.6" customHeight="1">
      <c r="B87" s="30"/>
      <c r="E87" s="183" t="str">
        <f>E9</f>
        <v>1 - Přípravné práce</v>
      </c>
      <c r="F87" s="223"/>
      <c r="G87" s="223"/>
      <c r="H87" s="223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Nesměřice</v>
      </c>
      <c r="I89" s="25" t="s">
        <v>22</v>
      </c>
      <c r="J89" s="50" t="str">
        <f>IF(J12="","",J12)</f>
        <v>14. 9. 2023</v>
      </c>
      <c r="L89" s="30"/>
    </row>
    <row r="90" spans="2:47" s="1" customFormat="1" ht="6.95" customHeight="1">
      <c r="B90" s="30"/>
      <c r="L90" s="30"/>
    </row>
    <row r="91" spans="2:47" s="1" customFormat="1" ht="26.45" customHeight="1">
      <c r="B91" s="30"/>
      <c r="C91" s="25" t="s">
        <v>24</v>
      </c>
      <c r="F91" s="23" t="str">
        <f>E15</f>
        <v>Město Zruč nad Sázavou</v>
      </c>
      <c r="I91" s="25" t="s">
        <v>30</v>
      </c>
      <c r="J91" s="28" t="str">
        <f>E21</f>
        <v>VDG Projektování s.r.o.</v>
      </c>
      <c r="L91" s="30"/>
    </row>
    <row r="92" spans="2:47" s="1" customFormat="1" ht="15.6" customHeight="1">
      <c r="B92" s="30"/>
      <c r="C92" s="25" t="s">
        <v>28</v>
      </c>
      <c r="F92" s="23" t="str">
        <f>IF(E18="","",E18)</f>
        <v>Vyplň údaj</v>
      </c>
      <c r="I92" s="25" t="s">
        <v>33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107</v>
      </c>
      <c r="D94" s="91"/>
      <c r="E94" s="91"/>
      <c r="F94" s="91"/>
      <c r="G94" s="91"/>
      <c r="H94" s="91"/>
      <c r="I94" s="91"/>
      <c r="J94" s="100" t="s">
        <v>108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109</v>
      </c>
      <c r="J96" s="64">
        <f>J121</f>
        <v>0</v>
      </c>
      <c r="L96" s="30"/>
      <c r="AU96" s="15" t="s">
        <v>110</v>
      </c>
    </row>
    <row r="97" spans="2:12" s="8" customFormat="1" ht="24.95" customHeight="1">
      <c r="B97" s="102"/>
      <c r="D97" s="103" t="s">
        <v>111</v>
      </c>
      <c r="E97" s="104"/>
      <c r="F97" s="104"/>
      <c r="G97" s="104"/>
      <c r="H97" s="104"/>
      <c r="I97" s="104"/>
      <c r="J97" s="105">
        <f>J122</f>
        <v>0</v>
      </c>
      <c r="L97" s="102"/>
    </row>
    <row r="98" spans="2:12" s="9" customFormat="1" ht="19.899999999999999" customHeight="1">
      <c r="B98" s="106"/>
      <c r="D98" s="107" t="s">
        <v>112</v>
      </c>
      <c r="E98" s="108"/>
      <c r="F98" s="108"/>
      <c r="G98" s="108"/>
      <c r="H98" s="108"/>
      <c r="I98" s="108"/>
      <c r="J98" s="109">
        <f>J123</f>
        <v>0</v>
      </c>
      <c r="L98" s="106"/>
    </row>
    <row r="99" spans="2:12" s="9" customFormat="1" ht="19.899999999999999" customHeight="1">
      <c r="B99" s="106"/>
      <c r="D99" s="107" t="s">
        <v>113</v>
      </c>
      <c r="E99" s="108"/>
      <c r="F99" s="108"/>
      <c r="G99" s="108"/>
      <c r="H99" s="108"/>
      <c r="I99" s="108"/>
      <c r="J99" s="109">
        <f>J142</f>
        <v>0</v>
      </c>
      <c r="L99" s="106"/>
    </row>
    <row r="100" spans="2:12" s="8" customFormat="1" ht="24.95" customHeight="1">
      <c r="B100" s="102"/>
      <c r="D100" s="103" t="s">
        <v>114</v>
      </c>
      <c r="E100" s="104"/>
      <c r="F100" s="104"/>
      <c r="G100" s="104"/>
      <c r="H100" s="104"/>
      <c r="I100" s="104"/>
      <c r="J100" s="105">
        <f>J149</f>
        <v>0</v>
      </c>
      <c r="L100" s="102"/>
    </row>
    <row r="101" spans="2:12" s="9" customFormat="1" ht="19.899999999999999" customHeight="1">
      <c r="B101" s="106"/>
      <c r="D101" s="107" t="s">
        <v>115</v>
      </c>
      <c r="E101" s="108"/>
      <c r="F101" s="108"/>
      <c r="G101" s="108"/>
      <c r="H101" s="108"/>
      <c r="I101" s="108"/>
      <c r="J101" s="109">
        <f>J150</f>
        <v>0</v>
      </c>
      <c r="L101" s="106"/>
    </row>
    <row r="102" spans="2:12" s="1" customFormat="1" ht="21.75" customHeight="1">
      <c r="B102" s="30"/>
      <c r="L102" s="30"/>
    </row>
    <row r="103" spans="2:12" s="1" customFormat="1" ht="6.95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30"/>
    </row>
    <row r="107" spans="2:12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0"/>
    </row>
    <row r="108" spans="2:12" s="1" customFormat="1" ht="24.95" customHeight="1">
      <c r="B108" s="30"/>
      <c r="C108" s="19" t="s">
        <v>116</v>
      </c>
      <c r="L108" s="30"/>
    </row>
    <row r="109" spans="2:12" s="1" customFormat="1" ht="6.95" customHeight="1">
      <c r="B109" s="30"/>
      <c r="L109" s="30"/>
    </row>
    <row r="110" spans="2:12" s="1" customFormat="1" ht="12" customHeight="1">
      <c r="B110" s="30"/>
      <c r="C110" s="25" t="s">
        <v>16</v>
      </c>
      <c r="L110" s="30"/>
    </row>
    <row r="111" spans="2:12" s="1" customFormat="1" ht="27" customHeight="1">
      <c r="B111" s="30"/>
      <c r="E111" s="221" t="str">
        <f>E7</f>
        <v>Rekonstrukce MVN na pozemku p.č. 1360/4 v obci Nesměřice u Zruče nad Sázavou</v>
      </c>
      <c r="F111" s="222"/>
      <c r="G111" s="222"/>
      <c r="H111" s="222"/>
      <c r="L111" s="30"/>
    </row>
    <row r="112" spans="2:12" s="1" customFormat="1" ht="12" customHeight="1">
      <c r="B112" s="30"/>
      <c r="C112" s="25" t="s">
        <v>104</v>
      </c>
      <c r="L112" s="30"/>
    </row>
    <row r="113" spans="2:65" s="1" customFormat="1" ht="15.6" customHeight="1">
      <c r="B113" s="30"/>
      <c r="E113" s="183" t="str">
        <f>E9</f>
        <v>1 - Přípravné práce</v>
      </c>
      <c r="F113" s="223"/>
      <c r="G113" s="223"/>
      <c r="H113" s="223"/>
      <c r="L113" s="30"/>
    </row>
    <row r="114" spans="2:65" s="1" customFormat="1" ht="6.95" customHeight="1">
      <c r="B114" s="30"/>
      <c r="L114" s="30"/>
    </row>
    <row r="115" spans="2:65" s="1" customFormat="1" ht="12" customHeight="1">
      <c r="B115" s="30"/>
      <c r="C115" s="25" t="s">
        <v>20</v>
      </c>
      <c r="F115" s="23" t="str">
        <f>F12</f>
        <v>Nesměřice</v>
      </c>
      <c r="I115" s="25" t="s">
        <v>22</v>
      </c>
      <c r="J115" s="50" t="str">
        <f>IF(J12="","",J12)</f>
        <v>14. 9. 2023</v>
      </c>
      <c r="L115" s="30"/>
    </row>
    <row r="116" spans="2:65" s="1" customFormat="1" ht="6.95" customHeight="1">
      <c r="B116" s="30"/>
      <c r="L116" s="30"/>
    </row>
    <row r="117" spans="2:65" s="1" customFormat="1" ht="26.45" customHeight="1">
      <c r="B117" s="30"/>
      <c r="C117" s="25" t="s">
        <v>24</v>
      </c>
      <c r="F117" s="23" t="str">
        <f>E15</f>
        <v>Město Zruč nad Sázavou</v>
      </c>
      <c r="I117" s="25" t="s">
        <v>30</v>
      </c>
      <c r="J117" s="28" t="str">
        <f>E21</f>
        <v>VDG Projektování s.r.o.</v>
      </c>
      <c r="L117" s="30"/>
    </row>
    <row r="118" spans="2:65" s="1" customFormat="1" ht="15.6" customHeight="1">
      <c r="B118" s="30"/>
      <c r="C118" s="25" t="s">
        <v>28</v>
      </c>
      <c r="F118" s="23" t="str">
        <f>IF(E18="","",E18)</f>
        <v>Vyplň údaj</v>
      </c>
      <c r="I118" s="25" t="s">
        <v>33</v>
      </c>
      <c r="J118" s="28" t="str">
        <f>E24</f>
        <v xml:space="preserve"> </v>
      </c>
      <c r="L118" s="30"/>
    </row>
    <row r="119" spans="2:65" s="1" customFormat="1" ht="10.35" customHeight="1">
      <c r="B119" s="30"/>
      <c r="L119" s="30"/>
    </row>
    <row r="120" spans="2:65" s="10" customFormat="1" ht="29.25" customHeight="1">
      <c r="B120" s="110"/>
      <c r="C120" s="111" t="s">
        <v>117</v>
      </c>
      <c r="D120" s="112" t="s">
        <v>61</v>
      </c>
      <c r="E120" s="112" t="s">
        <v>57</v>
      </c>
      <c r="F120" s="112" t="s">
        <v>58</v>
      </c>
      <c r="G120" s="112" t="s">
        <v>118</v>
      </c>
      <c r="H120" s="112" t="s">
        <v>119</v>
      </c>
      <c r="I120" s="112" t="s">
        <v>120</v>
      </c>
      <c r="J120" s="113" t="s">
        <v>108</v>
      </c>
      <c r="K120" s="114" t="s">
        <v>121</v>
      </c>
      <c r="L120" s="110"/>
      <c r="M120" s="57" t="s">
        <v>1</v>
      </c>
      <c r="N120" s="58" t="s">
        <v>40</v>
      </c>
      <c r="O120" s="58" t="s">
        <v>122</v>
      </c>
      <c r="P120" s="58" t="s">
        <v>123</v>
      </c>
      <c r="Q120" s="58" t="s">
        <v>124</v>
      </c>
      <c r="R120" s="58" t="s">
        <v>125</v>
      </c>
      <c r="S120" s="58" t="s">
        <v>126</v>
      </c>
      <c r="T120" s="59" t="s">
        <v>127</v>
      </c>
    </row>
    <row r="121" spans="2:65" s="1" customFormat="1" ht="22.9" customHeight="1">
      <c r="B121" s="30"/>
      <c r="C121" s="62" t="s">
        <v>128</v>
      </c>
      <c r="J121" s="115">
        <f>BK121</f>
        <v>0</v>
      </c>
      <c r="L121" s="30"/>
      <c r="M121" s="60"/>
      <c r="N121" s="51"/>
      <c r="O121" s="51"/>
      <c r="P121" s="116">
        <f>P122+P149</f>
        <v>0</v>
      </c>
      <c r="Q121" s="51"/>
      <c r="R121" s="116">
        <f>R122+R149</f>
        <v>6.3499999999999997E-3</v>
      </c>
      <c r="S121" s="51"/>
      <c r="T121" s="117">
        <f>T122+T149</f>
        <v>15.727</v>
      </c>
      <c r="AT121" s="15" t="s">
        <v>75</v>
      </c>
      <c r="AU121" s="15" t="s">
        <v>110</v>
      </c>
      <c r="BK121" s="118">
        <f>BK122+BK149</f>
        <v>0</v>
      </c>
    </row>
    <row r="122" spans="2:65" s="11" customFormat="1" ht="25.9" customHeight="1">
      <c r="B122" s="119"/>
      <c r="D122" s="120" t="s">
        <v>75</v>
      </c>
      <c r="E122" s="121" t="s">
        <v>129</v>
      </c>
      <c r="F122" s="121" t="s">
        <v>130</v>
      </c>
      <c r="I122" s="122"/>
      <c r="J122" s="123">
        <f>BK122</f>
        <v>0</v>
      </c>
      <c r="L122" s="119"/>
      <c r="M122" s="124"/>
      <c r="P122" s="125">
        <f>P123+P142</f>
        <v>0</v>
      </c>
      <c r="R122" s="125">
        <f>R123+R142</f>
        <v>5.9499999999999996E-3</v>
      </c>
      <c r="T122" s="126">
        <f>T123+T142</f>
        <v>15.727</v>
      </c>
      <c r="AR122" s="120" t="s">
        <v>81</v>
      </c>
      <c r="AT122" s="127" t="s">
        <v>75</v>
      </c>
      <c r="AU122" s="127" t="s">
        <v>76</v>
      </c>
      <c r="AY122" s="120" t="s">
        <v>131</v>
      </c>
      <c r="BK122" s="128">
        <f>BK123+BK142</f>
        <v>0</v>
      </c>
    </row>
    <row r="123" spans="2:65" s="11" customFormat="1" ht="22.9" customHeight="1">
      <c r="B123" s="119"/>
      <c r="D123" s="120" t="s">
        <v>75</v>
      </c>
      <c r="E123" s="129" t="s">
        <v>132</v>
      </c>
      <c r="F123" s="129" t="s">
        <v>133</v>
      </c>
      <c r="I123" s="122"/>
      <c r="J123" s="130">
        <f>BK123</f>
        <v>0</v>
      </c>
      <c r="L123" s="119"/>
      <c r="M123" s="124"/>
      <c r="P123" s="125">
        <f>SUM(P124:P141)</f>
        <v>0</v>
      </c>
      <c r="R123" s="125">
        <f>SUM(R124:R141)</f>
        <v>5.9499999999999996E-3</v>
      </c>
      <c r="T123" s="126">
        <f>SUM(T124:T141)</f>
        <v>15.727</v>
      </c>
      <c r="AR123" s="120" t="s">
        <v>81</v>
      </c>
      <c r="AT123" s="127" t="s">
        <v>75</v>
      </c>
      <c r="AU123" s="127" t="s">
        <v>81</v>
      </c>
      <c r="AY123" s="120" t="s">
        <v>131</v>
      </c>
      <c r="BK123" s="128">
        <f>SUM(BK124:BK141)</f>
        <v>0</v>
      </c>
    </row>
    <row r="124" spans="2:65" s="1" customFormat="1" ht="22.15" customHeight="1">
      <c r="B124" s="30"/>
      <c r="C124" s="131" t="s">
        <v>81</v>
      </c>
      <c r="D124" s="131" t="s">
        <v>134</v>
      </c>
      <c r="E124" s="132" t="s">
        <v>135</v>
      </c>
      <c r="F124" s="133" t="s">
        <v>136</v>
      </c>
      <c r="G124" s="134" t="s">
        <v>137</v>
      </c>
      <c r="H124" s="135">
        <v>38</v>
      </c>
      <c r="I124" s="136"/>
      <c r="J124" s="137">
        <f>ROUND(I124*H124,2)</f>
        <v>0</v>
      </c>
      <c r="K124" s="138"/>
      <c r="L124" s="30"/>
      <c r="M124" s="139" t="s">
        <v>1</v>
      </c>
      <c r="N124" s="140" t="s">
        <v>41</v>
      </c>
      <c r="P124" s="141">
        <f>O124*H124</f>
        <v>0</v>
      </c>
      <c r="Q124" s="141">
        <v>3.0000000000000001E-5</v>
      </c>
      <c r="R124" s="141">
        <f>Q124*H124</f>
        <v>1.14E-3</v>
      </c>
      <c r="S124" s="141">
        <v>0</v>
      </c>
      <c r="T124" s="142">
        <f>S124*H124</f>
        <v>0</v>
      </c>
      <c r="AR124" s="143" t="s">
        <v>91</v>
      </c>
      <c r="AT124" s="143" t="s">
        <v>134</v>
      </c>
      <c r="AU124" s="143" t="s">
        <v>85</v>
      </c>
      <c r="AY124" s="15" t="s">
        <v>131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5" t="s">
        <v>81</v>
      </c>
      <c r="BK124" s="144">
        <f>ROUND(I124*H124,2)</f>
        <v>0</v>
      </c>
      <c r="BL124" s="15" t="s">
        <v>91</v>
      </c>
      <c r="BM124" s="143" t="s">
        <v>138</v>
      </c>
    </row>
    <row r="125" spans="2:65" s="12" customFormat="1" ht="11.25">
      <c r="B125" s="145"/>
      <c r="D125" s="146" t="s">
        <v>139</v>
      </c>
      <c r="E125" s="147" t="s">
        <v>1</v>
      </c>
      <c r="F125" s="148" t="s">
        <v>140</v>
      </c>
      <c r="H125" s="149">
        <v>38</v>
      </c>
      <c r="I125" s="150"/>
      <c r="L125" s="145"/>
      <c r="M125" s="151"/>
      <c r="T125" s="152"/>
      <c r="AT125" s="147" t="s">
        <v>139</v>
      </c>
      <c r="AU125" s="147" t="s">
        <v>85</v>
      </c>
      <c r="AV125" s="12" t="s">
        <v>85</v>
      </c>
      <c r="AW125" s="12" t="s">
        <v>32</v>
      </c>
      <c r="AX125" s="12" t="s">
        <v>81</v>
      </c>
      <c r="AY125" s="147" t="s">
        <v>131</v>
      </c>
    </row>
    <row r="126" spans="2:65" s="13" customFormat="1" ht="11.25">
      <c r="B126" s="153"/>
      <c r="D126" s="146" t="s">
        <v>139</v>
      </c>
      <c r="E126" s="154" t="s">
        <v>1</v>
      </c>
      <c r="F126" s="155" t="s">
        <v>141</v>
      </c>
      <c r="H126" s="154" t="s">
        <v>1</v>
      </c>
      <c r="I126" s="156"/>
      <c r="L126" s="153"/>
      <c r="M126" s="157"/>
      <c r="T126" s="158"/>
      <c r="AT126" s="154" t="s">
        <v>139</v>
      </c>
      <c r="AU126" s="154" t="s">
        <v>85</v>
      </c>
      <c r="AV126" s="13" t="s">
        <v>81</v>
      </c>
      <c r="AW126" s="13" t="s">
        <v>32</v>
      </c>
      <c r="AX126" s="13" t="s">
        <v>76</v>
      </c>
      <c r="AY126" s="154" t="s">
        <v>131</v>
      </c>
    </row>
    <row r="127" spans="2:65" s="1" customFormat="1" ht="22.15" customHeight="1">
      <c r="B127" s="30"/>
      <c r="C127" s="131" t="s">
        <v>85</v>
      </c>
      <c r="D127" s="131" t="s">
        <v>134</v>
      </c>
      <c r="E127" s="132" t="s">
        <v>142</v>
      </c>
      <c r="F127" s="133" t="s">
        <v>143</v>
      </c>
      <c r="G127" s="134" t="s">
        <v>137</v>
      </c>
      <c r="H127" s="135">
        <v>30</v>
      </c>
      <c r="I127" s="136"/>
      <c r="J127" s="137">
        <f>ROUND(I127*H127,2)</f>
        <v>0</v>
      </c>
      <c r="K127" s="138"/>
      <c r="L127" s="30"/>
      <c r="M127" s="139" t="s">
        <v>1</v>
      </c>
      <c r="N127" s="140" t="s">
        <v>41</v>
      </c>
      <c r="P127" s="141">
        <f>O127*H127</f>
        <v>0</v>
      </c>
      <c r="Q127" s="141">
        <v>1.3999999999999999E-4</v>
      </c>
      <c r="R127" s="141">
        <f>Q127*H127</f>
        <v>4.1999999999999997E-3</v>
      </c>
      <c r="S127" s="141">
        <v>0</v>
      </c>
      <c r="T127" s="142">
        <f>S127*H127</f>
        <v>0</v>
      </c>
      <c r="AR127" s="143" t="s">
        <v>91</v>
      </c>
      <c r="AT127" s="143" t="s">
        <v>134</v>
      </c>
      <c r="AU127" s="143" t="s">
        <v>85</v>
      </c>
      <c r="AY127" s="15" t="s">
        <v>131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5" t="s">
        <v>81</v>
      </c>
      <c r="BK127" s="144">
        <f>ROUND(I127*H127,2)</f>
        <v>0</v>
      </c>
      <c r="BL127" s="15" t="s">
        <v>91</v>
      </c>
      <c r="BM127" s="143" t="s">
        <v>144</v>
      </c>
    </row>
    <row r="128" spans="2:65" s="12" customFormat="1" ht="11.25">
      <c r="B128" s="145"/>
      <c r="D128" s="146" t="s">
        <v>139</v>
      </c>
      <c r="E128" s="147" t="s">
        <v>1</v>
      </c>
      <c r="F128" s="148" t="s">
        <v>145</v>
      </c>
      <c r="H128" s="149">
        <v>30</v>
      </c>
      <c r="I128" s="150"/>
      <c r="L128" s="145"/>
      <c r="M128" s="151"/>
      <c r="T128" s="152"/>
      <c r="AT128" s="147" t="s">
        <v>139</v>
      </c>
      <c r="AU128" s="147" t="s">
        <v>85</v>
      </c>
      <c r="AV128" s="12" t="s">
        <v>85</v>
      </c>
      <c r="AW128" s="12" t="s">
        <v>32</v>
      </c>
      <c r="AX128" s="12" t="s">
        <v>81</v>
      </c>
      <c r="AY128" s="147" t="s">
        <v>131</v>
      </c>
    </row>
    <row r="129" spans="2:65" s="13" customFormat="1" ht="11.25">
      <c r="B129" s="153"/>
      <c r="D129" s="146" t="s">
        <v>139</v>
      </c>
      <c r="E129" s="154" t="s">
        <v>1</v>
      </c>
      <c r="F129" s="155" t="s">
        <v>146</v>
      </c>
      <c r="H129" s="154" t="s">
        <v>1</v>
      </c>
      <c r="I129" s="156"/>
      <c r="L129" s="153"/>
      <c r="M129" s="157"/>
      <c r="T129" s="158"/>
      <c r="AT129" s="154" t="s">
        <v>139</v>
      </c>
      <c r="AU129" s="154" t="s">
        <v>85</v>
      </c>
      <c r="AV129" s="13" t="s">
        <v>81</v>
      </c>
      <c r="AW129" s="13" t="s">
        <v>32</v>
      </c>
      <c r="AX129" s="13" t="s">
        <v>76</v>
      </c>
      <c r="AY129" s="154" t="s">
        <v>131</v>
      </c>
    </row>
    <row r="130" spans="2:65" s="1" customFormat="1" ht="14.45" customHeight="1">
      <c r="B130" s="30"/>
      <c r="C130" s="131" t="s">
        <v>88</v>
      </c>
      <c r="D130" s="131" t="s">
        <v>134</v>
      </c>
      <c r="E130" s="132" t="s">
        <v>147</v>
      </c>
      <c r="F130" s="133" t="s">
        <v>148</v>
      </c>
      <c r="G130" s="134" t="s">
        <v>149</v>
      </c>
      <c r="H130" s="135">
        <v>588</v>
      </c>
      <c r="I130" s="136"/>
      <c r="J130" s="137">
        <f>ROUND(I130*H130,2)</f>
        <v>0</v>
      </c>
      <c r="K130" s="138"/>
      <c r="L130" s="30"/>
      <c r="M130" s="139" t="s">
        <v>1</v>
      </c>
      <c r="N130" s="140" t="s">
        <v>41</v>
      </c>
      <c r="P130" s="141">
        <f>O130*H130</f>
        <v>0</v>
      </c>
      <c r="Q130" s="141">
        <v>0</v>
      </c>
      <c r="R130" s="141">
        <f>Q130*H130</f>
        <v>0</v>
      </c>
      <c r="S130" s="141">
        <v>0.01</v>
      </c>
      <c r="T130" s="142">
        <f>S130*H130</f>
        <v>5.88</v>
      </c>
      <c r="AR130" s="143" t="s">
        <v>91</v>
      </c>
      <c r="AT130" s="143" t="s">
        <v>134</v>
      </c>
      <c r="AU130" s="143" t="s">
        <v>85</v>
      </c>
      <c r="AY130" s="15" t="s">
        <v>131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5" t="s">
        <v>81</v>
      </c>
      <c r="BK130" s="144">
        <f>ROUND(I130*H130,2)</f>
        <v>0</v>
      </c>
      <c r="BL130" s="15" t="s">
        <v>91</v>
      </c>
      <c r="BM130" s="143" t="s">
        <v>150</v>
      </c>
    </row>
    <row r="131" spans="2:65" s="12" customFormat="1" ht="11.25">
      <c r="B131" s="145"/>
      <c r="D131" s="146" t="s">
        <v>139</v>
      </c>
      <c r="E131" s="147" t="s">
        <v>1</v>
      </c>
      <c r="F131" s="148" t="s">
        <v>151</v>
      </c>
      <c r="H131" s="149">
        <v>588</v>
      </c>
      <c r="I131" s="150"/>
      <c r="L131" s="145"/>
      <c r="M131" s="151"/>
      <c r="T131" s="152"/>
      <c r="AT131" s="147" t="s">
        <v>139</v>
      </c>
      <c r="AU131" s="147" t="s">
        <v>85</v>
      </c>
      <c r="AV131" s="12" t="s">
        <v>85</v>
      </c>
      <c r="AW131" s="12" t="s">
        <v>32</v>
      </c>
      <c r="AX131" s="12" t="s">
        <v>81</v>
      </c>
      <c r="AY131" s="147" t="s">
        <v>131</v>
      </c>
    </row>
    <row r="132" spans="2:65" s="13" customFormat="1" ht="11.25">
      <c r="B132" s="153"/>
      <c r="D132" s="146" t="s">
        <v>139</v>
      </c>
      <c r="E132" s="154" t="s">
        <v>1</v>
      </c>
      <c r="F132" s="155" t="s">
        <v>152</v>
      </c>
      <c r="H132" s="154" t="s">
        <v>1</v>
      </c>
      <c r="I132" s="156"/>
      <c r="L132" s="153"/>
      <c r="M132" s="157"/>
      <c r="T132" s="158"/>
      <c r="AT132" s="154" t="s">
        <v>139</v>
      </c>
      <c r="AU132" s="154" t="s">
        <v>85</v>
      </c>
      <c r="AV132" s="13" t="s">
        <v>81</v>
      </c>
      <c r="AW132" s="13" t="s">
        <v>32</v>
      </c>
      <c r="AX132" s="13" t="s">
        <v>76</v>
      </c>
      <c r="AY132" s="154" t="s">
        <v>131</v>
      </c>
    </row>
    <row r="133" spans="2:65" s="1" customFormat="1" ht="22.15" customHeight="1">
      <c r="B133" s="30"/>
      <c r="C133" s="131" t="s">
        <v>91</v>
      </c>
      <c r="D133" s="131" t="s">
        <v>134</v>
      </c>
      <c r="E133" s="132" t="s">
        <v>153</v>
      </c>
      <c r="F133" s="133" t="s">
        <v>154</v>
      </c>
      <c r="G133" s="134" t="s">
        <v>149</v>
      </c>
      <c r="H133" s="135">
        <v>88</v>
      </c>
      <c r="I133" s="136"/>
      <c r="J133" s="137">
        <f>ROUND(I133*H133,2)</f>
        <v>0</v>
      </c>
      <c r="K133" s="138"/>
      <c r="L133" s="30"/>
      <c r="M133" s="139" t="s">
        <v>1</v>
      </c>
      <c r="N133" s="140" t="s">
        <v>41</v>
      </c>
      <c r="P133" s="141">
        <f>O133*H133</f>
        <v>0</v>
      </c>
      <c r="Q133" s="141">
        <v>0</v>
      </c>
      <c r="R133" s="141">
        <f>Q133*H133</f>
        <v>0</v>
      </c>
      <c r="S133" s="141">
        <v>0.02</v>
      </c>
      <c r="T133" s="142">
        <f>S133*H133</f>
        <v>1.76</v>
      </c>
      <c r="AR133" s="143" t="s">
        <v>91</v>
      </c>
      <c r="AT133" s="143" t="s">
        <v>134</v>
      </c>
      <c r="AU133" s="143" t="s">
        <v>85</v>
      </c>
      <c r="AY133" s="15" t="s">
        <v>131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5" t="s">
        <v>81</v>
      </c>
      <c r="BK133" s="144">
        <f>ROUND(I133*H133,2)</f>
        <v>0</v>
      </c>
      <c r="BL133" s="15" t="s">
        <v>91</v>
      </c>
      <c r="BM133" s="143" t="s">
        <v>155</v>
      </c>
    </row>
    <row r="134" spans="2:65" s="12" customFormat="1" ht="11.25">
      <c r="B134" s="145"/>
      <c r="D134" s="146" t="s">
        <v>139</v>
      </c>
      <c r="E134" s="147" t="s">
        <v>1</v>
      </c>
      <c r="F134" s="148" t="s">
        <v>156</v>
      </c>
      <c r="H134" s="149">
        <v>88</v>
      </c>
      <c r="I134" s="150"/>
      <c r="L134" s="145"/>
      <c r="M134" s="151"/>
      <c r="T134" s="152"/>
      <c r="AT134" s="147" t="s">
        <v>139</v>
      </c>
      <c r="AU134" s="147" t="s">
        <v>85</v>
      </c>
      <c r="AV134" s="12" t="s">
        <v>85</v>
      </c>
      <c r="AW134" s="12" t="s">
        <v>32</v>
      </c>
      <c r="AX134" s="12" t="s">
        <v>81</v>
      </c>
      <c r="AY134" s="147" t="s">
        <v>131</v>
      </c>
    </row>
    <row r="135" spans="2:65" s="13" customFormat="1" ht="11.25">
      <c r="B135" s="153"/>
      <c r="D135" s="146" t="s">
        <v>139</v>
      </c>
      <c r="E135" s="154" t="s">
        <v>1</v>
      </c>
      <c r="F135" s="155" t="s">
        <v>157</v>
      </c>
      <c r="H135" s="154" t="s">
        <v>1</v>
      </c>
      <c r="I135" s="156"/>
      <c r="L135" s="153"/>
      <c r="M135" s="157"/>
      <c r="T135" s="158"/>
      <c r="AT135" s="154" t="s">
        <v>139</v>
      </c>
      <c r="AU135" s="154" t="s">
        <v>85</v>
      </c>
      <c r="AV135" s="13" t="s">
        <v>81</v>
      </c>
      <c r="AW135" s="13" t="s">
        <v>32</v>
      </c>
      <c r="AX135" s="13" t="s">
        <v>76</v>
      </c>
      <c r="AY135" s="154" t="s">
        <v>131</v>
      </c>
    </row>
    <row r="136" spans="2:65" s="1" customFormat="1" ht="22.15" customHeight="1">
      <c r="B136" s="30"/>
      <c r="C136" s="131" t="s">
        <v>94</v>
      </c>
      <c r="D136" s="131" t="s">
        <v>134</v>
      </c>
      <c r="E136" s="132" t="s">
        <v>158</v>
      </c>
      <c r="F136" s="133" t="s">
        <v>159</v>
      </c>
      <c r="G136" s="134" t="s">
        <v>160</v>
      </c>
      <c r="H136" s="135">
        <v>1</v>
      </c>
      <c r="I136" s="136"/>
      <c r="J136" s="137">
        <f>ROUND(I136*H136,2)</f>
        <v>0</v>
      </c>
      <c r="K136" s="138"/>
      <c r="L136" s="30"/>
      <c r="M136" s="139" t="s">
        <v>1</v>
      </c>
      <c r="N136" s="140" t="s">
        <v>41</v>
      </c>
      <c r="P136" s="141">
        <f>O136*H136</f>
        <v>0</v>
      </c>
      <c r="Q136" s="141">
        <v>2.9E-4</v>
      </c>
      <c r="R136" s="141">
        <f>Q136*H136</f>
        <v>2.9E-4</v>
      </c>
      <c r="S136" s="141">
        <v>0.375</v>
      </c>
      <c r="T136" s="142">
        <f>S136*H136</f>
        <v>0.375</v>
      </c>
      <c r="AR136" s="143" t="s">
        <v>91</v>
      </c>
      <c r="AT136" s="143" t="s">
        <v>134</v>
      </c>
      <c r="AU136" s="143" t="s">
        <v>85</v>
      </c>
      <c r="AY136" s="15" t="s">
        <v>131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5" t="s">
        <v>81</v>
      </c>
      <c r="BK136" s="144">
        <f>ROUND(I136*H136,2)</f>
        <v>0</v>
      </c>
      <c r="BL136" s="15" t="s">
        <v>91</v>
      </c>
      <c r="BM136" s="143" t="s">
        <v>161</v>
      </c>
    </row>
    <row r="137" spans="2:65" s="12" customFormat="1" ht="11.25">
      <c r="B137" s="145"/>
      <c r="D137" s="146" t="s">
        <v>139</v>
      </c>
      <c r="E137" s="147" t="s">
        <v>1</v>
      </c>
      <c r="F137" s="148" t="s">
        <v>81</v>
      </c>
      <c r="H137" s="149">
        <v>1</v>
      </c>
      <c r="I137" s="150"/>
      <c r="L137" s="145"/>
      <c r="M137" s="151"/>
      <c r="T137" s="152"/>
      <c r="AT137" s="147" t="s">
        <v>139</v>
      </c>
      <c r="AU137" s="147" t="s">
        <v>85</v>
      </c>
      <c r="AV137" s="12" t="s">
        <v>85</v>
      </c>
      <c r="AW137" s="12" t="s">
        <v>32</v>
      </c>
      <c r="AX137" s="12" t="s">
        <v>81</v>
      </c>
      <c r="AY137" s="147" t="s">
        <v>131</v>
      </c>
    </row>
    <row r="138" spans="2:65" s="13" customFormat="1" ht="11.25">
      <c r="B138" s="153"/>
      <c r="D138" s="146" t="s">
        <v>139</v>
      </c>
      <c r="E138" s="154" t="s">
        <v>1</v>
      </c>
      <c r="F138" s="155" t="s">
        <v>162</v>
      </c>
      <c r="H138" s="154" t="s">
        <v>1</v>
      </c>
      <c r="I138" s="156"/>
      <c r="L138" s="153"/>
      <c r="M138" s="157"/>
      <c r="T138" s="158"/>
      <c r="AT138" s="154" t="s">
        <v>139</v>
      </c>
      <c r="AU138" s="154" t="s">
        <v>85</v>
      </c>
      <c r="AV138" s="13" t="s">
        <v>81</v>
      </c>
      <c r="AW138" s="13" t="s">
        <v>32</v>
      </c>
      <c r="AX138" s="13" t="s">
        <v>76</v>
      </c>
      <c r="AY138" s="154" t="s">
        <v>131</v>
      </c>
    </row>
    <row r="139" spans="2:65" s="1" customFormat="1" ht="22.15" customHeight="1">
      <c r="B139" s="30"/>
      <c r="C139" s="131" t="s">
        <v>97</v>
      </c>
      <c r="D139" s="131" t="s">
        <v>134</v>
      </c>
      <c r="E139" s="132" t="s">
        <v>163</v>
      </c>
      <c r="F139" s="133" t="s">
        <v>164</v>
      </c>
      <c r="G139" s="134" t="s">
        <v>165</v>
      </c>
      <c r="H139" s="135">
        <v>3.2</v>
      </c>
      <c r="I139" s="136"/>
      <c r="J139" s="137">
        <f>ROUND(I139*H139,2)</f>
        <v>0</v>
      </c>
      <c r="K139" s="138"/>
      <c r="L139" s="30"/>
      <c r="M139" s="139" t="s">
        <v>1</v>
      </c>
      <c r="N139" s="140" t="s">
        <v>41</v>
      </c>
      <c r="P139" s="141">
        <f>O139*H139</f>
        <v>0</v>
      </c>
      <c r="Q139" s="141">
        <v>1E-4</v>
      </c>
      <c r="R139" s="141">
        <f>Q139*H139</f>
        <v>3.2000000000000003E-4</v>
      </c>
      <c r="S139" s="141">
        <v>2.41</v>
      </c>
      <c r="T139" s="142">
        <f>S139*H139</f>
        <v>7.7120000000000006</v>
      </c>
      <c r="AR139" s="143" t="s">
        <v>91</v>
      </c>
      <c r="AT139" s="143" t="s">
        <v>134</v>
      </c>
      <c r="AU139" s="143" t="s">
        <v>85</v>
      </c>
      <c r="AY139" s="15" t="s">
        <v>131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5" t="s">
        <v>81</v>
      </c>
      <c r="BK139" s="144">
        <f>ROUND(I139*H139,2)</f>
        <v>0</v>
      </c>
      <c r="BL139" s="15" t="s">
        <v>91</v>
      </c>
      <c r="BM139" s="143" t="s">
        <v>166</v>
      </c>
    </row>
    <row r="140" spans="2:65" s="12" customFormat="1" ht="11.25">
      <c r="B140" s="145"/>
      <c r="D140" s="146" t="s">
        <v>139</v>
      </c>
      <c r="E140" s="147" t="s">
        <v>1</v>
      </c>
      <c r="F140" s="148" t="s">
        <v>167</v>
      </c>
      <c r="H140" s="149">
        <v>3.2</v>
      </c>
      <c r="I140" s="150"/>
      <c r="L140" s="145"/>
      <c r="M140" s="151"/>
      <c r="T140" s="152"/>
      <c r="AT140" s="147" t="s">
        <v>139</v>
      </c>
      <c r="AU140" s="147" t="s">
        <v>85</v>
      </c>
      <c r="AV140" s="12" t="s">
        <v>85</v>
      </c>
      <c r="AW140" s="12" t="s">
        <v>32</v>
      </c>
      <c r="AX140" s="12" t="s">
        <v>81</v>
      </c>
      <c r="AY140" s="147" t="s">
        <v>131</v>
      </c>
    </row>
    <row r="141" spans="2:65" s="13" customFormat="1" ht="11.25">
      <c r="B141" s="153"/>
      <c r="D141" s="146" t="s">
        <v>139</v>
      </c>
      <c r="E141" s="154" t="s">
        <v>1</v>
      </c>
      <c r="F141" s="155" t="s">
        <v>168</v>
      </c>
      <c r="H141" s="154" t="s">
        <v>1</v>
      </c>
      <c r="I141" s="156"/>
      <c r="L141" s="153"/>
      <c r="M141" s="157"/>
      <c r="T141" s="158"/>
      <c r="AT141" s="154" t="s">
        <v>139</v>
      </c>
      <c r="AU141" s="154" t="s">
        <v>85</v>
      </c>
      <c r="AV141" s="13" t="s">
        <v>81</v>
      </c>
      <c r="AW141" s="13" t="s">
        <v>32</v>
      </c>
      <c r="AX141" s="13" t="s">
        <v>76</v>
      </c>
      <c r="AY141" s="154" t="s">
        <v>131</v>
      </c>
    </row>
    <row r="142" spans="2:65" s="11" customFormat="1" ht="22.9" customHeight="1">
      <c r="B142" s="119"/>
      <c r="D142" s="120" t="s">
        <v>75</v>
      </c>
      <c r="E142" s="129" t="s">
        <v>169</v>
      </c>
      <c r="F142" s="129" t="s">
        <v>170</v>
      </c>
      <c r="I142" s="122"/>
      <c r="J142" s="130">
        <f>BK142</f>
        <v>0</v>
      </c>
      <c r="L142" s="119"/>
      <c r="M142" s="124"/>
      <c r="P142" s="125">
        <f>SUM(P143:P148)</f>
        <v>0</v>
      </c>
      <c r="R142" s="125">
        <f>SUM(R143:R148)</f>
        <v>0</v>
      </c>
      <c r="T142" s="126">
        <f>SUM(T143:T148)</f>
        <v>0</v>
      </c>
      <c r="AR142" s="120" t="s">
        <v>81</v>
      </c>
      <c r="AT142" s="127" t="s">
        <v>75</v>
      </c>
      <c r="AU142" s="127" t="s">
        <v>81</v>
      </c>
      <c r="AY142" s="120" t="s">
        <v>131</v>
      </c>
      <c r="BK142" s="128">
        <f>SUM(BK143:BK148)</f>
        <v>0</v>
      </c>
    </row>
    <row r="143" spans="2:65" s="1" customFormat="1" ht="22.15" customHeight="1">
      <c r="B143" s="30"/>
      <c r="C143" s="131" t="s">
        <v>100</v>
      </c>
      <c r="D143" s="131" t="s">
        <v>134</v>
      </c>
      <c r="E143" s="132" t="s">
        <v>171</v>
      </c>
      <c r="F143" s="133" t="s">
        <v>172</v>
      </c>
      <c r="G143" s="134" t="s">
        <v>173</v>
      </c>
      <c r="H143" s="135">
        <v>15.727</v>
      </c>
      <c r="I143" s="136"/>
      <c r="J143" s="137">
        <f>ROUND(I143*H143,2)</f>
        <v>0</v>
      </c>
      <c r="K143" s="138"/>
      <c r="L143" s="30"/>
      <c r="M143" s="139" t="s">
        <v>1</v>
      </c>
      <c r="N143" s="140" t="s">
        <v>41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91</v>
      </c>
      <c r="AT143" s="143" t="s">
        <v>134</v>
      </c>
      <c r="AU143" s="143" t="s">
        <v>85</v>
      </c>
      <c r="AY143" s="15" t="s">
        <v>131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5" t="s">
        <v>81</v>
      </c>
      <c r="BK143" s="144">
        <f>ROUND(I143*H143,2)</f>
        <v>0</v>
      </c>
      <c r="BL143" s="15" t="s">
        <v>91</v>
      </c>
      <c r="BM143" s="143" t="s">
        <v>174</v>
      </c>
    </row>
    <row r="144" spans="2:65" s="1" customFormat="1" ht="30" customHeight="1">
      <c r="B144" s="30"/>
      <c r="C144" s="131" t="s">
        <v>175</v>
      </c>
      <c r="D144" s="131" t="s">
        <v>134</v>
      </c>
      <c r="E144" s="132" t="s">
        <v>176</v>
      </c>
      <c r="F144" s="133" t="s">
        <v>177</v>
      </c>
      <c r="G144" s="134" t="s">
        <v>173</v>
      </c>
      <c r="H144" s="135">
        <v>8.0869999999999997</v>
      </c>
      <c r="I144" s="136"/>
      <c r="J144" s="137">
        <f>ROUND(I144*H144,2)</f>
        <v>0</v>
      </c>
      <c r="K144" s="138"/>
      <c r="L144" s="30"/>
      <c r="M144" s="139" t="s">
        <v>1</v>
      </c>
      <c r="N144" s="140" t="s">
        <v>41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91</v>
      </c>
      <c r="AT144" s="143" t="s">
        <v>134</v>
      </c>
      <c r="AU144" s="143" t="s">
        <v>85</v>
      </c>
      <c r="AY144" s="15" t="s">
        <v>131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5" t="s">
        <v>81</v>
      </c>
      <c r="BK144" s="144">
        <f>ROUND(I144*H144,2)</f>
        <v>0</v>
      </c>
      <c r="BL144" s="15" t="s">
        <v>91</v>
      </c>
      <c r="BM144" s="143" t="s">
        <v>178</v>
      </c>
    </row>
    <row r="145" spans="2:65" s="12" customFormat="1" ht="11.25">
      <c r="B145" s="145"/>
      <c r="D145" s="146" t="s">
        <v>139</v>
      </c>
      <c r="E145" s="147" t="s">
        <v>1</v>
      </c>
      <c r="F145" s="148" t="s">
        <v>179</v>
      </c>
      <c r="H145" s="149">
        <v>8.0869999999999997</v>
      </c>
      <c r="I145" s="150"/>
      <c r="L145" s="145"/>
      <c r="M145" s="151"/>
      <c r="T145" s="152"/>
      <c r="AT145" s="147" t="s">
        <v>139</v>
      </c>
      <c r="AU145" s="147" t="s">
        <v>85</v>
      </c>
      <c r="AV145" s="12" t="s">
        <v>85</v>
      </c>
      <c r="AW145" s="12" t="s">
        <v>32</v>
      </c>
      <c r="AX145" s="12" t="s">
        <v>81</v>
      </c>
      <c r="AY145" s="147" t="s">
        <v>131</v>
      </c>
    </row>
    <row r="146" spans="2:65" s="1" customFormat="1" ht="22.15" customHeight="1">
      <c r="B146" s="30"/>
      <c r="C146" s="131" t="s">
        <v>132</v>
      </c>
      <c r="D146" s="131" t="s">
        <v>134</v>
      </c>
      <c r="E146" s="132" t="s">
        <v>180</v>
      </c>
      <c r="F146" s="133" t="s">
        <v>181</v>
      </c>
      <c r="G146" s="134" t="s">
        <v>173</v>
      </c>
      <c r="H146" s="135">
        <v>80.87</v>
      </c>
      <c r="I146" s="136"/>
      <c r="J146" s="137">
        <f>ROUND(I146*H146,2)</f>
        <v>0</v>
      </c>
      <c r="K146" s="138"/>
      <c r="L146" s="30"/>
      <c r="M146" s="139" t="s">
        <v>1</v>
      </c>
      <c r="N146" s="140" t="s">
        <v>41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91</v>
      </c>
      <c r="AT146" s="143" t="s">
        <v>134</v>
      </c>
      <c r="AU146" s="143" t="s">
        <v>85</v>
      </c>
      <c r="AY146" s="15" t="s">
        <v>131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5" t="s">
        <v>81</v>
      </c>
      <c r="BK146" s="144">
        <f>ROUND(I146*H146,2)</f>
        <v>0</v>
      </c>
      <c r="BL146" s="15" t="s">
        <v>91</v>
      </c>
      <c r="BM146" s="143" t="s">
        <v>182</v>
      </c>
    </row>
    <row r="147" spans="2:65" s="12" customFormat="1" ht="11.25">
      <c r="B147" s="145"/>
      <c r="D147" s="146" t="s">
        <v>139</v>
      </c>
      <c r="E147" s="147" t="s">
        <v>1</v>
      </c>
      <c r="F147" s="148" t="s">
        <v>183</v>
      </c>
      <c r="H147" s="149">
        <v>80.87</v>
      </c>
      <c r="I147" s="150"/>
      <c r="L147" s="145"/>
      <c r="M147" s="151"/>
      <c r="T147" s="152"/>
      <c r="AT147" s="147" t="s">
        <v>139</v>
      </c>
      <c r="AU147" s="147" t="s">
        <v>85</v>
      </c>
      <c r="AV147" s="12" t="s">
        <v>85</v>
      </c>
      <c r="AW147" s="12" t="s">
        <v>32</v>
      </c>
      <c r="AX147" s="12" t="s">
        <v>81</v>
      </c>
      <c r="AY147" s="147" t="s">
        <v>131</v>
      </c>
    </row>
    <row r="148" spans="2:65" s="13" customFormat="1" ht="11.25">
      <c r="B148" s="153"/>
      <c r="D148" s="146" t="s">
        <v>139</v>
      </c>
      <c r="E148" s="154" t="s">
        <v>1</v>
      </c>
      <c r="F148" s="155" t="s">
        <v>184</v>
      </c>
      <c r="H148" s="154" t="s">
        <v>1</v>
      </c>
      <c r="I148" s="156"/>
      <c r="L148" s="153"/>
      <c r="M148" s="157"/>
      <c r="T148" s="158"/>
      <c r="AT148" s="154" t="s">
        <v>139</v>
      </c>
      <c r="AU148" s="154" t="s">
        <v>85</v>
      </c>
      <c r="AV148" s="13" t="s">
        <v>81</v>
      </c>
      <c r="AW148" s="13" t="s">
        <v>32</v>
      </c>
      <c r="AX148" s="13" t="s">
        <v>76</v>
      </c>
      <c r="AY148" s="154" t="s">
        <v>131</v>
      </c>
    </row>
    <row r="149" spans="2:65" s="11" customFormat="1" ht="25.9" customHeight="1">
      <c r="B149" s="119"/>
      <c r="D149" s="120" t="s">
        <v>75</v>
      </c>
      <c r="E149" s="121" t="s">
        <v>185</v>
      </c>
      <c r="F149" s="121" t="s">
        <v>186</v>
      </c>
      <c r="I149" s="122"/>
      <c r="J149" s="123">
        <f>BK149</f>
        <v>0</v>
      </c>
      <c r="L149" s="119"/>
      <c r="M149" s="124"/>
      <c r="P149" s="125">
        <f>P150</f>
        <v>0</v>
      </c>
      <c r="R149" s="125">
        <f>R150</f>
        <v>4.0000000000000002E-4</v>
      </c>
      <c r="T149" s="126">
        <f>T150</f>
        <v>0</v>
      </c>
      <c r="AR149" s="120" t="s">
        <v>91</v>
      </c>
      <c r="AT149" s="127" t="s">
        <v>75</v>
      </c>
      <c r="AU149" s="127" t="s">
        <v>76</v>
      </c>
      <c r="AY149" s="120" t="s">
        <v>131</v>
      </c>
      <c r="BK149" s="128">
        <f>BK150</f>
        <v>0</v>
      </c>
    </row>
    <row r="150" spans="2:65" s="11" customFormat="1" ht="22.9" customHeight="1">
      <c r="B150" s="119"/>
      <c r="D150" s="120" t="s">
        <v>75</v>
      </c>
      <c r="E150" s="129" t="s">
        <v>76</v>
      </c>
      <c r="F150" s="129" t="s">
        <v>187</v>
      </c>
      <c r="I150" s="122"/>
      <c r="J150" s="130">
        <f>BK150</f>
        <v>0</v>
      </c>
      <c r="L150" s="119"/>
      <c r="M150" s="124"/>
      <c r="P150" s="125">
        <f>SUM(P151:P165)</f>
        <v>0</v>
      </c>
      <c r="R150" s="125">
        <f>SUM(R151:R165)</f>
        <v>4.0000000000000002E-4</v>
      </c>
      <c r="T150" s="126">
        <f>SUM(T151:T165)</f>
        <v>0</v>
      </c>
      <c r="AR150" s="120" t="s">
        <v>91</v>
      </c>
      <c r="AT150" s="127" t="s">
        <v>75</v>
      </c>
      <c r="AU150" s="127" t="s">
        <v>81</v>
      </c>
      <c r="AY150" s="120" t="s">
        <v>131</v>
      </c>
      <c r="BK150" s="128">
        <f>SUM(BK151:BK165)</f>
        <v>0</v>
      </c>
    </row>
    <row r="151" spans="2:65" s="1" customFormat="1" ht="14.45" customHeight="1">
      <c r="B151" s="30"/>
      <c r="C151" s="131" t="s">
        <v>188</v>
      </c>
      <c r="D151" s="131" t="s">
        <v>134</v>
      </c>
      <c r="E151" s="132" t="s">
        <v>189</v>
      </c>
      <c r="F151" s="133" t="s">
        <v>190</v>
      </c>
      <c r="G151" s="134" t="s">
        <v>149</v>
      </c>
      <c r="H151" s="135">
        <v>1</v>
      </c>
      <c r="I151" s="136"/>
      <c r="J151" s="137">
        <f>ROUND(I151*H151,2)</f>
        <v>0</v>
      </c>
      <c r="K151" s="138"/>
      <c r="L151" s="30"/>
      <c r="M151" s="139" t="s">
        <v>1</v>
      </c>
      <c r="N151" s="140" t="s">
        <v>41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91</v>
      </c>
      <c r="AT151" s="143" t="s">
        <v>134</v>
      </c>
      <c r="AU151" s="143" t="s">
        <v>85</v>
      </c>
      <c r="AY151" s="15" t="s">
        <v>131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5" t="s">
        <v>81</v>
      </c>
      <c r="BK151" s="144">
        <f>ROUND(I151*H151,2)</f>
        <v>0</v>
      </c>
      <c r="BL151" s="15" t="s">
        <v>91</v>
      </c>
      <c r="BM151" s="143" t="s">
        <v>191</v>
      </c>
    </row>
    <row r="152" spans="2:65" s="12" customFormat="1" ht="11.25">
      <c r="B152" s="145"/>
      <c r="D152" s="146" t="s">
        <v>139</v>
      </c>
      <c r="E152" s="147" t="s">
        <v>1</v>
      </c>
      <c r="F152" s="148" t="s">
        <v>81</v>
      </c>
      <c r="H152" s="149">
        <v>1</v>
      </c>
      <c r="I152" s="150"/>
      <c r="L152" s="145"/>
      <c r="M152" s="151"/>
      <c r="T152" s="152"/>
      <c r="AT152" s="147" t="s">
        <v>139</v>
      </c>
      <c r="AU152" s="147" t="s">
        <v>85</v>
      </c>
      <c r="AV152" s="12" t="s">
        <v>85</v>
      </c>
      <c r="AW152" s="12" t="s">
        <v>32</v>
      </c>
      <c r="AX152" s="12" t="s">
        <v>81</v>
      </c>
      <c r="AY152" s="147" t="s">
        <v>131</v>
      </c>
    </row>
    <row r="153" spans="2:65" s="13" customFormat="1" ht="11.25">
      <c r="B153" s="153"/>
      <c r="D153" s="146" t="s">
        <v>139</v>
      </c>
      <c r="E153" s="154" t="s">
        <v>1</v>
      </c>
      <c r="F153" s="155" t="s">
        <v>192</v>
      </c>
      <c r="H153" s="154" t="s">
        <v>1</v>
      </c>
      <c r="I153" s="156"/>
      <c r="L153" s="153"/>
      <c r="M153" s="157"/>
      <c r="T153" s="158"/>
      <c r="AT153" s="154" t="s">
        <v>139</v>
      </c>
      <c r="AU153" s="154" t="s">
        <v>85</v>
      </c>
      <c r="AV153" s="13" t="s">
        <v>81</v>
      </c>
      <c r="AW153" s="13" t="s">
        <v>32</v>
      </c>
      <c r="AX153" s="13" t="s">
        <v>76</v>
      </c>
      <c r="AY153" s="154" t="s">
        <v>131</v>
      </c>
    </row>
    <row r="154" spans="2:65" s="13" customFormat="1" ht="11.25">
      <c r="B154" s="153"/>
      <c r="D154" s="146" t="s">
        <v>139</v>
      </c>
      <c r="E154" s="154" t="s">
        <v>1</v>
      </c>
      <c r="F154" s="155" t="s">
        <v>193</v>
      </c>
      <c r="H154" s="154" t="s">
        <v>1</v>
      </c>
      <c r="I154" s="156"/>
      <c r="L154" s="153"/>
      <c r="M154" s="157"/>
      <c r="T154" s="158"/>
      <c r="AT154" s="154" t="s">
        <v>139</v>
      </c>
      <c r="AU154" s="154" t="s">
        <v>85</v>
      </c>
      <c r="AV154" s="13" t="s">
        <v>81</v>
      </c>
      <c r="AW154" s="13" t="s">
        <v>32</v>
      </c>
      <c r="AX154" s="13" t="s">
        <v>76</v>
      </c>
      <c r="AY154" s="154" t="s">
        <v>131</v>
      </c>
    </row>
    <row r="155" spans="2:65" s="13" customFormat="1" ht="11.25">
      <c r="B155" s="153"/>
      <c r="D155" s="146" t="s">
        <v>139</v>
      </c>
      <c r="E155" s="154" t="s">
        <v>1</v>
      </c>
      <c r="F155" s="155" t="s">
        <v>194</v>
      </c>
      <c r="H155" s="154" t="s">
        <v>1</v>
      </c>
      <c r="I155" s="156"/>
      <c r="L155" s="153"/>
      <c r="M155" s="157"/>
      <c r="T155" s="158"/>
      <c r="AT155" s="154" t="s">
        <v>139</v>
      </c>
      <c r="AU155" s="154" t="s">
        <v>85</v>
      </c>
      <c r="AV155" s="13" t="s">
        <v>81</v>
      </c>
      <c r="AW155" s="13" t="s">
        <v>32</v>
      </c>
      <c r="AX155" s="13" t="s">
        <v>76</v>
      </c>
      <c r="AY155" s="154" t="s">
        <v>131</v>
      </c>
    </row>
    <row r="156" spans="2:65" s="1" customFormat="1" ht="14.45" customHeight="1">
      <c r="B156" s="30"/>
      <c r="C156" s="159" t="s">
        <v>195</v>
      </c>
      <c r="D156" s="159" t="s">
        <v>196</v>
      </c>
      <c r="E156" s="160" t="s">
        <v>197</v>
      </c>
      <c r="F156" s="161" t="s">
        <v>198</v>
      </c>
      <c r="G156" s="162" t="s">
        <v>199</v>
      </c>
      <c r="H156" s="163">
        <v>1</v>
      </c>
      <c r="I156" s="164"/>
      <c r="J156" s="165">
        <f>ROUND(I156*H156,2)</f>
        <v>0</v>
      </c>
      <c r="K156" s="166"/>
      <c r="L156" s="167"/>
      <c r="M156" s="168" t="s">
        <v>1</v>
      </c>
      <c r="N156" s="169" t="s">
        <v>41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175</v>
      </c>
      <c r="AT156" s="143" t="s">
        <v>196</v>
      </c>
      <c r="AU156" s="143" t="s">
        <v>85</v>
      </c>
      <c r="AY156" s="15" t="s">
        <v>131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5" t="s">
        <v>81</v>
      </c>
      <c r="BK156" s="144">
        <f>ROUND(I156*H156,2)</f>
        <v>0</v>
      </c>
      <c r="BL156" s="15" t="s">
        <v>91</v>
      </c>
      <c r="BM156" s="143" t="s">
        <v>200</v>
      </c>
    </row>
    <row r="157" spans="2:65" s="12" customFormat="1" ht="11.25">
      <c r="B157" s="145"/>
      <c r="D157" s="146" t="s">
        <v>139</v>
      </c>
      <c r="E157" s="147" t="s">
        <v>1</v>
      </c>
      <c r="F157" s="148" t="s">
        <v>81</v>
      </c>
      <c r="H157" s="149">
        <v>1</v>
      </c>
      <c r="I157" s="150"/>
      <c r="L157" s="145"/>
      <c r="M157" s="151"/>
      <c r="T157" s="152"/>
      <c r="AT157" s="147" t="s">
        <v>139</v>
      </c>
      <c r="AU157" s="147" t="s">
        <v>85</v>
      </c>
      <c r="AV157" s="12" t="s">
        <v>85</v>
      </c>
      <c r="AW157" s="12" t="s">
        <v>32</v>
      </c>
      <c r="AX157" s="12" t="s">
        <v>81</v>
      </c>
      <c r="AY157" s="147" t="s">
        <v>131</v>
      </c>
    </row>
    <row r="158" spans="2:65" s="13" customFormat="1" ht="22.5">
      <c r="B158" s="153"/>
      <c r="D158" s="146" t="s">
        <v>139</v>
      </c>
      <c r="E158" s="154" t="s">
        <v>1</v>
      </c>
      <c r="F158" s="155" t="s">
        <v>201</v>
      </c>
      <c r="H158" s="154" t="s">
        <v>1</v>
      </c>
      <c r="I158" s="156"/>
      <c r="L158" s="153"/>
      <c r="M158" s="157"/>
      <c r="T158" s="158"/>
      <c r="AT158" s="154" t="s">
        <v>139</v>
      </c>
      <c r="AU158" s="154" t="s">
        <v>85</v>
      </c>
      <c r="AV158" s="13" t="s">
        <v>81</v>
      </c>
      <c r="AW158" s="13" t="s">
        <v>32</v>
      </c>
      <c r="AX158" s="13" t="s">
        <v>76</v>
      </c>
      <c r="AY158" s="154" t="s">
        <v>131</v>
      </c>
    </row>
    <row r="159" spans="2:65" s="1" customFormat="1" ht="14.45" customHeight="1">
      <c r="B159" s="30"/>
      <c r="C159" s="159" t="s">
        <v>8</v>
      </c>
      <c r="D159" s="159" t="s">
        <v>196</v>
      </c>
      <c r="E159" s="160" t="s">
        <v>88</v>
      </c>
      <c r="F159" s="161" t="s">
        <v>202</v>
      </c>
      <c r="G159" s="162" t="s">
        <v>199</v>
      </c>
      <c r="H159" s="163">
        <v>1</v>
      </c>
      <c r="I159" s="164"/>
      <c r="J159" s="165">
        <f>ROUND(I159*H159,2)</f>
        <v>0</v>
      </c>
      <c r="K159" s="166"/>
      <c r="L159" s="167"/>
      <c r="M159" s="168" t="s">
        <v>1</v>
      </c>
      <c r="N159" s="169" t="s">
        <v>41</v>
      </c>
      <c r="P159" s="141">
        <f>O159*H159</f>
        <v>0</v>
      </c>
      <c r="Q159" s="141">
        <v>4.0000000000000002E-4</v>
      </c>
      <c r="R159" s="141">
        <f>Q159*H159</f>
        <v>4.0000000000000002E-4</v>
      </c>
      <c r="S159" s="141">
        <v>0</v>
      </c>
      <c r="T159" s="142">
        <f>S159*H159</f>
        <v>0</v>
      </c>
      <c r="AR159" s="143" t="s">
        <v>175</v>
      </c>
      <c r="AT159" s="143" t="s">
        <v>196</v>
      </c>
      <c r="AU159" s="143" t="s">
        <v>85</v>
      </c>
      <c r="AY159" s="15" t="s">
        <v>131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5" t="s">
        <v>81</v>
      </c>
      <c r="BK159" s="144">
        <f>ROUND(I159*H159,2)</f>
        <v>0</v>
      </c>
      <c r="BL159" s="15" t="s">
        <v>91</v>
      </c>
      <c r="BM159" s="143" t="s">
        <v>203</v>
      </c>
    </row>
    <row r="160" spans="2:65" s="12" customFormat="1" ht="11.25">
      <c r="B160" s="145"/>
      <c r="D160" s="146" t="s">
        <v>139</v>
      </c>
      <c r="E160" s="147" t="s">
        <v>1</v>
      </c>
      <c r="F160" s="148" t="s">
        <v>81</v>
      </c>
      <c r="H160" s="149">
        <v>1</v>
      </c>
      <c r="I160" s="150"/>
      <c r="L160" s="145"/>
      <c r="M160" s="151"/>
      <c r="T160" s="152"/>
      <c r="AT160" s="147" t="s">
        <v>139</v>
      </c>
      <c r="AU160" s="147" t="s">
        <v>85</v>
      </c>
      <c r="AV160" s="12" t="s">
        <v>85</v>
      </c>
      <c r="AW160" s="12" t="s">
        <v>32</v>
      </c>
      <c r="AX160" s="12" t="s">
        <v>81</v>
      </c>
      <c r="AY160" s="147" t="s">
        <v>131</v>
      </c>
    </row>
    <row r="161" spans="2:65" s="13" customFormat="1" ht="11.25">
      <c r="B161" s="153"/>
      <c r="D161" s="146" t="s">
        <v>139</v>
      </c>
      <c r="E161" s="154" t="s">
        <v>1</v>
      </c>
      <c r="F161" s="155" t="s">
        <v>204</v>
      </c>
      <c r="H161" s="154" t="s">
        <v>1</v>
      </c>
      <c r="I161" s="156"/>
      <c r="L161" s="153"/>
      <c r="M161" s="157"/>
      <c r="T161" s="158"/>
      <c r="AT161" s="154" t="s">
        <v>139</v>
      </c>
      <c r="AU161" s="154" t="s">
        <v>85</v>
      </c>
      <c r="AV161" s="13" t="s">
        <v>81</v>
      </c>
      <c r="AW161" s="13" t="s">
        <v>32</v>
      </c>
      <c r="AX161" s="13" t="s">
        <v>76</v>
      </c>
      <c r="AY161" s="154" t="s">
        <v>131</v>
      </c>
    </row>
    <row r="162" spans="2:65" s="1" customFormat="1" ht="14.45" customHeight="1">
      <c r="B162" s="30"/>
      <c r="C162" s="131" t="s">
        <v>205</v>
      </c>
      <c r="D162" s="131" t="s">
        <v>134</v>
      </c>
      <c r="E162" s="132" t="s">
        <v>206</v>
      </c>
      <c r="F162" s="133" t="s">
        <v>207</v>
      </c>
      <c r="G162" s="134" t="s">
        <v>199</v>
      </c>
      <c r="H162" s="135">
        <v>1</v>
      </c>
      <c r="I162" s="136"/>
      <c r="J162" s="137">
        <f>ROUND(I162*H162,2)</f>
        <v>0</v>
      </c>
      <c r="K162" s="138"/>
      <c r="L162" s="30"/>
      <c r="M162" s="139" t="s">
        <v>1</v>
      </c>
      <c r="N162" s="140" t="s">
        <v>41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208</v>
      </c>
      <c r="AT162" s="143" t="s">
        <v>134</v>
      </c>
      <c r="AU162" s="143" t="s">
        <v>85</v>
      </c>
      <c r="AY162" s="15" t="s">
        <v>131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5" t="s">
        <v>81</v>
      </c>
      <c r="BK162" s="144">
        <f>ROUND(I162*H162,2)</f>
        <v>0</v>
      </c>
      <c r="BL162" s="15" t="s">
        <v>208</v>
      </c>
      <c r="BM162" s="143" t="s">
        <v>209</v>
      </c>
    </row>
    <row r="163" spans="2:65" s="1" customFormat="1" ht="14.45" customHeight="1">
      <c r="B163" s="30"/>
      <c r="C163" s="159" t="s">
        <v>210</v>
      </c>
      <c r="D163" s="159" t="s">
        <v>196</v>
      </c>
      <c r="E163" s="160" t="s">
        <v>211</v>
      </c>
      <c r="F163" s="161" t="s">
        <v>212</v>
      </c>
      <c r="G163" s="162" t="s">
        <v>199</v>
      </c>
      <c r="H163" s="163">
        <v>1</v>
      </c>
      <c r="I163" s="164"/>
      <c r="J163" s="165">
        <f>ROUND(I163*H163,2)</f>
        <v>0</v>
      </c>
      <c r="K163" s="166"/>
      <c r="L163" s="167"/>
      <c r="M163" s="168" t="s">
        <v>1</v>
      </c>
      <c r="N163" s="169" t="s">
        <v>41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175</v>
      </c>
      <c r="AT163" s="143" t="s">
        <v>196</v>
      </c>
      <c r="AU163" s="143" t="s">
        <v>85</v>
      </c>
      <c r="AY163" s="15" t="s">
        <v>131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5" t="s">
        <v>81</v>
      </c>
      <c r="BK163" s="144">
        <f>ROUND(I163*H163,2)</f>
        <v>0</v>
      </c>
      <c r="BL163" s="15" t="s">
        <v>91</v>
      </c>
      <c r="BM163" s="143" t="s">
        <v>213</v>
      </c>
    </row>
    <row r="164" spans="2:65" s="1" customFormat="1" ht="22.15" customHeight="1">
      <c r="B164" s="30"/>
      <c r="C164" s="131" t="s">
        <v>214</v>
      </c>
      <c r="D164" s="131" t="s">
        <v>134</v>
      </c>
      <c r="E164" s="132" t="s">
        <v>215</v>
      </c>
      <c r="F164" s="133" t="s">
        <v>216</v>
      </c>
      <c r="G164" s="134" t="s">
        <v>217</v>
      </c>
      <c r="H164" s="135">
        <v>1</v>
      </c>
      <c r="I164" s="136"/>
      <c r="J164" s="137">
        <f>ROUND(I164*H164,2)</f>
        <v>0</v>
      </c>
      <c r="K164" s="138"/>
      <c r="L164" s="30"/>
      <c r="M164" s="139" t="s">
        <v>1</v>
      </c>
      <c r="N164" s="140" t="s">
        <v>41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218</v>
      </c>
      <c r="AT164" s="143" t="s">
        <v>134</v>
      </c>
      <c r="AU164" s="143" t="s">
        <v>85</v>
      </c>
      <c r="AY164" s="15" t="s">
        <v>131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5" t="s">
        <v>81</v>
      </c>
      <c r="BK164" s="144">
        <f>ROUND(I164*H164,2)</f>
        <v>0</v>
      </c>
      <c r="BL164" s="15" t="s">
        <v>218</v>
      </c>
      <c r="BM164" s="143" t="s">
        <v>219</v>
      </c>
    </row>
    <row r="165" spans="2:65" s="1" customFormat="1" ht="14.45" customHeight="1">
      <c r="B165" s="30"/>
      <c r="C165" s="159" t="s">
        <v>220</v>
      </c>
      <c r="D165" s="159" t="s">
        <v>196</v>
      </c>
      <c r="E165" s="160" t="s">
        <v>221</v>
      </c>
      <c r="F165" s="161" t="s">
        <v>222</v>
      </c>
      <c r="G165" s="162" t="s">
        <v>217</v>
      </c>
      <c r="H165" s="163">
        <v>1</v>
      </c>
      <c r="I165" s="164"/>
      <c r="J165" s="165">
        <f>ROUND(I165*H165,2)</f>
        <v>0</v>
      </c>
      <c r="K165" s="166"/>
      <c r="L165" s="167"/>
      <c r="M165" s="170" t="s">
        <v>1</v>
      </c>
      <c r="N165" s="171" t="s">
        <v>41</v>
      </c>
      <c r="O165" s="172"/>
      <c r="P165" s="173">
        <f>O165*H165</f>
        <v>0</v>
      </c>
      <c r="Q165" s="173">
        <v>0</v>
      </c>
      <c r="R165" s="173">
        <f>Q165*H165</f>
        <v>0</v>
      </c>
      <c r="S165" s="173">
        <v>0</v>
      </c>
      <c r="T165" s="174">
        <f>S165*H165</f>
        <v>0</v>
      </c>
      <c r="AR165" s="143" t="s">
        <v>223</v>
      </c>
      <c r="AT165" s="143" t="s">
        <v>196</v>
      </c>
      <c r="AU165" s="143" t="s">
        <v>85</v>
      </c>
      <c r="AY165" s="15" t="s">
        <v>131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5" t="s">
        <v>81</v>
      </c>
      <c r="BK165" s="144">
        <f>ROUND(I165*H165,2)</f>
        <v>0</v>
      </c>
      <c r="BL165" s="15" t="s">
        <v>223</v>
      </c>
      <c r="BM165" s="143" t="s">
        <v>224</v>
      </c>
    </row>
    <row r="166" spans="2:65" s="1" customFormat="1" ht="6.95" customHeight="1">
      <c r="B166" s="42"/>
      <c r="C166" s="43"/>
      <c r="D166" s="43"/>
      <c r="E166" s="43"/>
      <c r="F166" s="43"/>
      <c r="G166" s="43"/>
      <c r="H166" s="43"/>
      <c r="I166" s="43"/>
      <c r="J166" s="43"/>
      <c r="K166" s="43"/>
      <c r="L166" s="30"/>
    </row>
  </sheetData>
  <sheetProtection algorithmName="SHA-512" hashValue="IyDBSO5QNAcZHs2aH3HGuGFeUYMlcOTTYl3xVPJ+owLy2Io1ldUlNRGnHrX2rB8jXHISWxDl5hpA1l2RVJtaNA==" saltValue="OLxtblarb0Z0+TledlsWTFDiZZqjpLgV7n1qN06NcmgmtMjhRxB1yP5Acg0PYjVQBJ+ODDRs52F2+ggVbpRdrw==" spinCount="100000" sheet="1" objects="1" scenarios="1" formatColumns="0" formatRows="0" autoFilter="0"/>
  <autoFilter ref="C120:K165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1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87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103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7" customHeight="1">
      <c r="B7" s="18"/>
      <c r="E7" s="221" t="str">
        <f>'Rekapitulace stavby'!K6</f>
        <v>Rekonstrukce MVN na pozemku p.č. 1360/4 v obci Nesměřice u Zruče nad Sázavou</v>
      </c>
      <c r="F7" s="222"/>
      <c r="G7" s="222"/>
      <c r="H7" s="222"/>
      <c r="L7" s="18"/>
    </row>
    <row r="8" spans="2:46" s="1" customFormat="1" ht="12" customHeight="1">
      <c r="B8" s="30"/>
      <c r="D8" s="25" t="s">
        <v>104</v>
      </c>
      <c r="L8" s="30"/>
    </row>
    <row r="9" spans="2:46" s="1" customFormat="1" ht="15.6" customHeight="1">
      <c r="B9" s="30"/>
      <c r="E9" s="183" t="s">
        <v>225</v>
      </c>
      <c r="F9" s="223"/>
      <c r="G9" s="223"/>
      <c r="H9" s="223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14. 9. 2023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24" t="str">
        <f>'Rekapitulace stavby'!E14</f>
        <v>Vyplň údaj</v>
      </c>
      <c r="F18" s="205"/>
      <c r="G18" s="205"/>
      <c r="H18" s="205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31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33</v>
      </c>
      <c r="I23" s="25" t="s">
        <v>25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35</v>
      </c>
      <c r="L26" s="30"/>
    </row>
    <row r="27" spans="2:12" s="7" customFormat="1" ht="14.45" customHeight="1">
      <c r="B27" s="87"/>
      <c r="E27" s="210" t="s">
        <v>1</v>
      </c>
      <c r="F27" s="210"/>
      <c r="G27" s="210"/>
      <c r="H27" s="210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36</v>
      </c>
      <c r="J30" s="64">
        <f>ROUND(J125,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38</v>
      </c>
      <c r="I32" s="33" t="s">
        <v>37</v>
      </c>
      <c r="J32" s="33" t="s">
        <v>39</v>
      </c>
      <c r="L32" s="30"/>
    </row>
    <row r="33" spans="2:12" s="1" customFormat="1" ht="14.45" customHeight="1">
      <c r="B33" s="30"/>
      <c r="D33" s="53" t="s">
        <v>40</v>
      </c>
      <c r="E33" s="25" t="s">
        <v>41</v>
      </c>
      <c r="F33" s="89">
        <f>ROUND((SUM(BE125:BE190)),  2)</f>
        <v>0</v>
      </c>
      <c r="I33" s="90">
        <v>0.21</v>
      </c>
      <c r="J33" s="89">
        <f>ROUND(((SUM(BE125:BE190))*I33),  2)</f>
        <v>0</v>
      </c>
      <c r="L33" s="30"/>
    </row>
    <row r="34" spans="2:12" s="1" customFormat="1" ht="14.45" customHeight="1">
      <c r="B34" s="30"/>
      <c r="E34" s="25" t="s">
        <v>42</v>
      </c>
      <c r="F34" s="89">
        <f>ROUND((SUM(BF125:BF190)),  2)</f>
        <v>0</v>
      </c>
      <c r="I34" s="90">
        <v>0.12</v>
      </c>
      <c r="J34" s="89">
        <f>ROUND(((SUM(BF125:BF190))*I34),  2)</f>
        <v>0</v>
      </c>
      <c r="L34" s="30"/>
    </row>
    <row r="35" spans="2:12" s="1" customFormat="1" ht="14.45" hidden="1" customHeight="1">
      <c r="B35" s="30"/>
      <c r="E35" s="25" t="s">
        <v>43</v>
      </c>
      <c r="F35" s="89">
        <f>ROUND((SUM(BG125:BG190)),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44</v>
      </c>
      <c r="F36" s="89">
        <f>ROUND((SUM(BH125:BH190)),  2)</f>
        <v>0</v>
      </c>
      <c r="I36" s="90">
        <v>0.12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45</v>
      </c>
      <c r="F37" s="89">
        <f>ROUND((SUM(BI125:BI190)),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46</v>
      </c>
      <c r="E39" s="55"/>
      <c r="F39" s="55"/>
      <c r="G39" s="93" t="s">
        <v>47</v>
      </c>
      <c r="H39" s="94" t="s">
        <v>48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97" t="s">
        <v>52</v>
      </c>
      <c r="G61" s="41" t="s">
        <v>51</v>
      </c>
      <c r="H61" s="32"/>
      <c r="I61" s="32"/>
      <c r="J61" s="98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97" t="s">
        <v>52</v>
      </c>
      <c r="G76" s="41" t="s">
        <v>51</v>
      </c>
      <c r="H76" s="32"/>
      <c r="I76" s="32"/>
      <c r="J76" s="98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106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7" customHeight="1">
      <c r="B85" s="30"/>
      <c r="E85" s="221" t="str">
        <f>E7</f>
        <v>Rekonstrukce MVN na pozemku p.č. 1360/4 v obci Nesměřice u Zruče nad Sázavou</v>
      </c>
      <c r="F85" s="222"/>
      <c r="G85" s="222"/>
      <c r="H85" s="222"/>
      <c r="L85" s="30"/>
    </row>
    <row r="86" spans="2:47" s="1" customFormat="1" ht="12" customHeight="1">
      <c r="B86" s="30"/>
      <c r="C86" s="25" t="s">
        <v>104</v>
      </c>
      <c r="L86" s="30"/>
    </row>
    <row r="87" spans="2:47" s="1" customFormat="1" ht="15.6" customHeight="1">
      <c r="B87" s="30"/>
      <c r="E87" s="183" t="str">
        <f>E9</f>
        <v>2 - Výstavba manipulačního objektu</v>
      </c>
      <c r="F87" s="223"/>
      <c r="G87" s="223"/>
      <c r="H87" s="223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Nesměřice</v>
      </c>
      <c r="I89" s="25" t="s">
        <v>22</v>
      </c>
      <c r="J89" s="50" t="str">
        <f>IF(J12="","",J12)</f>
        <v>14. 9. 2023</v>
      </c>
      <c r="L89" s="30"/>
    </row>
    <row r="90" spans="2:47" s="1" customFormat="1" ht="6.95" customHeight="1">
      <c r="B90" s="30"/>
      <c r="L90" s="30"/>
    </row>
    <row r="91" spans="2:47" s="1" customFormat="1" ht="26.45" customHeight="1">
      <c r="B91" s="30"/>
      <c r="C91" s="25" t="s">
        <v>24</v>
      </c>
      <c r="F91" s="23" t="str">
        <f>E15</f>
        <v>Město Zruč nad Sázavou</v>
      </c>
      <c r="I91" s="25" t="s">
        <v>30</v>
      </c>
      <c r="J91" s="28" t="str">
        <f>E21</f>
        <v>VDG Projektování s.r.o.</v>
      </c>
      <c r="L91" s="30"/>
    </row>
    <row r="92" spans="2:47" s="1" customFormat="1" ht="15.6" customHeight="1">
      <c r="B92" s="30"/>
      <c r="C92" s="25" t="s">
        <v>28</v>
      </c>
      <c r="F92" s="23" t="str">
        <f>IF(E18="","",E18)</f>
        <v>Vyplň údaj</v>
      </c>
      <c r="I92" s="25" t="s">
        <v>33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107</v>
      </c>
      <c r="D94" s="91"/>
      <c r="E94" s="91"/>
      <c r="F94" s="91"/>
      <c r="G94" s="91"/>
      <c r="H94" s="91"/>
      <c r="I94" s="91"/>
      <c r="J94" s="100" t="s">
        <v>108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109</v>
      </c>
      <c r="J96" s="64">
        <f>J125</f>
        <v>0</v>
      </c>
      <c r="L96" s="30"/>
      <c r="AU96" s="15" t="s">
        <v>110</v>
      </c>
    </row>
    <row r="97" spans="2:12" s="8" customFormat="1" ht="24.95" customHeight="1">
      <c r="B97" s="102"/>
      <c r="D97" s="103" t="s">
        <v>111</v>
      </c>
      <c r="E97" s="104"/>
      <c r="F97" s="104"/>
      <c r="G97" s="104"/>
      <c r="H97" s="104"/>
      <c r="I97" s="104"/>
      <c r="J97" s="105">
        <f>J126</f>
        <v>0</v>
      </c>
      <c r="L97" s="102"/>
    </row>
    <row r="98" spans="2:12" s="9" customFormat="1" ht="19.899999999999999" customHeight="1">
      <c r="B98" s="106"/>
      <c r="D98" s="107" t="s">
        <v>226</v>
      </c>
      <c r="E98" s="108"/>
      <c r="F98" s="108"/>
      <c r="G98" s="108"/>
      <c r="H98" s="108"/>
      <c r="I98" s="108"/>
      <c r="J98" s="109">
        <f>J127</f>
        <v>0</v>
      </c>
      <c r="L98" s="106"/>
    </row>
    <row r="99" spans="2:12" s="9" customFormat="1" ht="19.899999999999999" customHeight="1">
      <c r="B99" s="106"/>
      <c r="D99" s="107" t="s">
        <v>227</v>
      </c>
      <c r="E99" s="108"/>
      <c r="F99" s="108"/>
      <c r="G99" s="108"/>
      <c r="H99" s="108"/>
      <c r="I99" s="108"/>
      <c r="J99" s="109">
        <f>J131</f>
        <v>0</v>
      </c>
      <c r="L99" s="106"/>
    </row>
    <row r="100" spans="2:12" s="9" customFormat="1" ht="19.899999999999999" customHeight="1">
      <c r="B100" s="106"/>
      <c r="D100" s="107" t="s">
        <v>228</v>
      </c>
      <c r="E100" s="108"/>
      <c r="F100" s="108"/>
      <c r="G100" s="108"/>
      <c r="H100" s="108"/>
      <c r="I100" s="108"/>
      <c r="J100" s="109">
        <f>J144</f>
        <v>0</v>
      </c>
      <c r="L100" s="106"/>
    </row>
    <row r="101" spans="2:12" s="9" customFormat="1" ht="19.899999999999999" customHeight="1">
      <c r="B101" s="106"/>
      <c r="D101" s="107" t="s">
        <v>229</v>
      </c>
      <c r="E101" s="108"/>
      <c r="F101" s="108"/>
      <c r="G101" s="108"/>
      <c r="H101" s="108"/>
      <c r="I101" s="108"/>
      <c r="J101" s="109">
        <f>J155</f>
        <v>0</v>
      </c>
      <c r="L101" s="106"/>
    </row>
    <row r="102" spans="2:12" s="9" customFormat="1" ht="19.899999999999999" customHeight="1">
      <c r="B102" s="106"/>
      <c r="D102" s="107" t="s">
        <v>230</v>
      </c>
      <c r="E102" s="108"/>
      <c r="F102" s="108"/>
      <c r="G102" s="108"/>
      <c r="H102" s="108"/>
      <c r="I102" s="108"/>
      <c r="J102" s="109">
        <f>J164</f>
        <v>0</v>
      </c>
      <c r="L102" s="106"/>
    </row>
    <row r="103" spans="2:12" s="9" customFormat="1" ht="19.899999999999999" customHeight="1">
      <c r="B103" s="106"/>
      <c r="D103" s="107" t="s">
        <v>231</v>
      </c>
      <c r="E103" s="108"/>
      <c r="F103" s="108"/>
      <c r="G103" s="108"/>
      <c r="H103" s="108"/>
      <c r="I103" s="108"/>
      <c r="J103" s="109">
        <f>J168</f>
        <v>0</v>
      </c>
      <c r="L103" s="106"/>
    </row>
    <row r="104" spans="2:12" s="9" customFormat="1" ht="19.899999999999999" customHeight="1">
      <c r="B104" s="106"/>
      <c r="D104" s="107" t="s">
        <v>232</v>
      </c>
      <c r="E104" s="108"/>
      <c r="F104" s="108"/>
      <c r="G104" s="108"/>
      <c r="H104" s="108"/>
      <c r="I104" s="108"/>
      <c r="J104" s="109">
        <f>J174</f>
        <v>0</v>
      </c>
      <c r="L104" s="106"/>
    </row>
    <row r="105" spans="2:12" s="9" customFormat="1" ht="19.899999999999999" customHeight="1">
      <c r="B105" s="106"/>
      <c r="D105" s="107" t="s">
        <v>233</v>
      </c>
      <c r="E105" s="108"/>
      <c r="F105" s="108"/>
      <c r="G105" s="108"/>
      <c r="H105" s="108"/>
      <c r="I105" s="108"/>
      <c r="J105" s="109">
        <f>J189</f>
        <v>0</v>
      </c>
      <c r="L105" s="106"/>
    </row>
    <row r="106" spans="2:12" s="1" customFormat="1" ht="21.75" customHeight="1">
      <c r="B106" s="30"/>
      <c r="L106" s="30"/>
    </row>
    <row r="107" spans="2:12" s="1" customFormat="1" ht="6.95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30"/>
    </row>
    <row r="111" spans="2:12" s="1" customFormat="1" ht="6.95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30"/>
    </row>
    <row r="112" spans="2:12" s="1" customFormat="1" ht="24.95" customHeight="1">
      <c r="B112" s="30"/>
      <c r="C112" s="19" t="s">
        <v>116</v>
      </c>
      <c r="L112" s="30"/>
    </row>
    <row r="113" spans="2:65" s="1" customFormat="1" ht="6.95" customHeight="1">
      <c r="B113" s="30"/>
      <c r="L113" s="30"/>
    </row>
    <row r="114" spans="2:65" s="1" customFormat="1" ht="12" customHeight="1">
      <c r="B114" s="30"/>
      <c r="C114" s="25" t="s">
        <v>16</v>
      </c>
      <c r="L114" s="30"/>
    </row>
    <row r="115" spans="2:65" s="1" customFormat="1" ht="27" customHeight="1">
      <c r="B115" s="30"/>
      <c r="E115" s="221" t="str">
        <f>E7</f>
        <v>Rekonstrukce MVN na pozemku p.č. 1360/4 v obci Nesměřice u Zruče nad Sázavou</v>
      </c>
      <c r="F115" s="222"/>
      <c r="G115" s="222"/>
      <c r="H115" s="222"/>
      <c r="L115" s="30"/>
    </row>
    <row r="116" spans="2:65" s="1" customFormat="1" ht="12" customHeight="1">
      <c r="B116" s="30"/>
      <c r="C116" s="25" t="s">
        <v>104</v>
      </c>
      <c r="L116" s="30"/>
    </row>
    <row r="117" spans="2:65" s="1" customFormat="1" ht="15.6" customHeight="1">
      <c r="B117" s="30"/>
      <c r="E117" s="183" t="str">
        <f>E9</f>
        <v>2 - Výstavba manipulačního objektu</v>
      </c>
      <c r="F117" s="223"/>
      <c r="G117" s="223"/>
      <c r="H117" s="223"/>
      <c r="L117" s="30"/>
    </row>
    <row r="118" spans="2:65" s="1" customFormat="1" ht="6.95" customHeight="1">
      <c r="B118" s="30"/>
      <c r="L118" s="30"/>
    </row>
    <row r="119" spans="2:65" s="1" customFormat="1" ht="12" customHeight="1">
      <c r="B119" s="30"/>
      <c r="C119" s="25" t="s">
        <v>20</v>
      </c>
      <c r="F119" s="23" t="str">
        <f>F12</f>
        <v>Nesměřice</v>
      </c>
      <c r="I119" s="25" t="s">
        <v>22</v>
      </c>
      <c r="J119" s="50" t="str">
        <f>IF(J12="","",J12)</f>
        <v>14. 9. 2023</v>
      </c>
      <c r="L119" s="30"/>
    </row>
    <row r="120" spans="2:65" s="1" customFormat="1" ht="6.95" customHeight="1">
      <c r="B120" s="30"/>
      <c r="L120" s="30"/>
    </row>
    <row r="121" spans="2:65" s="1" customFormat="1" ht="26.45" customHeight="1">
      <c r="B121" s="30"/>
      <c r="C121" s="25" t="s">
        <v>24</v>
      </c>
      <c r="F121" s="23" t="str">
        <f>E15</f>
        <v>Město Zruč nad Sázavou</v>
      </c>
      <c r="I121" s="25" t="s">
        <v>30</v>
      </c>
      <c r="J121" s="28" t="str">
        <f>E21</f>
        <v>VDG Projektování s.r.o.</v>
      </c>
      <c r="L121" s="30"/>
    </row>
    <row r="122" spans="2:65" s="1" customFormat="1" ht="15.6" customHeight="1">
      <c r="B122" s="30"/>
      <c r="C122" s="25" t="s">
        <v>28</v>
      </c>
      <c r="F122" s="23" t="str">
        <f>IF(E18="","",E18)</f>
        <v>Vyplň údaj</v>
      </c>
      <c r="I122" s="25" t="s">
        <v>33</v>
      </c>
      <c r="J122" s="28" t="str">
        <f>E24</f>
        <v xml:space="preserve"> </v>
      </c>
      <c r="L122" s="30"/>
    </row>
    <row r="123" spans="2:65" s="1" customFormat="1" ht="10.35" customHeight="1">
      <c r="B123" s="30"/>
      <c r="L123" s="30"/>
    </row>
    <row r="124" spans="2:65" s="10" customFormat="1" ht="29.25" customHeight="1">
      <c r="B124" s="110"/>
      <c r="C124" s="111" t="s">
        <v>117</v>
      </c>
      <c r="D124" s="112" t="s">
        <v>61</v>
      </c>
      <c r="E124" s="112" t="s">
        <v>57</v>
      </c>
      <c r="F124" s="112" t="s">
        <v>58</v>
      </c>
      <c r="G124" s="112" t="s">
        <v>118</v>
      </c>
      <c r="H124" s="112" t="s">
        <v>119</v>
      </c>
      <c r="I124" s="112" t="s">
        <v>120</v>
      </c>
      <c r="J124" s="113" t="s">
        <v>108</v>
      </c>
      <c r="K124" s="114" t="s">
        <v>121</v>
      </c>
      <c r="L124" s="110"/>
      <c r="M124" s="57" t="s">
        <v>1</v>
      </c>
      <c r="N124" s="58" t="s">
        <v>40</v>
      </c>
      <c r="O124" s="58" t="s">
        <v>122</v>
      </c>
      <c r="P124" s="58" t="s">
        <v>123</v>
      </c>
      <c r="Q124" s="58" t="s">
        <v>124</v>
      </c>
      <c r="R124" s="58" t="s">
        <v>125</v>
      </c>
      <c r="S124" s="58" t="s">
        <v>126</v>
      </c>
      <c r="T124" s="59" t="s">
        <v>127</v>
      </c>
    </row>
    <row r="125" spans="2:65" s="1" customFormat="1" ht="22.9" customHeight="1">
      <c r="B125" s="30"/>
      <c r="C125" s="62" t="s">
        <v>128</v>
      </c>
      <c r="J125" s="115">
        <f>BK125</f>
        <v>0</v>
      </c>
      <c r="L125" s="30"/>
      <c r="M125" s="60"/>
      <c r="N125" s="51"/>
      <c r="O125" s="51"/>
      <c r="P125" s="116">
        <f>P126</f>
        <v>0</v>
      </c>
      <c r="Q125" s="51"/>
      <c r="R125" s="116">
        <f>R126</f>
        <v>5.4172176700000003</v>
      </c>
      <c r="S125" s="51"/>
      <c r="T125" s="117">
        <f>T126</f>
        <v>0</v>
      </c>
      <c r="AT125" s="15" t="s">
        <v>75</v>
      </c>
      <c r="AU125" s="15" t="s">
        <v>110</v>
      </c>
      <c r="BK125" s="118">
        <f>BK126</f>
        <v>0</v>
      </c>
    </row>
    <row r="126" spans="2:65" s="11" customFormat="1" ht="25.9" customHeight="1">
      <c r="B126" s="119"/>
      <c r="D126" s="120" t="s">
        <v>75</v>
      </c>
      <c r="E126" s="121" t="s">
        <v>129</v>
      </c>
      <c r="F126" s="121" t="s">
        <v>130</v>
      </c>
      <c r="I126" s="122"/>
      <c r="J126" s="123">
        <f>BK126</f>
        <v>0</v>
      </c>
      <c r="L126" s="119"/>
      <c r="M126" s="124"/>
      <c r="P126" s="125">
        <f>P127+P131+P144+P155+P164+P168+P174+P189</f>
        <v>0</v>
      </c>
      <c r="R126" s="125">
        <f>R127+R131+R144+R155+R164+R168+R174+R189</f>
        <v>5.4172176700000003</v>
      </c>
      <c r="T126" s="126">
        <f>T127+T131+T144+T155+T164+T168+T174+T189</f>
        <v>0</v>
      </c>
      <c r="AR126" s="120" t="s">
        <v>81</v>
      </c>
      <c r="AT126" s="127" t="s">
        <v>75</v>
      </c>
      <c r="AU126" s="127" t="s">
        <v>76</v>
      </c>
      <c r="AY126" s="120" t="s">
        <v>131</v>
      </c>
      <c r="BK126" s="128">
        <f>BK127+BK131+BK144+BK155+BK164+BK168+BK174+BK189</f>
        <v>0</v>
      </c>
    </row>
    <row r="127" spans="2:65" s="11" customFormat="1" ht="22.9" customHeight="1">
      <c r="B127" s="119"/>
      <c r="D127" s="120" t="s">
        <v>75</v>
      </c>
      <c r="E127" s="129" t="s">
        <v>81</v>
      </c>
      <c r="F127" s="129" t="s">
        <v>234</v>
      </c>
      <c r="I127" s="122"/>
      <c r="J127" s="130">
        <f>BK127</f>
        <v>0</v>
      </c>
      <c r="L127" s="119"/>
      <c r="M127" s="124"/>
      <c r="P127" s="125">
        <f>SUM(P128:P130)</f>
        <v>0</v>
      </c>
      <c r="R127" s="125">
        <f>SUM(R128:R130)</f>
        <v>0.54879999999999995</v>
      </c>
      <c r="T127" s="126">
        <f>SUM(T128:T130)</f>
        <v>0</v>
      </c>
      <c r="AR127" s="120" t="s">
        <v>81</v>
      </c>
      <c r="AT127" s="127" t="s">
        <v>75</v>
      </c>
      <c r="AU127" s="127" t="s">
        <v>81</v>
      </c>
      <c r="AY127" s="120" t="s">
        <v>131</v>
      </c>
      <c r="BK127" s="128">
        <f>SUM(BK128:BK130)</f>
        <v>0</v>
      </c>
    </row>
    <row r="128" spans="2:65" s="1" customFormat="1" ht="22.15" customHeight="1">
      <c r="B128" s="30"/>
      <c r="C128" s="131" t="s">
        <v>81</v>
      </c>
      <c r="D128" s="131" t="s">
        <v>134</v>
      </c>
      <c r="E128" s="132" t="s">
        <v>235</v>
      </c>
      <c r="F128" s="133" t="s">
        <v>236</v>
      </c>
      <c r="G128" s="134" t="s">
        <v>160</v>
      </c>
      <c r="H128" s="135">
        <v>32</v>
      </c>
      <c r="I128" s="136"/>
      <c r="J128" s="137">
        <f>ROUND(I128*H128,2)</f>
        <v>0</v>
      </c>
      <c r="K128" s="138"/>
      <c r="L128" s="30"/>
      <c r="M128" s="139" t="s">
        <v>1</v>
      </c>
      <c r="N128" s="140" t="s">
        <v>41</v>
      </c>
      <c r="P128" s="141">
        <f>O128*H128</f>
        <v>0</v>
      </c>
      <c r="Q128" s="141">
        <v>1.7149999999999999E-2</v>
      </c>
      <c r="R128" s="141">
        <f>Q128*H128</f>
        <v>0.54879999999999995</v>
      </c>
      <c r="S128" s="141">
        <v>0</v>
      </c>
      <c r="T128" s="142">
        <f>S128*H128</f>
        <v>0</v>
      </c>
      <c r="AR128" s="143" t="s">
        <v>91</v>
      </c>
      <c r="AT128" s="143" t="s">
        <v>134</v>
      </c>
      <c r="AU128" s="143" t="s">
        <v>85</v>
      </c>
      <c r="AY128" s="15" t="s">
        <v>131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5" t="s">
        <v>81</v>
      </c>
      <c r="BK128" s="144">
        <f>ROUND(I128*H128,2)</f>
        <v>0</v>
      </c>
      <c r="BL128" s="15" t="s">
        <v>91</v>
      </c>
      <c r="BM128" s="143" t="s">
        <v>237</v>
      </c>
    </row>
    <row r="129" spans="2:65" s="12" customFormat="1" ht="11.25">
      <c r="B129" s="145"/>
      <c r="D129" s="146" t="s">
        <v>139</v>
      </c>
      <c r="E129" s="147" t="s">
        <v>1</v>
      </c>
      <c r="F129" s="148" t="s">
        <v>238</v>
      </c>
      <c r="H129" s="149">
        <v>32</v>
      </c>
      <c r="I129" s="150"/>
      <c r="L129" s="145"/>
      <c r="M129" s="151"/>
      <c r="T129" s="152"/>
      <c r="AT129" s="147" t="s">
        <v>139</v>
      </c>
      <c r="AU129" s="147" t="s">
        <v>85</v>
      </c>
      <c r="AV129" s="12" t="s">
        <v>85</v>
      </c>
      <c r="AW129" s="12" t="s">
        <v>32</v>
      </c>
      <c r="AX129" s="12" t="s">
        <v>81</v>
      </c>
      <c r="AY129" s="147" t="s">
        <v>131</v>
      </c>
    </row>
    <row r="130" spans="2:65" s="13" customFormat="1" ht="11.25">
      <c r="B130" s="153"/>
      <c r="D130" s="146" t="s">
        <v>139</v>
      </c>
      <c r="E130" s="154" t="s">
        <v>1</v>
      </c>
      <c r="F130" s="155" t="s">
        <v>239</v>
      </c>
      <c r="H130" s="154" t="s">
        <v>1</v>
      </c>
      <c r="I130" s="156"/>
      <c r="L130" s="153"/>
      <c r="M130" s="157"/>
      <c r="T130" s="158"/>
      <c r="AT130" s="154" t="s">
        <v>139</v>
      </c>
      <c r="AU130" s="154" t="s">
        <v>85</v>
      </c>
      <c r="AV130" s="13" t="s">
        <v>81</v>
      </c>
      <c r="AW130" s="13" t="s">
        <v>32</v>
      </c>
      <c r="AX130" s="13" t="s">
        <v>76</v>
      </c>
      <c r="AY130" s="154" t="s">
        <v>131</v>
      </c>
    </row>
    <row r="131" spans="2:65" s="11" customFormat="1" ht="22.9" customHeight="1">
      <c r="B131" s="119"/>
      <c r="D131" s="120" t="s">
        <v>75</v>
      </c>
      <c r="E131" s="129" t="s">
        <v>85</v>
      </c>
      <c r="F131" s="129" t="s">
        <v>240</v>
      </c>
      <c r="I131" s="122"/>
      <c r="J131" s="130">
        <f>BK131</f>
        <v>0</v>
      </c>
      <c r="L131" s="119"/>
      <c r="M131" s="124"/>
      <c r="P131" s="125">
        <f>SUM(P132:P143)</f>
        <v>0</v>
      </c>
      <c r="R131" s="125">
        <f>SUM(R132:R143)</f>
        <v>3.2601894699999998</v>
      </c>
      <c r="T131" s="126">
        <f>SUM(T132:T143)</f>
        <v>0</v>
      </c>
      <c r="AR131" s="120" t="s">
        <v>81</v>
      </c>
      <c r="AT131" s="127" t="s">
        <v>75</v>
      </c>
      <c r="AU131" s="127" t="s">
        <v>81</v>
      </c>
      <c r="AY131" s="120" t="s">
        <v>131</v>
      </c>
      <c r="BK131" s="128">
        <f>SUM(BK132:BK143)</f>
        <v>0</v>
      </c>
    </row>
    <row r="132" spans="2:65" s="1" customFormat="1" ht="14.45" customHeight="1">
      <c r="B132" s="30"/>
      <c r="C132" s="131" t="s">
        <v>85</v>
      </c>
      <c r="D132" s="131" t="s">
        <v>134</v>
      </c>
      <c r="E132" s="132" t="s">
        <v>195</v>
      </c>
      <c r="F132" s="133" t="s">
        <v>241</v>
      </c>
      <c r="G132" s="134" t="s">
        <v>199</v>
      </c>
      <c r="H132" s="135">
        <v>1</v>
      </c>
      <c r="I132" s="136"/>
      <c r="J132" s="137">
        <f>ROUND(I132*H132,2)</f>
        <v>0</v>
      </c>
      <c r="K132" s="138"/>
      <c r="L132" s="30"/>
      <c r="M132" s="139" t="s">
        <v>1</v>
      </c>
      <c r="N132" s="140" t="s">
        <v>41</v>
      </c>
      <c r="P132" s="141">
        <f>O132*H132</f>
        <v>0</v>
      </c>
      <c r="Q132" s="141">
        <v>2.6900000000000001E-3</v>
      </c>
      <c r="R132" s="141">
        <f>Q132*H132</f>
        <v>2.6900000000000001E-3</v>
      </c>
      <c r="S132" s="141">
        <v>0</v>
      </c>
      <c r="T132" s="142">
        <f>S132*H132</f>
        <v>0</v>
      </c>
      <c r="AR132" s="143" t="s">
        <v>91</v>
      </c>
      <c r="AT132" s="143" t="s">
        <v>134</v>
      </c>
      <c r="AU132" s="143" t="s">
        <v>85</v>
      </c>
      <c r="AY132" s="15" t="s">
        <v>131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5" t="s">
        <v>81</v>
      </c>
      <c r="BK132" s="144">
        <f>ROUND(I132*H132,2)</f>
        <v>0</v>
      </c>
      <c r="BL132" s="15" t="s">
        <v>91</v>
      </c>
      <c r="BM132" s="143" t="s">
        <v>242</v>
      </c>
    </row>
    <row r="133" spans="2:65" s="12" customFormat="1" ht="11.25">
      <c r="B133" s="145"/>
      <c r="D133" s="146" t="s">
        <v>139</v>
      </c>
      <c r="E133" s="147" t="s">
        <v>1</v>
      </c>
      <c r="F133" s="148" t="s">
        <v>81</v>
      </c>
      <c r="H133" s="149">
        <v>1</v>
      </c>
      <c r="I133" s="150"/>
      <c r="L133" s="145"/>
      <c r="M133" s="151"/>
      <c r="T133" s="152"/>
      <c r="AT133" s="147" t="s">
        <v>139</v>
      </c>
      <c r="AU133" s="147" t="s">
        <v>85</v>
      </c>
      <c r="AV133" s="12" t="s">
        <v>85</v>
      </c>
      <c r="AW133" s="12" t="s">
        <v>32</v>
      </c>
      <c r="AX133" s="12" t="s">
        <v>81</v>
      </c>
      <c r="AY133" s="147" t="s">
        <v>131</v>
      </c>
    </row>
    <row r="134" spans="2:65" s="13" customFormat="1" ht="11.25">
      <c r="B134" s="153"/>
      <c r="D134" s="146" t="s">
        <v>139</v>
      </c>
      <c r="E134" s="154" t="s">
        <v>1</v>
      </c>
      <c r="F134" s="155" t="s">
        <v>243</v>
      </c>
      <c r="H134" s="154" t="s">
        <v>1</v>
      </c>
      <c r="I134" s="156"/>
      <c r="L134" s="153"/>
      <c r="M134" s="157"/>
      <c r="T134" s="158"/>
      <c r="AT134" s="154" t="s">
        <v>139</v>
      </c>
      <c r="AU134" s="154" t="s">
        <v>85</v>
      </c>
      <c r="AV134" s="13" t="s">
        <v>81</v>
      </c>
      <c r="AW134" s="13" t="s">
        <v>32</v>
      </c>
      <c r="AX134" s="13" t="s">
        <v>76</v>
      </c>
      <c r="AY134" s="154" t="s">
        <v>131</v>
      </c>
    </row>
    <row r="135" spans="2:65" s="1" customFormat="1" ht="14.45" customHeight="1">
      <c r="B135" s="30"/>
      <c r="C135" s="131" t="s">
        <v>88</v>
      </c>
      <c r="D135" s="131" t="s">
        <v>134</v>
      </c>
      <c r="E135" s="132" t="s">
        <v>8</v>
      </c>
      <c r="F135" s="133" t="s">
        <v>244</v>
      </c>
      <c r="G135" s="134" t="s">
        <v>199</v>
      </c>
      <c r="H135" s="135">
        <v>1</v>
      </c>
      <c r="I135" s="136"/>
      <c r="J135" s="137">
        <f>ROUND(I135*H135,2)</f>
        <v>0</v>
      </c>
      <c r="K135" s="138"/>
      <c r="L135" s="30"/>
      <c r="M135" s="139" t="s">
        <v>1</v>
      </c>
      <c r="N135" s="140" t="s">
        <v>41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91</v>
      </c>
      <c r="AT135" s="143" t="s">
        <v>134</v>
      </c>
      <c r="AU135" s="143" t="s">
        <v>85</v>
      </c>
      <c r="AY135" s="15" t="s">
        <v>131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5" t="s">
        <v>81</v>
      </c>
      <c r="BK135" s="144">
        <f>ROUND(I135*H135,2)</f>
        <v>0</v>
      </c>
      <c r="BL135" s="15" t="s">
        <v>91</v>
      </c>
      <c r="BM135" s="143" t="s">
        <v>245</v>
      </c>
    </row>
    <row r="136" spans="2:65" s="12" customFormat="1" ht="11.25">
      <c r="B136" s="145"/>
      <c r="D136" s="146" t="s">
        <v>139</v>
      </c>
      <c r="E136" s="147" t="s">
        <v>1</v>
      </c>
      <c r="F136" s="148" t="s">
        <v>81</v>
      </c>
      <c r="H136" s="149">
        <v>1</v>
      </c>
      <c r="I136" s="150"/>
      <c r="L136" s="145"/>
      <c r="M136" s="151"/>
      <c r="T136" s="152"/>
      <c r="AT136" s="147" t="s">
        <v>139</v>
      </c>
      <c r="AU136" s="147" t="s">
        <v>85</v>
      </c>
      <c r="AV136" s="12" t="s">
        <v>85</v>
      </c>
      <c r="AW136" s="12" t="s">
        <v>32</v>
      </c>
      <c r="AX136" s="12" t="s">
        <v>81</v>
      </c>
      <c r="AY136" s="147" t="s">
        <v>131</v>
      </c>
    </row>
    <row r="137" spans="2:65" s="13" customFormat="1" ht="11.25">
      <c r="B137" s="153"/>
      <c r="D137" s="146" t="s">
        <v>139</v>
      </c>
      <c r="E137" s="154" t="s">
        <v>1</v>
      </c>
      <c r="F137" s="155" t="s">
        <v>246</v>
      </c>
      <c r="H137" s="154" t="s">
        <v>1</v>
      </c>
      <c r="I137" s="156"/>
      <c r="L137" s="153"/>
      <c r="M137" s="157"/>
      <c r="T137" s="158"/>
      <c r="AT137" s="154" t="s">
        <v>139</v>
      </c>
      <c r="AU137" s="154" t="s">
        <v>85</v>
      </c>
      <c r="AV137" s="13" t="s">
        <v>81</v>
      </c>
      <c r="AW137" s="13" t="s">
        <v>32</v>
      </c>
      <c r="AX137" s="13" t="s">
        <v>76</v>
      </c>
      <c r="AY137" s="154" t="s">
        <v>131</v>
      </c>
    </row>
    <row r="138" spans="2:65" s="1" customFormat="1" ht="14.45" customHeight="1">
      <c r="B138" s="30"/>
      <c r="C138" s="131" t="s">
        <v>91</v>
      </c>
      <c r="D138" s="131" t="s">
        <v>134</v>
      </c>
      <c r="E138" s="132" t="s">
        <v>247</v>
      </c>
      <c r="F138" s="133" t="s">
        <v>248</v>
      </c>
      <c r="G138" s="134" t="s">
        <v>173</v>
      </c>
      <c r="H138" s="135">
        <v>0.71099999999999997</v>
      </c>
      <c r="I138" s="136"/>
      <c r="J138" s="137">
        <f>ROUND(I138*H138,2)</f>
        <v>0</v>
      </c>
      <c r="K138" s="138"/>
      <c r="L138" s="30"/>
      <c r="M138" s="139" t="s">
        <v>1</v>
      </c>
      <c r="N138" s="140" t="s">
        <v>41</v>
      </c>
      <c r="P138" s="141">
        <f>O138*H138</f>
        <v>0</v>
      </c>
      <c r="Q138" s="141">
        <v>1.06277</v>
      </c>
      <c r="R138" s="141">
        <f>Q138*H138</f>
        <v>0.75562946999999991</v>
      </c>
      <c r="S138" s="141">
        <v>0</v>
      </c>
      <c r="T138" s="142">
        <f>S138*H138</f>
        <v>0</v>
      </c>
      <c r="AR138" s="143" t="s">
        <v>91</v>
      </c>
      <c r="AT138" s="143" t="s">
        <v>134</v>
      </c>
      <c r="AU138" s="143" t="s">
        <v>85</v>
      </c>
      <c r="AY138" s="15" t="s">
        <v>131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5" t="s">
        <v>81</v>
      </c>
      <c r="BK138" s="144">
        <f>ROUND(I138*H138,2)</f>
        <v>0</v>
      </c>
      <c r="BL138" s="15" t="s">
        <v>91</v>
      </c>
      <c r="BM138" s="143" t="s">
        <v>249</v>
      </c>
    </row>
    <row r="139" spans="2:65" s="12" customFormat="1" ht="11.25">
      <c r="B139" s="145"/>
      <c r="D139" s="146" t="s">
        <v>139</v>
      </c>
      <c r="E139" s="147" t="s">
        <v>1</v>
      </c>
      <c r="F139" s="148" t="s">
        <v>250</v>
      </c>
      <c r="H139" s="149">
        <v>0.71099999999999997</v>
      </c>
      <c r="I139" s="150"/>
      <c r="L139" s="145"/>
      <c r="M139" s="151"/>
      <c r="T139" s="152"/>
      <c r="AT139" s="147" t="s">
        <v>139</v>
      </c>
      <c r="AU139" s="147" t="s">
        <v>85</v>
      </c>
      <c r="AV139" s="12" t="s">
        <v>85</v>
      </c>
      <c r="AW139" s="12" t="s">
        <v>32</v>
      </c>
      <c r="AX139" s="12" t="s">
        <v>81</v>
      </c>
      <c r="AY139" s="147" t="s">
        <v>131</v>
      </c>
    </row>
    <row r="140" spans="2:65" s="13" customFormat="1" ht="11.25">
      <c r="B140" s="153"/>
      <c r="D140" s="146" t="s">
        <v>139</v>
      </c>
      <c r="E140" s="154" t="s">
        <v>1</v>
      </c>
      <c r="F140" s="155" t="s">
        <v>251</v>
      </c>
      <c r="H140" s="154" t="s">
        <v>1</v>
      </c>
      <c r="I140" s="156"/>
      <c r="L140" s="153"/>
      <c r="M140" s="157"/>
      <c r="T140" s="158"/>
      <c r="AT140" s="154" t="s">
        <v>139</v>
      </c>
      <c r="AU140" s="154" t="s">
        <v>85</v>
      </c>
      <c r="AV140" s="13" t="s">
        <v>81</v>
      </c>
      <c r="AW140" s="13" t="s">
        <v>32</v>
      </c>
      <c r="AX140" s="13" t="s">
        <v>76</v>
      </c>
      <c r="AY140" s="154" t="s">
        <v>131</v>
      </c>
    </row>
    <row r="141" spans="2:65" s="1" customFormat="1" ht="14.45" customHeight="1">
      <c r="B141" s="30"/>
      <c r="C141" s="131" t="s">
        <v>94</v>
      </c>
      <c r="D141" s="131" t="s">
        <v>134</v>
      </c>
      <c r="E141" s="132" t="s">
        <v>252</v>
      </c>
      <c r="F141" s="133" t="s">
        <v>253</v>
      </c>
      <c r="G141" s="134" t="s">
        <v>165</v>
      </c>
      <c r="H141" s="135">
        <v>1</v>
      </c>
      <c r="I141" s="136"/>
      <c r="J141" s="137">
        <f>ROUND(I141*H141,2)</f>
        <v>0</v>
      </c>
      <c r="K141" s="138"/>
      <c r="L141" s="30"/>
      <c r="M141" s="139" t="s">
        <v>1</v>
      </c>
      <c r="N141" s="140" t="s">
        <v>41</v>
      </c>
      <c r="P141" s="141">
        <f>O141*H141</f>
        <v>0</v>
      </c>
      <c r="Q141" s="141">
        <v>2.5018699999999998</v>
      </c>
      <c r="R141" s="141">
        <f>Q141*H141</f>
        <v>2.5018699999999998</v>
      </c>
      <c r="S141" s="141">
        <v>0</v>
      </c>
      <c r="T141" s="142">
        <f>S141*H141</f>
        <v>0</v>
      </c>
      <c r="AR141" s="143" t="s">
        <v>91</v>
      </c>
      <c r="AT141" s="143" t="s">
        <v>134</v>
      </c>
      <c r="AU141" s="143" t="s">
        <v>85</v>
      </c>
      <c r="AY141" s="15" t="s">
        <v>131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5" t="s">
        <v>81</v>
      </c>
      <c r="BK141" s="144">
        <f>ROUND(I141*H141,2)</f>
        <v>0</v>
      </c>
      <c r="BL141" s="15" t="s">
        <v>91</v>
      </c>
      <c r="BM141" s="143" t="s">
        <v>254</v>
      </c>
    </row>
    <row r="142" spans="2:65" s="12" customFormat="1" ht="11.25">
      <c r="B142" s="145"/>
      <c r="D142" s="146" t="s">
        <v>139</v>
      </c>
      <c r="E142" s="147" t="s">
        <v>1</v>
      </c>
      <c r="F142" s="148" t="s">
        <v>255</v>
      </c>
      <c r="H142" s="149">
        <v>1</v>
      </c>
      <c r="I142" s="150"/>
      <c r="L142" s="145"/>
      <c r="M142" s="151"/>
      <c r="T142" s="152"/>
      <c r="AT142" s="147" t="s">
        <v>139</v>
      </c>
      <c r="AU142" s="147" t="s">
        <v>85</v>
      </c>
      <c r="AV142" s="12" t="s">
        <v>85</v>
      </c>
      <c r="AW142" s="12" t="s">
        <v>32</v>
      </c>
      <c r="AX142" s="12" t="s">
        <v>81</v>
      </c>
      <c r="AY142" s="147" t="s">
        <v>131</v>
      </c>
    </row>
    <row r="143" spans="2:65" s="13" customFormat="1" ht="11.25">
      <c r="B143" s="153"/>
      <c r="D143" s="146" t="s">
        <v>139</v>
      </c>
      <c r="E143" s="154" t="s">
        <v>1</v>
      </c>
      <c r="F143" s="155" t="s">
        <v>256</v>
      </c>
      <c r="H143" s="154" t="s">
        <v>1</v>
      </c>
      <c r="I143" s="156"/>
      <c r="L143" s="153"/>
      <c r="M143" s="157"/>
      <c r="T143" s="158"/>
      <c r="AT143" s="154" t="s">
        <v>139</v>
      </c>
      <c r="AU143" s="154" t="s">
        <v>85</v>
      </c>
      <c r="AV143" s="13" t="s">
        <v>81</v>
      </c>
      <c r="AW143" s="13" t="s">
        <v>32</v>
      </c>
      <c r="AX143" s="13" t="s">
        <v>76</v>
      </c>
      <c r="AY143" s="154" t="s">
        <v>131</v>
      </c>
    </row>
    <row r="144" spans="2:65" s="11" customFormat="1" ht="22.9" customHeight="1">
      <c r="B144" s="119"/>
      <c r="D144" s="120" t="s">
        <v>75</v>
      </c>
      <c r="E144" s="129" t="s">
        <v>88</v>
      </c>
      <c r="F144" s="129" t="s">
        <v>257</v>
      </c>
      <c r="I144" s="122"/>
      <c r="J144" s="130">
        <f>BK144</f>
        <v>0</v>
      </c>
      <c r="L144" s="119"/>
      <c r="M144" s="124"/>
      <c r="P144" s="125">
        <f>SUM(P145:P154)</f>
        <v>0</v>
      </c>
      <c r="R144" s="125">
        <f>SUM(R145:R154)</f>
        <v>1.5424692000000002</v>
      </c>
      <c r="T144" s="126">
        <f>SUM(T145:T154)</f>
        <v>0</v>
      </c>
      <c r="AR144" s="120" t="s">
        <v>81</v>
      </c>
      <c r="AT144" s="127" t="s">
        <v>75</v>
      </c>
      <c r="AU144" s="127" t="s">
        <v>81</v>
      </c>
      <c r="AY144" s="120" t="s">
        <v>131</v>
      </c>
      <c r="BK144" s="128">
        <f>SUM(BK145:BK154)</f>
        <v>0</v>
      </c>
    </row>
    <row r="145" spans="2:65" s="1" customFormat="1" ht="22.15" customHeight="1">
      <c r="B145" s="30"/>
      <c r="C145" s="131" t="s">
        <v>97</v>
      </c>
      <c r="D145" s="131" t="s">
        <v>134</v>
      </c>
      <c r="E145" s="132" t="s">
        <v>258</v>
      </c>
      <c r="F145" s="133" t="s">
        <v>259</v>
      </c>
      <c r="G145" s="134" t="s">
        <v>165</v>
      </c>
      <c r="H145" s="135">
        <v>0.504</v>
      </c>
      <c r="I145" s="136"/>
      <c r="J145" s="137">
        <f>ROUND(I145*H145,2)</f>
        <v>0</v>
      </c>
      <c r="K145" s="138"/>
      <c r="L145" s="30"/>
      <c r="M145" s="139" t="s">
        <v>1</v>
      </c>
      <c r="N145" s="140" t="s">
        <v>41</v>
      </c>
      <c r="P145" s="141">
        <f>O145*H145</f>
        <v>0</v>
      </c>
      <c r="Q145" s="141">
        <v>7.9549999999999996E-2</v>
      </c>
      <c r="R145" s="141">
        <f>Q145*H145</f>
        <v>4.0093199999999996E-2</v>
      </c>
      <c r="S145" s="141">
        <v>0</v>
      </c>
      <c r="T145" s="142">
        <f>S145*H145</f>
        <v>0</v>
      </c>
      <c r="AR145" s="143" t="s">
        <v>91</v>
      </c>
      <c r="AT145" s="143" t="s">
        <v>134</v>
      </c>
      <c r="AU145" s="143" t="s">
        <v>85</v>
      </c>
      <c r="AY145" s="15" t="s">
        <v>131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5" t="s">
        <v>81</v>
      </c>
      <c r="BK145" s="144">
        <f>ROUND(I145*H145,2)</f>
        <v>0</v>
      </c>
      <c r="BL145" s="15" t="s">
        <v>91</v>
      </c>
      <c r="BM145" s="143" t="s">
        <v>260</v>
      </c>
    </row>
    <row r="146" spans="2:65" s="12" customFormat="1" ht="11.25">
      <c r="B146" s="145"/>
      <c r="D146" s="146" t="s">
        <v>139</v>
      </c>
      <c r="E146" s="147" t="s">
        <v>1</v>
      </c>
      <c r="F146" s="148" t="s">
        <v>261</v>
      </c>
      <c r="H146" s="149">
        <v>0.504</v>
      </c>
      <c r="I146" s="150"/>
      <c r="L146" s="145"/>
      <c r="M146" s="151"/>
      <c r="T146" s="152"/>
      <c r="AT146" s="147" t="s">
        <v>139</v>
      </c>
      <c r="AU146" s="147" t="s">
        <v>85</v>
      </c>
      <c r="AV146" s="12" t="s">
        <v>85</v>
      </c>
      <c r="AW146" s="12" t="s">
        <v>32</v>
      </c>
      <c r="AX146" s="12" t="s">
        <v>81</v>
      </c>
      <c r="AY146" s="147" t="s">
        <v>131</v>
      </c>
    </row>
    <row r="147" spans="2:65" s="13" customFormat="1" ht="11.25">
      <c r="B147" s="153"/>
      <c r="D147" s="146" t="s">
        <v>139</v>
      </c>
      <c r="E147" s="154" t="s">
        <v>1</v>
      </c>
      <c r="F147" s="155" t="s">
        <v>262</v>
      </c>
      <c r="H147" s="154" t="s">
        <v>1</v>
      </c>
      <c r="I147" s="156"/>
      <c r="L147" s="153"/>
      <c r="M147" s="157"/>
      <c r="T147" s="158"/>
      <c r="AT147" s="154" t="s">
        <v>139</v>
      </c>
      <c r="AU147" s="154" t="s">
        <v>85</v>
      </c>
      <c r="AV147" s="13" t="s">
        <v>81</v>
      </c>
      <c r="AW147" s="13" t="s">
        <v>32</v>
      </c>
      <c r="AX147" s="13" t="s">
        <v>76</v>
      </c>
      <c r="AY147" s="154" t="s">
        <v>131</v>
      </c>
    </row>
    <row r="148" spans="2:65" s="1" customFormat="1" ht="22.15" customHeight="1">
      <c r="B148" s="30"/>
      <c r="C148" s="131" t="s">
        <v>100</v>
      </c>
      <c r="D148" s="131" t="s">
        <v>134</v>
      </c>
      <c r="E148" s="132" t="s">
        <v>263</v>
      </c>
      <c r="F148" s="133" t="s">
        <v>264</v>
      </c>
      <c r="G148" s="134" t="s">
        <v>165</v>
      </c>
      <c r="H148" s="135">
        <v>0.6</v>
      </c>
      <c r="I148" s="136"/>
      <c r="J148" s="137">
        <f>ROUND(I148*H148,2)</f>
        <v>0</v>
      </c>
      <c r="K148" s="138"/>
      <c r="L148" s="30"/>
      <c r="M148" s="139" t="s">
        <v>1</v>
      </c>
      <c r="N148" s="140" t="s">
        <v>41</v>
      </c>
      <c r="P148" s="141">
        <f>O148*H148</f>
        <v>0</v>
      </c>
      <c r="Q148" s="141">
        <v>2.5039600000000002</v>
      </c>
      <c r="R148" s="141">
        <f>Q148*H148</f>
        <v>1.5023760000000002</v>
      </c>
      <c r="S148" s="141">
        <v>0</v>
      </c>
      <c r="T148" s="142">
        <f>S148*H148</f>
        <v>0</v>
      </c>
      <c r="AR148" s="143" t="s">
        <v>91</v>
      </c>
      <c r="AT148" s="143" t="s">
        <v>134</v>
      </c>
      <c r="AU148" s="143" t="s">
        <v>85</v>
      </c>
      <c r="AY148" s="15" t="s">
        <v>131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5" t="s">
        <v>81</v>
      </c>
      <c r="BK148" s="144">
        <f>ROUND(I148*H148,2)</f>
        <v>0</v>
      </c>
      <c r="BL148" s="15" t="s">
        <v>91</v>
      </c>
      <c r="BM148" s="143" t="s">
        <v>265</v>
      </c>
    </row>
    <row r="149" spans="2:65" s="12" customFormat="1" ht="11.25">
      <c r="B149" s="145"/>
      <c r="D149" s="146" t="s">
        <v>139</v>
      </c>
      <c r="E149" s="147" t="s">
        <v>1</v>
      </c>
      <c r="F149" s="148" t="s">
        <v>266</v>
      </c>
      <c r="H149" s="149">
        <v>0.6</v>
      </c>
      <c r="I149" s="150"/>
      <c r="L149" s="145"/>
      <c r="M149" s="151"/>
      <c r="T149" s="152"/>
      <c r="AT149" s="147" t="s">
        <v>139</v>
      </c>
      <c r="AU149" s="147" t="s">
        <v>85</v>
      </c>
      <c r="AV149" s="12" t="s">
        <v>85</v>
      </c>
      <c r="AW149" s="12" t="s">
        <v>32</v>
      </c>
      <c r="AX149" s="12" t="s">
        <v>81</v>
      </c>
      <c r="AY149" s="147" t="s">
        <v>131</v>
      </c>
    </row>
    <row r="150" spans="2:65" s="13" customFormat="1" ht="11.25">
      <c r="B150" s="153"/>
      <c r="D150" s="146" t="s">
        <v>139</v>
      </c>
      <c r="E150" s="154" t="s">
        <v>1</v>
      </c>
      <c r="F150" s="155" t="s">
        <v>267</v>
      </c>
      <c r="H150" s="154" t="s">
        <v>1</v>
      </c>
      <c r="I150" s="156"/>
      <c r="L150" s="153"/>
      <c r="M150" s="157"/>
      <c r="T150" s="158"/>
      <c r="AT150" s="154" t="s">
        <v>139</v>
      </c>
      <c r="AU150" s="154" t="s">
        <v>85</v>
      </c>
      <c r="AV150" s="13" t="s">
        <v>81</v>
      </c>
      <c r="AW150" s="13" t="s">
        <v>32</v>
      </c>
      <c r="AX150" s="13" t="s">
        <v>76</v>
      </c>
      <c r="AY150" s="154" t="s">
        <v>131</v>
      </c>
    </row>
    <row r="151" spans="2:65" s="1" customFormat="1" ht="14.45" customHeight="1">
      <c r="B151" s="30"/>
      <c r="C151" s="131" t="s">
        <v>175</v>
      </c>
      <c r="D151" s="131" t="s">
        <v>134</v>
      </c>
      <c r="E151" s="132" t="s">
        <v>100</v>
      </c>
      <c r="F151" s="133" t="s">
        <v>268</v>
      </c>
      <c r="G151" s="134" t="s">
        <v>137</v>
      </c>
      <c r="H151" s="135">
        <v>2.52</v>
      </c>
      <c r="I151" s="136"/>
      <c r="J151" s="137">
        <f>ROUND(I151*H151,2)</f>
        <v>0</v>
      </c>
      <c r="K151" s="138"/>
      <c r="L151" s="30"/>
      <c r="M151" s="139" t="s">
        <v>1</v>
      </c>
      <c r="N151" s="140" t="s">
        <v>41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91</v>
      </c>
      <c r="AT151" s="143" t="s">
        <v>134</v>
      </c>
      <c r="AU151" s="143" t="s">
        <v>85</v>
      </c>
      <c r="AY151" s="15" t="s">
        <v>131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5" t="s">
        <v>81</v>
      </c>
      <c r="BK151" s="144">
        <f>ROUND(I151*H151,2)</f>
        <v>0</v>
      </c>
      <c r="BL151" s="15" t="s">
        <v>91</v>
      </c>
      <c r="BM151" s="143" t="s">
        <v>269</v>
      </c>
    </row>
    <row r="152" spans="2:65" s="12" customFormat="1" ht="11.25">
      <c r="B152" s="145"/>
      <c r="D152" s="146" t="s">
        <v>139</v>
      </c>
      <c r="E152" s="147" t="s">
        <v>1</v>
      </c>
      <c r="F152" s="148" t="s">
        <v>270</v>
      </c>
      <c r="H152" s="149">
        <v>2.52</v>
      </c>
      <c r="I152" s="150"/>
      <c r="L152" s="145"/>
      <c r="M152" s="151"/>
      <c r="T152" s="152"/>
      <c r="AT152" s="147" t="s">
        <v>139</v>
      </c>
      <c r="AU152" s="147" t="s">
        <v>85</v>
      </c>
      <c r="AV152" s="12" t="s">
        <v>85</v>
      </c>
      <c r="AW152" s="12" t="s">
        <v>32</v>
      </c>
      <c r="AX152" s="12" t="s">
        <v>81</v>
      </c>
      <c r="AY152" s="147" t="s">
        <v>131</v>
      </c>
    </row>
    <row r="153" spans="2:65" s="13" customFormat="1" ht="11.25">
      <c r="B153" s="153"/>
      <c r="D153" s="146" t="s">
        <v>139</v>
      </c>
      <c r="E153" s="154" t="s">
        <v>1</v>
      </c>
      <c r="F153" s="155" t="s">
        <v>271</v>
      </c>
      <c r="H153" s="154" t="s">
        <v>1</v>
      </c>
      <c r="I153" s="156"/>
      <c r="L153" s="153"/>
      <c r="M153" s="157"/>
      <c r="T153" s="158"/>
      <c r="AT153" s="154" t="s">
        <v>139</v>
      </c>
      <c r="AU153" s="154" t="s">
        <v>85</v>
      </c>
      <c r="AV153" s="13" t="s">
        <v>81</v>
      </c>
      <c r="AW153" s="13" t="s">
        <v>32</v>
      </c>
      <c r="AX153" s="13" t="s">
        <v>76</v>
      </c>
      <c r="AY153" s="154" t="s">
        <v>131</v>
      </c>
    </row>
    <row r="154" spans="2:65" s="13" customFormat="1" ht="11.25">
      <c r="B154" s="153"/>
      <c r="D154" s="146" t="s">
        <v>139</v>
      </c>
      <c r="E154" s="154" t="s">
        <v>1</v>
      </c>
      <c r="F154" s="155" t="s">
        <v>272</v>
      </c>
      <c r="H154" s="154" t="s">
        <v>1</v>
      </c>
      <c r="I154" s="156"/>
      <c r="L154" s="153"/>
      <c r="M154" s="157"/>
      <c r="T154" s="158"/>
      <c r="AT154" s="154" t="s">
        <v>139</v>
      </c>
      <c r="AU154" s="154" t="s">
        <v>85</v>
      </c>
      <c r="AV154" s="13" t="s">
        <v>81</v>
      </c>
      <c r="AW154" s="13" t="s">
        <v>32</v>
      </c>
      <c r="AX154" s="13" t="s">
        <v>76</v>
      </c>
      <c r="AY154" s="154" t="s">
        <v>131</v>
      </c>
    </row>
    <row r="155" spans="2:65" s="11" customFormat="1" ht="22.9" customHeight="1">
      <c r="B155" s="119"/>
      <c r="D155" s="120" t="s">
        <v>75</v>
      </c>
      <c r="E155" s="129" t="s">
        <v>91</v>
      </c>
      <c r="F155" s="129" t="s">
        <v>273</v>
      </c>
      <c r="I155" s="122"/>
      <c r="J155" s="130">
        <f>BK155</f>
        <v>0</v>
      </c>
      <c r="L155" s="119"/>
      <c r="M155" s="124"/>
      <c r="P155" s="125">
        <f>SUM(P156:P163)</f>
        <v>0</v>
      </c>
      <c r="R155" s="125">
        <f>SUM(R156:R163)</f>
        <v>1.1256E-2</v>
      </c>
      <c r="T155" s="126">
        <f>SUM(T156:T163)</f>
        <v>0</v>
      </c>
      <c r="AR155" s="120" t="s">
        <v>81</v>
      </c>
      <c r="AT155" s="127" t="s">
        <v>75</v>
      </c>
      <c r="AU155" s="127" t="s">
        <v>81</v>
      </c>
      <c r="AY155" s="120" t="s">
        <v>131</v>
      </c>
      <c r="BK155" s="128">
        <f>SUM(BK156:BK163)</f>
        <v>0</v>
      </c>
    </row>
    <row r="156" spans="2:65" s="1" customFormat="1" ht="22.15" customHeight="1">
      <c r="B156" s="30"/>
      <c r="C156" s="131" t="s">
        <v>132</v>
      </c>
      <c r="D156" s="131" t="s">
        <v>134</v>
      </c>
      <c r="E156" s="132" t="s">
        <v>274</v>
      </c>
      <c r="F156" s="133" t="s">
        <v>275</v>
      </c>
      <c r="G156" s="134" t="s">
        <v>165</v>
      </c>
      <c r="H156" s="135">
        <v>0.73499999999999999</v>
      </c>
      <c r="I156" s="136"/>
      <c r="J156" s="137">
        <f>ROUND(I156*H156,2)</f>
        <v>0</v>
      </c>
      <c r="K156" s="138"/>
      <c r="L156" s="30"/>
      <c r="M156" s="139" t="s">
        <v>1</v>
      </c>
      <c r="N156" s="140" t="s">
        <v>41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91</v>
      </c>
      <c r="AT156" s="143" t="s">
        <v>134</v>
      </c>
      <c r="AU156" s="143" t="s">
        <v>85</v>
      </c>
      <c r="AY156" s="15" t="s">
        <v>131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5" t="s">
        <v>81</v>
      </c>
      <c r="BK156" s="144">
        <f>ROUND(I156*H156,2)</f>
        <v>0</v>
      </c>
      <c r="BL156" s="15" t="s">
        <v>91</v>
      </c>
      <c r="BM156" s="143" t="s">
        <v>276</v>
      </c>
    </row>
    <row r="157" spans="2:65" s="12" customFormat="1" ht="11.25">
      <c r="B157" s="145"/>
      <c r="D157" s="146" t="s">
        <v>139</v>
      </c>
      <c r="E157" s="147" t="s">
        <v>1</v>
      </c>
      <c r="F157" s="148" t="s">
        <v>277</v>
      </c>
      <c r="H157" s="149">
        <v>0.73499999999999999</v>
      </c>
      <c r="I157" s="150"/>
      <c r="L157" s="145"/>
      <c r="M157" s="151"/>
      <c r="T157" s="152"/>
      <c r="AT157" s="147" t="s">
        <v>139</v>
      </c>
      <c r="AU157" s="147" t="s">
        <v>85</v>
      </c>
      <c r="AV157" s="12" t="s">
        <v>85</v>
      </c>
      <c r="AW157" s="12" t="s">
        <v>32</v>
      </c>
      <c r="AX157" s="12" t="s">
        <v>81</v>
      </c>
      <c r="AY157" s="147" t="s">
        <v>131</v>
      </c>
    </row>
    <row r="158" spans="2:65" s="13" customFormat="1" ht="11.25">
      <c r="B158" s="153"/>
      <c r="D158" s="146" t="s">
        <v>139</v>
      </c>
      <c r="E158" s="154" t="s">
        <v>1</v>
      </c>
      <c r="F158" s="155" t="s">
        <v>278</v>
      </c>
      <c r="H158" s="154" t="s">
        <v>1</v>
      </c>
      <c r="I158" s="156"/>
      <c r="L158" s="153"/>
      <c r="M158" s="157"/>
      <c r="T158" s="158"/>
      <c r="AT158" s="154" t="s">
        <v>139</v>
      </c>
      <c r="AU158" s="154" t="s">
        <v>85</v>
      </c>
      <c r="AV158" s="13" t="s">
        <v>81</v>
      </c>
      <c r="AW158" s="13" t="s">
        <v>32</v>
      </c>
      <c r="AX158" s="13" t="s">
        <v>76</v>
      </c>
      <c r="AY158" s="154" t="s">
        <v>131</v>
      </c>
    </row>
    <row r="159" spans="2:65" s="13" customFormat="1" ht="11.25">
      <c r="B159" s="153"/>
      <c r="D159" s="146" t="s">
        <v>139</v>
      </c>
      <c r="E159" s="154" t="s">
        <v>1</v>
      </c>
      <c r="F159" s="155" t="s">
        <v>279</v>
      </c>
      <c r="H159" s="154" t="s">
        <v>1</v>
      </c>
      <c r="I159" s="156"/>
      <c r="L159" s="153"/>
      <c r="M159" s="157"/>
      <c r="T159" s="158"/>
      <c r="AT159" s="154" t="s">
        <v>139</v>
      </c>
      <c r="AU159" s="154" t="s">
        <v>85</v>
      </c>
      <c r="AV159" s="13" t="s">
        <v>81</v>
      </c>
      <c r="AW159" s="13" t="s">
        <v>32</v>
      </c>
      <c r="AX159" s="13" t="s">
        <v>76</v>
      </c>
      <c r="AY159" s="154" t="s">
        <v>131</v>
      </c>
    </row>
    <row r="160" spans="2:65" s="1" customFormat="1" ht="14.45" customHeight="1">
      <c r="B160" s="30"/>
      <c r="C160" s="131" t="s">
        <v>188</v>
      </c>
      <c r="D160" s="131" t="s">
        <v>134</v>
      </c>
      <c r="E160" s="132" t="s">
        <v>280</v>
      </c>
      <c r="F160" s="133" t="s">
        <v>281</v>
      </c>
      <c r="G160" s="134" t="s">
        <v>149</v>
      </c>
      <c r="H160" s="135">
        <v>2.8</v>
      </c>
      <c r="I160" s="136"/>
      <c r="J160" s="137">
        <f>ROUND(I160*H160,2)</f>
        <v>0</v>
      </c>
      <c r="K160" s="138"/>
      <c r="L160" s="30"/>
      <c r="M160" s="139" t="s">
        <v>1</v>
      </c>
      <c r="N160" s="140" t="s">
        <v>41</v>
      </c>
      <c r="P160" s="141">
        <f>O160*H160</f>
        <v>0</v>
      </c>
      <c r="Q160" s="141">
        <v>4.0200000000000001E-3</v>
      </c>
      <c r="R160" s="141">
        <f>Q160*H160</f>
        <v>1.1256E-2</v>
      </c>
      <c r="S160" s="141">
        <v>0</v>
      </c>
      <c r="T160" s="142">
        <f>S160*H160</f>
        <v>0</v>
      </c>
      <c r="AR160" s="143" t="s">
        <v>91</v>
      </c>
      <c r="AT160" s="143" t="s">
        <v>134</v>
      </c>
      <c r="AU160" s="143" t="s">
        <v>85</v>
      </c>
      <c r="AY160" s="15" t="s">
        <v>131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5" t="s">
        <v>81</v>
      </c>
      <c r="BK160" s="144">
        <f>ROUND(I160*H160,2)</f>
        <v>0</v>
      </c>
      <c r="BL160" s="15" t="s">
        <v>91</v>
      </c>
      <c r="BM160" s="143" t="s">
        <v>282</v>
      </c>
    </row>
    <row r="161" spans="2:65" s="12" customFormat="1" ht="11.25">
      <c r="B161" s="145"/>
      <c r="D161" s="146" t="s">
        <v>139</v>
      </c>
      <c r="E161" s="147" t="s">
        <v>1</v>
      </c>
      <c r="F161" s="148" t="s">
        <v>283</v>
      </c>
      <c r="H161" s="149">
        <v>2.8</v>
      </c>
      <c r="I161" s="150"/>
      <c r="L161" s="145"/>
      <c r="M161" s="151"/>
      <c r="T161" s="152"/>
      <c r="AT161" s="147" t="s">
        <v>139</v>
      </c>
      <c r="AU161" s="147" t="s">
        <v>85</v>
      </c>
      <c r="AV161" s="12" t="s">
        <v>85</v>
      </c>
      <c r="AW161" s="12" t="s">
        <v>32</v>
      </c>
      <c r="AX161" s="12" t="s">
        <v>81</v>
      </c>
      <c r="AY161" s="147" t="s">
        <v>131</v>
      </c>
    </row>
    <row r="162" spans="2:65" s="13" customFormat="1" ht="11.25">
      <c r="B162" s="153"/>
      <c r="D162" s="146" t="s">
        <v>139</v>
      </c>
      <c r="E162" s="154" t="s">
        <v>1</v>
      </c>
      <c r="F162" s="155" t="s">
        <v>284</v>
      </c>
      <c r="H162" s="154" t="s">
        <v>1</v>
      </c>
      <c r="I162" s="156"/>
      <c r="L162" s="153"/>
      <c r="M162" s="157"/>
      <c r="T162" s="158"/>
      <c r="AT162" s="154" t="s">
        <v>139</v>
      </c>
      <c r="AU162" s="154" t="s">
        <v>85</v>
      </c>
      <c r="AV162" s="13" t="s">
        <v>81</v>
      </c>
      <c r="AW162" s="13" t="s">
        <v>32</v>
      </c>
      <c r="AX162" s="13" t="s">
        <v>76</v>
      </c>
      <c r="AY162" s="154" t="s">
        <v>131</v>
      </c>
    </row>
    <row r="163" spans="2:65" s="13" customFormat="1" ht="11.25">
      <c r="B163" s="153"/>
      <c r="D163" s="146" t="s">
        <v>139</v>
      </c>
      <c r="E163" s="154" t="s">
        <v>1</v>
      </c>
      <c r="F163" s="155" t="s">
        <v>285</v>
      </c>
      <c r="H163" s="154" t="s">
        <v>1</v>
      </c>
      <c r="I163" s="156"/>
      <c r="L163" s="153"/>
      <c r="M163" s="157"/>
      <c r="T163" s="158"/>
      <c r="AT163" s="154" t="s">
        <v>139</v>
      </c>
      <c r="AU163" s="154" t="s">
        <v>85</v>
      </c>
      <c r="AV163" s="13" t="s">
        <v>81</v>
      </c>
      <c r="AW163" s="13" t="s">
        <v>32</v>
      </c>
      <c r="AX163" s="13" t="s">
        <v>76</v>
      </c>
      <c r="AY163" s="154" t="s">
        <v>131</v>
      </c>
    </row>
    <row r="164" spans="2:65" s="11" customFormat="1" ht="22.9" customHeight="1">
      <c r="B164" s="119"/>
      <c r="D164" s="120" t="s">
        <v>75</v>
      </c>
      <c r="E164" s="129" t="s">
        <v>94</v>
      </c>
      <c r="F164" s="129" t="s">
        <v>286</v>
      </c>
      <c r="I164" s="122"/>
      <c r="J164" s="130">
        <f>BK164</f>
        <v>0</v>
      </c>
      <c r="L164" s="119"/>
      <c r="M164" s="124"/>
      <c r="P164" s="125">
        <f>SUM(P165:P167)</f>
        <v>0</v>
      </c>
      <c r="R164" s="125">
        <f>SUM(R165:R167)</f>
        <v>0</v>
      </c>
      <c r="T164" s="126">
        <f>SUM(T165:T167)</f>
        <v>0</v>
      </c>
      <c r="AR164" s="120" t="s">
        <v>81</v>
      </c>
      <c r="AT164" s="127" t="s">
        <v>75</v>
      </c>
      <c r="AU164" s="127" t="s">
        <v>81</v>
      </c>
      <c r="AY164" s="120" t="s">
        <v>131</v>
      </c>
      <c r="BK164" s="128">
        <f>SUM(BK165:BK167)</f>
        <v>0</v>
      </c>
    </row>
    <row r="165" spans="2:65" s="1" customFormat="1" ht="22.15" customHeight="1">
      <c r="B165" s="30"/>
      <c r="C165" s="131" t="s">
        <v>195</v>
      </c>
      <c r="D165" s="131" t="s">
        <v>134</v>
      </c>
      <c r="E165" s="132" t="s">
        <v>287</v>
      </c>
      <c r="F165" s="133" t="s">
        <v>288</v>
      </c>
      <c r="G165" s="134" t="s">
        <v>149</v>
      </c>
      <c r="H165" s="135">
        <v>6</v>
      </c>
      <c r="I165" s="136"/>
      <c r="J165" s="137">
        <f>ROUND(I165*H165,2)</f>
        <v>0</v>
      </c>
      <c r="K165" s="138"/>
      <c r="L165" s="30"/>
      <c r="M165" s="139" t="s">
        <v>1</v>
      </c>
      <c r="N165" s="140" t="s">
        <v>41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91</v>
      </c>
      <c r="AT165" s="143" t="s">
        <v>134</v>
      </c>
      <c r="AU165" s="143" t="s">
        <v>85</v>
      </c>
      <c r="AY165" s="15" t="s">
        <v>131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5" t="s">
        <v>81</v>
      </c>
      <c r="BK165" s="144">
        <f>ROUND(I165*H165,2)</f>
        <v>0</v>
      </c>
      <c r="BL165" s="15" t="s">
        <v>91</v>
      </c>
      <c r="BM165" s="143" t="s">
        <v>289</v>
      </c>
    </row>
    <row r="166" spans="2:65" s="12" customFormat="1" ht="11.25">
      <c r="B166" s="145"/>
      <c r="D166" s="146" t="s">
        <v>139</v>
      </c>
      <c r="E166" s="147" t="s">
        <v>1</v>
      </c>
      <c r="F166" s="148" t="s">
        <v>97</v>
      </c>
      <c r="H166" s="149">
        <v>6</v>
      </c>
      <c r="I166" s="150"/>
      <c r="L166" s="145"/>
      <c r="M166" s="151"/>
      <c r="T166" s="152"/>
      <c r="AT166" s="147" t="s">
        <v>139</v>
      </c>
      <c r="AU166" s="147" t="s">
        <v>85</v>
      </c>
      <c r="AV166" s="12" t="s">
        <v>85</v>
      </c>
      <c r="AW166" s="12" t="s">
        <v>32</v>
      </c>
      <c r="AX166" s="12" t="s">
        <v>81</v>
      </c>
      <c r="AY166" s="147" t="s">
        <v>131</v>
      </c>
    </row>
    <row r="167" spans="2:65" s="13" customFormat="1" ht="11.25">
      <c r="B167" s="153"/>
      <c r="D167" s="146" t="s">
        <v>139</v>
      </c>
      <c r="E167" s="154" t="s">
        <v>1</v>
      </c>
      <c r="F167" s="155" t="s">
        <v>290</v>
      </c>
      <c r="H167" s="154" t="s">
        <v>1</v>
      </c>
      <c r="I167" s="156"/>
      <c r="L167" s="153"/>
      <c r="M167" s="157"/>
      <c r="T167" s="158"/>
      <c r="AT167" s="154" t="s">
        <v>139</v>
      </c>
      <c r="AU167" s="154" t="s">
        <v>85</v>
      </c>
      <c r="AV167" s="13" t="s">
        <v>81</v>
      </c>
      <c r="AW167" s="13" t="s">
        <v>32</v>
      </c>
      <c r="AX167" s="13" t="s">
        <v>76</v>
      </c>
      <c r="AY167" s="154" t="s">
        <v>131</v>
      </c>
    </row>
    <row r="168" spans="2:65" s="11" customFormat="1" ht="22.9" customHeight="1">
      <c r="B168" s="119"/>
      <c r="D168" s="120" t="s">
        <v>75</v>
      </c>
      <c r="E168" s="129" t="s">
        <v>175</v>
      </c>
      <c r="F168" s="129" t="s">
        <v>291</v>
      </c>
      <c r="I168" s="122"/>
      <c r="J168" s="130">
        <f>BK168</f>
        <v>0</v>
      </c>
      <c r="L168" s="119"/>
      <c r="M168" s="124"/>
      <c r="P168" s="125">
        <f>SUM(P169:P173)</f>
        <v>0</v>
      </c>
      <c r="R168" s="125">
        <f>SUM(R169:R173)</f>
        <v>1.1590999999999999E-2</v>
      </c>
      <c r="T168" s="126">
        <f>SUM(T169:T173)</f>
        <v>0</v>
      </c>
      <c r="AR168" s="120" t="s">
        <v>81</v>
      </c>
      <c r="AT168" s="127" t="s">
        <v>75</v>
      </c>
      <c r="AU168" s="127" t="s">
        <v>81</v>
      </c>
      <c r="AY168" s="120" t="s">
        <v>131</v>
      </c>
      <c r="BK168" s="128">
        <f>SUM(BK169:BK173)</f>
        <v>0</v>
      </c>
    </row>
    <row r="169" spans="2:65" s="1" customFormat="1" ht="22.15" customHeight="1">
      <c r="B169" s="30"/>
      <c r="C169" s="131" t="s">
        <v>8</v>
      </c>
      <c r="D169" s="131" t="s">
        <v>134</v>
      </c>
      <c r="E169" s="132" t="s">
        <v>292</v>
      </c>
      <c r="F169" s="133" t="s">
        <v>293</v>
      </c>
      <c r="G169" s="134" t="s">
        <v>137</v>
      </c>
      <c r="H169" s="135">
        <v>1</v>
      </c>
      <c r="I169" s="136"/>
      <c r="J169" s="137">
        <f>ROUND(I169*H169,2)</f>
        <v>0</v>
      </c>
      <c r="K169" s="138"/>
      <c r="L169" s="30"/>
      <c r="M169" s="139" t="s">
        <v>1</v>
      </c>
      <c r="N169" s="140" t="s">
        <v>41</v>
      </c>
      <c r="P169" s="141">
        <f>O169*H169</f>
        <v>0</v>
      </c>
      <c r="Q169" s="141">
        <v>2.0000000000000002E-5</v>
      </c>
      <c r="R169" s="141">
        <f>Q169*H169</f>
        <v>2.0000000000000002E-5</v>
      </c>
      <c r="S169" s="141">
        <v>0</v>
      </c>
      <c r="T169" s="142">
        <f>S169*H169</f>
        <v>0</v>
      </c>
      <c r="AR169" s="143" t="s">
        <v>91</v>
      </c>
      <c r="AT169" s="143" t="s">
        <v>134</v>
      </c>
      <c r="AU169" s="143" t="s">
        <v>85</v>
      </c>
      <c r="AY169" s="15" t="s">
        <v>131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5" t="s">
        <v>81</v>
      </c>
      <c r="BK169" s="144">
        <f>ROUND(I169*H169,2)</f>
        <v>0</v>
      </c>
      <c r="BL169" s="15" t="s">
        <v>91</v>
      </c>
      <c r="BM169" s="143" t="s">
        <v>294</v>
      </c>
    </row>
    <row r="170" spans="2:65" s="12" customFormat="1" ht="11.25">
      <c r="B170" s="145"/>
      <c r="D170" s="146" t="s">
        <v>139</v>
      </c>
      <c r="E170" s="147" t="s">
        <v>1</v>
      </c>
      <c r="F170" s="148" t="s">
        <v>81</v>
      </c>
      <c r="H170" s="149">
        <v>1</v>
      </c>
      <c r="I170" s="150"/>
      <c r="L170" s="145"/>
      <c r="M170" s="151"/>
      <c r="T170" s="152"/>
      <c r="AT170" s="147" t="s">
        <v>139</v>
      </c>
      <c r="AU170" s="147" t="s">
        <v>85</v>
      </c>
      <c r="AV170" s="12" t="s">
        <v>85</v>
      </c>
      <c r="AW170" s="12" t="s">
        <v>32</v>
      </c>
      <c r="AX170" s="12" t="s">
        <v>81</v>
      </c>
      <c r="AY170" s="147" t="s">
        <v>131</v>
      </c>
    </row>
    <row r="171" spans="2:65" s="13" customFormat="1" ht="11.25">
      <c r="B171" s="153"/>
      <c r="D171" s="146" t="s">
        <v>139</v>
      </c>
      <c r="E171" s="154" t="s">
        <v>1</v>
      </c>
      <c r="F171" s="155" t="s">
        <v>295</v>
      </c>
      <c r="H171" s="154" t="s">
        <v>1</v>
      </c>
      <c r="I171" s="156"/>
      <c r="L171" s="153"/>
      <c r="M171" s="157"/>
      <c r="T171" s="158"/>
      <c r="AT171" s="154" t="s">
        <v>139</v>
      </c>
      <c r="AU171" s="154" t="s">
        <v>85</v>
      </c>
      <c r="AV171" s="13" t="s">
        <v>81</v>
      </c>
      <c r="AW171" s="13" t="s">
        <v>32</v>
      </c>
      <c r="AX171" s="13" t="s">
        <v>76</v>
      </c>
      <c r="AY171" s="154" t="s">
        <v>131</v>
      </c>
    </row>
    <row r="172" spans="2:65" s="1" customFormat="1" ht="22.15" customHeight="1">
      <c r="B172" s="30"/>
      <c r="C172" s="159" t="s">
        <v>205</v>
      </c>
      <c r="D172" s="159" t="s">
        <v>196</v>
      </c>
      <c r="E172" s="160" t="s">
        <v>296</v>
      </c>
      <c r="F172" s="161" t="s">
        <v>297</v>
      </c>
      <c r="G172" s="162" t="s">
        <v>137</v>
      </c>
      <c r="H172" s="163">
        <v>1.0149999999999999</v>
      </c>
      <c r="I172" s="164"/>
      <c r="J172" s="165">
        <f>ROUND(I172*H172,2)</f>
        <v>0</v>
      </c>
      <c r="K172" s="166"/>
      <c r="L172" s="167"/>
      <c r="M172" s="168" t="s">
        <v>1</v>
      </c>
      <c r="N172" s="169" t="s">
        <v>41</v>
      </c>
      <c r="P172" s="141">
        <f>O172*H172</f>
        <v>0</v>
      </c>
      <c r="Q172" s="141">
        <v>1.14E-2</v>
      </c>
      <c r="R172" s="141">
        <f>Q172*H172</f>
        <v>1.1571E-2</v>
      </c>
      <c r="S172" s="141">
        <v>0</v>
      </c>
      <c r="T172" s="142">
        <f>S172*H172</f>
        <v>0</v>
      </c>
      <c r="AR172" s="143" t="s">
        <v>175</v>
      </c>
      <c r="AT172" s="143" t="s">
        <v>196</v>
      </c>
      <c r="AU172" s="143" t="s">
        <v>85</v>
      </c>
      <c r="AY172" s="15" t="s">
        <v>131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5" t="s">
        <v>81</v>
      </c>
      <c r="BK172" s="144">
        <f>ROUND(I172*H172,2)</f>
        <v>0</v>
      </c>
      <c r="BL172" s="15" t="s">
        <v>91</v>
      </c>
      <c r="BM172" s="143" t="s">
        <v>298</v>
      </c>
    </row>
    <row r="173" spans="2:65" s="12" customFormat="1" ht="11.25">
      <c r="B173" s="145"/>
      <c r="D173" s="146" t="s">
        <v>139</v>
      </c>
      <c r="F173" s="148" t="s">
        <v>299</v>
      </c>
      <c r="H173" s="149">
        <v>1.0149999999999999</v>
      </c>
      <c r="I173" s="150"/>
      <c r="L173" s="145"/>
      <c r="M173" s="151"/>
      <c r="T173" s="152"/>
      <c r="AT173" s="147" t="s">
        <v>139</v>
      </c>
      <c r="AU173" s="147" t="s">
        <v>85</v>
      </c>
      <c r="AV173" s="12" t="s">
        <v>85</v>
      </c>
      <c r="AW173" s="12" t="s">
        <v>4</v>
      </c>
      <c r="AX173" s="12" t="s">
        <v>81</v>
      </c>
      <c r="AY173" s="147" t="s">
        <v>131</v>
      </c>
    </row>
    <row r="174" spans="2:65" s="11" customFormat="1" ht="22.9" customHeight="1">
      <c r="B174" s="119"/>
      <c r="D174" s="120" t="s">
        <v>75</v>
      </c>
      <c r="E174" s="129" t="s">
        <v>132</v>
      </c>
      <c r="F174" s="129" t="s">
        <v>300</v>
      </c>
      <c r="I174" s="122"/>
      <c r="J174" s="130">
        <f>BK174</f>
        <v>0</v>
      </c>
      <c r="L174" s="119"/>
      <c r="M174" s="124"/>
      <c r="P174" s="125">
        <f>SUM(P175:P188)</f>
        <v>0</v>
      </c>
      <c r="R174" s="125">
        <f>SUM(R175:R188)</f>
        <v>4.2912000000000006E-2</v>
      </c>
      <c r="T174" s="126">
        <f>SUM(T175:T188)</f>
        <v>0</v>
      </c>
      <c r="AR174" s="120" t="s">
        <v>81</v>
      </c>
      <c r="AT174" s="127" t="s">
        <v>75</v>
      </c>
      <c r="AU174" s="127" t="s">
        <v>81</v>
      </c>
      <c r="AY174" s="120" t="s">
        <v>131</v>
      </c>
      <c r="BK174" s="128">
        <f>SUM(BK175:BK188)</f>
        <v>0</v>
      </c>
    </row>
    <row r="175" spans="2:65" s="1" customFormat="1" ht="14.45" customHeight="1">
      <c r="B175" s="30"/>
      <c r="C175" s="131" t="s">
        <v>210</v>
      </c>
      <c r="D175" s="131" t="s">
        <v>134</v>
      </c>
      <c r="E175" s="132" t="s">
        <v>91</v>
      </c>
      <c r="F175" s="133" t="s">
        <v>301</v>
      </c>
      <c r="G175" s="134" t="s">
        <v>302</v>
      </c>
      <c r="H175" s="135">
        <v>1</v>
      </c>
      <c r="I175" s="136"/>
      <c r="J175" s="137">
        <f>ROUND(I175*H175,2)</f>
        <v>0</v>
      </c>
      <c r="K175" s="138"/>
      <c r="L175" s="30"/>
      <c r="M175" s="139" t="s">
        <v>1</v>
      </c>
      <c r="N175" s="140" t="s">
        <v>41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91</v>
      </c>
      <c r="AT175" s="143" t="s">
        <v>134</v>
      </c>
      <c r="AU175" s="143" t="s">
        <v>85</v>
      </c>
      <c r="AY175" s="15" t="s">
        <v>131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5" t="s">
        <v>81</v>
      </c>
      <c r="BK175" s="144">
        <f>ROUND(I175*H175,2)</f>
        <v>0</v>
      </c>
      <c r="BL175" s="15" t="s">
        <v>91</v>
      </c>
      <c r="BM175" s="143" t="s">
        <v>303</v>
      </c>
    </row>
    <row r="176" spans="2:65" s="12" customFormat="1" ht="11.25">
      <c r="B176" s="145"/>
      <c r="D176" s="146" t="s">
        <v>139</v>
      </c>
      <c r="E176" s="147" t="s">
        <v>1</v>
      </c>
      <c r="F176" s="148" t="s">
        <v>81</v>
      </c>
      <c r="H176" s="149">
        <v>1</v>
      </c>
      <c r="I176" s="150"/>
      <c r="L176" s="145"/>
      <c r="M176" s="151"/>
      <c r="T176" s="152"/>
      <c r="AT176" s="147" t="s">
        <v>139</v>
      </c>
      <c r="AU176" s="147" t="s">
        <v>85</v>
      </c>
      <c r="AV176" s="12" t="s">
        <v>85</v>
      </c>
      <c r="AW176" s="12" t="s">
        <v>32</v>
      </c>
      <c r="AX176" s="12" t="s">
        <v>81</v>
      </c>
      <c r="AY176" s="147" t="s">
        <v>131</v>
      </c>
    </row>
    <row r="177" spans="2:65" s="13" customFormat="1" ht="11.25">
      <c r="B177" s="153"/>
      <c r="D177" s="146" t="s">
        <v>139</v>
      </c>
      <c r="E177" s="154" t="s">
        <v>1</v>
      </c>
      <c r="F177" s="155" t="s">
        <v>304</v>
      </c>
      <c r="H177" s="154" t="s">
        <v>1</v>
      </c>
      <c r="I177" s="156"/>
      <c r="L177" s="153"/>
      <c r="M177" s="157"/>
      <c r="T177" s="158"/>
      <c r="AT177" s="154" t="s">
        <v>139</v>
      </c>
      <c r="AU177" s="154" t="s">
        <v>85</v>
      </c>
      <c r="AV177" s="13" t="s">
        <v>81</v>
      </c>
      <c r="AW177" s="13" t="s">
        <v>32</v>
      </c>
      <c r="AX177" s="13" t="s">
        <v>76</v>
      </c>
      <c r="AY177" s="154" t="s">
        <v>131</v>
      </c>
    </row>
    <row r="178" spans="2:65" s="1" customFormat="1" ht="14.45" customHeight="1">
      <c r="B178" s="30"/>
      <c r="C178" s="159" t="s">
        <v>214</v>
      </c>
      <c r="D178" s="159" t="s">
        <v>196</v>
      </c>
      <c r="E178" s="160" t="s">
        <v>91</v>
      </c>
      <c r="F178" s="161" t="s">
        <v>305</v>
      </c>
      <c r="G178" s="162" t="s">
        <v>302</v>
      </c>
      <c r="H178" s="163">
        <v>1</v>
      </c>
      <c r="I178" s="164"/>
      <c r="J178" s="165">
        <f>ROUND(I178*H178,2)</f>
        <v>0</v>
      </c>
      <c r="K178" s="166"/>
      <c r="L178" s="167"/>
      <c r="M178" s="168" t="s">
        <v>1</v>
      </c>
      <c r="N178" s="169" t="s">
        <v>41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175</v>
      </c>
      <c r="AT178" s="143" t="s">
        <v>196</v>
      </c>
      <c r="AU178" s="143" t="s">
        <v>85</v>
      </c>
      <c r="AY178" s="15" t="s">
        <v>131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5" t="s">
        <v>81</v>
      </c>
      <c r="BK178" s="144">
        <f>ROUND(I178*H178,2)</f>
        <v>0</v>
      </c>
      <c r="BL178" s="15" t="s">
        <v>91</v>
      </c>
      <c r="BM178" s="143" t="s">
        <v>306</v>
      </c>
    </row>
    <row r="179" spans="2:65" s="12" customFormat="1" ht="11.25">
      <c r="B179" s="145"/>
      <c r="D179" s="146" t="s">
        <v>139</v>
      </c>
      <c r="E179" s="147" t="s">
        <v>1</v>
      </c>
      <c r="F179" s="148" t="s">
        <v>81</v>
      </c>
      <c r="H179" s="149">
        <v>1</v>
      </c>
      <c r="I179" s="150"/>
      <c r="L179" s="145"/>
      <c r="M179" s="151"/>
      <c r="T179" s="152"/>
      <c r="AT179" s="147" t="s">
        <v>139</v>
      </c>
      <c r="AU179" s="147" t="s">
        <v>85</v>
      </c>
      <c r="AV179" s="12" t="s">
        <v>85</v>
      </c>
      <c r="AW179" s="12" t="s">
        <v>32</v>
      </c>
      <c r="AX179" s="12" t="s">
        <v>81</v>
      </c>
      <c r="AY179" s="147" t="s">
        <v>131</v>
      </c>
    </row>
    <row r="180" spans="2:65" s="13" customFormat="1" ht="11.25">
      <c r="B180" s="153"/>
      <c r="D180" s="146" t="s">
        <v>139</v>
      </c>
      <c r="E180" s="154" t="s">
        <v>1</v>
      </c>
      <c r="F180" s="155" t="s">
        <v>307</v>
      </c>
      <c r="H180" s="154" t="s">
        <v>1</v>
      </c>
      <c r="I180" s="156"/>
      <c r="L180" s="153"/>
      <c r="M180" s="157"/>
      <c r="T180" s="158"/>
      <c r="AT180" s="154" t="s">
        <v>139</v>
      </c>
      <c r="AU180" s="154" t="s">
        <v>85</v>
      </c>
      <c r="AV180" s="13" t="s">
        <v>81</v>
      </c>
      <c r="AW180" s="13" t="s">
        <v>32</v>
      </c>
      <c r="AX180" s="13" t="s">
        <v>76</v>
      </c>
      <c r="AY180" s="154" t="s">
        <v>131</v>
      </c>
    </row>
    <row r="181" spans="2:65" s="1" customFormat="1" ht="14.45" customHeight="1">
      <c r="B181" s="30"/>
      <c r="C181" s="131" t="s">
        <v>220</v>
      </c>
      <c r="D181" s="131" t="s">
        <v>134</v>
      </c>
      <c r="E181" s="132" t="s">
        <v>308</v>
      </c>
      <c r="F181" s="133" t="s">
        <v>309</v>
      </c>
      <c r="G181" s="134" t="s">
        <v>149</v>
      </c>
      <c r="H181" s="135">
        <v>1.6</v>
      </c>
      <c r="I181" s="136"/>
      <c r="J181" s="137">
        <f>ROUND(I181*H181,2)</f>
        <v>0</v>
      </c>
      <c r="K181" s="138"/>
      <c r="L181" s="30"/>
      <c r="M181" s="139" t="s">
        <v>1</v>
      </c>
      <c r="N181" s="140" t="s">
        <v>41</v>
      </c>
      <c r="P181" s="141">
        <f>O181*H181</f>
        <v>0</v>
      </c>
      <c r="Q181" s="141">
        <v>2.682E-2</v>
      </c>
      <c r="R181" s="141">
        <f>Q181*H181</f>
        <v>4.2912000000000006E-2</v>
      </c>
      <c r="S181" s="141">
        <v>0</v>
      </c>
      <c r="T181" s="142">
        <f>S181*H181</f>
        <v>0</v>
      </c>
      <c r="AR181" s="143" t="s">
        <v>91</v>
      </c>
      <c r="AT181" s="143" t="s">
        <v>134</v>
      </c>
      <c r="AU181" s="143" t="s">
        <v>85</v>
      </c>
      <c r="AY181" s="15" t="s">
        <v>131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5" t="s">
        <v>81</v>
      </c>
      <c r="BK181" s="144">
        <f>ROUND(I181*H181,2)</f>
        <v>0</v>
      </c>
      <c r="BL181" s="15" t="s">
        <v>91</v>
      </c>
      <c r="BM181" s="143" t="s">
        <v>310</v>
      </c>
    </row>
    <row r="182" spans="2:65" s="12" customFormat="1" ht="11.25">
      <c r="B182" s="145"/>
      <c r="D182" s="146" t="s">
        <v>139</v>
      </c>
      <c r="E182" s="147" t="s">
        <v>1</v>
      </c>
      <c r="F182" s="148" t="s">
        <v>311</v>
      </c>
      <c r="H182" s="149">
        <v>1.6</v>
      </c>
      <c r="I182" s="150"/>
      <c r="L182" s="145"/>
      <c r="M182" s="151"/>
      <c r="T182" s="152"/>
      <c r="AT182" s="147" t="s">
        <v>139</v>
      </c>
      <c r="AU182" s="147" t="s">
        <v>85</v>
      </c>
      <c r="AV182" s="12" t="s">
        <v>85</v>
      </c>
      <c r="AW182" s="12" t="s">
        <v>32</v>
      </c>
      <c r="AX182" s="12" t="s">
        <v>81</v>
      </c>
      <c r="AY182" s="147" t="s">
        <v>131</v>
      </c>
    </row>
    <row r="183" spans="2:65" s="13" customFormat="1" ht="11.25">
      <c r="B183" s="153"/>
      <c r="D183" s="146" t="s">
        <v>139</v>
      </c>
      <c r="E183" s="154" t="s">
        <v>1</v>
      </c>
      <c r="F183" s="155" t="s">
        <v>312</v>
      </c>
      <c r="H183" s="154" t="s">
        <v>1</v>
      </c>
      <c r="I183" s="156"/>
      <c r="L183" s="153"/>
      <c r="M183" s="157"/>
      <c r="T183" s="158"/>
      <c r="AT183" s="154" t="s">
        <v>139</v>
      </c>
      <c r="AU183" s="154" t="s">
        <v>85</v>
      </c>
      <c r="AV183" s="13" t="s">
        <v>81</v>
      </c>
      <c r="AW183" s="13" t="s">
        <v>32</v>
      </c>
      <c r="AX183" s="13" t="s">
        <v>76</v>
      </c>
      <c r="AY183" s="154" t="s">
        <v>131</v>
      </c>
    </row>
    <row r="184" spans="2:65" s="1" customFormat="1" ht="22.15" customHeight="1">
      <c r="B184" s="30"/>
      <c r="C184" s="159" t="s">
        <v>211</v>
      </c>
      <c r="D184" s="159" t="s">
        <v>196</v>
      </c>
      <c r="E184" s="160" t="s">
        <v>313</v>
      </c>
      <c r="F184" s="161" t="s">
        <v>314</v>
      </c>
      <c r="G184" s="162" t="s">
        <v>137</v>
      </c>
      <c r="H184" s="163">
        <v>2.2000000000000002</v>
      </c>
      <c r="I184" s="164"/>
      <c r="J184" s="165">
        <f>ROUND(I184*H184,2)</f>
        <v>0</v>
      </c>
      <c r="K184" s="166"/>
      <c r="L184" s="167"/>
      <c r="M184" s="168" t="s">
        <v>1</v>
      </c>
      <c r="N184" s="169" t="s">
        <v>41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175</v>
      </c>
      <c r="AT184" s="143" t="s">
        <v>196</v>
      </c>
      <c r="AU184" s="143" t="s">
        <v>85</v>
      </c>
      <c r="AY184" s="15" t="s">
        <v>131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5" t="s">
        <v>81</v>
      </c>
      <c r="BK184" s="144">
        <f>ROUND(I184*H184,2)</f>
        <v>0</v>
      </c>
      <c r="BL184" s="15" t="s">
        <v>91</v>
      </c>
      <c r="BM184" s="143" t="s">
        <v>315</v>
      </c>
    </row>
    <row r="185" spans="2:65" s="12" customFormat="1" ht="11.25">
      <c r="B185" s="145"/>
      <c r="D185" s="146" t="s">
        <v>139</v>
      </c>
      <c r="E185" s="147" t="s">
        <v>1</v>
      </c>
      <c r="F185" s="148" t="s">
        <v>316</v>
      </c>
      <c r="H185" s="149">
        <v>2.2000000000000002</v>
      </c>
      <c r="I185" s="150"/>
      <c r="L185" s="145"/>
      <c r="M185" s="151"/>
      <c r="T185" s="152"/>
      <c r="AT185" s="147" t="s">
        <v>139</v>
      </c>
      <c r="AU185" s="147" t="s">
        <v>85</v>
      </c>
      <c r="AV185" s="12" t="s">
        <v>85</v>
      </c>
      <c r="AW185" s="12" t="s">
        <v>32</v>
      </c>
      <c r="AX185" s="12" t="s">
        <v>81</v>
      </c>
      <c r="AY185" s="147" t="s">
        <v>131</v>
      </c>
    </row>
    <row r="186" spans="2:65" s="1" customFormat="1" ht="14.45" customHeight="1">
      <c r="B186" s="30"/>
      <c r="C186" s="159" t="s">
        <v>317</v>
      </c>
      <c r="D186" s="159" t="s">
        <v>196</v>
      </c>
      <c r="E186" s="160" t="s">
        <v>94</v>
      </c>
      <c r="F186" s="161" t="s">
        <v>318</v>
      </c>
      <c r="G186" s="162" t="s">
        <v>137</v>
      </c>
      <c r="H186" s="163">
        <v>2.2000000000000002</v>
      </c>
      <c r="I186" s="164"/>
      <c r="J186" s="165">
        <f>ROUND(I186*H186,2)</f>
        <v>0</v>
      </c>
      <c r="K186" s="166"/>
      <c r="L186" s="167"/>
      <c r="M186" s="168" t="s">
        <v>1</v>
      </c>
      <c r="N186" s="169" t="s">
        <v>41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175</v>
      </c>
      <c r="AT186" s="143" t="s">
        <v>196</v>
      </c>
      <c r="AU186" s="143" t="s">
        <v>85</v>
      </c>
      <c r="AY186" s="15" t="s">
        <v>131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5" t="s">
        <v>81</v>
      </c>
      <c r="BK186" s="144">
        <f>ROUND(I186*H186,2)</f>
        <v>0</v>
      </c>
      <c r="BL186" s="15" t="s">
        <v>91</v>
      </c>
      <c r="BM186" s="143" t="s">
        <v>319</v>
      </c>
    </row>
    <row r="187" spans="2:65" s="12" customFormat="1" ht="11.25">
      <c r="B187" s="145"/>
      <c r="D187" s="146" t="s">
        <v>139</v>
      </c>
      <c r="E187" s="147" t="s">
        <v>1</v>
      </c>
      <c r="F187" s="148" t="s">
        <v>316</v>
      </c>
      <c r="H187" s="149">
        <v>2.2000000000000002</v>
      </c>
      <c r="I187" s="150"/>
      <c r="L187" s="145"/>
      <c r="M187" s="151"/>
      <c r="T187" s="152"/>
      <c r="AT187" s="147" t="s">
        <v>139</v>
      </c>
      <c r="AU187" s="147" t="s">
        <v>85</v>
      </c>
      <c r="AV187" s="12" t="s">
        <v>85</v>
      </c>
      <c r="AW187" s="12" t="s">
        <v>32</v>
      </c>
      <c r="AX187" s="12" t="s">
        <v>81</v>
      </c>
      <c r="AY187" s="147" t="s">
        <v>131</v>
      </c>
    </row>
    <row r="188" spans="2:65" s="13" customFormat="1" ht="11.25">
      <c r="B188" s="153"/>
      <c r="D188" s="146" t="s">
        <v>139</v>
      </c>
      <c r="E188" s="154" t="s">
        <v>1</v>
      </c>
      <c r="F188" s="155" t="s">
        <v>320</v>
      </c>
      <c r="H188" s="154" t="s">
        <v>1</v>
      </c>
      <c r="I188" s="156"/>
      <c r="L188" s="153"/>
      <c r="M188" s="157"/>
      <c r="T188" s="158"/>
      <c r="AT188" s="154" t="s">
        <v>139</v>
      </c>
      <c r="AU188" s="154" t="s">
        <v>85</v>
      </c>
      <c r="AV188" s="13" t="s">
        <v>81</v>
      </c>
      <c r="AW188" s="13" t="s">
        <v>32</v>
      </c>
      <c r="AX188" s="13" t="s">
        <v>76</v>
      </c>
      <c r="AY188" s="154" t="s">
        <v>131</v>
      </c>
    </row>
    <row r="189" spans="2:65" s="11" customFormat="1" ht="22.9" customHeight="1">
      <c r="B189" s="119"/>
      <c r="D189" s="120" t="s">
        <v>75</v>
      </c>
      <c r="E189" s="129" t="s">
        <v>321</v>
      </c>
      <c r="F189" s="129" t="s">
        <v>322</v>
      </c>
      <c r="I189" s="122"/>
      <c r="J189" s="130">
        <f>BK189</f>
        <v>0</v>
      </c>
      <c r="L189" s="119"/>
      <c r="M189" s="124"/>
      <c r="P189" s="125">
        <f>P190</f>
        <v>0</v>
      </c>
      <c r="R189" s="125">
        <f>R190</f>
        <v>0</v>
      </c>
      <c r="T189" s="126">
        <f>T190</f>
        <v>0</v>
      </c>
      <c r="AR189" s="120" t="s">
        <v>81</v>
      </c>
      <c r="AT189" s="127" t="s">
        <v>75</v>
      </c>
      <c r="AU189" s="127" t="s">
        <v>81</v>
      </c>
      <c r="AY189" s="120" t="s">
        <v>131</v>
      </c>
      <c r="BK189" s="128">
        <f>BK190</f>
        <v>0</v>
      </c>
    </row>
    <row r="190" spans="2:65" s="1" customFormat="1" ht="19.899999999999999" customHeight="1">
      <c r="B190" s="30"/>
      <c r="C190" s="131" t="s">
        <v>323</v>
      </c>
      <c r="D190" s="131" t="s">
        <v>134</v>
      </c>
      <c r="E190" s="132" t="s">
        <v>324</v>
      </c>
      <c r="F190" s="133" t="s">
        <v>325</v>
      </c>
      <c r="G190" s="134" t="s">
        <v>173</v>
      </c>
      <c r="H190" s="135">
        <v>5.4169999999999998</v>
      </c>
      <c r="I190" s="136"/>
      <c r="J190" s="137">
        <f>ROUND(I190*H190,2)</f>
        <v>0</v>
      </c>
      <c r="K190" s="138"/>
      <c r="L190" s="30"/>
      <c r="M190" s="175" t="s">
        <v>1</v>
      </c>
      <c r="N190" s="176" t="s">
        <v>41</v>
      </c>
      <c r="O190" s="172"/>
      <c r="P190" s="173">
        <f>O190*H190</f>
        <v>0</v>
      </c>
      <c r="Q190" s="173">
        <v>0</v>
      </c>
      <c r="R190" s="173">
        <f>Q190*H190</f>
        <v>0</v>
      </c>
      <c r="S190" s="173">
        <v>0</v>
      </c>
      <c r="T190" s="174">
        <f>S190*H190</f>
        <v>0</v>
      </c>
      <c r="AR190" s="143" t="s">
        <v>91</v>
      </c>
      <c r="AT190" s="143" t="s">
        <v>134</v>
      </c>
      <c r="AU190" s="143" t="s">
        <v>85</v>
      </c>
      <c r="AY190" s="15" t="s">
        <v>131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5" t="s">
        <v>81</v>
      </c>
      <c r="BK190" s="144">
        <f>ROUND(I190*H190,2)</f>
        <v>0</v>
      </c>
      <c r="BL190" s="15" t="s">
        <v>91</v>
      </c>
      <c r="BM190" s="143" t="s">
        <v>326</v>
      </c>
    </row>
    <row r="191" spans="2:65" s="1" customFormat="1" ht="6.95" customHeight="1">
      <c r="B191" s="42"/>
      <c r="C191" s="43"/>
      <c r="D191" s="43"/>
      <c r="E191" s="43"/>
      <c r="F191" s="43"/>
      <c r="G191" s="43"/>
      <c r="H191" s="43"/>
      <c r="I191" s="43"/>
      <c r="J191" s="43"/>
      <c r="K191" s="43"/>
      <c r="L191" s="30"/>
    </row>
  </sheetData>
  <sheetProtection algorithmName="SHA-512" hashValue="aqh06aulBuNiqVi3vcIn86qMtBpc5Z4HLEXgU7HKE1PRs4ZtFgaqO8YbSJfW0SaoGaUzUUlOU2bcdHsUP6sk8Q==" saltValue="yrBLhKOnvwE+rRbTfGZ3uH6wfj9K5Mn2WWAGokkn6P/3UebFltSJxJY9m/EgITaXpTWCEsu7wpmWd47K0lVayQ==" spinCount="100000" sheet="1" objects="1" scenarios="1" formatColumns="0" formatRows="0" autoFilter="0"/>
  <autoFilter ref="C124:K190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39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90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103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7" customHeight="1">
      <c r="B7" s="18"/>
      <c r="E7" s="221" t="str">
        <f>'Rekapitulace stavby'!K6</f>
        <v>Rekonstrukce MVN na pozemku p.č. 1360/4 v obci Nesměřice u Zruče nad Sázavou</v>
      </c>
      <c r="F7" s="222"/>
      <c r="G7" s="222"/>
      <c r="H7" s="222"/>
      <c r="L7" s="18"/>
    </row>
    <row r="8" spans="2:46" s="1" customFormat="1" ht="12" customHeight="1">
      <c r="B8" s="30"/>
      <c r="D8" s="25" t="s">
        <v>104</v>
      </c>
      <c r="L8" s="30"/>
    </row>
    <row r="9" spans="2:46" s="1" customFormat="1" ht="15.6" customHeight="1">
      <c r="B9" s="30"/>
      <c r="E9" s="183" t="s">
        <v>327</v>
      </c>
      <c r="F9" s="223"/>
      <c r="G9" s="223"/>
      <c r="H9" s="223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14. 9. 2023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24" t="str">
        <f>'Rekapitulace stavby'!E14</f>
        <v>Vyplň údaj</v>
      </c>
      <c r="F18" s="205"/>
      <c r="G18" s="205"/>
      <c r="H18" s="205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31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33</v>
      </c>
      <c r="I23" s="25" t="s">
        <v>25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35</v>
      </c>
      <c r="L26" s="30"/>
    </row>
    <row r="27" spans="2:12" s="7" customFormat="1" ht="14.45" customHeight="1">
      <c r="B27" s="87"/>
      <c r="E27" s="210" t="s">
        <v>1</v>
      </c>
      <c r="F27" s="210"/>
      <c r="G27" s="210"/>
      <c r="H27" s="210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36</v>
      </c>
      <c r="J30" s="64">
        <f>ROUND(J121,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38</v>
      </c>
      <c r="I32" s="33" t="s">
        <v>37</v>
      </c>
      <c r="J32" s="33" t="s">
        <v>39</v>
      </c>
      <c r="L32" s="30"/>
    </row>
    <row r="33" spans="2:12" s="1" customFormat="1" ht="14.45" customHeight="1">
      <c r="B33" s="30"/>
      <c r="D33" s="53" t="s">
        <v>40</v>
      </c>
      <c r="E33" s="25" t="s">
        <v>41</v>
      </c>
      <c r="F33" s="89">
        <f>ROUND((SUM(BE121:BE138)),  2)</f>
        <v>0</v>
      </c>
      <c r="I33" s="90">
        <v>0.21</v>
      </c>
      <c r="J33" s="89">
        <f>ROUND(((SUM(BE121:BE138))*I33),  2)</f>
        <v>0</v>
      </c>
      <c r="L33" s="30"/>
    </row>
    <row r="34" spans="2:12" s="1" customFormat="1" ht="14.45" customHeight="1">
      <c r="B34" s="30"/>
      <c r="E34" s="25" t="s">
        <v>42</v>
      </c>
      <c r="F34" s="89">
        <f>ROUND((SUM(BF121:BF138)),  2)</f>
        <v>0</v>
      </c>
      <c r="I34" s="90">
        <v>0.12</v>
      </c>
      <c r="J34" s="89">
        <f>ROUND(((SUM(BF121:BF138))*I34),  2)</f>
        <v>0</v>
      </c>
      <c r="L34" s="30"/>
    </row>
    <row r="35" spans="2:12" s="1" customFormat="1" ht="14.45" hidden="1" customHeight="1">
      <c r="B35" s="30"/>
      <c r="E35" s="25" t="s">
        <v>43</v>
      </c>
      <c r="F35" s="89">
        <f>ROUND((SUM(BG121:BG138)),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44</v>
      </c>
      <c r="F36" s="89">
        <f>ROUND((SUM(BH121:BH138)),  2)</f>
        <v>0</v>
      </c>
      <c r="I36" s="90">
        <v>0.12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45</v>
      </c>
      <c r="F37" s="89">
        <f>ROUND((SUM(BI121:BI138)),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46</v>
      </c>
      <c r="E39" s="55"/>
      <c r="F39" s="55"/>
      <c r="G39" s="93" t="s">
        <v>47</v>
      </c>
      <c r="H39" s="94" t="s">
        <v>48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97" t="s">
        <v>52</v>
      </c>
      <c r="G61" s="41" t="s">
        <v>51</v>
      </c>
      <c r="H61" s="32"/>
      <c r="I61" s="32"/>
      <c r="J61" s="98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97" t="s">
        <v>52</v>
      </c>
      <c r="G76" s="41" t="s">
        <v>51</v>
      </c>
      <c r="H76" s="32"/>
      <c r="I76" s="32"/>
      <c r="J76" s="98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106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7" customHeight="1">
      <c r="B85" s="30"/>
      <c r="E85" s="221" t="str">
        <f>E7</f>
        <v>Rekonstrukce MVN na pozemku p.č. 1360/4 v obci Nesměřice u Zruče nad Sázavou</v>
      </c>
      <c r="F85" s="222"/>
      <c r="G85" s="222"/>
      <c r="H85" s="222"/>
      <c r="L85" s="30"/>
    </row>
    <row r="86" spans="2:47" s="1" customFormat="1" ht="12" customHeight="1">
      <c r="B86" s="30"/>
      <c r="C86" s="25" t="s">
        <v>104</v>
      </c>
      <c r="L86" s="30"/>
    </row>
    <row r="87" spans="2:47" s="1" customFormat="1" ht="15.6" customHeight="1">
      <c r="B87" s="30"/>
      <c r="E87" s="183" t="str">
        <f>E9</f>
        <v>3 - Vyspravení praskliny ve stávajících betonech</v>
      </c>
      <c r="F87" s="223"/>
      <c r="G87" s="223"/>
      <c r="H87" s="223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Nesměřice</v>
      </c>
      <c r="I89" s="25" t="s">
        <v>22</v>
      </c>
      <c r="J89" s="50" t="str">
        <f>IF(J12="","",J12)</f>
        <v>14. 9. 2023</v>
      </c>
      <c r="L89" s="30"/>
    </row>
    <row r="90" spans="2:47" s="1" customFormat="1" ht="6.95" customHeight="1">
      <c r="B90" s="30"/>
      <c r="L90" s="30"/>
    </row>
    <row r="91" spans="2:47" s="1" customFormat="1" ht="26.45" customHeight="1">
      <c r="B91" s="30"/>
      <c r="C91" s="25" t="s">
        <v>24</v>
      </c>
      <c r="F91" s="23" t="str">
        <f>E15</f>
        <v>Město Zruč nad Sázavou</v>
      </c>
      <c r="I91" s="25" t="s">
        <v>30</v>
      </c>
      <c r="J91" s="28" t="str">
        <f>E21</f>
        <v>VDG Projektování s.r.o.</v>
      </c>
      <c r="L91" s="30"/>
    </row>
    <row r="92" spans="2:47" s="1" customFormat="1" ht="15.6" customHeight="1">
      <c r="B92" s="30"/>
      <c r="C92" s="25" t="s">
        <v>28</v>
      </c>
      <c r="F92" s="23" t="str">
        <f>IF(E18="","",E18)</f>
        <v>Vyplň údaj</v>
      </c>
      <c r="I92" s="25" t="s">
        <v>33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107</v>
      </c>
      <c r="D94" s="91"/>
      <c r="E94" s="91"/>
      <c r="F94" s="91"/>
      <c r="G94" s="91"/>
      <c r="H94" s="91"/>
      <c r="I94" s="91"/>
      <c r="J94" s="100" t="s">
        <v>108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109</v>
      </c>
      <c r="J96" s="64">
        <f>J121</f>
        <v>0</v>
      </c>
      <c r="L96" s="30"/>
      <c r="AU96" s="15" t="s">
        <v>110</v>
      </c>
    </row>
    <row r="97" spans="2:12" s="8" customFormat="1" ht="24.95" customHeight="1">
      <c r="B97" s="102"/>
      <c r="D97" s="103" t="s">
        <v>111</v>
      </c>
      <c r="E97" s="104"/>
      <c r="F97" s="104"/>
      <c r="G97" s="104"/>
      <c r="H97" s="104"/>
      <c r="I97" s="104"/>
      <c r="J97" s="105">
        <f>J122</f>
        <v>0</v>
      </c>
      <c r="L97" s="102"/>
    </row>
    <row r="98" spans="2:12" s="9" customFormat="1" ht="19.899999999999999" customHeight="1">
      <c r="B98" s="106"/>
      <c r="D98" s="107" t="s">
        <v>226</v>
      </c>
      <c r="E98" s="108"/>
      <c r="F98" s="108"/>
      <c r="G98" s="108"/>
      <c r="H98" s="108"/>
      <c r="I98" s="108"/>
      <c r="J98" s="109">
        <f>J123</f>
        <v>0</v>
      </c>
      <c r="L98" s="106"/>
    </row>
    <row r="99" spans="2:12" s="9" customFormat="1" ht="19.899999999999999" customHeight="1">
      <c r="B99" s="106"/>
      <c r="D99" s="107" t="s">
        <v>227</v>
      </c>
      <c r="E99" s="108"/>
      <c r="F99" s="108"/>
      <c r="G99" s="108"/>
      <c r="H99" s="108"/>
      <c r="I99" s="108"/>
      <c r="J99" s="109">
        <f>J127</f>
        <v>0</v>
      </c>
      <c r="L99" s="106"/>
    </row>
    <row r="100" spans="2:12" s="9" customFormat="1" ht="19.899999999999999" customHeight="1">
      <c r="B100" s="106"/>
      <c r="D100" s="107" t="s">
        <v>228</v>
      </c>
      <c r="E100" s="108"/>
      <c r="F100" s="108"/>
      <c r="G100" s="108"/>
      <c r="H100" s="108"/>
      <c r="I100" s="108"/>
      <c r="J100" s="109">
        <f>J131</f>
        <v>0</v>
      </c>
      <c r="L100" s="106"/>
    </row>
    <row r="101" spans="2:12" s="9" customFormat="1" ht="19.899999999999999" customHeight="1">
      <c r="B101" s="106"/>
      <c r="D101" s="107" t="s">
        <v>230</v>
      </c>
      <c r="E101" s="108"/>
      <c r="F101" s="108"/>
      <c r="G101" s="108"/>
      <c r="H101" s="108"/>
      <c r="I101" s="108"/>
      <c r="J101" s="109">
        <f>J135</f>
        <v>0</v>
      </c>
      <c r="L101" s="106"/>
    </row>
    <row r="102" spans="2:12" s="1" customFormat="1" ht="21.75" customHeight="1">
      <c r="B102" s="30"/>
      <c r="L102" s="30"/>
    </row>
    <row r="103" spans="2:12" s="1" customFormat="1" ht="6.95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30"/>
    </row>
    <row r="107" spans="2:12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0"/>
    </row>
    <row r="108" spans="2:12" s="1" customFormat="1" ht="24.95" customHeight="1">
      <c r="B108" s="30"/>
      <c r="C108" s="19" t="s">
        <v>116</v>
      </c>
      <c r="L108" s="30"/>
    </row>
    <row r="109" spans="2:12" s="1" customFormat="1" ht="6.95" customHeight="1">
      <c r="B109" s="30"/>
      <c r="L109" s="30"/>
    </row>
    <row r="110" spans="2:12" s="1" customFormat="1" ht="12" customHeight="1">
      <c r="B110" s="30"/>
      <c r="C110" s="25" t="s">
        <v>16</v>
      </c>
      <c r="L110" s="30"/>
    </row>
    <row r="111" spans="2:12" s="1" customFormat="1" ht="27" customHeight="1">
      <c r="B111" s="30"/>
      <c r="E111" s="221" t="str">
        <f>E7</f>
        <v>Rekonstrukce MVN na pozemku p.č. 1360/4 v obci Nesměřice u Zruče nad Sázavou</v>
      </c>
      <c r="F111" s="222"/>
      <c r="G111" s="222"/>
      <c r="H111" s="222"/>
      <c r="L111" s="30"/>
    </row>
    <row r="112" spans="2:12" s="1" customFormat="1" ht="12" customHeight="1">
      <c r="B112" s="30"/>
      <c r="C112" s="25" t="s">
        <v>104</v>
      </c>
      <c r="L112" s="30"/>
    </row>
    <row r="113" spans="2:65" s="1" customFormat="1" ht="15.6" customHeight="1">
      <c r="B113" s="30"/>
      <c r="E113" s="183" t="str">
        <f>E9</f>
        <v>3 - Vyspravení praskliny ve stávajících betonech</v>
      </c>
      <c r="F113" s="223"/>
      <c r="G113" s="223"/>
      <c r="H113" s="223"/>
      <c r="L113" s="30"/>
    </row>
    <row r="114" spans="2:65" s="1" customFormat="1" ht="6.95" customHeight="1">
      <c r="B114" s="30"/>
      <c r="L114" s="30"/>
    </row>
    <row r="115" spans="2:65" s="1" customFormat="1" ht="12" customHeight="1">
      <c r="B115" s="30"/>
      <c r="C115" s="25" t="s">
        <v>20</v>
      </c>
      <c r="F115" s="23" t="str">
        <f>F12</f>
        <v>Nesměřice</v>
      </c>
      <c r="I115" s="25" t="s">
        <v>22</v>
      </c>
      <c r="J115" s="50" t="str">
        <f>IF(J12="","",J12)</f>
        <v>14. 9. 2023</v>
      </c>
      <c r="L115" s="30"/>
    </row>
    <row r="116" spans="2:65" s="1" customFormat="1" ht="6.95" customHeight="1">
      <c r="B116" s="30"/>
      <c r="L116" s="30"/>
    </row>
    <row r="117" spans="2:65" s="1" customFormat="1" ht="26.45" customHeight="1">
      <c r="B117" s="30"/>
      <c r="C117" s="25" t="s">
        <v>24</v>
      </c>
      <c r="F117" s="23" t="str">
        <f>E15</f>
        <v>Město Zruč nad Sázavou</v>
      </c>
      <c r="I117" s="25" t="s">
        <v>30</v>
      </c>
      <c r="J117" s="28" t="str">
        <f>E21</f>
        <v>VDG Projektování s.r.o.</v>
      </c>
      <c r="L117" s="30"/>
    </row>
    <row r="118" spans="2:65" s="1" customFormat="1" ht="15.6" customHeight="1">
      <c r="B118" s="30"/>
      <c r="C118" s="25" t="s">
        <v>28</v>
      </c>
      <c r="F118" s="23" t="str">
        <f>IF(E18="","",E18)</f>
        <v>Vyplň údaj</v>
      </c>
      <c r="I118" s="25" t="s">
        <v>33</v>
      </c>
      <c r="J118" s="28" t="str">
        <f>E24</f>
        <v xml:space="preserve"> </v>
      </c>
      <c r="L118" s="30"/>
    </row>
    <row r="119" spans="2:65" s="1" customFormat="1" ht="10.35" customHeight="1">
      <c r="B119" s="30"/>
      <c r="L119" s="30"/>
    </row>
    <row r="120" spans="2:65" s="10" customFormat="1" ht="29.25" customHeight="1">
      <c r="B120" s="110"/>
      <c r="C120" s="111" t="s">
        <v>117</v>
      </c>
      <c r="D120" s="112" t="s">
        <v>61</v>
      </c>
      <c r="E120" s="112" t="s">
        <v>57</v>
      </c>
      <c r="F120" s="112" t="s">
        <v>58</v>
      </c>
      <c r="G120" s="112" t="s">
        <v>118</v>
      </c>
      <c r="H120" s="112" t="s">
        <v>119</v>
      </c>
      <c r="I120" s="112" t="s">
        <v>120</v>
      </c>
      <c r="J120" s="113" t="s">
        <v>108</v>
      </c>
      <c r="K120" s="114" t="s">
        <v>121</v>
      </c>
      <c r="L120" s="110"/>
      <c r="M120" s="57" t="s">
        <v>1</v>
      </c>
      <c r="N120" s="58" t="s">
        <v>40</v>
      </c>
      <c r="O120" s="58" t="s">
        <v>122</v>
      </c>
      <c r="P120" s="58" t="s">
        <v>123</v>
      </c>
      <c r="Q120" s="58" t="s">
        <v>124</v>
      </c>
      <c r="R120" s="58" t="s">
        <v>125</v>
      </c>
      <c r="S120" s="58" t="s">
        <v>126</v>
      </c>
      <c r="T120" s="59" t="s">
        <v>127</v>
      </c>
    </row>
    <row r="121" spans="2:65" s="1" customFormat="1" ht="22.9" customHeight="1">
      <c r="B121" s="30"/>
      <c r="C121" s="62" t="s">
        <v>128</v>
      </c>
      <c r="J121" s="115">
        <f>BK121</f>
        <v>0</v>
      </c>
      <c r="L121" s="30"/>
      <c r="M121" s="60"/>
      <c r="N121" s="51"/>
      <c r="O121" s="51"/>
      <c r="P121" s="116">
        <f>P122</f>
        <v>0</v>
      </c>
      <c r="Q121" s="51"/>
      <c r="R121" s="116">
        <f>R122</f>
        <v>3.8860725299999999</v>
      </c>
      <c r="S121" s="51"/>
      <c r="T121" s="117">
        <f>T122</f>
        <v>0</v>
      </c>
      <c r="AT121" s="15" t="s">
        <v>75</v>
      </c>
      <c r="AU121" s="15" t="s">
        <v>110</v>
      </c>
      <c r="BK121" s="118">
        <f>BK122</f>
        <v>0</v>
      </c>
    </row>
    <row r="122" spans="2:65" s="11" customFormat="1" ht="25.9" customHeight="1">
      <c r="B122" s="119"/>
      <c r="D122" s="120" t="s">
        <v>75</v>
      </c>
      <c r="E122" s="121" t="s">
        <v>129</v>
      </c>
      <c r="F122" s="121" t="s">
        <v>130</v>
      </c>
      <c r="I122" s="122"/>
      <c r="J122" s="123">
        <f>BK122</f>
        <v>0</v>
      </c>
      <c r="L122" s="119"/>
      <c r="M122" s="124"/>
      <c r="P122" s="125">
        <f>P123+P127+P131+P135</f>
        <v>0</v>
      </c>
      <c r="R122" s="125">
        <f>R123+R127+R131+R135</f>
        <v>3.8860725299999999</v>
      </c>
      <c r="T122" s="126">
        <f>T123+T127+T131+T135</f>
        <v>0</v>
      </c>
      <c r="AR122" s="120" t="s">
        <v>81</v>
      </c>
      <c r="AT122" s="127" t="s">
        <v>75</v>
      </c>
      <c r="AU122" s="127" t="s">
        <v>76</v>
      </c>
      <c r="AY122" s="120" t="s">
        <v>131</v>
      </c>
      <c r="BK122" s="128">
        <f>BK123+BK127+BK131+BK135</f>
        <v>0</v>
      </c>
    </row>
    <row r="123" spans="2:65" s="11" customFormat="1" ht="22.9" customHeight="1">
      <c r="B123" s="119"/>
      <c r="D123" s="120" t="s">
        <v>75</v>
      </c>
      <c r="E123" s="129" t="s">
        <v>81</v>
      </c>
      <c r="F123" s="129" t="s">
        <v>234</v>
      </c>
      <c r="I123" s="122"/>
      <c r="J123" s="130">
        <f>BK123</f>
        <v>0</v>
      </c>
      <c r="L123" s="119"/>
      <c r="M123" s="124"/>
      <c r="P123" s="125">
        <f>SUM(P124:P126)</f>
        <v>0</v>
      </c>
      <c r="R123" s="125">
        <f>SUM(R124:R126)</f>
        <v>1.0632999999999999</v>
      </c>
      <c r="T123" s="126">
        <f>SUM(T124:T126)</f>
        <v>0</v>
      </c>
      <c r="AR123" s="120" t="s">
        <v>81</v>
      </c>
      <c r="AT123" s="127" t="s">
        <v>75</v>
      </c>
      <c r="AU123" s="127" t="s">
        <v>81</v>
      </c>
      <c r="AY123" s="120" t="s">
        <v>131</v>
      </c>
      <c r="BK123" s="128">
        <f>SUM(BK124:BK126)</f>
        <v>0</v>
      </c>
    </row>
    <row r="124" spans="2:65" s="1" customFormat="1" ht="22.15" customHeight="1">
      <c r="B124" s="30"/>
      <c r="C124" s="131" t="s">
        <v>81</v>
      </c>
      <c r="D124" s="131" t="s">
        <v>134</v>
      </c>
      <c r="E124" s="132" t="s">
        <v>235</v>
      </c>
      <c r="F124" s="133" t="s">
        <v>236</v>
      </c>
      <c r="G124" s="134" t="s">
        <v>160</v>
      </c>
      <c r="H124" s="135">
        <v>62</v>
      </c>
      <c r="I124" s="136"/>
      <c r="J124" s="137">
        <f>ROUND(I124*H124,2)</f>
        <v>0</v>
      </c>
      <c r="K124" s="138"/>
      <c r="L124" s="30"/>
      <c r="M124" s="139" t="s">
        <v>1</v>
      </c>
      <c r="N124" s="140" t="s">
        <v>41</v>
      </c>
      <c r="P124" s="141">
        <f>O124*H124</f>
        <v>0</v>
      </c>
      <c r="Q124" s="141">
        <v>1.7149999999999999E-2</v>
      </c>
      <c r="R124" s="141">
        <f>Q124*H124</f>
        <v>1.0632999999999999</v>
      </c>
      <c r="S124" s="141">
        <v>0</v>
      </c>
      <c r="T124" s="142">
        <f>S124*H124</f>
        <v>0</v>
      </c>
      <c r="AR124" s="143" t="s">
        <v>91</v>
      </c>
      <c r="AT124" s="143" t="s">
        <v>134</v>
      </c>
      <c r="AU124" s="143" t="s">
        <v>85</v>
      </c>
      <c r="AY124" s="15" t="s">
        <v>131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5" t="s">
        <v>81</v>
      </c>
      <c r="BK124" s="144">
        <f>ROUND(I124*H124,2)</f>
        <v>0</v>
      </c>
      <c r="BL124" s="15" t="s">
        <v>91</v>
      </c>
      <c r="BM124" s="143" t="s">
        <v>328</v>
      </c>
    </row>
    <row r="125" spans="2:65" s="12" customFormat="1" ht="11.25">
      <c r="B125" s="145"/>
      <c r="D125" s="146" t="s">
        <v>139</v>
      </c>
      <c r="E125" s="147" t="s">
        <v>1</v>
      </c>
      <c r="F125" s="148" t="s">
        <v>329</v>
      </c>
      <c r="H125" s="149">
        <v>62</v>
      </c>
      <c r="I125" s="150"/>
      <c r="L125" s="145"/>
      <c r="M125" s="151"/>
      <c r="T125" s="152"/>
      <c r="AT125" s="147" t="s">
        <v>139</v>
      </c>
      <c r="AU125" s="147" t="s">
        <v>85</v>
      </c>
      <c r="AV125" s="12" t="s">
        <v>85</v>
      </c>
      <c r="AW125" s="12" t="s">
        <v>32</v>
      </c>
      <c r="AX125" s="12" t="s">
        <v>81</v>
      </c>
      <c r="AY125" s="147" t="s">
        <v>131</v>
      </c>
    </row>
    <row r="126" spans="2:65" s="13" customFormat="1" ht="11.25">
      <c r="B126" s="153"/>
      <c r="D126" s="146" t="s">
        <v>139</v>
      </c>
      <c r="E126" s="154" t="s">
        <v>1</v>
      </c>
      <c r="F126" s="155" t="s">
        <v>239</v>
      </c>
      <c r="H126" s="154" t="s">
        <v>1</v>
      </c>
      <c r="I126" s="156"/>
      <c r="L126" s="153"/>
      <c r="M126" s="157"/>
      <c r="T126" s="158"/>
      <c r="AT126" s="154" t="s">
        <v>139</v>
      </c>
      <c r="AU126" s="154" t="s">
        <v>85</v>
      </c>
      <c r="AV126" s="13" t="s">
        <v>81</v>
      </c>
      <c r="AW126" s="13" t="s">
        <v>32</v>
      </c>
      <c r="AX126" s="13" t="s">
        <v>76</v>
      </c>
      <c r="AY126" s="154" t="s">
        <v>131</v>
      </c>
    </row>
    <row r="127" spans="2:65" s="11" customFormat="1" ht="22.9" customHeight="1">
      <c r="B127" s="119"/>
      <c r="D127" s="120" t="s">
        <v>75</v>
      </c>
      <c r="E127" s="129" t="s">
        <v>85</v>
      </c>
      <c r="F127" s="129" t="s">
        <v>240</v>
      </c>
      <c r="I127" s="122"/>
      <c r="J127" s="130">
        <f>BK127</f>
        <v>0</v>
      </c>
      <c r="L127" s="119"/>
      <c r="M127" s="124"/>
      <c r="P127" s="125">
        <f>SUM(P128:P130)</f>
        <v>0</v>
      </c>
      <c r="R127" s="125">
        <f>SUM(R128:R130)</f>
        <v>0.94480253000000003</v>
      </c>
      <c r="T127" s="126">
        <f>SUM(T128:T130)</f>
        <v>0</v>
      </c>
      <c r="AR127" s="120" t="s">
        <v>81</v>
      </c>
      <c r="AT127" s="127" t="s">
        <v>75</v>
      </c>
      <c r="AU127" s="127" t="s">
        <v>81</v>
      </c>
      <c r="AY127" s="120" t="s">
        <v>131</v>
      </c>
      <c r="BK127" s="128">
        <f>SUM(BK128:BK130)</f>
        <v>0</v>
      </c>
    </row>
    <row r="128" spans="2:65" s="1" customFormat="1" ht="14.45" customHeight="1">
      <c r="B128" s="30"/>
      <c r="C128" s="131" t="s">
        <v>85</v>
      </c>
      <c r="D128" s="131" t="s">
        <v>134</v>
      </c>
      <c r="E128" s="132" t="s">
        <v>247</v>
      </c>
      <c r="F128" s="133" t="s">
        <v>248</v>
      </c>
      <c r="G128" s="134" t="s">
        <v>173</v>
      </c>
      <c r="H128" s="135">
        <v>0.88900000000000001</v>
      </c>
      <c r="I128" s="136"/>
      <c r="J128" s="137">
        <f>ROUND(I128*H128,2)</f>
        <v>0</v>
      </c>
      <c r="K128" s="138"/>
      <c r="L128" s="30"/>
      <c r="M128" s="139" t="s">
        <v>1</v>
      </c>
      <c r="N128" s="140" t="s">
        <v>41</v>
      </c>
      <c r="P128" s="141">
        <f>O128*H128</f>
        <v>0</v>
      </c>
      <c r="Q128" s="141">
        <v>1.06277</v>
      </c>
      <c r="R128" s="141">
        <f>Q128*H128</f>
        <v>0.94480253000000003</v>
      </c>
      <c r="S128" s="141">
        <v>0</v>
      </c>
      <c r="T128" s="142">
        <f>S128*H128</f>
        <v>0</v>
      </c>
      <c r="AR128" s="143" t="s">
        <v>91</v>
      </c>
      <c r="AT128" s="143" t="s">
        <v>134</v>
      </c>
      <c r="AU128" s="143" t="s">
        <v>85</v>
      </c>
      <c r="AY128" s="15" t="s">
        <v>131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5" t="s">
        <v>81</v>
      </c>
      <c r="BK128" s="144">
        <f>ROUND(I128*H128,2)</f>
        <v>0</v>
      </c>
      <c r="BL128" s="15" t="s">
        <v>91</v>
      </c>
      <c r="BM128" s="143" t="s">
        <v>330</v>
      </c>
    </row>
    <row r="129" spans="2:65" s="12" customFormat="1" ht="11.25">
      <c r="B129" s="145"/>
      <c r="D129" s="146" t="s">
        <v>139</v>
      </c>
      <c r="E129" s="147" t="s">
        <v>1</v>
      </c>
      <c r="F129" s="148" t="s">
        <v>331</v>
      </c>
      <c r="H129" s="149">
        <v>0.88900000000000001</v>
      </c>
      <c r="I129" s="150"/>
      <c r="L129" s="145"/>
      <c r="M129" s="151"/>
      <c r="T129" s="152"/>
      <c r="AT129" s="147" t="s">
        <v>139</v>
      </c>
      <c r="AU129" s="147" t="s">
        <v>85</v>
      </c>
      <c r="AV129" s="12" t="s">
        <v>85</v>
      </c>
      <c r="AW129" s="12" t="s">
        <v>32</v>
      </c>
      <c r="AX129" s="12" t="s">
        <v>81</v>
      </c>
      <c r="AY129" s="147" t="s">
        <v>131</v>
      </c>
    </row>
    <row r="130" spans="2:65" s="13" customFormat="1" ht="11.25">
      <c r="B130" s="153"/>
      <c r="D130" s="146" t="s">
        <v>139</v>
      </c>
      <c r="E130" s="154" t="s">
        <v>1</v>
      </c>
      <c r="F130" s="155" t="s">
        <v>251</v>
      </c>
      <c r="H130" s="154" t="s">
        <v>1</v>
      </c>
      <c r="I130" s="156"/>
      <c r="L130" s="153"/>
      <c r="M130" s="157"/>
      <c r="T130" s="158"/>
      <c r="AT130" s="154" t="s">
        <v>139</v>
      </c>
      <c r="AU130" s="154" t="s">
        <v>85</v>
      </c>
      <c r="AV130" s="13" t="s">
        <v>81</v>
      </c>
      <c r="AW130" s="13" t="s">
        <v>32</v>
      </c>
      <c r="AX130" s="13" t="s">
        <v>76</v>
      </c>
      <c r="AY130" s="154" t="s">
        <v>131</v>
      </c>
    </row>
    <row r="131" spans="2:65" s="11" customFormat="1" ht="22.9" customHeight="1">
      <c r="B131" s="119"/>
      <c r="D131" s="120" t="s">
        <v>75</v>
      </c>
      <c r="E131" s="129" t="s">
        <v>88</v>
      </c>
      <c r="F131" s="129" t="s">
        <v>257</v>
      </c>
      <c r="I131" s="122"/>
      <c r="J131" s="130">
        <f>BK131</f>
        <v>0</v>
      </c>
      <c r="L131" s="119"/>
      <c r="M131" s="124"/>
      <c r="P131" s="125">
        <f>SUM(P132:P134)</f>
        <v>0</v>
      </c>
      <c r="R131" s="125">
        <f>SUM(R132:R134)</f>
        <v>1.8779700000000001</v>
      </c>
      <c r="T131" s="126">
        <f>SUM(T132:T134)</f>
        <v>0</v>
      </c>
      <c r="AR131" s="120" t="s">
        <v>81</v>
      </c>
      <c r="AT131" s="127" t="s">
        <v>75</v>
      </c>
      <c r="AU131" s="127" t="s">
        <v>81</v>
      </c>
      <c r="AY131" s="120" t="s">
        <v>131</v>
      </c>
      <c r="BK131" s="128">
        <f>SUM(BK132:BK134)</f>
        <v>0</v>
      </c>
    </row>
    <row r="132" spans="2:65" s="1" customFormat="1" ht="22.15" customHeight="1">
      <c r="B132" s="30"/>
      <c r="C132" s="131" t="s">
        <v>88</v>
      </c>
      <c r="D132" s="131" t="s">
        <v>134</v>
      </c>
      <c r="E132" s="132" t="s">
        <v>263</v>
      </c>
      <c r="F132" s="133" t="s">
        <v>264</v>
      </c>
      <c r="G132" s="134" t="s">
        <v>165</v>
      </c>
      <c r="H132" s="135">
        <v>0.75</v>
      </c>
      <c r="I132" s="136"/>
      <c r="J132" s="137">
        <f>ROUND(I132*H132,2)</f>
        <v>0</v>
      </c>
      <c r="K132" s="138"/>
      <c r="L132" s="30"/>
      <c r="M132" s="139" t="s">
        <v>1</v>
      </c>
      <c r="N132" s="140" t="s">
        <v>41</v>
      </c>
      <c r="P132" s="141">
        <f>O132*H132</f>
        <v>0</v>
      </c>
      <c r="Q132" s="141">
        <v>2.5039600000000002</v>
      </c>
      <c r="R132" s="141">
        <f>Q132*H132</f>
        <v>1.8779700000000001</v>
      </c>
      <c r="S132" s="141">
        <v>0</v>
      </c>
      <c r="T132" s="142">
        <f>S132*H132</f>
        <v>0</v>
      </c>
      <c r="AR132" s="143" t="s">
        <v>91</v>
      </c>
      <c r="AT132" s="143" t="s">
        <v>134</v>
      </c>
      <c r="AU132" s="143" t="s">
        <v>85</v>
      </c>
      <c r="AY132" s="15" t="s">
        <v>131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5" t="s">
        <v>81</v>
      </c>
      <c r="BK132" s="144">
        <f>ROUND(I132*H132,2)</f>
        <v>0</v>
      </c>
      <c r="BL132" s="15" t="s">
        <v>91</v>
      </c>
      <c r="BM132" s="143" t="s">
        <v>332</v>
      </c>
    </row>
    <row r="133" spans="2:65" s="12" customFormat="1" ht="11.25">
      <c r="B133" s="145"/>
      <c r="D133" s="146" t="s">
        <v>139</v>
      </c>
      <c r="E133" s="147" t="s">
        <v>1</v>
      </c>
      <c r="F133" s="148" t="s">
        <v>333</v>
      </c>
      <c r="H133" s="149">
        <v>0.75</v>
      </c>
      <c r="I133" s="150"/>
      <c r="L133" s="145"/>
      <c r="M133" s="151"/>
      <c r="T133" s="152"/>
      <c r="AT133" s="147" t="s">
        <v>139</v>
      </c>
      <c r="AU133" s="147" t="s">
        <v>85</v>
      </c>
      <c r="AV133" s="12" t="s">
        <v>85</v>
      </c>
      <c r="AW133" s="12" t="s">
        <v>32</v>
      </c>
      <c r="AX133" s="12" t="s">
        <v>81</v>
      </c>
      <c r="AY133" s="147" t="s">
        <v>131</v>
      </c>
    </row>
    <row r="134" spans="2:65" s="13" customFormat="1" ht="11.25">
      <c r="B134" s="153"/>
      <c r="D134" s="146" t="s">
        <v>139</v>
      </c>
      <c r="E134" s="154" t="s">
        <v>1</v>
      </c>
      <c r="F134" s="155" t="s">
        <v>267</v>
      </c>
      <c r="H134" s="154" t="s">
        <v>1</v>
      </c>
      <c r="I134" s="156"/>
      <c r="L134" s="153"/>
      <c r="M134" s="157"/>
      <c r="T134" s="158"/>
      <c r="AT134" s="154" t="s">
        <v>139</v>
      </c>
      <c r="AU134" s="154" t="s">
        <v>85</v>
      </c>
      <c r="AV134" s="13" t="s">
        <v>81</v>
      </c>
      <c r="AW134" s="13" t="s">
        <v>32</v>
      </c>
      <c r="AX134" s="13" t="s">
        <v>76</v>
      </c>
      <c r="AY134" s="154" t="s">
        <v>131</v>
      </c>
    </row>
    <row r="135" spans="2:65" s="11" customFormat="1" ht="22.9" customHeight="1">
      <c r="B135" s="119"/>
      <c r="D135" s="120" t="s">
        <v>75</v>
      </c>
      <c r="E135" s="129" t="s">
        <v>94</v>
      </c>
      <c r="F135" s="129" t="s">
        <v>286</v>
      </c>
      <c r="I135" s="122"/>
      <c r="J135" s="130">
        <f>BK135</f>
        <v>0</v>
      </c>
      <c r="L135" s="119"/>
      <c r="M135" s="124"/>
      <c r="P135" s="125">
        <f>SUM(P136:P138)</f>
        <v>0</v>
      </c>
      <c r="R135" s="125">
        <f>SUM(R136:R138)</f>
        <v>0</v>
      </c>
      <c r="T135" s="126">
        <f>SUM(T136:T138)</f>
        <v>0</v>
      </c>
      <c r="AR135" s="120" t="s">
        <v>81</v>
      </c>
      <c r="AT135" s="127" t="s">
        <v>75</v>
      </c>
      <c r="AU135" s="127" t="s">
        <v>81</v>
      </c>
      <c r="AY135" s="120" t="s">
        <v>131</v>
      </c>
      <c r="BK135" s="128">
        <f>SUM(BK136:BK138)</f>
        <v>0</v>
      </c>
    </row>
    <row r="136" spans="2:65" s="1" customFormat="1" ht="22.15" customHeight="1">
      <c r="B136" s="30"/>
      <c r="C136" s="131" t="s">
        <v>91</v>
      </c>
      <c r="D136" s="131" t="s">
        <v>134</v>
      </c>
      <c r="E136" s="132" t="s">
        <v>287</v>
      </c>
      <c r="F136" s="133" t="s">
        <v>288</v>
      </c>
      <c r="G136" s="134" t="s">
        <v>149</v>
      </c>
      <c r="H136" s="135">
        <v>7.5</v>
      </c>
      <c r="I136" s="136"/>
      <c r="J136" s="137">
        <f>ROUND(I136*H136,2)</f>
        <v>0</v>
      </c>
      <c r="K136" s="138"/>
      <c r="L136" s="30"/>
      <c r="M136" s="139" t="s">
        <v>1</v>
      </c>
      <c r="N136" s="140" t="s">
        <v>41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91</v>
      </c>
      <c r="AT136" s="143" t="s">
        <v>134</v>
      </c>
      <c r="AU136" s="143" t="s">
        <v>85</v>
      </c>
      <c r="AY136" s="15" t="s">
        <v>131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5" t="s">
        <v>81</v>
      </c>
      <c r="BK136" s="144">
        <f>ROUND(I136*H136,2)</f>
        <v>0</v>
      </c>
      <c r="BL136" s="15" t="s">
        <v>91</v>
      </c>
      <c r="BM136" s="143" t="s">
        <v>334</v>
      </c>
    </row>
    <row r="137" spans="2:65" s="12" customFormat="1" ht="11.25">
      <c r="B137" s="145"/>
      <c r="D137" s="146" t="s">
        <v>139</v>
      </c>
      <c r="E137" s="147" t="s">
        <v>1</v>
      </c>
      <c r="F137" s="148" t="s">
        <v>335</v>
      </c>
      <c r="H137" s="149">
        <v>7.5</v>
      </c>
      <c r="I137" s="150"/>
      <c r="L137" s="145"/>
      <c r="M137" s="151"/>
      <c r="T137" s="152"/>
      <c r="AT137" s="147" t="s">
        <v>139</v>
      </c>
      <c r="AU137" s="147" t="s">
        <v>85</v>
      </c>
      <c r="AV137" s="12" t="s">
        <v>85</v>
      </c>
      <c r="AW137" s="12" t="s">
        <v>32</v>
      </c>
      <c r="AX137" s="12" t="s">
        <v>81</v>
      </c>
      <c r="AY137" s="147" t="s">
        <v>131</v>
      </c>
    </row>
    <row r="138" spans="2:65" s="13" customFormat="1" ht="11.25">
      <c r="B138" s="153"/>
      <c r="D138" s="146" t="s">
        <v>139</v>
      </c>
      <c r="E138" s="154" t="s">
        <v>1</v>
      </c>
      <c r="F138" s="155" t="s">
        <v>290</v>
      </c>
      <c r="H138" s="154" t="s">
        <v>1</v>
      </c>
      <c r="I138" s="156"/>
      <c r="L138" s="153"/>
      <c r="M138" s="177"/>
      <c r="N138" s="178"/>
      <c r="O138" s="178"/>
      <c r="P138" s="178"/>
      <c r="Q138" s="178"/>
      <c r="R138" s="178"/>
      <c r="S138" s="178"/>
      <c r="T138" s="179"/>
      <c r="AT138" s="154" t="s">
        <v>139</v>
      </c>
      <c r="AU138" s="154" t="s">
        <v>85</v>
      </c>
      <c r="AV138" s="13" t="s">
        <v>81</v>
      </c>
      <c r="AW138" s="13" t="s">
        <v>32</v>
      </c>
      <c r="AX138" s="13" t="s">
        <v>76</v>
      </c>
      <c r="AY138" s="154" t="s">
        <v>131</v>
      </c>
    </row>
    <row r="139" spans="2:65" s="1" customFormat="1" ht="6.95" customHeight="1">
      <c r="B139" s="42"/>
      <c r="C139" s="43"/>
      <c r="D139" s="43"/>
      <c r="E139" s="43"/>
      <c r="F139" s="43"/>
      <c r="G139" s="43"/>
      <c r="H139" s="43"/>
      <c r="I139" s="43"/>
      <c r="J139" s="43"/>
      <c r="K139" s="43"/>
      <c r="L139" s="30"/>
    </row>
  </sheetData>
  <sheetProtection algorithmName="SHA-512" hashValue="lOVDfzbrvgZRFd4oNQ7AOsFL+/Nr+HUUEZVtMaGGUiXMZEVg4YZDLqU29rN3IIFgl+lJb5zykyKSmHE6r42Duw==" saltValue="ug8PX8k0UXHihOmSdGGA3XpGOtGV10iP1JLu8+wt/Z7oFM14pKlSNdewp5cK0nzEmXyghvBmy0ELhBdIszfwkA==" spinCount="100000" sheet="1" objects="1" scenarios="1" formatColumns="0" formatRows="0" autoFilter="0"/>
  <autoFilter ref="C120:K138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3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93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103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7" customHeight="1">
      <c r="B7" s="18"/>
      <c r="E7" s="221" t="str">
        <f>'Rekapitulace stavby'!K6</f>
        <v>Rekonstrukce MVN na pozemku p.č. 1360/4 v obci Nesměřice u Zruče nad Sázavou</v>
      </c>
      <c r="F7" s="222"/>
      <c r="G7" s="222"/>
      <c r="H7" s="222"/>
      <c r="L7" s="18"/>
    </row>
    <row r="8" spans="2:46" s="1" customFormat="1" ht="12" customHeight="1">
      <c r="B8" s="30"/>
      <c r="D8" s="25" t="s">
        <v>104</v>
      </c>
      <c r="L8" s="30"/>
    </row>
    <row r="9" spans="2:46" s="1" customFormat="1" ht="15.6" customHeight="1">
      <c r="B9" s="30"/>
      <c r="E9" s="183" t="s">
        <v>336</v>
      </c>
      <c r="F9" s="223"/>
      <c r="G9" s="223"/>
      <c r="H9" s="223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14. 9. 2023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24" t="str">
        <f>'Rekapitulace stavby'!E14</f>
        <v>Vyplň údaj</v>
      </c>
      <c r="F18" s="205"/>
      <c r="G18" s="205"/>
      <c r="H18" s="205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31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33</v>
      </c>
      <c r="I23" s="25" t="s">
        <v>25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35</v>
      </c>
      <c r="L26" s="30"/>
    </row>
    <row r="27" spans="2:12" s="7" customFormat="1" ht="14.45" customHeight="1">
      <c r="B27" s="87"/>
      <c r="E27" s="210" t="s">
        <v>1</v>
      </c>
      <c r="F27" s="210"/>
      <c r="G27" s="210"/>
      <c r="H27" s="210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36</v>
      </c>
      <c r="J30" s="64">
        <f>ROUND(J118,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38</v>
      </c>
      <c r="I32" s="33" t="s">
        <v>37</v>
      </c>
      <c r="J32" s="33" t="s">
        <v>39</v>
      </c>
      <c r="L32" s="30"/>
    </row>
    <row r="33" spans="2:12" s="1" customFormat="1" ht="14.45" customHeight="1">
      <c r="B33" s="30"/>
      <c r="D33" s="53" t="s">
        <v>40</v>
      </c>
      <c r="E33" s="25" t="s">
        <v>41</v>
      </c>
      <c r="F33" s="89">
        <f>ROUND((SUM(BE118:BE132)),  2)</f>
        <v>0</v>
      </c>
      <c r="I33" s="90">
        <v>0.21</v>
      </c>
      <c r="J33" s="89">
        <f>ROUND(((SUM(BE118:BE132))*I33),  2)</f>
        <v>0</v>
      </c>
      <c r="L33" s="30"/>
    </row>
    <row r="34" spans="2:12" s="1" customFormat="1" ht="14.45" customHeight="1">
      <c r="B34" s="30"/>
      <c r="E34" s="25" t="s">
        <v>42</v>
      </c>
      <c r="F34" s="89">
        <f>ROUND((SUM(BF118:BF132)),  2)</f>
        <v>0</v>
      </c>
      <c r="I34" s="90">
        <v>0.12</v>
      </c>
      <c r="J34" s="89">
        <f>ROUND(((SUM(BF118:BF132))*I34),  2)</f>
        <v>0</v>
      </c>
      <c r="L34" s="30"/>
    </row>
    <row r="35" spans="2:12" s="1" customFormat="1" ht="14.45" hidden="1" customHeight="1">
      <c r="B35" s="30"/>
      <c r="E35" s="25" t="s">
        <v>43</v>
      </c>
      <c r="F35" s="89">
        <f>ROUND((SUM(BG118:BG132)),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44</v>
      </c>
      <c r="F36" s="89">
        <f>ROUND((SUM(BH118:BH132)),  2)</f>
        <v>0</v>
      </c>
      <c r="I36" s="90">
        <v>0.12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45</v>
      </c>
      <c r="F37" s="89">
        <f>ROUND((SUM(BI118:BI132)),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46</v>
      </c>
      <c r="E39" s="55"/>
      <c r="F39" s="55"/>
      <c r="G39" s="93" t="s">
        <v>47</v>
      </c>
      <c r="H39" s="94" t="s">
        <v>48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97" t="s">
        <v>52</v>
      </c>
      <c r="G61" s="41" t="s">
        <v>51</v>
      </c>
      <c r="H61" s="32"/>
      <c r="I61" s="32"/>
      <c r="J61" s="98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97" t="s">
        <v>52</v>
      </c>
      <c r="G76" s="41" t="s">
        <v>51</v>
      </c>
      <c r="H76" s="32"/>
      <c r="I76" s="32"/>
      <c r="J76" s="98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106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7" customHeight="1">
      <c r="B85" s="30"/>
      <c r="E85" s="221" t="str">
        <f>E7</f>
        <v>Rekonstrukce MVN na pozemku p.č. 1360/4 v obci Nesměřice u Zruče nad Sázavou</v>
      </c>
      <c r="F85" s="222"/>
      <c r="G85" s="222"/>
      <c r="H85" s="222"/>
      <c r="L85" s="30"/>
    </row>
    <row r="86" spans="2:47" s="1" customFormat="1" ht="12" customHeight="1">
      <c r="B86" s="30"/>
      <c r="C86" s="25" t="s">
        <v>104</v>
      </c>
      <c r="L86" s="30"/>
    </row>
    <row r="87" spans="2:47" s="1" customFormat="1" ht="15.6" customHeight="1">
      <c r="B87" s="30"/>
      <c r="E87" s="183" t="str">
        <f>E9</f>
        <v>4 - Zábradlí na stávajících schodištích</v>
      </c>
      <c r="F87" s="223"/>
      <c r="G87" s="223"/>
      <c r="H87" s="223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Nesměřice</v>
      </c>
      <c r="I89" s="25" t="s">
        <v>22</v>
      </c>
      <c r="J89" s="50" t="str">
        <f>IF(J12="","",J12)</f>
        <v>14. 9. 2023</v>
      </c>
      <c r="L89" s="30"/>
    </row>
    <row r="90" spans="2:47" s="1" customFormat="1" ht="6.95" customHeight="1">
      <c r="B90" s="30"/>
      <c r="L90" s="30"/>
    </row>
    <row r="91" spans="2:47" s="1" customFormat="1" ht="26.45" customHeight="1">
      <c r="B91" s="30"/>
      <c r="C91" s="25" t="s">
        <v>24</v>
      </c>
      <c r="F91" s="23" t="str">
        <f>E15</f>
        <v>Město Zruč nad Sázavou</v>
      </c>
      <c r="I91" s="25" t="s">
        <v>30</v>
      </c>
      <c r="J91" s="28" t="str">
        <f>E21</f>
        <v>VDG Projektování s.r.o.</v>
      </c>
      <c r="L91" s="30"/>
    </row>
    <row r="92" spans="2:47" s="1" customFormat="1" ht="15.6" customHeight="1">
      <c r="B92" s="30"/>
      <c r="C92" s="25" t="s">
        <v>28</v>
      </c>
      <c r="F92" s="23" t="str">
        <f>IF(E18="","",E18)</f>
        <v>Vyplň údaj</v>
      </c>
      <c r="I92" s="25" t="s">
        <v>33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107</v>
      </c>
      <c r="D94" s="91"/>
      <c r="E94" s="91"/>
      <c r="F94" s="91"/>
      <c r="G94" s="91"/>
      <c r="H94" s="91"/>
      <c r="I94" s="91"/>
      <c r="J94" s="100" t="s">
        <v>108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109</v>
      </c>
      <c r="J96" s="64">
        <f>J118</f>
        <v>0</v>
      </c>
      <c r="L96" s="30"/>
      <c r="AU96" s="15" t="s">
        <v>110</v>
      </c>
    </row>
    <row r="97" spans="2:12" s="8" customFormat="1" ht="24.95" customHeight="1">
      <c r="B97" s="102"/>
      <c r="D97" s="103" t="s">
        <v>111</v>
      </c>
      <c r="E97" s="104"/>
      <c r="F97" s="104"/>
      <c r="G97" s="104"/>
      <c r="H97" s="104"/>
      <c r="I97" s="104"/>
      <c r="J97" s="105">
        <f>J119</f>
        <v>0</v>
      </c>
      <c r="L97" s="102"/>
    </row>
    <row r="98" spans="2:12" s="9" customFormat="1" ht="19.899999999999999" customHeight="1">
      <c r="B98" s="106"/>
      <c r="D98" s="107" t="s">
        <v>228</v>
      </c>
      <c r="E98" s="108"/>
      <c r="F98" s="108"/>
      <c r="G98" s="108"/>
      <c r="H98" s="108"/>
      <c r="I98" s="108"/>
      <c r="J98" s="109">
        <f>J120</f>
        <v>0</v>
      </c>
      <c r="L98" s="106"/>
    </row>
    <row r="99" spans="2:12" s="1" customFormat="1" ht="21.75" customHeight="1">
      <c r="B99" s="30"/>
      <c r="L99" s="30"/>
    </row>
    <row r="100" spans="2:12" s="1" customFormat="1" ht="6.95" customHeight="1"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30"/>
    </row>
    <row r="104" spans="2:12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0"/>
    </row>
    <row r="105" spans="2:12" s="1" customFormat="1" ht="24.95" customHeight="1">
      <c r="B105" s="30"/>
      <c r="C105" s="19" t="s">
        <v>116</v>
      </c>
      <c r="L105" s="30"/>
    </row>
    <row r="106" spans="2:12" s="1" customFormat="1" ht="6.95" customHeight="1">
      <c r="B106" s="30"/>
      <c r="L106" s="30"/>
    </row>
    <row r="107" spans="2:12" s="1" customFormat="1" ht="12" customHeight="1">
      <c r="B107" s="30"/>
      <c r="C107" s="25" t="s">
        <v>16</v>
      </c>
      <c r="L107" s="30"/>
    </row>
    <row r="108" spans="2:12" s="1" customFormat="1" ht="27" customHeight="1">
      <c r="B108" s="30"/>
      <c r="E108" s="221" t="str">
        <f>E7</f>
        <v>Rekonstrukce MVN na pozemku p.č. 1360/4 v obci Nesměřice u Zruče nad Sázavou</v>
      </c>
      <c r="F108" s="222"/>
      <c r="G108" s="222"/>
      <c r="H108" s="222"/>
      <c r="L108" s="30"/>
    </row>
    <row r="109" spans="2:12" s="1" customFormat="1" ht="12" customHeight="1">
      <c r="B109" s="30"/>
      <c r="C109" s="25" t="s">
        <v>104</v>
      </c>
      <c r="L109" s="30"/>
    </row>
    <row r="110" spans="2:12" s="1" customFormat="1" ht="15.6" customHeight="1">
      <c r="B110" s="30"/>
      <c r="E110" s="183" t="str">
        <f>E9</f>
        <v>4 - Zábradlí na stávajících schodištích</v>
      </c>
      <c r="F110" s="223"/>
      <c r="G110" s="223"/>
      <c r="H110" s="223"/>
      <c r="L110" s="30"/>
    </row>
    <row r="111" spans="2:12" s="1" customFormat="1" ht="6.95" customHeight="1">
      <c r="B111" s="30"/>
      <c r="L111" s="30"/>
    </row>
    <row r="112" spans="2:12" s="1" customFormat="1" ht="12" customHeight="1">
      <c r="B112" s="30"/>
      <c r="C112" s="25" t="s">
        <v>20</v>
      </c>
      <c r="F112" s="23" t="str">
        <f>F12</f>
        <v>Nesměřice</v>
      </c>
      <c r="I112" s="25" t="s">
        <v>22</v>
      </c>
      <c r="J112" s="50" t="str">
        <f>IF(J12="","",J12)</f>
        <v>14. 9. 2023</v>
      </c>
      <c r="L112" s="30"/>
    </row>
    <row r="113" spans="2:65" s="1" customFormat="1" ht="6.95" customHeight="1">
      <c r="B113" s="30"/>
      <c r="L113" s="30"/>
    </row>
    <row r="114" spans="2:65" s="1" customFormat="1" ht="26.45" customHeight="1">
      <c r="B114" s="30"/>
      <c r="C114" s="25" t="s">
        <v>24</v>
      </c>
      <c r="F114" s="23" t="str">
        <f>E15</f>
        <v>Město Zruč nad Sázavou</v>
      </c>
      <c r="I114" s="25" t="s">
        <v>30</v>
      </c>
      <c r="J114" s="28" t="str">
        <f>E21</f>
        <v>VDG Projektování s.r.o.</v>
      </c>
      <c r="L114" s="30"/>
    </row>
    <row r="115" spans="2:65" s="1" customFormat="1" ht="15.6" customHeight="1">
      <c r="B115" s="30"/>
      <c r="C115" s="25" t="s">
        <v>28</v>
      </c>
      <c r="F115" s="23" t="str">
        <f>IF(E18="","",E18)</f>
        <v>Vyplň údaj</v>
      </c>
      <c r="I115" s="25" t="s">
        <v>33</v>
      </c>
      <c r="J115" s="28" t="str">
        <f>E24</f>
        <v xml:space="preserve"> </v>
      </c>
      <c r="L115" s="30"/>
    </row>
    <row r="116" spans="2:65" s="1" customFormat="1" ht="10.35" customHeight="1">
      <c r="B116" s="30"/>
      <c r="L116" s="30"/>
    </row>
    <row r="117" spans="2:65" s="10" customFormat="1" ht="29.25" customHeight="1">
      <c r="B117" s="110"/>
      <c r="C117" s="111" t="s">
        <v>117</v>
      </c>
      <c r="D117" s="112" t="s">
        <v>61</v>
      </c>
      <c r="E117" s="112" t="s">
        <v>57</v>
      </c>
      <c r="F117" s="112" t="s">
        <v>58</v>
      </c>
      <c r="G117" s="112" t="s">
        <v>118</v>
      </c>
      <c r="H117" s="112" t="s">
        <v>119</v>
      </c>
      <c r="I117" s="112" t="s">
        <v>120</v>
      </c>
      <c r="J117" s="113" t="s">
        <v>108</v>
      </c>
      <c r="K117" s="114" t="s">
        <v>121</v>
      </c>
      <c r="L117" s="110"/>
      <c r="M117" s="57" t="s">
        <v>1</v>
      </c>
      <c r="N117" s="58" t="s">
        <v>40</v>
      </c>
      <c r="O117" s="58" t="s">
        <v>122</v>
      </c>
      <c r="P117" s="58" t="s">
        <v>123</v>
      </c>
      <c r="Q117" s="58" t="s">
        <v>124</v>
      </c>
      <c r="R117" s="58" t="s">
        <v>125</v>
      </c>
      <c r="S117" s="58" t="s">
        <v>126</v>
      </c>
      <c r="T117" s="59" t="s">
        <v>127</v>
      </c>
    </row>
    <row r="118" spans="2:65" s="1" customFormat="1" ht="22.9" customHeight="1">
      <c r="B118" s="30"/>
      <c r="C118" s="62" t="s">
        <v>128</v>
      </c>
      <c r="J118" s="115">
        <f>BK118</f>
        <v>0</v>
      </c>
      <c r="L118" s="30"/>
      <c r="M118" s="60"/>
      <c r="N118" s="51"/>
      <c r="O118" s="51"/>
      <c r="P118" s="116">
        <f>P119</f>
        <v>0</v>
      </c>
      <c r="Q118" s="51"/>
      <c r="R118" s="116">
        <f>R119</f>
        <v>0.64824959999999987</v>
      </c>
      <c r="S118" s="51"/>
      <c r="T118" s="117">
        <f>T119</f>
        <v>0</v>
      </c>
      <c r="AT118" s="15" t="s">
        <v>75</v>
      </c>
      <c r="AU118" s="15" t="s">
        <v>110</v>
      </c>
      <c r="BK118" s="118">
        <f>BK119</f>
        <v>0</v>
      </c>
    </row>
    <row r="119" spans="2:65" s="11" customFormat="1" ht="25.9" customHeight="1">
      <c r="B119" s="119"/>
      <c r="D119" s="120" t="s">
        <v>75</v>
      </c>
      <c r="E119" s="121" t="s">
        <v>129</v>
      </c>
      <c r="F119" s="121" t="s">
        <v>130</v>
      </c>
      <c r="I119" s="122"/>
      <c r="J119" s="123">
        <f>BK119</f>
        <v>0</v>
      </c>
      <c r="L119" s="119"/>
      <c r="M119" s="124"/>
      <c r="P119" s="125">
        <f>P120</f>
        <v>0</v>
      </c>
      <c r="R119" s="125">
        <f>R120</f>
        <v>0.64824959999999987</v>
      </c>
      <c r="T119" s="126">
        <f>T120</f>
        <v>0</v>
      </c>
      <c r="AR119" s="120" t="s">
        <v>81</v>
      </c>
      <c r="AT119" s="127" t="s">
        <v>75</v>
      </c>
      <c r="AU119" s="127" t="s">
        <v>76</v>
      </c>
      <c r="AY119" s="120" t="s">
        <v>131</v>
      </c>
      <c r="BK119" s="128">
        <f>BK120</f>
        <v>0</v>
      </c>
    </row>
    <row r="120" spans="2:65" s="11" customFormat="1" ht="22.9" customHeight="1">
      <c r="B120" s="119"/>
      <c r="D120" s="120" t="s">
        <v>75</v>
      </c>
      <c r="E120" s="129" t="s">
        <v>88</v>
      </c>
      <c r="F120" s="129" t="s">
        <v>257</v>
      </c>
      <c r="I120" s="122"/>
      <c r="J120" s="130">
        <f>BK120</f>
        <v>0</v>
      </c>
      <c r="L120" s="119"/>
      <c r="M120" s="124"/>
      <c r="P120" s="125">
        <f>SUM(P121:P132)</f>
        <v>0</v>
      </c>
      <c r="R120" s="125">
        <f>SUM(R121:R132)</f>
        <v>0.64824959999999987</v>
      </c>
      <c r="T120" s="126">
        <f>SUM(T121:T132)</f>
        <v>0</v>
      </c>
      <c r="AR120" s="120" t="s">
        <v>81</v>
      </c>
      <c r="AT120" s="127" t="s">
        <v>75</v>
      </c>
      <c r="AU120" s="127" t="s">
        <v>81</v>
      </c>
      <c r="AY120" s="120" t="s">
        <v>131</v>
      </c>
      <c r="BK120" s="128">
        <f>SUM(BK121:BK132)</f>
        <v>0</v>
      </c>
    </row>
    <row r="121" spans="2:65" s="1" customFormat="1" ht="14.45" customHeight="1">
      <c r="B121" s="30"/>
      <c r="C121" s="131" t="s">
        <v>81</v>
      </c>
      <c r="D121" s="131" t="s">
        <v>134</v>
      </c>
      <c r="E121" s="132" t="s">
        <v>337</v>
      </c>
      <c r="F121" s="133" t="s">
        <v>338</v>
      </c>
      <c r="G121" s="134" t="s">
        <v>160</v>
      </c>
      <c r="H121" s="135">
        <v>24</v>
      </c>
      <c r="I121" s="136"/>
      <c r="J121" s="137">
        <f>ROUND(I121*H121,2)</f>
        <v>0</v>
      </c>
      <c r="K121" s="138"/>
      <c r="L121" s="30"/>
      <c r="M121" s="139" t="s">
        <v>1</v>
      </c>
      <c r="N121" s="140" t="s">
        <v>41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91</v>
      </c>
      <c r="AT121" s="143" t="s">
        <v>134</v>
      </c>
      <c r="AU121" s="143" t="s">
        <v>85</v>
      </c>
      <c r="AY121" s="15" t="s">
        <v>131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5" t="s">
        <v>81</v>
      </c>
      <c r="BK121" s="144">
        <f>ROUND(I121*H121,2)</f>
        <v>0</v>
      </c>
      <c r="BL121" s="15" t="s">
        <v>91</v>
      </c>
      <c r="BM121" s="143" t="s">
        <v>339</v>
      </c>
    </row>
    <row r="122" spans="2:65" s="12" customFormat="1" ht="11.25">
      <c r="B122" s="145"/>
      <c r="D122" s="146" t="s">
        <v>139</v>
      </c>
      <c r="E122" s="147" t="s">
        <v>1</v>
      </c>
      <c r="F122" s="148" t="s">
        <v>340</v>
      </c>
      <c r="H122" s="149">
        <v>24</v>
      </c>
      <c r="I122" s="150"/>
      <c r="L122" s="145"/>
      <c r="M122" s="151"/>
      <c r="T122" s="152"/>
      <c r="AT122" s="147" t="s">
        <v>139</v>
      </c>
      <c r="AU122" s="147" t="s">
        <v>85</v>
      </c>
      <c r="AV122" s="12" t="s">
        <v>85</v>
      </c>
      <c r="AW122" s="12" t="s">
        <v>32</v>
      </c>
      <c r="AX122" s="12" t="s">
        <v>81</v>
      </c>
      <c r="AY122" s="147" t="s">
        <v>131</v>
      </c>
    </row>
    <row r="123" spans="2:65" s="13" customFormat="1" ht="11.25">
      <c r="B123" s="153"/>
      <c r="D123" s="146" t="s">
        <v>139</v>
      </c>
      <c r="E123" s="154" t="s">
        <v>1</v>
      </c>
      <c r="F123" s="155" t="s">
        <v>341</v>
      </c>
      <c r="H123" s="154" t="s">
        <v>1</v>
      </c>
      <c r="I123" s="156"/>
      <c r="L123" s="153"/>
      <c r="M123" s="157"/>
      <c r="T123" s="158"/>
      <c r="AT123" s="154" t="s">
        <v>139</v>
      </c>
      <c r="AU123" s="154" t="s">
        <v>85</v>
      </c>
      <c r="AV123" s="13" t="s">
        <v>81</v>
      </c>
      <c r="AW123" s="13" t="s">
        <v>32</v>
      </c>
      <c r="AX123" s="13" t="s">
        <v>76</v>
      </c>
      <c r="AY123" s="154" t="s">
        <v>131</v>
      </c>
    </row>
    <row r="124" spans="2:65" s="13" customFormat="1" ht="11.25">
      <c r="B124" s="153"/>
      <c r="D124" s="146" t="s">
        <v>139</v>
      </c>
      <c r="E124" s="154" t="s">
        <v>1</v>
      </c>
      <c r="F124" s="155" t="s">
        <v>342</v>
      </c>
      <c r="H124" s="154" t="s">
        <v>1</v>
      </c>
      <c r="I124" s="156"/>
      <c r="L124" s="153"/>
      <c r="M124" s="157"/>
      <c r="T124" s="158"/>
      <c r="AT124" s="154" t="s">
        <v>139</v>
      </c>
      <c r="AU124" s="154" t="s">
        <v>85</v>
      </c>
      <c r="AV124" s="13" t="s">
        <v>81</v>
      </c>
      <c r="AW124" s="13" t="s">
        <v>32</v>
      </c>
      <c r="AX124" s="13" t="s">
        <v>76</v>
      </c>
      <c r="AY124" s="154" t="s">
        <v>131</v>
      </c>
    </row>
    <row r="125" spans="2:65" s="13" customFormat="1" ht="11.25">
      <c r="B125" s="153"/>
      <c r="D125" s="146" t="s">
        <v>139</v>
      </c>
      <c r="E125" s="154" t="s">
        <v>1</v>
      </c>
      <c r="F125" s="155" t="s">
        <v>343</v>
      </c>
      <c r="H125" s="154" t="s">
        <v>1</v>
      </c>
      <c r="I125" s="156"/>
      <c r="L125" s="153"/>
      <c r="M125" s="157"/>
      <c r="T125" s="158"/>
      <c r="AT125" s="154" t="s">
        <v>139</v>
      </c>
      <c r="AU125" s="154" t="s">
        <v>85</v>
      </c>
      <c r="AV125" s="13" t="s">
        <v>81</v>
      </c>
      <c r="AW125" s="13" t="s">
        <v>32</v>
      </c>
      <c r="AX125" s="13" t="s">
        <v>76</v>
      </c>
      <c r="AY125" s="154" t="s">
        <v>131</v>
      </c>
    </row>
    <row r="126" spans="2:65" s="1" customFormat="1" ht="22.15" customHeight="1">
      <c r="B126" s="30"/>
      <c r="C126" s="159" t="s">
        <v>85</v>
      </c>
      <c r="D126" s="159" t="s">
        <v>196</v>
      </c>
      <c r="E126" s="160" t="s">
        <v>344</v>
      </c>
      <c r="F126" s="161" t="s">
        <v>345</v>
      </c>
      <c r="G126" s="162" t="s">
        <v>137</v>
      </c>
      <c r="H126" s="163">
        <v>9.1199999999999992</v>
      </c>
      <c r="I126" s="164"/>
      <c r="J126" s="165">
        <f>ROUND(I126*H126,2)</f>
        <v>0</v>
      </c>
      <c r="K126" s="166"/>
      <c r="L126" s="167"/>
      <c r="M126" s="168" t="s">
        <v>1</v>
      </c>
      <c r="N126" s="169" t="s">
        <v>41</v>
      </c>
      <c r="P126" s="141">
        <f>O126*H126</f>
        <v>0</v>
      </c>
      <c r="Q126" s="141">
        <v>7.0499999999999993E-2</v>
      </c>
      <c r="R126" s="141">
        <f>Q126*H126</f>
        <v>0.64295999999999986</v>
      </c>
      <c r="S126" s="141">
        <v>0</v>
      </c>
      <c r="T126" s="142">
        <f>S126*H126</f>
        <v>0</v>
      </c>
      <c r="AR126" s="143" t="s">
        <v>175</v>
      </c>
      <c r="AT126" s="143" t="s">
        <v>196</v>
      </c>
      <c r="AU126" s="143" t="s">
        <v>85</v>
      </c>
      <c r="AY126" s="15" t="s">
        <v>131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5" t="s">
        <v>81</v>
      </c>
      <c r="BK126" s="144">
        <f>ROUND(I126*H126,2)</f>
        <v>0</v>
      </c>
      <c r="BL126" s="15" t="s">
        <v>91</v>
      </c>
      <c r="BM126" s="143" t="s">
        <v>346</v>
      </c>
    </row>
    <row r="127" spans="2:65" s="12" customFormat="1" ht="11.25">
      <c r="B127" s="145"/>
      <c r="D127" s="146" t="s">
        <v>139</v>
      </c>
      <c r="E127" s="147" t="s">
        <v>1</v>
      </c>
      <c r="F127" s="148" t="s">
        <v>347</v>
      </c>
      <c r="H127" s="149">
        <v>9.1199999999999992</v>
      </c>
      <c r="I127" s="150"/>
      <c r="L127" s="145"/>
      <c r="M127" s="151"/>
      <c r="T127" s="152"/>
      <c r="AT127" s="147" t="s">
        <v>139</v>
      </c>
      <c r="AU127" s="147" t="s">
        <v>85</v>
      </c>
      <c r="AV127" s="12" t="s">
        <v>85</v>
      </c>
      <c r="AW127" s="12" t="s">
        <v>32</v>
      </c>
      <c r="AX127" s="12" t="s">
        <v>81</v>
      </c>
      <c r="AY127" s="147" t="s">
        <v>131</v>
      </c>
    </row>
    <row r="128" spans="2:65" s="13" customFormat="1" ht="11.25">
      <c r="B128" s="153"/>
      <c r="D128" s="146" t="s">
        <v>139</v>
      </c>
      <c r="E128" s="154" t="s">
        <v>1</v>
      </c>
      <c r="F128" s="155" t="s">
        <v>348</v>
      </c>
      <c r="H128" s="154" t="s">
        <v>1</v>
      </c>
      <c r="I128" s="156"/>
      <c r="L128" s="153"/>
      <c r="M128" s="157"/>
      <c r="T128" s="158"/>
      <c r="AT128" s="154" t="s">
        <v>139</v>
      </c>
      <c r="AU128" s="154" t="s">
        <v>85</v>
      </c>
      <c r="AV128" s="13" t="s">
        <v>81</v>
      </c>
      <c r="AW128" s="13" t="s">
        <v>32</v>
      </c>
      <c r="AX128" s="13" t="s">
        <v>76</v>
      </c>
      <c r="AY128" s="154" t="s">
        <v>131</v>
      </c>
    </row>
    <row r="129" spans="2:65" s="13" customFormat="1" ht="11.25">
      <c r="B129" s="153"/>
      <c r="D129" s="146" t="s">
        <v>139</v>
      </c>
      <c r="E129" s="154" t="s">
        <v>1</v>
      </c>
      <c r="F129" s="155" t="s">
        <v>349</v>
      </c>
      <c r="H129" s="154" t="s">
        <v>1</v>
      </c>
      <c r="I129" s="156"/>
      <c r="L129" s="153"/>
      <c r="M129" s="157"/>
      <c r="T129" s="158"/>
      <c r="AT129" s="154" t="s">
        <v>139</v>
      </c>
      <c r="AU129" s="154" t="s">
        <v>85</v>
      </c>
      <c r="AV129" s="13" t="s">
        <v>81</v>
      </c>
      <c r="AW129" s="13" t="s">
        <v>32</v>
      </c>
      <c r="AX129" s="13" t="s">
        <v>76</v>
      </c>
      <c r="AY129" s="154" t="s">
        <v>131</v>
      </c>
    </row>
    <row r="130" spans="2:65" s="1" customFormat="1" ht="14.45" customHeight="1">
      <c r="B130" s="30"/>
      <c r="C130" s="131" t="s">
        <v>88</v>
      </c>
      <c r="D130" s="131" t="s">
        <v>134</v>
      </c>
      <c r="E130" s="132" t="s">
        <v>350</v>
      </c>
      <c r="F130" s="133" t="s">
        <v>351</v>
      </c>
      <c r="G130" s="134" t="s">
        <v>137</v>
      </c>
      <c r="H130" s="135">
        <v>9.1199999999999992</v>
      </c>
      <c r="I130" s="136"/>
      <c r="J130" s="137">
        <f>ROUND(I130*H130,2)</f>
        <v>0</v>
      </c>
      <c r="K130" s="138"/>
      <c r="L130" s="30"/>
      <c r="M130" s="139" t="s">
        <v>1</v>
      </c>
      <c r="N130" s="140" t="s">
        <v>41</v>
      </c>
      <c r="P130" s="141">
        <f>O130*H130</f>
        <v>0</v>
      </c>
      <c r="Q130" s="141">
        <v>5.8E-4</v>
      </c>
      <c r="R130" s="141">
        <f>Q130*H130</f>
        <v>5.2895999999999993E-3</v>
      </c>
      <c r="S130" s="141">
        <v>0</v>
      </c>
      <c r="T130" s="142">
        <f>S130*H130</f>
        <v>0</v>
      </c>
      <c r="AR130" s="143" t="s">
        <v>91</v>
      </c>
      <c r="AT130" s="143" t="s">
        <v>134</v>
      </c>
      <c r="AU130" s="143" t="s">
        <v>85</v>
      </c>
      <c r="AY130" s="15" t="s">
        <v>131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5" t="s">
        <v>81</v>
      </c>
      <c r="BK130" s="144">
        <f>ROUND(I130*H130,2)</f>
        <v>0</v>
      </c>
      <c r="BL130" s="15" t="s">
        <v>91</v>
      </c>
      <c r="BM130" s="143" t="s">
        <v>352</v>
      </c>
    </row>
    <row r="131" spans="2:65" s="13" customFormat="1" ht="22.5">
      <c r="B131" s="153"/>
      <c r="D131" s="146" t="s">
        <v>139</v>
      </c>
      <c r="E131" s="154" t="s">
        <v>1</v>
      </c>
      <c r="F131" s="155" t="s">
        <v>353</v>
      </c>
      <c r="H131" s="154" t="s">
        <v>1</v>
      </c>
      <c r="I131" s="156"/>
      <c r="L131" s="153"/>
      <c r="M131" s="157"/>
      <c r="T131" s="158"/>
      <c r="AT131" s="154" t="s">
        <v>139</v>
      </c>
      <c r="AU131" s="154" t="s">
        <v>85</v>
      </c>
      <c r="AV131" s="13" t="s">
        <v>81</v>
      </c>
      <c r="AW131" s="13" t="s">
        <v>32</v>
      </c>
      <c r="AX131" s="13" t="s">
        <v>76</v>
      </c>
      <c r="AY131" s="154" t="s">
        <v>131</v>
      </c>
    </row>
    <row r="132" spans="2:65" s="12" customFormat="1" ht="11.25">
      <c r="B132" s="145"/>
      <c r="D132" s="146" t="s">
        <v>139</v>
      </c>
      <c r="E132" s="147" t="s">
        <v>1</v>
      </c>
      <c r="F132" s="148" t="s">
        <v>347</v>
      </c>
      <c r="H132" s="149">
        <v>9.1199999999999992</v>
      </c>
      <c r="I132" s="150"/>
      <c r="L132" s="145"/>
      <c r="M132" s="180"/>
      <c r="N132" s="181"/>
      <c r="O132" s="181"/>
      <c r="P132" s="181"/>
      <c r="Q132" s="181"/>
      <c r="R132" s="181"/>
      <c r="S132" s="181"/>
      <c r="T132" s="182"/>
      <c r="AT132" s="147" t="s">
        <v>139</v>
      </c>
      <c r="AU132" s="147" t="s">
        <v>85</v>
      </c>
      <c r="AV132" s="12" t="s">
        <v>85</v>
      </c>
      <c r="AW132" s="12" t="s">
        <v>32</v>
      </c>
      <c r="AX132" s="12" t="s">
        <v>81</v>
      </c>
      <c r="AY132" s="147" t="s">
        <v>131</v>
      </c>
    </row>
    <row r="133" spans="2:65" s="1" customFormat="1" ht="6.95" customHeight="1">
      <c r="B133" s="42"/>
      <c r="C133" s="43"/>
      <c r="D133" s="43"/>
      <c r="E133" s="43"/>
      <c r="F133" s="43"/>
      <c r="G133" s="43"/>
      <c r="H133" s="43"/>
      <c r="I133" s="43"/>
      <c r="J133" s="43"/>
      <c r="K133" s="43"/>
      <c r="L133" s="30"/>
    </row>
  </sheetData>
  <sheetProtection algorithmName="SHA-512" hashValue="c3shROC5ouuMf0Rn/Tc2nF524d5WjHUc5hxT7KQQb2ONdefxnD5FbPC3v8GX/tQH18rMt1g03HbLrYkf6dR6LQ==" saltValue="XCh8Lvb7D+92YL3pbsqdwbssS8hh5a5W78QGJhFlnWlk0ZMKt7PvTW3wdfHGgKzlRqIWP+ORA08BYdgT0SVPFw==" spinCount="100000" sheet="1" objects="1" scenarios="1" formatColumns="0" formatRows="0" autoFilter="0"/>
  <autoFilter ref="C117:K132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50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96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103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7" customHeight="1">
      <c r="B7" s="18"/>
      <c r="E7" s="221" t="str">
        <f>'Rekapitulace stavby'!K6</f>
        <v>Rekonstrukce MVN na pozemku p.č. 1360/4 v obci Nesměřice u Zruče nad Sázavou</v>
      </c>
      <c r="F7" s="222"/>
      <c r="G7" s="222"/>
      <c r="H7" s="222"/>
      <c r="L7" s="18"/>
    </row>
    <row r="8" spans="2:46" s="1" customFormat="1" ht="12" customHeight="1">
      <c r="B8" s="30"/>
      <c r="D8" s="25" t="s">
        <v>104</v>
      </c>
      <c r="L8" s="30"/>
    </row>
    <row r="9" spans="2:46" s="1" customFormat="1" ht="15.6" customHeight="1">
      <c r="B9" s="30"/>
      <c r="E9" s="183" t="s">
        <v>354</v>
      </c>
      <c r="F9" s="223"/>
      <c r="G9" s="223"/>
      <c r="H9" s="223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14. 9. 2023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24" t="str">
        <f>'Rekapitulace stavby'!E14</f>
        <v>Vyplň údaj</v>
      </c>
      <c r="F18" s="205"/>
      <c r="G18" s="205"/>
      <c r="H18" s="205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31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33</v>
      </c>
      <c r="I23" s="25" t="s">
        <v>25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35</v>
      </c>
      <c r="L26" s="30"/>
    </row>
    <row r="27" spans="2:12" s="7" customFormat="1" ht="14.45" customHeight="1">
      <c r="B27" s="87"/>
      <c r="E27" s="210" t="s">
        <v>1</v>
      </c>
      <c r="F27" s="210"/>
      <c r="G27" s="210"/>
      <c r="H27" s="210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36</v>
      </c>
      <c r="J30" s="64">
        <f>ROUND(J122,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38</v>
      </c>
      <c r="I32" s="33" t="s">
        <v>37</v>
      </c>
      <c r="J32" s="33" t="s">
        <v>39</v>
      </c>
      <c r="L32" s="30"/>
    </row>
    <row r="33" spans="2:12" s="1" customFormat="1" ht="14.45" customHeight="1">
      <c r="B33" s="30"/>
      <c r="D33" s="53" t="s">
        <v>40</v>
      </c>
      <c r="E33" s="25" t="s">
        <v>41</v>
      </c>
      <c r="F33" s="89">
        <f>ROUND((SUM(BE122:BE149)),  2)</f>
        <v>0</v>
      </c>
      <c r="I33" s="90">
        <v>0.21</v>
      </c>
      <c r="J33" s="89">
        <f>ROUND(((SUM(BE122:BE149))*I33),  2)</f>
        <v>0</v>
      </c>
      <c r="L33" s="30"/>
    </row>
    <row r="34" spans="2:12" s="1" customFormat="1" ht="14.45" customHeight="1">
      <c r="B34" s="30"/>
      <c r="E34" s="25" t="s">
        <v>42</v>
      </c>
      <c r="F34" s="89">
        <f>ROUND((SUM(BF122:BF149)),  2)</f>
        <v>0</v>
      </c>
      <c r="I34" s="90">
        <v>0.12</v>
      </c>
      <c r="J34" s="89">
        <f>ROUND(((SUM(BF122:BF149))*I34),  2)</f>
        <v>0</v>
      </c>
      <c r="L34" s="30"/>
    </row>
    <row r="35" spans="2:12" s="1" customFormat="1" ht="14.45" hidden="1" customHeight="1">
      <c r="B35" s="30"/>
      <c r="E35" s="25" t="s">
        <v>43</v>
      </c>
      <c r="F35" s="89">
        <f>ROUND((SUM(BG122:BG149)),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44</v>
      </c>
      <c r="F36" s="89">
        <f>ROUND((SUM(BH122:BH149)),  2)</f>
        <v>0</v>
      </c>
      <c r="I36" s="90">
        <v>0.12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45</v>
      </c>
      <c r="F37" s="89">
        <f>ROUND((SUM(BI122:BI149)),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46</v>
      </c>
      <c r="E39" s="55"/>
      <c r="F39" s="55"/>
      <c r="G39" s="93" t="s">
        <v>47</v>
      </c>
      <c r="H39" s="94" t="s">
        <v>48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97" t="s">
        <v>52</v>
      </c>
      <c r="G61" s="41" t="s">
        <v>51</v>
      </c>
      <c r="H61" s="32"/>
      <c r="I61" s="32"/>
      <c r="J61" s="98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97" t="s">
        <v>52</v>
      </c>
      <c r="G76" s="41" t="s">
        <v>51</v>
      </c>
      <c r="H76" s="32"/>
      <c r="I76" s="32"/>
      <c r="J76" s="98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106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7" customHeight="1">
      <c r="B85" s="30"/>
      <c r="E85" s="221" t="str">
        <f>E7</f>
        <v>Rekonstrukce MVN na pozemku p.č. 1360/4 v obci Nesměřice u Zruče nad Sázavou</v>
      </c>
      <c r="F85" s="222"/>
      <c r="G85" s="222"/>
      <c r="H85" s="222"/>
      <c r="L85" s="30"/>
    </row>
    <row r="86" spans="2:47" s="1" customFormat="1" ht="12" customHeight="1">
      <c r="B86" s="30"/>
      <c r="C86" s="25" t="s">
        <v>104</v>
      </c>
      <c r="L86" s="30"/>
    </row>
    <row r="87" spans="2:47" s="1" customFormat="1" ht="15.6" customHeight="1">
      <c r="B87" s="30"/>
      <c r="E87" s="183" t="str">
        <f>E9</f>
        <v>5 - Sanace betonových ploch</v>
      </c>
      <c r="F87" s="223"/>
      <c r="G87" s="223"/>
      <c r="H87" s="223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Nesměřice</v>
      </c>
      <c r="I89" s="25" t="s">
        <v>22</v>
      </c>
      <c r="J89" s="50" t="str">
        <f>IF(J12="","",J12)</f>
        <v>14. 9. 2023</v>
      </c>
      <c r="L89" s="30"/>
    </row>
    <row r="90" spans="2:47" s="1" customFormat="1" ht="6.95" customHeight="1">
      <c r="B90" s="30"/>
      <c r="L90" s="30"/>
    </row>
    <row r="91" spans="2:47" s="1" customFormat="1" ht="26.45" customHeight="1">
      <c r="B91" s="30"/>
      <c r="C91" s="25" t="s">
        <v>24</v>
      </c>
      <c r="F91" s="23" t="str">
        <f>E15</f>
        <v>Město Zruč nad Sázavou</v>
      </c>
      <c r="I91" s="25" t="s">
        <v>30</v>
      </c>
      <c r="J91" s="28" t="str">
        <f>E21</f>
        <v>VDG Projektování s.r.o.</v>
      </c>
      <c r="L91" s="30"/>
    </row>
    <row r="92" spans="2:47" s="1" customFormat="1" ht="15.6" customHeight="1">
      <c r="B92" s="30"/>
      <c r="C92" s="25" t="s">
        <v>28</v>
      </c>
      <c r="F92" s="23" t="str">
        <f>IF(E18="","",E18)</f>
        <v>Vyplň údaj</v>
      </c>
      <c r="I92" s="25" t="s">
        <v>33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107</v>
      </c>
      <c r="D94" s="91"/>
      <c r="E94" s="91"/>
      <c r="F94" s="91"/>
      <c r="G94" s="91"/>
      <c r="H94" s="91"/>
      <c r="I94" s="91"/>
      <c r="J94" s="100" t="s">
        <v>108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109</v>
      </c>
      <c r="J96" s="64">
        <f>J122</f>
        <v>0</v>
      </c>
      <c r="L96" s="30"/>
      <c r="AU96" s="15" t="s">
        <v>110</v>
      </c>
    </row>
    <row r="97" spans="2:12" s="8" customFormat="1" ht="24.95" customHeight="1">
      <c r="B97" s="102"/>
      <c r="D97" s="103" t="s">
        <v>111</v>
      </c>
      <c r="E97" s="104"/>
      <c r="F97" s="104"/>
      <c r="G97" s="104"/>
      <c r="H97" s="104"/>
      <c r="I97" s="104"/>
      <c r="J97" s="105">
        <f>J123</f>
        <v>0</v>
      </c>
      <c r="L97" s="102"/>
    </row>
    <row r="98" spans="2:12" s="9" customFormat="1" ht="19.899999999999999" customHeight="1">
      <c r="B98" s="106"/>
      <c r="D98" s="107" t="s">
        <v>355</v>
      </c>
      <c r="E98" s="108"/>
      <c r="F98" s="108"/>
      <c r="G98" s="108"/>
      <c r="H98" s="108"/>
      <c r="I98" s="108"/>
      <c r="J98" s="109">
        <f>J124</f>
        <v>0</v>
      </c>
      <c r="L98" s="106"/>
    </row>
    <row r="99" spans="2:12" s="9" customFormat="1" ht="19.899999999999999" customHeight="1">
      <c r="B99" s="106"/>
      <c r="D99" s="107" t="s">
        <v>232</v>
      </c>
      <c r="E99" s="108"/>
      <c r="F99" s="108"/>
      <c r="G99" s="108"/>
      <c r="H99" s="108"/>
      <c r="I99" s="108"/>
      <c r="J99" s="109">
        <f>J135</f>
        <v>0</v>
      </c>
      <c r="L99" s="106"/>
    </row>
    <row r="100" spans="2:12" s="8" customFormat="1" ht="24.95" customHeight="1">
      <c r="B100" s="102"/>
      <c r="D100" s="103" t="s">
        <v>356</v>
      </c>
      <c r="E100" s="104"/>
      <c r="F100" s="104"/>
      <c r="G100" s="104"/>
      <c r="H100" s="104"/>
      <c r="I100" s="104"/>
      <c r="J100" s="105">
        <f>J140</f>
        <v>0</v>
      </c>
      <c r="L100" s="102"/>
    </row>
    <row r="101" spans="2:12" s="9" customFormat="1" ht="19.899999999999999" customHeight="1">
      <c r="B101" s="106"/>
      <c r="D101" s="107" t="s">
        <v>357</v>
      </c>
      <c r="E101" s="108"/>
      <c r="F101" s="108"/>
      <c r="G101" s="108"/>
      <c r="H101" s="108"/>
      <c r="I101" s="108"/>
      <c r="J101" s="109">
        <f>J141</f>
        <v>0</v>
      </c>
      <c r="L101" s="106"/>
    </row>
    <row r="102" spans="2:12" s="9" customFormat="1" ht="19.899999999999999" customHeight="1">
      <c r="B102" s="106"/>
      <c r="D102" s="107" t="s">
        <v>358</v>
      </c>
      <c r="E102" s="108"/>
      <c r="F102" s="108"/>
      <c r="G102" s="108"/>
      <c r="H102" s="108"/>
      <c r="I102" s="108"/>
      <c r="J102" s="109">
        <f>J148</f>
        <v>0</v>
      </c>
      <c r="L102" s="106"/>
    </row>
    <row r="103" spans="2:12" s="1" customFormat="1" ht="21.75" customHeight="1">
      <c r="B103" s="30"/>
      <c r="L103" s="30"/>
    </row>
    <row r="104" spans="2:12" s="1" customFormat="1" ht="6.95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30"/>
    </row>
    <row r="108" spans="2:12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0"/>
    </row>
    <row r="109" spans="2:12" s="1" customFormat="1" ht="24.95" customHeight="1">
      <c r="B109" s="30"/>
      <c r="C109" s="19" t="s">
        <v>116</v>
      </c>
      <c r="L109" s="30"/>
    </row>
    <row r="110" spans="2:12" s="1" customFormat="1" ht="6.95" customHeight="1">
      <c r="B110" s="30"/>
      <c r="L110" s="30"/>
    </row>
    <row r="111" spans="2:12" s="1" customFormat="1" ht="12" customHeight="1">
      <c r="B111" s="30"/>
      <c r="C111" s="25" t="s">
        <v>16</v>
      </c>
      <c r="L111" s="30"/>
    </row>
    <row r="112" spans="2:12" s="1" customFormat="1" ht="27" customHeight="1">
      <c r="B112" s="30"/>
      <c r="E112" s="221" t="str">
        <f>E7</f>
        <v>Rekonstrukce MVN na pozemku p.č. 1360/4 v obci Nesměřice u Zruče nad Sázavou</v>
      </c>
      <c r="F112" s="222"/>
      <c r="G112" s="222"/>
      <c r="H112" s="222"/>
      <c r="L112" s="30"/>
    </row>
    <row r="113" spans="2:65" s="1" customFormat="1" ht="12" customHeight="1">
      <c r="B113" s="30"/>
      <c r="C113" s="25" t="s">
        <v>104</v>
      </c>
      <c r="L113" s="30"/>
    </row>
    <row r="114" spans="2:65" s="1" customFormat="1" ht="15.6" customHeight="1">
      <c r="B114" s="30"/>
      <c r="E114" s="183" t="str">
        <f>E9</f>
        <v>5 - Sanace betonových ploch</v>
      </c>
      <c r="F114" s="223"/>
      <c r="G114" s="223"/>
      <c r="H114" s="223"/>
      <c r="L114" s="30"/>
    </row>
    <row r="115" spans="2:65" s="1" customFormat="1" ht="6.95" customHeight="1">
      <c r="B115" s="30"/>
      <c r="L115" s="30"/>
    </row>
    <row r="116" spans="2:65" s="1" customFormat="1" ht="12" customHeight="1">
      <c r="B116" s="30"/>
      <c r="C116" s="25" t="s">
        <v>20</v>
      </c>
      <c r="F116" s="23" t="str">
        <f>F12</f>
        <v>Nesměřice</v>
      </c>
      <c r="I116" s="25" t="s">
        <v>22</v>
      </c>
      <c r="J116" s="50" t="str">
        <f>IF(J12="","",J12)</f>
        <v>14. 9. 2023</v>
      </c>
      <c r="L116" s="30"/>
    </row>
    <row r="117" spans="2:65" s="1" customFormat="1" ht="6.95" customHeight="1">
      <c r="B117" s="30"/>
      <c r="L117" s="30"/>
    </row>
    <row r="118" spans="2:65" s="1" customFormat="1" ht="26.45" customHeight="1">
      <c r="B118" s="30"/>
      <c r="C118" s="25" t="s">
        <v>24</v>
      </c>
      <c r="F118" s="23" t="str">
        <f>E15</f>
        <v>Město Zruč nad Sázavou</v>
      </c>
      <c r="I118" s="25" t="s">
        <v>30</v>
      </c>
      <c r="J118" s="28" t="str">
        <f>E21</f>
        <v>VDG Projektování s.r.o.</v>
      </c>
      <c r="L118" s="30"/>
    </row>
    <row r="119" spans="2:65" s="1" customFormat="1" ht="15.6" customHeight="1">
      <c r="B119" s="30"/>
      <c r="C119" s="25" t="s">
        <v>28</v>
      </c>
      <c r="F119" s="23" t="str">
        <f>IF(E18="","",E18)</f>
        <v>Vyplň údaj</v>
      </c>
      <c r="I119" s="25" t="s">
        <v>33</v>
      </c>
      <c r="J119" s="28" t="str">
        <f>E24</f>
        <v xml:space="preserve"> </v>
      </c>
      <c r="L119" s="30"/>
    </row>
    <row r="120" spans="2:65" s="1" customFormat="1" ht="10.35" customHeight="1">
      <c r="B120" s="30"/>
      <c r="L120" s="30"/>
    </row>
    <row r="121" spans="2:65" s="10" customFormat="1" ht="29.25" customHeight="1">
      <c r="B121" s="110"/>
      <c r="C121" s="111" t="s">
        <v>117</v>
      </c>
      <c r="D121" s="112" t="s">
        <v>61</v>
      </c>
      <c r="E121" s="112" t="s">
        <v>57</v>
      </c>
      <c r="F121" s="112" t="s">
        <v>58</v>
      </c>
      <c r="G121" s="112" t="s">
        <v>118</v>
      </c>
      <c r="H121" s="112" t="s">
        <v>119</v>
      </c>
      <c r="I121" s="112" t="s">
        <v>120</v>
      </c>
      <c r="J121" s="113" t="s">
        <v>108</v>
      </c>
      <c r="K121" s="114" t="s">
        <v>121</v>
      </c>
      <c r="L121" s="110"/>
      <c r="M121" s="57" t="s">
        <v>1</v>
      </c>
      <c r="N121" s="58" t="s">
        <v>40</v>
      </c>
      <c r="O121" s="58" t="s">
        <v>122</v>
      </c>
      <c r="P121" s="58" t="s">
        <v>123</v>
      </c>
      <c r="Q121" s="58" t="s">
        <v>124</v>
      </c>
      <c r="R121" s="58" t="s">
        <v>125</v>
      </c>
      <c r="S121" s="58" t="s">
        <v>126</v>
      </c>
      <c r="T121" s="59" t="s">
        <v>127</v>
      </c>
    </row>
    <row r="122" spans="2:65" s="1" customFormat="1" ht="22.9" customHeight="1">
      <c r="B122" s="30"/>
      <c r="C122" s="62" t="s">
        <v>128</v>
      </c>
      <c r="J122" s="115">
        <f>BK122</f>
        <v>0</v>
      </c>
      <c r="L122" s="30"/>
      <c r="M122" s="60"/>
      <c r="N122" s="51"/>
      <c r="O122" s="51"/>
      <c r="P122" s="116">
        <f>P123+P140</f>
        <v>0</v>
      </c>
      <c r="Q122" s="51"/>
      <c r="R122" s="116">
        <f>R123+R140</f>
        <v>34.840319999999998</v>
      </c>
      <c r="S122" s="51"/>
      <c r="T122" s="117">
        <f>T123+T140</f>
        <v>0</v>
      </c>
      <c r="AT122" s="15" t="s">
        <v>75</v>
      </c>
      <c r="AU122" s="15" t="s">
        <v>110</v>
      </c>
      <c r="BK122" s="118">
        <f>BK123+BK140</f>
        <v>0</v>
      </c>
    </row>
    <row r="123" spans="2:65" s="11" customFormat="1" ht="25.9" customHeight="1">
      <c r="B123" s="119"/>
      <c r="D123" s="120" t="s">
        <v>75</v>
      </c>
      <c r="E123" s="121" t="s">
        <v>129</v>
      </c>
      <c r="F123" s="121" t="s">
        <v>130</v>
      </c>
      <c r="I123" s="122"/>
      <c r="J123" s="123">
        <f>BK123</f>
        <v>0</v>
      </c>
      <c r="L123" s="119"/>
      <c r="M123" s="124"/>
      <c r="P123" s="125">
        <f>P124+P135</f>
        <v>0</v>
      </c>
      <c r="R123" s="125">
        <f>R124+R135</f>
        <v>34.309640000000002</v>
      </c>
      <c r="T123" s="126">
        <f>T124+T135</f>
        <v>0</v>
      </c>
      <c r="AR123" s="120" t="s">
        <v>81</v>
      </c>
      <c r="AT123" s="127" t="s">
        <v>75</v>
      </c>
      <c r="AU123" s="127" t="s">
        <v>76</v>
      </c>
      <c r="AY123" s="120" t="s">
        <v>131</v>
      </c>
      <c r="BK123" s="128">
        <f>BK124+BK135</f>
        <v>0</v>
      </c>
    </row>
    <row r="124" spans="2:65" s="11" customFormat="1" ht="22.9" customHeight="1">
      <c r="B124" s="119"/>
      <c r="D124" s="120" t="s">
        <v>75</v>
      </c>
      <c r="E124" s="129" t="s">
        <v>97</v>
      </c>
      <c r="F124" s="129" t="s">
        <v>359</v>
      </c>
      <c r="I124" s="122"/>
      <c r="J124" s="130">
        <f>BK124</f>
        <v>0</v>
      </c>
      <c r="L124" s="119"/>
      <c r="M124" s="124"/>
      <c r="P124" s="125">
        <f>SUM(P125:P134)</f>
        <v>0</v>
      </c>
      <c r="R124" s="125">
        <f>SUM(R125:R134)</f>
        <v>34.299100000000003</v>
      </c>
      <c r="T124" s="126">
        <f>SUM(T125:T134)</f>
        <v>0</v>
      </c>
      <c r="AR124" s="120" t="s">
        <v>81</v>
      </c>
      <c r="AT124" s="127" t="s">
        <v>75</v>
      </c>
      <c r="AU124" s="127" t="s">
        <v>81</v>
      </c>
      <c r="AY124" s="120" t="s">
        <v>131</v>
      </c>
      <c r="BK124" s="128">
        <f>SUM(BK125:BK134)</f>
        <v>0</v>
      </c>
    </row>
    <row r="125" spans="2:65" s="1" customFormat="1" ht="22.15" customHeight="1">
      <c r="B125" s="30"/>
      <c r="C125" s="131" t="s">
        <v>81</v>
      </c>
      <c r="D125" s="131" t="s">
        <v>134</v>
      </c>
      <c r="E125" s="132" t="s">
        <v>360</v>
      </c>
      <c r="F125" s="133" t="s">
        <v>361</v>
      </c>
      <c r="G125" s="134" t="s">
        <v>149</v>
      </c>
      <c r="H125" s="135">
        <v>500</v>
      </c>
      <c r="I125" s="136"/>
      <c r="J125" s="137">
        <f>ROUND(I125*H125,2)</f>
        <v>0</v>
      </c>
      <c r="K125" s="138"/>
      <c r="L125" s="30"/>
      <c r="M125" s="139" t="s">
        <v>1</v>
      </c>
      <c r="N125" s="140" t="s">
        <v>41</v>
      </c>
      <c r="P125" s="141">
        <f>O125*H125</f>
        <v>0</v>
      </c>
      <c r="Q125" s="141">
        <v>8.0000000000000002E-3</v>
      </c>
      <c r="R125" s="141">
        <f>Q125*H125</f>
        <v>4</v>
      </c>
      <c r="S125" s="141">
        <v>0</v>
      </c>
      <c r="T125" s="142">
        <f>S125*H125</f>
        <v>0</v>
      </c>
      <c r="AR125" s="143" t="s">
        <v>91</v>
      </c>
      <c r="AT125" s="143" t="s">
        <v>134</v>
      </c>
      <c r="AU125" s="143" t="s">
        <v>85</v>
      </c>
      <c r="AY125" s="15" t="s">
        <v>131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5" t="s">
        <v>81</v>
      </c>
      <c r="BK125" s="144">
        <f>ROUND(I125*H125,2)</f>
        <v>0</v>
      </c>
      <c r="BL125" s="15" t="s">
        <v>91</v>
      </c>
      <c r="BM125" s="143" t="s">
        <v>362</v>
      </c>
    </row>
    <row r="126" spans="2:65" s="12" customFormat="1" ht="11.25">
      <c r="B126" s="145"/>
      <c r="D126" s="146" t="s">
        <v>139</v>
      </c>
      <c r="E126" s="147" t="s">
        <v>1</v>
      </c>
      <c r="F126" s="148" t="s">
        <v>363</v>
      </c>
      <c r="H126" s="149">
        <v>500</v>
      </c>
      <c r="I126" s="150"/>
      <c r="L126" s="145"/>
      <c r="M126" s="151"/>
      <c r="T126" s="152"/>
      <c r="AT126" s="147" t="s">
        <v>139</v>
      </c>
      <c r="AU126" s="147" t="s">
        <v>85</v>
      </c>
      <c r="AV126" s="12" t="s">
        <v>85</v>
      </c>
      <c r="AW126" s="12" t="s">
        <v>32</v>
      </c>
      <c r="AX126" s="12" t="s">
        <v>81</v>
      </c>
      <c r="AY126" s="147" t="s">
        <v>131</v>
      </c>
    </row>
    <row r="127" spans="2:65" s="13" customFormat="1" ht="11.25">
      <c r="B127" s="153"/>
      <c r="D127" s="146" t="s">
        <v>139</v>
      </c>
      <c r="E127" s="154" t="s">
        <v>1</v>
      </c>
      <c r="F127" s="155" t="s">
        <v>364</v>
      </c>
      <c r="H127" s="154" t="s">
        <v>1</v>
      </c>
      <c r="I127" s="156"/>
      <c r="L127" s="153"/>
      <c r="M127" s="157"/>
      <c r="T127" s="158"/>
      <c r="AT127" s="154" t="s">
        <v>139</v>
      </c>
      <c r="AU127" s="154" t="s">
        <v>85</v>
      </c>
      <c r="AV127" s="13" t="s">
        <v>81</v>
      </c>
      <c r="AW127" s="13" t="s">
        <v>32</v>
      </c>
      <c r="AX127" s="13" t="s">
        <v>76</v>
      </c>
      <c r="AY127" s="154" t="s">
        <v>131</v>
      </c>
    </row>
    <row r="128" spans="2:65" s="1" customFormat="1" ht="22.15" customHeight="1">
      <c r="B128" s="30"/>
      <c r="C128" s="131" t="s">
        <v>85</v>
      </c>
      <c r="D128" s="131" t="s">
        <v>134</v>
      </c>
      <c r="E128" s="132" t="s">
        <v>365</v>
      </c>
      <c r="F128" s="133" t="s">
        <v>366</v>
      </c>
      <c r="G128" s="134" t="s">
        <v>137</v>
      </c>
      <c r="H128" s="135">
        <v>62</v>
      </c>
      <c r="I128" s="136"/>
      <c r="J128" s="137">
        <f>ROUND(I128*H128,2)</f>
        <v>0</v>
      </c>
      <c r="K128" s="138"/>
      <c r="L128" s="30"/>
      <c r="M128" s="139" t="s">
        <v>1</v>
      </c>
      <c r="N128" s="140" t="s">
        <v>41</v>
      </c>
      <c r="P128" s="141">
        <f>O128*H128</f>
        <v>0</v>
      </c>
      <c r="Q128" s="141">
        <v>7.5000000000000002E-4</v>
      </c>
      <c r="R128" s="141">
        <f>Q128*H128</f>
        <v>4.65E-2</v>
      </c>
      <c r="S128" s="141">
        <v>0</v>
      </c>
      <c r="T128" s="142">
        <f>S128*H128</f>
        <v>0</v>
      </c>
      <c r="AR128" s="143" t="s">
        <v>91</v>
      </c>
      <c r="AT128" s="143" t="s">
        <v>134</v>
      </c>
      <c r="AU128" s="143" t="s">
        <v>85</v>
      </c>
      <c r="AY128" s="15" t="s">
        <v>131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5" t="s">
        <v>81</v>
      </c>
      <c r="BK128" s="144">
        <f>ROUND(I128*H128,2)</f>
        <v>0</v>
      </c>
      <c r="BL128" s="15" t="s">
        <v>91</v>
      </c>
      <c r="BM128" s="143" t="s">
        <v>367</v>
      </c>
    </row>
    <row r="129" spans="2:65" s="12" customFormat="1" ht="11.25">
      <c r="B129" s="145"/>
      <c r="D129" s="146" t="s">
        <v>139</v>
      </c>
      <c r="E129" s="147" t="s">
        <v>1</v>
      </c>
      <c r="F129" s="148" t="s">
        <v>368</v>
      </c>
      <c r="H129" s="149">
        <v>62</v>
      </c>
      <c r="I129" s="150"/>
      <c r="L129" s="145"/>
      <c r="M129" s="151"/>
      <c r="T129" s="152"/>
      <c r="AT129" s="147" t="s">
        <v>139</v>
      </c>
      <c r="AU129" s="147" t="s">
        <v>85</v>
      </c>
      <c r="AV129" s="12" t="s">
        <v>85</v>
      </c>
      <c r="AW129" s="12" t="s">
        <v>32</v>
      </c>
      <c r="AX129" s="12" t="s">
        <v>81</v>
      </c>
      <c r="AY129" s="147" t="s">
        <v>131</v>
      </c>
    </row>
    <row r="130" spans="2:65" s="13" customFormat="1" ht="11.25">
      <c r="B130" s="153"/>
      <c r="D130" s="146" t="s">
        <v>139</v>
      </c>
      <c r="E130" s="154" t="s">
        <v>1</v>
      </c>
      <c r="F130" s="155" t="s">
        <v>369</v>
      </c>
      <c r="H130" s="154" t="s">
        <v>1</v>
      </c>
      <c r="I130" s="156"/>
      <c r="L130" s="153"/>
      <c r="M130" s="157"/>
      <c r="T130" s="158"/>
      <c r="AT130" s="154" t="s">
        <v>139</v>
      </c>
      <c r="AU130" s="154" t="s">
        <v>85</v>
      </c>
      <c r="AV130" s="13" t="s">
        <v>81</v>
      </c>
      <c r="AW130" s="13" t="s">
        <v>32</v>
      </c>
      <c r="AX130" s="13" t="s">
        <v>76</v>
      </c>
      <c r="AY130" s="154" t="s">
        <v>131</v>
      </c>
    </row>
    <row r="131" spans="2:65" s="13" customFormat="1" ht="11.25">
      <c r="B131" s="153"/>
      <c r="D131" s="146" t="s">
        <v>139</v>
      </c>
      <c r="E131" s="154" t="s">
        <v>1</v>
      </c>
      <c r="F131" s="155" t="s">
        <v>370</v>
      </c>
      <c r="H131" s="154" t="s">
        <v>1</v>
      </c>
      <c r="I131" s="156"/>
      <c r="L131" s="153"/>
      <c r="M131" s="157"/>
      <c r="T131" s="158"/>
      <c r="AT131" s="154" t="s">
        <v>139</v>
      </c>
      <c r="AU131" s="154" t="s">
        <v>85</v>
      </c>
      <c r="AV131" s="13" t="s">
        <v>81</v>
      </c>
      <c r="AW131" s="13" t="s">
        <v>32</v>
      </c>
      <c r="AX131" s="13" t="s">
        <v>76</v>
      </c>
      <c r="AY131" s="154" t="s">
        <v>131</v>
      </c>
    </row>
    <row r="132" spans="2:65" s="1" customFormat="1" ht="22.15" customHeight="1">
      <c r="B132" s="30"/>
      <c r="C132" s="131" t="s">
        <v>88</v>
      </c>
      <c r="D132" s="131" t="s">
        <v>134</v>
      </c>
      <c r="E132" s="132" t="s">
        <v>371</v>
      </c>
      <c r="F132" s="133" t="s">
        <v>372</v>
      </c>
      <c r="G132" s="134" t="s">
        <v>149</v>
      </c>
      <c r="H132" s="135">
        <v>588</v>
      </c>
      <c r="I132" s="136"/>
      <c r="J132" s="137">
        <f>ROUND(I132*H132,2)</f>
        <v>0</v>
      </c>
      <c r="K132" s="138"/>
      <c r="L132" s="30"/>
      <c r="M132" s="139" t="s">
        <v>1</v>
      </c>
      <c r="N132" s="140" t="s">
        <v>41</v>
      </c>
      <c r="P132" s="141">
        <f>O132*H132</f>
        <v>0</v>
      </c>
      <c r="Q132" s="141">
        <v>5.1450000000000003E-2</v>
      </c>
      <c r="R132" s="141">
        <f>Q132*H132</f>
        <v>30.252600000000001</v>
      </c>
      <c r="S132" s="141">
        <v>0</v>
      </c>
      <c r="T132" s="142">
        <f>S132*H132</f>
        <v>0</v>
      </c>
      <c r="AR132" s="143" t="s">
        <v>91</v>
      </c>
      <c r="AT132" s="143" t="s">
        <v>134</v>
      </c>
      <c r="AU132" s="143" t="s">
        <v>85</v>
      </c>
      <c r="AY132" s="15" t="s">
        <v>131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5" t="s">
        <v>81</v>
      </c>
      <c r="BK132" s="144">
        <f>ROUND(I132*H132,2)</f>
        <v>0</v>
      </c>
      <c r="BL132" s="15" t="s">
        <v>91</v>
      </c>
      <c r="BM132" s="143" t="s">
        <v>373</v>
      </c>
    </row>
    <row r="133" spans="2:65" s="12" customFormat="1" ht="11.25">
      <c r="B133" s="145"/>
      <c r="D133" s="146" t="s">
        <v>139</v>
      </c>
      <c r="E133" s="147" t="s">
        <v>1</v>
      </c>
      <c r="F133" s="148" t="s">
        <v>151</v>
      </c>
      <c r="H133" s="149">
        <v>588</v>
      </c>
      <c r="I133" s="150"/>
      <c r="L133" s="145"/>
      <c r="M133" s="151"/>
      <c r="T133" s="152"/>
      <c r="AT133" s="147" t="s">
        <v>139</v>
      </c>
      <c r="AU133" s="147" t="s">
        <v>85</v>
      </c>
      <c r="AV133" s="12" t="s">
        <v>85</v>
      </c>
      <c r="AW133" s="12" t="s">
        <v>32</v>
      </c>
      <c r="AX133" s="12" t="s">
        <v>81</v>
      </c>
      <c r="AY133" s="147" t="s">
        <v>131</v>
      </c>
    </row>
    <row r="134" spans="2:65" s="13" customFormat="1" ht="22.5">
      <c r="B134" s="153"/>
      <c r="D134" s="146" t="s">
        <v>139</v>
      </c>
      <c r="E134" s="154" t="s">
        <v>1</v>
      </c>
      <c r="F134" s="155" t="s">
        <v>374</v>
      </c>
      <c r="H134" s="154" t="s">
        <v>1</v>
      </c>
      <c r="I134" s="156"/>
      <c r="L134" s="153"/>
      <c r="M134" s="157"/>
      <c r="T134" s="158"/>
      <c r="AT134" s="154" t="s">
        <v>139</v>
      </c>
      <c r="AU134" s="154" t="s">
        <v>85</v>
      </c>
      <c r="AV134" s="13" t="s">
        <v>81</v>
      </c>
      <c r="AW134" s="13" t="s">
        <v>32</v>
      </c>
      <c r="AX134" s="13" t="s">
        <v>76</v>
      </c>
      <c r="AY134" s="154" t="s">
        <v>131</v>
      </c>
    </row>
    <row r="135" spans="2:65" s="11" customFormat="1" ht="22.9" customHeight="1">
      <c r="B135" s="119"/>
      <c r="D135" s="120" t="s">
        <v>75</v>
      </c>
      <c r="E135" s="129" t="s">
        <v>132</v>
      </c>
      <c r="F135" s="129" t="s">
        <v>300</v>
      </c>
      <c r="I135" s="122"/>
      <c r="J135" s="130">
        <f>BK135</f>
        <v>0</v>
      </c>
      <c r="L135" s="119"/>
      <c r="M135" s="124"/>
      <c r="P135" s="125">
        <f>SUM(P136:P139)</f>
        <v>0</v>
      </c>
      <c r="R135" s="125">
        <f>SUM(R136:R139)</f>
        <v>1.0540000000000001E-2</v>
      </c>
      <c r="T135" s="126">
        <f>SUM(T136:T139)</f>
        <v>0</v>
      </c>
      <c r="AR135" s="120" t="s">
        <v>81</v>
      </c>
      <c r="AT135" s="127" t="s">
        <v>75</v>
      </c>
      <c r="AU135" s="127" t="s">
        <v>81</v>
      </c>
      <c r="AY135" s="120" t="s">
        <v>131</v>
      </c>
      <c r="BK135" s="128">
        <f>SUM(BK136:BK139)</f>
        <v>0</v>
      </c>
    </row>
    <row r="136" spans="2:65" s="1" customFormat="1" ht="22.15" customHeight="1">
      <c r="B136" s="30"/>
      <c r="C136" s="131" t="s">
        <v>91</v>
      </c>
      <c r="D136" s="131" t="s">
        <v>134</v>
      </c>
      <c r="E136" s="132" t="s">
        <v>375</v>
      </c>
      <c r="F136" s="133" t="s">
        <v>376</v>
      </c>
      <c r="G136" s="134" t="s">
        <v>137</v>
      </c>
      <c r="H136" s="135">
        <v>62</v>
      </c>
      <c r="I136" s="136"/>
      <c r="J136" s="137">
        <f>ROUND(I136*H136,2)</f>
        <v>0</v>
      </c>
      <c r="K136" s="138"/>
      <c r="L136" s="30"/>
      <c r="M136" s="139" t="s">
        <v>1</v>
      </c>
      <c r="N136" s="140" t="s">
        <v>41</v>
      </c>
      <c r="P136" s="141">
        <f>O136*H136</f>
        <v>0</v>
      </c>
      <c r="Q136" s="141">
        <v>1.7000000000000001E-4</v>
      </c>
      <c r="R136" s="141">
        <f>Q136*H136</f>
        <v>1.0540000000000001E-2</v>
      </c>
      <c r="S136" s="141">
        <v>0</v>
      </c>
      <c r="T136" s="142">
        <f>S136*H136</f>
        <v>0</v>
      </c>
      <c r="AR136" s="143" t="s">
        <v>91</v>
      </c>
      <c r="AT136" s="143" t="s">
        <v>134</v>
      </c>
      <c r="AU136" s="143" t="s">
        <v>85</v>
      </c>
      <c r="AY136" s="15" t="s">
        <v>131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5" t="s">
        <v>81</v>
      </c>
      <c r="BK136" s="144">
        <f>ROUND(I136*H136,2)</f>
        <v>0</v>
      </c>
      <c r="BL136" s="15" t="s">
        <v>91</v>
      </c>
      <c r="BM136" s="143" t="s">
        <v>377</v>
      </c>
    </row>
    <row r="137" spans="2:65" s="12" customFormat="1" ht="11.25">
      <c r="B137" s="145"/>
      <c r="D137" s="146" t="s">
        <v>139</v>
      </c>
      <c r="E137" s="147" t="s">
        <v>1</v>
      </c>
      <c r="F137" s="148" t="s">
        <v>368</v>
      </c>
      <c r="H137" s="149">
        <v>62</v>
      </c>
      <c r="I137" s="150"/>
      <c r="L137" s="145"/>
      <c r="M137" s="151"/>
      <c r="T137" s="152"/>
      <c r="AT137" s="147" t="s">
        <v>139</v>
      </c>
      <c r="AU137" s="147" t="s">
        <v>85</v>
      </c>
      <c r="AV137" s="12" t="s">
        <v>85</v>
      </c>
      <c r="AW137" s="12" t="s">
        <v>32</v>
      </c>
      <c r="AX137" s="12" t="s">
        <v>81</v>
      </c>
      <c r="AY137" s="147" t="s">
        <v>131</v>
      </c>
    </row>
    <row r="138" spans="2:65" s="13" customFormat="1" ht="11.25">
      <c r="B138" s="153"/>
      <c r="D138" s="146" t="s">
        <v>139</v>
      </c>
      <c r="E138" s="154" t="s">
        <v>1</v>
      </c>
      <c r="F138" s="155" t="s">
        <v>378</v>
      </c>
      <c r="H138" s="154" t="s">
        <v>1</v>
      </c>
      <c r="I138" s="156"/>
      <c r="L138" s="153"/>
      <c r="M138" s="157"/>
      <c r="T138" s="158"/>
      <c r="AT138" s="154" t="s">
        <v>139</v>
      </c>
      <c r="AU138" s="154" t="s">
        <v>85</v>
      </c>
      <c r="AV138" s="13" t="s">
        <v>81</v>
      </c>
      <c r="AW138" s="13" t="s">
        <v>32</v>
      </c>
      <c r="AX138" s="13" t="s">
        <v>76</v>
      </c>
      <c r="AY138" s="154" t="s">
        <v>131</v>
      </c>
    </row>
    <row r="139" spans="2:65" s="13" customFormat="1" ht="11.25">
      <c r="B139" s="153"/>
      <c r="D139" s="146" t="s">
        <v>139</v>
      </c>
      <c r="E139" s="154" t="s">
        <v>1</v>
      </c>
      <c r="F139" s="155" t="s">
        <v>379</v>
      </c>
      <c r="H139" s="154" t="s">
        <v>1</v>
      </c>
      <c r="I139" s="156"/>
      <c r="L139" s="153"/>
      <c r="M139" s="157"/>
      <c r="T139" s="158"/>
      <c r="AT139" s="154" t="s">
        <v>139</v>
      </c>
      <c r="AU139" s="154" t="s">
        <v>85</v>
      </c>
      <c r="AV139" s="13" t="s">
        <v>81</v>
      </c>
      <c r="AW139" s="13" t="s">
        <v>32</v>
      </c>
      <c r="AX139" s="13" t="s">
        <v>76</v>
      </c>
      <c r="AY139" s="154" t="s">
        <v>131</v>
      </c>
    </row>
    <row r="140" spans="2:65" s="11" customFormat="1" ht="25.9" customHeight="1">
      <c r="B140" s="119"/>
      <c r="D140" s="120" t="s">
        <v>75</v>
      </c>
      <c r="E140" s="121" t="s">
        <v>380</v>
      </c>
      <c r="F140" s="121" t="s">
        <v>381</v>
      </c>
      <c r="I140" s="122"/>
      <c r="J140" s="123">
        <f>BK140</f>
        <v>0</v>
      </c>
      <c r="L140" s="119"/>
      <c r="M140" s="124"/>
      <c r="P140" s="125">
        <f>P141+P148</f>
        <v>0</v>
      </c>
      <c r="R140" s="125">
        <f>R141+R148</f>
        <v>0.53067999999999993</v>
      </c>
      <c r="T140" s="126">
        <f>T141+T148</f>
        <v>0</v>
      </c>
      <c r="AR140" s="120" t="s">
        <v>85</v>
      </c>
      <c r="AT140" s="127" t="s">
        <v>75</v>
      </c>
      <c r="AU140" s="127" t="s">
        <v>76</v>
      </c>
      <c r="AY140" s="120" t="s">
        <v>131</v>
      </c>
      <c r="BK140" s="128">
        <f>BK141+BK148</f>
        <v>0</v>
      </c>
    </row>
    <row r="141" spans="2:65" s="11" customFormat="1" ht="22.9" customHeight="1">
      <c r="B141" s="119"/>
      <c r="D141" s="120" t="s">
        <v>75</v>
      </c>
      <c r="E141" s="129" t="s">
        <v>382</v>
      </c>
      <c r="F141" s="129" t="s">
        <v>383</v>
      </c>
      <c r="I141" s="122"/>
      <c r="J141" s="130">
        <f>BK141</f>
        <v>0</v>
      </c>
      <c r="L141" s="119"/>
      <c r="M141" s="124"/>
      <c r="P141" s="125">
        <f>SUM(P142:P147)</f>
        <v>0</v>
      </c>
      <c r="R141" s="125">
        <f>SUM(R142:R147)</f>
        <v>0.43567999999999996</v>
      </c>
      <c r="T141" s="126">
        <f>SUM(T142:T147)</f>
        <v>0</v>
      </c>
      <c r="AR141" s="120" t="s">
        <v>85</v>
      </c>
      <c r="AT141" s="127" t="s">
        <v>75</v>
      </c>
      <c r="AU141" s="127" t="s">
        <v>81</v>
      </c>
      <c r="AY141" s="120" t="s">
        <v>131</v>
      </c>
      <c r="BK141" s="128">
        <f>SUM(BK142:BK147)</f>
        <v>0</v>
      </c>
    </row>
    <row r="142" spans="2:65" s="1" customFormat="1" ht="22.15" customHeight="1">
      <c r="B142" s="30"/>
      <c r="C142" s="131" t="s">
        <v>94</v>
      </c>
      <c r="D142" s="131" t="s">
        <v>134</v>
      </c>
      <c r="E142" s="132" t="s">
        <v>384</v>
      </c>
      <c r="F142" s="133" t="s">
        <v>385</v>
      </c>
      <c r="G142" s="134" t="s">
        <v>149</v>
      </c>
      <c r="H142" s="135">
        <v>88</v>
      </c>
      <c r="I142" s="136"/>
      <c r="J142" s="137">
        <f>ROUND(I142*H142,2)</f>
        <v>0</v>
      </c>
      <c r="K142" s="138"/>
      <c r="L142" s="30"/>
      <c r="M142" s="139" t="s">
        <v>1</v>
      </c>
      <c r="N142" s="140" t="s">
        <v>41</v>
      </c>
      <c r="P142" s="141">
        <f>O142*H142</f>
        <v>0</v>
      </c>
      <c r="Q142" s="141">
        <v>3.5000000000000001E-3</v>
      </c>
      <c r="R142" s="141">
        <f>Q142*H142</f>
        <v>0.308</v>
      </c>
      <c r="S142" s="141">
        <v>0</v>
      </c>
      <c r="T142" s="142">
        <f>S142*H142</f>
        <v>0</v>
      </c>
      <c r="AR142" s="143" t="s">
        <v>220</v>
      </c>
      <c r="AT142" s="143" t="s">
        <v>134</v>
      </c>
      <c r="AU142" s="143" t="s">
        <v>85</v>
      </c>
      <c r="AY142" s="15" t="s">
        <v>131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5" t="s">
        <v>81</v>
      </c>
      <c r="BK142" s="144">
        <f>ROUND(I142*H142,2)</f>
        <v>0</v>
      </c>
      <c r="BL142" s="15" t="s">
        <v>220</v>
      </c>
      <c r="BM142" s="143" t="s">
        <v>386</v>
      </c>
    </row>
    <row r="143" spans="2:65" s="12" customFormat="1" ht="11.25">
      <c r="B143" s="145"/>
      <c r="D143" s="146" t="s">
        <v>139</v>
      </c>
      <c r="E143" s="147" t="s">
        <v>1</v>
      </c>
      <c r="F143" s="148" t="s">
        <v>156</v>
      </c>
      <c r="H143" s="149">
        <v>88</v>
      </c>
      <c r="I143" s="150"/>
      <c r="L143" s="145"/>
      <c r="M143" s="151"/>
      <c r="T143" s="152"/>
      <c r="AT143" s="147" t="s">
        <v>139</v>
      </c>
      <c r="AU143" s="147" t="s">
        <v>85</v>
      </c>
      <c r="AV143" s="12" t="s">
        <v>85</v>
      </c>
      <c r="AW143" s="12" t="s">
        <v>32</v>
      </c>
      <c r="AX143" s="12" t="s">
        <v>81</v>
      </c>
      <c r="AY143" s="147" t="s">
        <v>131</v>
      </c>
    </row>
    <row r="144" spans="2:65" s="13" customFormat="1" ht="11.25">
      <c r="B144" s="153"/>
      <c r="D144" s="146" t="s">
        <v>139</v>
      </c>
      <c r="E144" s="154" t="s">
        <v>1</v>
      </c>
      <c r="F144" s="155" t="s">
        <v>387</v>
      </c>
      <c r="H144" s="154" t="s">
        <v>1</v>
      </c>
      <c r="I144" s="156"/>
      <c r="L144" s="153"/>
      <c r="M144" s="157"/>
      <c r="T144" s="158"/>
      <c r="AT144" s="154" t="s">
        <v>139</v>
      </c>
      <c r="AU144" s="154" t="s">
        <v>85</v>
      </c>
      <c r="AV144" s="13" t="s">
        <v>81</v>
      </c>
      <c r="AW144" s="13" t="s">
        <v>32</v>
      </c>
      <c r="AX144" s="13" t="s">
        <v>76</v>
      </c>
      <c r="AY144" s="154" t="s">
        <v>131</v>
      </c>
    </row>
    <row r="145" spans="2:65" s="1" customFormat="1" ht="22.15" customHeight="1">
      <c r="B145" s="30"/>
      <c r="C145" s="131" t="s">
        <v>97</v>
      </c>
      <c r="D145" s="131" t="s">
        <v>134</v>
      </c>
      <c r="E145" s="132" t="s">
        <v>388</v>
      </c>
      <c r="F145" s="133" t="s">
        <v>389</v>
      </c>
      <c r="G145" s="134" t="s">
        <v>149</v>
      </c>
      <c r="H145" s="135">
        <v>36.479999999999997</v>
      </c>
      <c r="I145" s="136"/>
      <c r="J145" s="137">
        <f>ROUND(I145*H145,2)</f>
        <v>0</v>
      </c>
      <c r="K145" s="138"/>
      <c r="L145" s="30"/>
      <c r="M145" s="139" t="s">
        <v>1</v>
      </c>
      <c r="N145" s="140" t="s">
        <v>41</v>
      </c>
      <c r="P145" s="141">
        <f>O145*H145</f>
        <v>0</v>
      </c>
      <c r="Q145" s="141">
        <v>3.5000000000000001E-3</v>
      </c>
      <c r="R145" s="141">
        <f>Q145*H145</f>
        <v>0.12767999999999999</v>
      </c>
      <c r="S145" s="141">
        <v>0</v>
      </c>
      <c r="T145" s="142">
        <f>S145*H145</f>
        <v>0</v>
      </c>
      <c r="AR145" s="143" t="s">
        <v>220</v>
      </c>
      <c r="AT145" s="143" t="s">
        <v>134</v>
      </c>
      <c r="AU145" s="143" t="s">
        <v>85</v>
      </c>
      <c r="AY145" s="15" t="s">
        <v>131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5" t="s">
        <v>81</v>
      </c>
      <c r="BK145" s="144">
        <f>ROUND(I145*H145,2)</f>
        <v>0</v>
      </c>
      <c r="BL145" s="15" t="s">
        <v>220</v>
      </c>
      <c r="BM145" s="143" t="s">
        <v>390</v>
      </c>
    </row>
    <row r="146" spans="2:65" s="12" customFormat="1" ht="11.25">
      <c r="B146" s="145"/>
      <c r="D146" s="146" t="s">
        <v>139</v>
      </c>
      <c r="E146" s="147" t="s">
        <v>1</v>
      </c>
      <c r="F146" s="148" t="s">
        <v>391</v>
      </c>
      <c r="H146" s="149">
        <v>36.479999999999997</v>
      </c>
      <c r="I146" s="150"/>
      <c r="L146" s="145"/>
      <c r="M146" s="151"/>
      <c r="T146" s="152"/>
      <c r="AT146" s="147" t="s">
        <v>139</v>
      </c>
      <c r="AU146" s="147" t="s">
        <v>85</v>
      </c>
      <c r="AV146" s="12" t="s">
        <v>85</v>
      </c>
      <c r="AW146" s="12" t="s">
        <v>32</v>
      </c>
      <c r="AX146" s="12" t="s">
        <v>81</v>
      </c>
      <c r="AY146" s="147" t="s">
        <v>131</v>
      </c>
    </row>
    <row r="147" spans="2:65" s="13" customFormat="1" ht="11.25">
      <c r="B147" s="153"/>
      <c r="D147" s="146" t="s">
        <v>139</v>
      </c>
      <c r="E147" s="154" t="s">
        <v>1</v>
      </c>
      <c r="F147" s="155" t="s">
        <v>392</v>
      </c>
      <c r="H147" s="154" t="s">
        <v>1</v>
      </c>
      <c r="I147" s="156"/>
      <c r="L147" s="153"/>
      <c r="M147" s="157"/>
      <c r="T147" s="158"/>
      <c r="AT147" s="154" t="s">
        <v>139</v>
      </c>
      <c r="AU147" s="154" t="s">
        <v>85</v>
      </c>
      <c r="AV147" s="13" t="s">
        <v>81</v>
      </c>
      <c r="AW147" s="13" t="s">
        <v>32</v>
      </c>
      <c r="AX147" s="13" t="s">
        <v>76</v>
      </c>
      <c r="AY147" s="154" t="s">
        <v>131</v>
      </c>
    </row>
    <row r="148" spans="2:65" s="11" customFormat="1" ht="22.9" customHeight="1">
      <c r="B148" s="119"/>
      <c r="D148" s="120" t="s">
        <v>75</v>
      </c>
      <c r="E148" s="129" t="s">
        <v>393</v>
      </c>
      <c r="F148" s="129" t="s">
        <v>394</v>
      </c>
      <c r="I148" s="122"/>
      <c r="J148" s="130">
        <f>BK148</f>
        <v>0</v>
      </c>
      <c r="L148" s="119"/>
      <c r="M148" s="124"/>
      <c r="P148" s="125">
        <f>P149</f>
        <v>0</v>
      </c>
      <c r="R148" s="125">
        <f>R149</f>
        <v>9.5000000000000001E-2</v>
      </c>
      <c r="T148" s="126">
        <f>T149</f>
        <v>0</v>
      </c>
      <c r="AR148" s="120" t="s">
        <v>85</v>
      </c>
      <c r="AT148" s="127" t="s">
        <v>75</v>
      </c>
      <c r="AU148" s="127" t="s">
        <v>81</v>
      </c>
      <c r="AY148" s="120" t="s">
        <v>131</v>
      </c>
      <c r="BK148" s="128">
        <f>BK149</f>
        <v>0</v>
      </c>
    </row>
    <row r="149" spans="2:65" s="1" customFormat="1" ht="19.899999999999999" customHeight="1">
      <c r="B149" s="30"/>
      <c r="C149" s="131" t="s">
        <v>100</v>
      </c>
      <c r="D149" s="131" t="s">
        <v>134</v>
      </c>
      <c r="E149" s="132" t="s">
        <v>395</v>
      </c>
      <c r="F149" s="133" t="s">
        <v>396</v>
      </c>
      <c r="G149" s="134" t="s">
        <v>149</v>
      </c>
      <c r="H149" s="135">
        <v>500</v>
      </c>
      <c r="I149" s="136"/>
      <c r="J149" s="137">
        <f>ROUND(I149*H149,2)</f>
        <v>0</v>
      </c>
      <c r="K149" s="138"/>
      <c r="L149" s="30"/>
      <c r="M149" s="175" t="s">
        <v>1</v>
      </c>
      <c r="N149" s="176" t="s">
        <v>41</v>
      </c>
      <c r="O149" s="172"/>
      <c r="P149" s="173">
        <f>O149*H149</f>
        <v>0</v>
      </c>
      <c r="Q149" s="173">
        <v>1.9000000000000001E-4</v>
      </c>
      <c r="R149" s="173">
        <f>Q149*H149</f>
        <v>9.5000000000000001E-2</v>
      </c>
      <c r="S149" s="173">
        <v>0</v>
      </c>
      <c r="T149" s="174">
        <f>S149*H149</f>
        <v>0</v>
      </c>
      <c r="AR149" s="143" t="s">
        <v>220</v>
      </c>
      <c r="AT149" s="143" t="s">
        <v>134</v>
      </c>
      <c r="AU149" s="143" t="s">
        <v>85</v>
      </c>
      <c r="AY149" s="15" t="s">
        <v>131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5" t="s">
        <v>81</v>
      </c>
      <c r="BK149" s="144">
        <f>ROUND(I149*H149,2)</f>
        <v>0</v>
      </c>
      <c r="BL149" s="15" t="s">
        <v>220</v>
      </c>
      <c r="BM149" s="143" t="s">
        <v>397</v>
      </c>
    </row>
    <row r="150" spans="2:65" s="1" customFormat="1" ht="6.95" customHeight="1">
      <c r="B150" s="42"/>
      <c r="C150" s="43"/>
      <c r="D150" s="43"/>
      <c r="E150" s="43"/>
      <c r="F150" s="43"/>
      <c r="G150" s="43"/>
      <c r="H150" s="43"/>
      <c r="I150" s="43"/>
      <c r="J150" s="43"/>
      <c r="K150" s="43"/>
      <c r="L150" s="30"/>
    </row>
  </sheetData>
  <sheetProtection algorithmName="SHA-512" hashValue="axp5JCbj9OrRilA67NpSdHspgicX4c7q3bze1FHwdVHPuUMFBoq7OfpBB8XVebkK7hVJNgbRehyk51TboOu83A==" saltValue="rFH4Iskov+1yO1QSVz1JLmDcRBkciLdgwUtLeZqrfC1QnJwrNIbQ8atbfZ2mc61PO0noM2noAtC7SPcf4cMpcA==" spinCount="100000" sheet="1" objects="1" scenarios="1" formatColumns="0" formatRows="0" autoFilter="0"/>
  <autoFilter ref="C121:K149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7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99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103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7" customHeight="1">
      <c r="B7" s="18"/>
      <c r="E7" s="221" t="str">
        <f>'Rekapitulace stavby'!K6</f>
        <v>Rekonstrukce MVN na pozemku p.č. 1360/4 v obci Nesměřice u Zruče nad Sázavou</v>
      </c>
      <c r="F7" s="222"/>
      <c r="G7" s="222"/>
      <c r="H7" s="222"/>
      <c r="L7" s="18"/>
    </row>
    <row r="8" spans="2:46" s="1" customFormat="1" ht="12" customHeight="1">
      <c r="B8" s="30"/>
      <c r="D8" s="25" t="s">
        <v>104</v>
      </c>
      <c r="L8" s="30"/>
    </row>
    <row r="9" spans="2:46" s="1" customFormat="1" ht="15.6" customHeight="1">
      <c r="B9" s="30"/>
      <c r="E9" s="183" t="s">
        <v>398</v>
      </c>
      <c r="F9" s="223"/>
      <c r="G9" s="223"/>
      <c r="H9" s="223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14. 9. 2023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24" t="str">
        <f>'Rekapitulace stavby'!E14</f>
        <v>Vyplň údaj</v>
      </c>
      <c r="F18" s="205"/>
      <c r="G18" s="205"/>
      <c r="H18" s="205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31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33</v>
      </c>
      <c r="I23" s="25" t="s">
        <v>25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35</v>
      </c>
      <c r="L26" s="30"/>
    </row>
    <row r="27" spans="2:12" s="7" customFormat="1" ht="14.45" customHeight="1">
      <c r="B27" s="87"/>
      <c r="E27" s="210" t="s">
        <v>1</v>
      </c>
      <c r="F27" s="210"/>
      <c r="G27" s="210"/>
      <c r="H27" s="210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36</v>
      </c>
      <c r="J30" s="64">
        <f>ROUND(J118,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38</v>
      </c>
      <c r="I32" s="33" t="s">
        <v>37</v>
      </c>
      <c r="J32" s="33" t="s">
        <v>39</v>
      </c>
      <c r="L32" s="30"/>
    </row>
    <row r="33" spans="2:12" s="1" customFormat="1" ht="14.45" customHeight="1">
      <c r="B33" s="30"/>
      <c r="D33" s="53" t="s">
        <v>40</v>
      </c>
      <c r="E33" s="25" t="s">
        <v>41</v>
      </c>
      <c r="F33" s="89">
        <f>ROUND((SUM(BE118:BE126)),  2)</f>
        <v>0</v>
      </c>
      <c r="I33" s="90">
        <v>0.21</v>
      </c>
      <c r="J33" s="89">
        <f>ROUND(((SUM(BE118:BE126))*I33),  2)</f>
        <v>0</v>
      </c>
      <c r="L33" s="30"/>
    </row>
    <row r="34" spans="2:12" s="1" customFormat="1" ht="14.45" customHeight="1">
      <c r="B34" s="30"/>
      <c r="E34" s="25" t="s">
        <v>42</v>
      </c>
      <c r="F34" s="89">
        <f>ROUND((SUM(BF118:BF126)),  2)</f>
        <v>0</v>
      </c>
      <c r="I34" s="90">
        <v>0.12</v>
      </c>
      <c r="J34" s="89">
        <f>ROUND(((SUM(BF118:BF126))*I34),  2)</f>
        <v>0</v>
      </c>
      <c r="L34" s="30"/>
    </row>
    <row r="35" spans="2:12" s="1" customFormat="1" ht="14.45" hidden="1" customHeight="1">
      <c r="B35" s="30"/>
      <c r="E35" s="25" t="s">
        <v>43</v>
      </c>
      <c r="F35" s="89">
        <f>ROUND((SUM(BG118:BG126)),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44</v>
      </c>
      <c r="F36" s="89">
        <f>ROUND((SUM(BH118:BH126)),  2)</f>
        <v>0</v>
      </c>
      <c r="I36" s="90">
        <v>0.12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45</v>
      </c>
      <c r="F37" s="89">
        <f>ROUND((SUM(BI118:BI126)),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46</v>
      </c>
      <c r="E39" s="55"/>
      <c r="F39" s="55"/>
      <c r="G39" s="93" t="s">
        <v>47</v>
      </c>
      <c r="H39" s="94" t="s">
        <v>48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97" t="s">
        <v>52</v>
      </c>
      <c r="G61" s="41" t="s">
        <v>51</v>
      </c>
      <c r="H61" s="32"/>
      <c r="I61" s="32"/>
      <c r="J61" s="98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97" t="s">
        <v>52</v>
      </c>
      <c r="G76" s="41" t="s">
        <v>51</v>
      </c>
      <c r="H76" s="32"/>
      <c r="I76" s="32"/>
      <c r="J76" s="98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106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7" customHeight="1">
      <c r="B85" s="30"/>
      <c r="E85" s="221" t="str">
        <f>E7</f>
        <v>Rekonstrukce MVN na pozemku p.č. 1360/4 v obci Nesměřice u Zruče nad Sázavou</v>
      </c>
      <c r="F85" s="222"/>
      <c r="G85" s="222"/>
      <c r="H85" s="222"/>
      <c r="L85" s="30"/>
    </row>
    <row r="86" spans="2:47" s="1" customFormat="1" ht="12" customHeight="1">
      <c r="B86" s="30"/>
      <c r="C86" s="25" t="s">
        <v>104</v>
      </c>
      <c r="L86" s="30"/>
    </row>
    <row r="87" spans="2:47" s="1" customFormat="1" ht="15.6" customHeight="1">
      <c r="B87" s="30"/>
      <c r="E87" s="183" t="str">
        <f>E9</f>
        <v>6 - Sadové úpravy</v>
      </c>
      <c r="F87" s="223"/>
      <c r="G87" s="223"/>
      <c r="H87" s="223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Nesměřice</v>
      </c>
      <c r="I89" s="25" t="s">
        <v>22</v>
      </c>
      <c r="J89" s="50" t="str">
        <f>IF(J12="","",J12)</f>
        <v>14. 9. 2023</v>
      </c>
      <c r="L89" s="30"/>
    </row>
    <row r="90" spans="2:47" s="1" customFormat="1" ht="6.95" customHeight="1">
      <c r="B90" s="30"/>
      <c r="L90" s="30"/>
    </row>
    <row r="91" spans="2:47" s="1" customFormat="1" ht="26.45" customHeight="1">
      <c r="B91" s="30"/>
      <c r="C91" s="25" t="s">
        <v>24</v>
      </c>
      <c r="F91" s="23" t="str">
        <f>E15</f>
        <v>Město Zruč nad Sázavou</v>
      </c>
      <c r="I91" s="25" t="s">
        <v>30</v>
      </c>
      <c r="J91" s="28" t="str">
        <f>E21</f>
        <v>VDG Projektování s.r.o.</v>
      </c>
      <c r="L91" s="30"/>
    </row>
    <row r="92" spans="2:47" s="1" customFormat="1" ht="15.6" customHeight="1">
      <c r="B92" s="30"/>
      <c r="C92" s="25" t="s">
        <v>28</v>
      </c>
      <c r="F92" s="23" t="str">
        <f>IF(E18="","",E18)</f>
        <v>Vyplň údaj</v>
      </c>
      <c r="I92" s="25" t="s">
        <v>33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107</v>
      </c>
      <c r="D94" s="91"/>
      <c r="E94" s="91"/>
      <c r="F94" s="91"/>
      <c r="G94" s="91"/>
      <c r="H94" s="91"/>
      <c r="I94" s="91"/>
      <c r="J94" s="100" t="s">
        <v>108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109</v>
      </c>
      <c r="J96" s="64">
        <f>J118</f>
        <v>0</v>
      </c>
      <c r="L96" s="30"/>
      <c r="AU96" s="15" t="s">
        <v>110</v>
      </c>
    </row>
    <row r="97" spans="2:12" s="8" customFormat="1" ht="24.95" customHeight="1">
      <c r="B97" s="102"/>
      <c r="D97" s="103" t="s">
        <v>111</v>
      </c>
      <c r="E97" s="104"/>
      <c r="F97" s="104"/>
      <c r="G97" s="104"/>
      <c r="H97" s="104"/>
      <c r="I97" s="104"/>
      <c r="J97" s="105">
        <f>J119</f>
        <v>0</v>
      </c>
      <c r="L97" s="102"/>
    </row>
    <row r="98" spans="2:12" s="9" customFormat="1" ht="19.899999999999999" customHeight="1">
      <c r="B98" s="106"/>
      <c r="D98" s="107" t="s">
        <v>232</v>
      </c>
      <c r="E98" s="108"/>
      <c r="F98" s="108"/>
      <c r="G98" s="108"/>
      <c r="H98" s="108"/>
      <c r="I98" s="108"/>
      <c r="J98" s="109">
        <f>J120</f>
        <v>0</v>
      </c>
      <c r="L98" s="106"/>
    </row>
    <row r="99" spans="2:12" s="1" customFormat="1" ht="21.75" customHeight="1">
      <c r="B99" s="30"/>
      <c r="L99" s="30"/>
    </row>
    <row r="100" spans="2:12" s="1" customFormat="1" ht="6.95" customHeight="1"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30"/>
    </row>
    <row r="104" spans="2:12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0"/>
    </row>
    <row r="105" spans="2:12" s="1" customFormat="1" ht="24.95" customHeight="1">
      <c r="B105" s="30"/>
      <c r="C105" s="19" t="s">
        <v>116</v>
      </c>
      <c r="L105" s="30"/>
    </row>
    <row r="106" spans="2:12" s="1" customFormat="1" ht="6.95" customHeight="1">
      <c r="B106" s="30"/>
      <c r="L106" s="30"/>
    </row>
    <row r="107" spans="2:12" s="1" customFormat="1" ht="12" customHeight="1">
      <c r="B107" s="30"/>
      <c r="C107" s="25" t="s">
        <v>16</v>
      </c>
      <c r="L107" s="30"/>
    </row>
    <row r="108" spans="2:12" s="1" customFormat="1" ht="27" customHeight="1">
      <c r="B108" s="30"/>
      <c r="E108" s="221" t="str">
        <f>E7</f>
        <v>Rekonstrukce MVN na pozemku p.č. 1360/4 v obci Nesměřice u Zruče nad Sázavou</v>
      </c>
      <c r="F108" s="222"/>
      <c r="G108" s="222"/>
      <c r="H108" s="222"/>
      <c r="L108" s="30"/>
    </row>
    <row r="109" spans="2:12" s="1" customFormat="1" ht="12" customHeight="1">
      <c r="B109" s="30"/>
      <c r="C109" s="25" t="s">
        <v>104</v>
      </c>
      <c r="L109" s="30"/>
    </row>
    <row r="110" spans="2:12" s="1" customFormat="1" ht="15.6" customHeight="1">
      <c r="B110" s="30"/>
      <c r="E110" s="183" t="str">
        <f>E9</f>
        <v>6 - Sadové úpravy</v>
      </c>
      <c r="F110" s="223"/>
      <c r="G110" s="223"/>
      <c r="H110" s="223"/>
      <c r="L110" s="30"/>
    </row>
    <row r="111" spans="2:12" s="1" customFormat="1" ht="6.95" customHeight="1">
      <c r="B111" s="30"/>
      <c r="L111" s="30"/>
    </row>
    <row r="112" spans="2:12" s="1" customFormat="1" ht="12" customHeight="1">
      <c r="B112" s="30"/>
      <c r="C112" s="25" t="s">
        <v>20</v>
      </c>
      <c r="F112" s="23" t="str">
        <f>F12</f>
        <v>Nesměřice</v>
      </c>
      <c r="I112" s="25" t="s">
        <v>22</v>
      </c>
      <c r="J112" s="50" t="str">
        <f>IF(J12="","",J12)</f>
        <v>14. 9. 2023</v>
      </c>
      <c r="L112" s="30"/>
    </row>
    <row r="113" spans="2:65" s="1" customFormat="1" ht="6.95" customHeight="1">
      <c r="B113" s="30"/>
      <c r="L113" s="30"/>
    </row>
    <row r="114" spans="2:65" s="1" customFormat="1" ht="26.45" customHeight="1">
      <c r="B114" s="30"/>
      <c r="C114" s="25" t="s">
        <v>24</v>
      </c>
      <c r="F114" s="23" t="str">
        <f>E15</f>
        <v>Město Zruč nad Sázavou</v>
      </c>
      <c r="I114" s="25" t="s">
        <v>30</v>
      </c>
      <c r="J114" s="28" t="str">
        <f>E21</f>
        <v>VDG Projektování s.r.o.</v>
      </c>
      <c r="L114" s="30"/>
    </row>
    <row r="115" spans="2:65" s="1" customFormat="1" ht="15.6" customHeight="1">
      <c r="B115" s="30"/>
      <c r="C115" s="25" t="s">
        <v>28</v>
      </c>
      <c r="F115" s="23" t="str">
        <f>IF(E18="","",E18)</f>
        <v>Vyplň údaj</v>
      </c>
      <c r="I115" s="25" t="s">
        <v>33</v>
      </c>
      <c r="J115" s="28" t="str">
        <f>E24</f>
        <v xml:space="preserve"> </v>
      </c>
      <c r="L115" s="30"/>
    </row>
    <row r="116" spans="2:65" s="1" customFormat="1" ht="10.35" customHeight="1">
      <c r="B116" s="30"/>
      <c r="L116" s="30"/>
    </row>
    <row r="117" spans="2:65" s="10" customFormat="1" ht="29.25" customHeight="1">
      <c r="B117" s="110"/>
      <c r="C117" s="111" t="s">
        <v>117</v>
      </c>
      <c r="D117" s="112" t="s">
        <v>61</v>
      </c>
      <c r="E117" s="112" t="s">
        <v>57</v>
      </c>
      <c r="F117" s="112" t="s">
        <v>58</v>
      </c>
      <c r="G117" s="112" t="s">
        <v>118</v>
      </c>
      <c r="H117" s="112" t="s">
        <v>119</v>
      </c>
      <c r="I117" s="112" t="s">
        <v>120</v>
      </c>
      <c r="J117" s="113" t="s">
        <v>108</v>
      </c>
      <c r="K117" s="114" t="s">
        <v>121</v>
      </c>
      <c r="L117" s="110"/>
      <c r="M117" s="57" t="s">
        <v>1</v>
      </c>
      <c r="N117" s="58" t="s">
        <v>40</v>
      </c>
      <c r="O117" s="58" t="s">
        <v>122</v>
      </c>
      <c r="P117" s="58" t="s">
        <v>123</v>
      </c>
      <c r="Q117" s="58" t="s">
        <v>124</v>
      </c>
      <c r="R117" s="58" t="s">
        <v>125</v>
      </c>
      <c r="S117" s="58" t="s">
        <v>126</v>
      </c>
      <c r="T117" s="59" t="s">
        <v>127</v>
      </c>
    </row>
    <row r="118" spans="2:65" s="1" customFormat="1" ht="22.9" customHeight="1">
      <c r="B118" s="30"/>
      <c r="C118" s="62" t="s">
        <v>128</v>
      </c>
      <c r="J118" s="115">
        <f>BK118</f>
        <v>0</v>
      </c>
      <c r="L118" s="30"/>
      <c r="M118" s="60"/>
      <c r="N118" s="51"/>
      <c r="O118" s="51"/>
      <c r="P118" s="116">
        <f>P119</f>
        <v>0</v>
      </c>
      <c r="Q118" s="51"/>
      <c r="R118" s="116">
        <f>R119</f>
        <v>0.01</v>
      </c>
      <c r="S118" s="51"/>
      <c r="T118" s="117">
        <f>T119</f>
        <v>0</v>
      </c>
      <c r="AT118" s="15" t="s">
        <v>75</v>
      </c>
      <c r="AU118" s="15" t="s">
        <v>110</v>
      </c>
      <c r="BK118" s="118">
        <f>BK119</f>
        <v>0</v>
      </c>
    </row>
    <row r="119" spans="2:65" s="11" customFormat="1" ht="25.9" customHeight="1">
      <c r="B119" s="119"/>
      <c r="D119" s="120" t="s">
        <v>75</v>
      </c>
      <c r="E119" s="121" t="s">
        <v>129</v>
      </c>
      <c r="F119" s="121" t="s">
        <v>130</v>
      </c>
      <c r="I119" s="122"/>
      <c r="J119" s="123">
        <f>BK119</f>
        <v>0</v>
      </c>
      <c r="L119" s="119"/>
      <c r="M119" s="124"/>
      <c r="P119" s="125">
        <f>P120</f>
        <v>0</v>
      </c>
      <c r="R119" s="125">
        <f>R120</f>
        <v>0.01</v>
      </c>
      <c r="T119" s="126">
        <f>T120</f>
        <v>0</v>
      </c>
      <c r="AR119" s="120" t="s">
        <v>81</v>
      </c>
      <c r="AT119" s="127" t="s">
        <v>75</v>
      </c>
      <c r="AU119" s="127" t="s">
        <v>76</v>
      </c>
      <c r="AY119" s="120" t="s">
        <v>131</v>
      </c>
      <c r="BK119" s="128">
        <f>BK120</f>
        <v>0</v>
      </c>
    </row>
    <row r="120" spans="2:65" s="11" customFormat="1" ht="22.9" customHeight="1">
      <c r="B120" s="119"/>
      <c r="D120" s="120" t="s">
        <v>75</v>
      </c>
      <c r="E120" s="129" t="s">
        <v>132</v>
      </c>
      <c r="F120" s="129" t="s">
        <v>300</v>
      </c>
      <c r="I120" s="122"/>
      <c r="J120" s="130">
        <f>BK120</f>
        <v>0</v>
      </c>
      <c r="L120" s="119"/>
      <c r="M120" s="124"/>
      <c r="P120" s="125">
        <f>SUM(P121:P126)</f>
        <v>0</v>
      </c>
      <c r="R120" s="125">
        <f>SUM(R121:R126)</f>
        <v>0.01</v>
      </c>
      <c r="T120" s="126">
        <f>SUM(T121:T126)</f>
        <v>0</v>
      </c>
      <c r="AR120" s="120" t="s">
        <v>81</v>
      </c>
      <c r="AT120" s="127" t="s">
        <v>75</v>
      </c>
      <c r="AU120" s="127" t="s">
        <v>81</v>
      </c>
      <c r="AY120" s="120" t="s">
        <v>131</v>
      </c>
      <c r="BK120" s="128">
        <f>SUM(BK121:BK126)</f>
        <v>0</v>
      </c>
    </row>
    <row r="121" spans="2:65" s="1" customFormat="1" ht="14.45" customHeight="1">
      <c r="B121" s="30"/>
      <c r="C121" s="159" t="s">
        <v>81</v>
      </c>
      <c r="D121" s="159" t="s">
        <v>196</v>
      </c>
      <c r="E121" s="160" t="s">
        <v>399</v>
      </c>
      <c r="F121" s="161" t="s">
        <v>400</v>
      </c>
      <c r="G121" s="162" t="s">
        <v>401</v>
      </c>
      <c r="H121" s="163">
        <v>10</v>
      </c>
      <c r="I121" s="164"/>
      <c r="J121" s="165">
        <f>ROUND(I121*H121,2)</f>
        <v>0</v>
      </c>
      <c r="K121" s="166"/>
      <c r="L121" s="167"/>
      <c r="M121" s="168" t="s">
        <v>1</v>
      </c>
      <c r="N121" s="169" t="s">
        <v>41</v>
      </c>
      <c r="P121" s="141">
        <f>O121*H121</f>
        <v>0</v>
      </c>
      <c r="Q121" s="141">
        <v>1E-3</v>
      </c>
      <c r="R121" s="141">
        <f>Q121*H121</f>
        <v>0.01</v>
      </c>
      <c r="S121" s="141">
        <v>0</v>
      </c>
      <c r="T121" s="142">
        <f>S121*H121</f>
        <v>0</v>
      </c>
      <c r="AR121" s="143" t="s">
        <v>175</v>
      </c>
      <c r="AT121" s="143" t="s">
        <v>196</v>
      </c>
      <c r="AU121" s="143" t="s">
        <v>85</v>
      </c>
      <c r="AY121" s="15" t="s">
        <v>131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5" t="s">
        <v>81</v>
      </c>
      <c r="BK121" s="144">
        <f>ROUND(I121*H121,2)</f>
        <v>0</v>
      </c>
      <c r="BL121" s="15" t="s">
        <v>91</v>
      </c>
      <c r="BM121" s="143" t="s">
        <v>402</v>
      </c>
    </row>
    <row r="122" spans="2:65" s="12" customFormat="1" ht="11.25">
      <c r="B122" s="145"/>
      <c r="D122" s="146" t="s">
        <v>139</v>
      </c>
      <c r="E122" s="147" t="s">
        <v>1</v>
      </c>
      <c r="F122" s="148" t="s">
        <v>403</v>
      </c>
      <c r="H122" s="149">
        <v>200</v>
      </c>
      <c r="I122" s="150"/>
      <c r="L122" s="145"/>
      <c r="M122" s="151"/>
      <c r="T122" s="152"/>
      <c r="AT122" s="147" t="s">
        <v>139</v>
      </c>
      <c r="AU122" s="147" t="s">
        <v>85</v>
      </c>
      <c r="AV122" s="12" t="s">
        <v>85</v>
      </c>
      <c r="AW122" s="12" t="s">
        <v>32</v>
      </c>
      <c r="AX122" s="12" t="s">
        <v>81</v>
      </c>
      <c r="AY122" s="147" t="s">
        <v>131</v>
      </c>
    </row>
    <row r="123" spans="2:65" s="12" customFormat="1" ht="11.25">
      <c r="B123" s="145"/>
      <c r="D123" s="146" t="s">
        <v>139</v>
      </c>
      <c r="F123" s="148" t="s">
        <v>404</v>
      </c>
      <c r="H123" s="149">
        <v>10</v>
      </c>
      <c r="I123" s="150"/>
      <c r="L123" s="145"/>
      <c r="M123" s="151"/>
      <c r="T123" s="152"/>
      <c r="AT123" s="147" t="s">
        <v>139</v>
      </c>
      <c r="AU123" s="147" t="s">
        <v>85</v>
      </c>
      <c r="AV123" s="12" t="s">
        <v>85</v>
      </c>
      <c r="AW123" s="12" t="s">
        <v>4</v>
      </c>
      <c r="AX123" s="12" t="s">
        <v>81</v>
      </c>
      <c r="AY123" s="147" t="s">
        <v>131</v>
      </c>
    </row>
    <row r="124" spans="2:65" s="1" customFormat="1" ht="22.15" customHeight="1">
      <c r="B124" s="30"/>
      <c r="C124" s="131" t="s">
        <v>85</v>
      </c>
      <c r="D124" s="131" t="s">
        <v>134</v>
      </c>
      <c r="E124" s="132" t="s">
        <v>405</v>
      </c>
      <c r="F124" s="133" t="s">
        <v>406</v>
      </c>
      <c r="G124" s="134" t="s">
        <v>149</v>
      </c>
      <c r="H124" s="135">
        <v>200</v>
      </c>
      <c r="I124" s="136"/>
      <c r="J124" s="137">
        <f>ROUND(I124*H124,2)</f>
        <v>0</v>
      </c>
      <c r="K124" s="138"/>
      <c r="L124" s="30"/>
      <c r="M124" s="139" t="s">
        <v>1</v>
      </c>
      <c r="N124" s="140" t="s">
        <v>41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91</v>
      </c>
      <c r="AT124" s="143" t="s">
        <v>134</v>
      </c>
      <c r="AU124" s="143" t="s">
        <v>85</v>
      </c>
      <c r="AY124" s="15" t="s">
        <v>131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5" t="s">
        <v>81</v>
      </c>
      <c r="BK124" s="144">
        <f>ROUND(I124*H124,2)</f>
        <v>0</v>
      </c>
      <c r="BL124" s="15" t="s">
        <v>91</v>
      </c>
      <c r="BM124" s="143" t="s">
        <v>407</v>
      </c>
    </row>
    <row r="125" spans="2:65" s="12" customFormat="1" ht="11.25">
      <c r="B125" s="145"/>
      <c r="D125" s="146" t="s">
        <v>139</v>
      </c>
      <c r="E125" s="147" t="s">
        <v>1</v>
      </c>
      <c r="F125" s="148" t="s">
        <v>408</v>
      </c>
      <c r="H125" s="149">
        <v>200</v>
      </c>
      <c r="I125" s="150"/>
      <c r="L125" s="145"/>
      <c r="M125" s="151"/>
      <c r="T125" s="152"/>
      <c r="AT125" s="147" t="s">
        <v>139</v>
      </c>
      <c r="AU125" s="147" t="s">
        <v>85</v>
      </c>
      <c r="AV125" s="12" t="s">
        <v>85</v>
      </c>
      <c r="AW125" s="12" t="s">
        <v>32</v>
      </c>
      <c r="AX125" s="12" t="s">
        <v>81</v>
      </c>
      <c r="AY125" s="147" t="s">
        <v>131</v>
      </c>
    </row>
    <row r="126" spans="2:65" s="13" customFormat="1" ht="11.25">
      <c r="B126" s="153"/>
      <c r="D126" s="146" t="s">
        <v>139</v>
      </c>
      <c r="E126" s="154" t="s">
        <v>1</v>
      </c>
      <c r="F126" s="155" t="s">
        <v>409</v>
      </c>
      <c r="H126" s="154" t="s">
        <v>1</v>
      </c>
      <c r="I126" s="156"/>
      <c r="L126" s="153"/>
      <c r="M126" s="177"/>
      <c r="N126" s="178"/>
      <c r="O126" s="178"/>
      <c r="P126" s="178"/>
      <c r="Q126" s="178"/>
      <c r="R126" s="178"/>
      <c r="S126" s="178"/>
      <c r="T126" s="179"/>
      <c r="AT126" s="154" t="s">
        <v>139</v>
      </c>
      <c r="AU126" s="154" t="s">
        <v>85</v>
      </c>
      <c r="AV126" s="13" t="s">
        <v>81</v>
      </c>
      <c r="AW126" s="13" t="s">
        <v>32</v>
      </c>
      <c r="AX126" s="13" t="s">
        <v>76</v>
      </c>
      <c r="AY126" s="154" t="s">
        <v>131</v>
      </c>
    </row>
    <row r="127" spans="2:65" s="1" customFormat="1" ht="6.95" customHeight="1">
      <c r="B127" s="42"/>
      <c r="C127" s="43"/>
      <c r="D127" s="43"/>
      <c r="E127" s="43"/>
      <c r="F127" s="43"/>
      <c r="G127" s="43"/>
      <c r="H127" s="43"/>
      <c r="I127" s="43"/>
      <c r="J127" s="43"/>
      <c r="K127" s="43"/>
      <c r="L127" s="30"/>
    </row>
  </sheetData>
  <sheetProtection algorithmName="SHA-512" hashValue="QGsAKW9VaESZlngZU5sYe2mQjjrEdhkFFha7MkO0ZDzutXsWTlFxXLz1DUDI7XmeSwAzeQ+Whtsb7B8ypfHIAQ==" saltValue="YLtY5J8J9Z6yG4okant26E8EXF62oKYx4q2iurScTx24xeNmamC0kLfXBA7qwcQhYwMdm7Sx9B86T5tur1Kd0A==" spinCount="100000" sheet="1" objects="1" scenarios="1" formatColumns="0" formatRows="0" autoFilter="0"/>
  <autoFilter ref="C117:K126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26"/>
  <sheetViews>
    <sheetView showGridLines="0" workbookViewId="0"/>
  </sheetViews>
  <sheetFormatPr defaultRowHeight="1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102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2:46" ht="24.95" customHeight="1">
      <c r="B4" s="18"/>
      <c r="D4" s="19" t="s">
        <v>103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7" customHeight="1">
      <c r="B7" s="18"/>
      <c r="E7" s="221" t="str">
        <f>'Rekapitulace stavby'!K6</f>
        <v>Rekonstrukce MVN na pozemku p.č. 1360/4 v obci Nesměřice u Zruče nad Sázavou</v>
      </c>
      <c r="F7" s="222"/>
      <c r="G7" s="222"/>
      <c r="H7" s="222"/>
      <c r="L7" s="18"/>
    </row>
    <row r="8" spans="2:46" s="1" customFormat="1" ht="12" customHeight="1">
      <c r="B8" s="30"/>
      <c r="D8" s="25" t="s">
        <v>104</v>
      </c>
      <c r="L8" s="30"/>
    </row>
    <row r="9" spans="2:46" s="1" customFormat="1" ht="15.6" customHeight="1">
      <c r="B9" s="30"/>
      <c r="E9" s="183" t="s">
        <v>410</v>
      </c>
      <c r="F9" s="223"/>
      <c r="G9" s="223"/>
      <c r="H9" s="223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14. 9. 2023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1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28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24" t="str">
        <f>'Rekapitulace stavby'!E14</f>
        <v>Vyplň údaj</v>
      </c>
      <c r="F18" s="205"/>
      <c r="G18" s="205"/>
      <c r="H18" s="205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30</v>
      </c>
      <c r="I20" s="25" t="s">
        <v>25</v>
      </c>
      <c r="J20" s="23" t="s">
        <v>1</v>
      </c>
      <c r="L20" s="30"/>
    </row>
    <row r="21" spans="2:12" s="1" customFormat="1" ht="18" customHeight="1">
      <c r="B21" s="30"/>
      <c r="E21" s="23" t="s">
        <v>31</v>
      </c>
      <c r="I21" s="25" t="s">
        <v>27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33</v>
      </c>
      <c r="I23" s="25" t="s">
        <v>25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27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35</v>
      </c>
      <c r="L26" s="30"/>
    </row>
    <row r="27" spans="2:12" s="7" customFormat="1" ht="14.45" customHeight="1">
      <c r="B27" s="87"/>
      <c r="E27" s="210" t="s">
        <v>1</v>
      </c>
      <c r="F27" s="210"/>
      <c r="G27" s="210"/>
      <c r="H27" s="210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36</v>
      </c>
      <c r="J30" s="64">
        <f>ROUND(J117,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38</v>
      </c>
      <c r="I32" s="33" t="s">
        <v>37</v>
      </c>
      <c r="J32" s="33" t="s">
        <v>39</v>
      </c>
      <c r="L32" s="30"/>
    </row>
    <row r="33" spans="2:12" s="1" customFormat="1" ht="14.45" customHeight="1">
      <c r="B33" s="30"/>
      <c r="D33" s="53" t="s">
        <v>40</v>
      </c>
      <c r="E33" s="25" t="s">
        <v>41</v>
      </c>
      <c r="F33" s="89">
        <f>ROUND((SUM(BE117:BE125)),  2)</f>
        <v>0</v>
      </c>
      <c r="I33" s="90">
        <v>0.21</v>
      </c>
      <c r="J33" s="89">
        <f>ROUND(((SUM(BE117:BE125))*I33),  2)</f>
        <v>0</v>
      </c>
      <c r="L33" s="30"/>
    </row>
    <row r="34" spans="2:12" s="1" customFormat="1" ht="14.45" customHeight="1">
      <c r="B34" s="30"/>
      <c r="E34" s="25" t="s">
        <v>42</v>
      </c>
      <c r="F34" s="89">
        <f>ROUND((SUM(BF117:BF125)),  2)</f>
        <v>0</v>
      </c>
      <c r="I34" s="90">
        <v>0.12</v>
      </c>
      <c r="J34" s="89">
        <f>ROUND(((SUM(BF117:BF125))*I34),  2)</f>
        <v>0</v>
      </c>
      <c r="L34" s="30"/>
    </row>
    <row r="35" spans="2:12" s="1" customFormat="1" ht="14.45" hidden="1" customHeight="1">
      <c r="B35" s="30"/>
      <c r="E35" s="25" t="s">
        <v>43</v>
      </c>
      <c r="F35" s="89">
        <f>ROUND((SUM(BG117:BG125)),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44</v>
      </c>
      <c r="F36" s="89">
        <f>ROUND((SUM(BH117:BH125)),  2)</f>
        <v>0</v>
      </c>
      <c r="I36" s="90">
        <v>0.12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45</v>
      </c>
      <c r="F37" s="89">
        <f>ROUND((SUM(BI117:BI125)),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46</v>
      </c>
      <c r="E39" s="55"/>
      <c r="F39" s="55"/>
      <c r="G39" s="93" t="s">
        <v>47</v>
      </c>
      <c r="H39" s="94" t="s">
        <v>48</v>
      </c>
      <c r="I39" s="55"/>
      <c r="J39" s="95">
        <f>SUM(J30:J37)</f>
        <v>0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49</v>
      </c>
      <c r="E50" s="40"/>
      <c r="F50" s="40"/>
      <c r="G50" s="39" t="s">
        <v>50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51</v>
      </c>
      <c r="E61" s="32"/>
      <c r="F61" s="97" t="s">
        <v>52</v>
      </c>
      <c r="G61" s="41" t="s">
        <v>51</v>
      </c>
      <c r="H61" s="32"/>
      <c r="I61" s="32"/>
      <c r="J61" s="98" t="s">
        <v>52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53</v>
      </c>
      <c r="E65" s="40"/>
      <c r="F65" s="40"/>
      <c r="G65" s="39" t="s">
        <v>54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51</v>
      </c>
      <c r="E76" s="32"/>
      <c r="F76" s="97" t="s">
        <v>52</v>
      </c>
      <c r="G76" s="41" t="s">
        <v>51</v>
      </c>
      <c r="H76" s="32"/>
      <c r="I76" s="32"/>
      <c r="J76" s="98" t="s">
        <v>52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106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27" customHeight="1">
      <c r="B85" s="30"/>
      <c r="E85" s="221" t="str">
        <f>E7</f>
        <v>Rekonstrukce MVN na pozemku p.č. 1360/4 v obci Nesměřice u Zruče nad Sázavou</v>
      </c>
      <c r="F85" s="222"/>
      <c r="G85" s="222"/>
      <c r="H85" s="222"/>
      <c r="L85" s="30"/>
    </row>
    <row r="86" spans="2:47" s="1" customFormat="1" ht="12" customHeight="1">
      <c r="B86" s="30"/>
      <c r="C86" s="25" t="s">
        <v>104</v>
      </c>
      <c r="L86" s="30"/>
    </row>
    <row r="87" spans="2:47" s="1" customFormat="1" ht="15.6" customHeight="1">
      <c r="B87" s="30"/>
      <c r="E87" s="183" t="str">
        <f>E9</f>
        <v>7 - Dokončovací práce</v>
      </c>
      <c r="F87" s="223"/>
      <c r="G87" s="223"/>
      <c r="H87" s="223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Nesměřice</v>
      </c>
      <c r="I89" s="25" t="s">
        <v>22</v>
      </c>
      <c r="J89" s="50" t="str">
        <f>IF(J12="","",J12)</f>
        <v>14. 9. 2023</v>
      </c>
      <c r="L89" s="30"/>
    </row>
    <row r="90" spans="2:47" s="1" customFormat="1" ht="6.95" customHeight="1">
      <c r="B90" s="30"/>
      <c r="L90" s="30"/>
    </row>
    <row r="91" spans="2:47" s="1" customFormat="1" ht="26.45" customHeight="1">
      <c r="B91" s="30"/>
      <c r="C91" s="25" t="s">
        <v>24</v>
      </c>
      <c r="F91" s="23" t="str">
        <f>E15</f>
        <v>Město Zruč nad Sázavou</v>
      </c>
      <c r="I91" s="25" t="s">
        <v>30</v>
      </c>
      <c r="J91" s="28" t="str">
        <f>E21</f>
        <v>VDG Projektování s.r.o.</v>
      </c>
      <c r="L91" s="30"/>
    </row>
    <row r="92" spans="2:47" s="1" customFormat="1" ht="15.6" customHeight="1">
      <c r="B92" s="30"/>
      <c r="C92" s="25" t="s">
        <v>28</v>
      </c>
      <c r="F92" s="23" t="str">
        <f>IF(E18="","",E18)</f>
        <v>Vyplň údaj</v>
      </c>
      <c r="I92" s="25" t="s">
        <v>33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107</v>
      </c>
      <c r="D94" s="91"/>
      <c r="E94" s="91"/>
      <c r="F94" s="91"/>
      <c r="G94" s="91"/>
      <c r="H94" s="91"/>
      <c r="I94" s="91"/>
      <c r="J94" s="100" t="s">
        <v>108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109</v>
      </c>
      <c r="J96" s="64">
        <f>J117</f>
        <v>0</v>
      </c>
      <c r="L96" s="30"/>
      <c r="AU96" s="15" t="s">
        <v>110</v>
      </c>
    </row>
    <row r="97" spans="2:12" s="8" customFormat="1" ht="24.95" customHeight="1">
      <c r="B97" s="102"/>
      <c r="D97" s="103" t="s">
        <v>411</v>
      </c>
      <c r="E97" s="104"/>
      <c r="F97" s="104"/>
      <c r="G97" s="104"/>
      <c r="H97" s="104"/>
      <c r="I97" s="104"/>
      <c r="J97" s="105">
        <f>J118</f>
        <v>0</v>
      </c>
      <c r="L97" s="102"/>
    </row>
    <row r="98" spans="2:12" s="1" customFormat="1" ht="21.75" customHeight="1">
      <c r="B98" s="30"/>
      <c r="L98" s="30"/>
    </row>
    <row r="99" spans="2:12" s="1" customFormat="1" ht="6.95" customHeight="1"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30"/>
    </row>
    <row r="103" spans="2:12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0"/>
    </row>
    <row r="104" spans="2:12" s="1" customFormat="1" ht="24.95" customHeight="1">
      <c r="B104" s="30"/>
      <c r="C104" s="19" t="s">
        <v>116</v>
      </c>
      <c r="L104" s="30"/>
    </row>
    <row r="105" spans="2:12" s="1" customFormat="1" ht="6.95" customHeight="1">
      <c r="B105" s="30"/>
      <c r="L105" s="30"/>
    </row>
    <row r="106" spans="2:12" s="1" customFormat="1" ht="12" customHeight="1">
      <c r="B106" s="30"/>
      <c r="C106" s="25" t="s">
        <v>16</v>
      </c>
      <c r="L106" s="30"/>
    </row>
    <row r="107" spans="2:12" s="1" customFormat="1" ht="27" customHeight="1">
      <c r="B107" s="30"/>
      <c r="E107" s="221" t="str">
        <f>E7</f>
        <v>Rekonstrukce MVN na pozemku p.č. 1360/4 v obci Nesměřice u Zruče nad Sázavou</v>
      </c>
      <c r="F107" s="222"/>
      <c r="G107" s="222"/>
      <c r="H107" s="222"/>
      <c r="L107" s="30"/>
    </row>
    <row r="108" spans="2:12" s="1" customFormat="1" ht="12" customHeight="1">
      <c r="B108" s="30"/>
      <c r="C108" s="25" t="s">
        <v>104</v>
      </c>
      <c r="L108" s="30"/>
    </row>
    <row r="109" spans="2:12" s="1" customFormat="1" ht="15.6" customHeight="1">
      <c r="B109" s="30"/>
      <c r="E109" s="183" t="str">
        <f>E9</f>
        <v>7 - Dokončovací práce</v>
      </c>
      <c r="F109" s="223"/>
      <c r="G109" s="223"/>
      <c r="H109" s="223"/>
      <c r="L109" s="30"/>
    </row>
    <row r="110" spans="2:12" s="1" customFormat="1" ht="6.95" customHeight="1">
      <c r="B110" s="30"/>
      <c r="L110" s="30"/>
    </row>
    <row r="111" spans="2:12" s="1" customFormat="1" ht="12" customHeight="1">
      <c r="B111" s="30"/>
      <c r="C111" s="25" t="s">
        <v>20</v>
      </c>
      <c r="F111" s="23" t="str">
        <f>F12</f>
        <v>Nesměřice</v>
      </c>
      <c r="I111" s="25" t="s">
        <v>22</v>
      </c>
      <c r="J111" s="50" t="str">
        <f>IF(J12="","",J12)</f>
        <v>14. 9. 2023</v>
      </c>
      <c r="L111" s="30"/>
    </row>
    <row r="112" spans="2:12" s="1" customFormat="1" ht="6.95" customHeight="1">
      <c r="B112" s="30"/>
      <c r="L112" s="30"/>
    </row>
    <row r="113" spans="2:65" s="1" customFormat="1" ht="26.45" customHeight="1">
      <c r="B113" s="30"/>
      <c r="C113" s="25" t="s">
        <v>24</v>
      </c>
      <c r="F113" s="23" t="str">
        <f>E15</f>
        <v>Město Zruč nad Sázavou</v>
      </c>
      <c r="I113" s="25" t="s">
        <v>30</v>
      </c>
      <c r="J113" s="28" t="str">
        <f>E21</f>
        <v>VDG Projektování s.r.o.</v>
      </c>
      <c r="L113" s="30"/>
    </row>
    <row r="114" spans="2:65" s="1" customFormat="1" ht="15.6" customHeight="1">
      <c r="B114" s="30"/>
      <c r="C114" s="25" t="s">
        <v>28</v>
      </c>
      <c r="F114" s="23" t="str">
        <f>IF(E18="","",E18)</f>
        <v>Vyplň údaj</v>
      </c>
      <c r="I114" s="25" t="s">
        <v>33</v>
      </c>
      <c r="J114" s="28" t="str">
        <f>E24</f>
        <v xml:space="preserve"> </v>
      </c>
      <c r="L114" s="30"/>
    </row>
    <row r="115" spans="2:65" s="1" customFormat="1" ht="10.35" customHeight="1">
      <c r="B115" s="30"/>
      <c r="L115" s="30"/>
    </row>
    <row r="116" spans="2:65" s="10" customFormat="1" ht="29.25" customHeight="1">
      <c r="B116" s="110"/>
      <c r="C116" s="111" t="s">
        <v>117</v>
      </c>
      <c r="D116" s="112" t="s">
        <v>61</v>
      </c>
      <c r="E116" s="112" t="s">
        <v>57</v>
      </c>
      <c r="F116" s="112" t="s">
        <v>58</v>
      </c>
      <c r="G116" s="112" t="s">
        <v>118</v>
      </c>
      <c r="H116" s="112" t="s">
        <v>119</v>
      </c>
      <c r="I116" s="112" t="s">
        <v>120</v>
      </c>
      <c r="J116" s="113" t="s">
        <v>108</v>
      </c>
      <c r="K116" s="114" t="s">
        <v>121</v>
      </c>
      <c r="L116" s="110"/>
      <c r="M116" s="57" t="s">
        <v>1</v>
      </c>
      <c r="N116" s="58" t="s">
        <v>40</v>
      </c>
      <c r="O116" s="58" t="s">
        <v>122</v>
      </c>
      <c r="P116" s="58" t="s">
        <v>123</v>
      </c>
      <c r="Q116" s="58" t="s">
        <v>124</v>
      </c>
      <c r="R116" s="58" t="s">
        <v>125</v>
      </c>
      <c r="S116" s="58" t="s">
        <v>126</v>
      </c>
      <c r="T116" s="59" t="s">
        <v>127</v>
      </c>
    </row>
    <row r="117" spans="2:65" s="1" customFormat="1" ht="22.9" customHeight="1">
      <c r="B117" s="30"/>
      <c r="C117" s="62" t="s">
        <v>128</v>
      </c>
      <c r="J117" s="115">
        <f>BK117</f>
        <v>0</v>
      </c>
      <c r="L117" s="30"/>
      <c r="M117" s="60"/>
      <c r="N117" s="51"/>
      <c r="O117" s="51"/>
      <c r="P117" s="116">
        <f>P118</f>
        <v>0</v>
      </c>
      <c r="Q117" s="51"/>
      <c r="R117" s="116">
        <f>R118</f>
        <v>0</v>
      </c>
      <c r="S117" s="51"/>
      <c r="T117" s="117">
        <f>T118</f>
        <v>0</v>
      </c>
      <c r="AT117" s="15" t="s">
        <v>75</v>
      </c>
      <c r="AU117" s="15" t="s">
        <v>110</v>
      </c>
      <c r="BK117" s="118">
        <f>BK118</f>
        <v>0</v>
      </c>
    </row>
    <row r="118" spans="2:65" s="11" customFormat="1" ht="25.9" customHeight="1">
      <c r="B118" s="119"/>
      <c r="D118" s="120" t="s">
        <v>75</v>
      </c>
      <c r="E118" s="121" t="s">
        <v>412</v>
      </c>
      <c r="F118" s="121" t="s">
        <v>187</v>
      </c>
      <c r="I118" s="122"/>
      <c r="J118" s="123">
        <f>BK118</f>
        <v>0</v>
      </c>
      <c r="L118" s="119"/>
      <c r="M118" s="124"/>
      <c r="P118" s="125">
        <f>SUM(P119:P125)</f>
        <v>0</v>
      </c>
      <c r="R118" s="125">
        <f>SUM(R119:R125)</f>
        <v>0</v>
      </c>
      <c r="T118" s="126">
        <f>SUM(T119:T125)</f>
        <v>0</v>
      </c>
      <c r="AR118" s="120" t="s">
        <v>94</v>
      </c>
      <c r="AT118" s="127" t="s">
        <v>75</v>
      </c>
      <c r="AU118" s="127" t="s">
        <v>76</v>
      </c>
      <c r="AY118" s="120" t="s">
        <v>131</v>
      </c>
      <c r="BK118" s="128">
        <f>SUM(BK119:BK125)</f>
        <v>0</v>
      </c>
    </row>
    <row r="119" spans="2:65" s="1" customFormat="1" ht="14.45" customHeight="1">
      <c r="B119" s="30"/>
      <c r="C119" s="159" t="s">
        <v>81</v>
      </c>
      <c r="D119" s="159" t="s">
        <v>196</v>
      </c>
      <c r="E119" s="160" t="s">
        <v>8</v>
      </c>
      <c r="F119" s="161" t="s">
        <v>413</v>
      </c>
      <c r="G119" s="162" t="s">
        <v>1</v>
      </c>
      <c r="H119" s="163">
        <v>1</v>
      </c>
      <c r="I119" s="164"/>
      <c r="J119" s="165">
        <f>ROUND(I119*H119,2)</f>
        <v>0</v>
      </c>
      <c r="K119" s="166"/>
      <c r="L119" s="167"/>
      <c r="M119" s="168" t="s">
        <v>1</v>
      </c>
      <c r="N119" s="169" t="s">
        <v>41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175</v>
      </c>
      <c r="AT119" s="143" t="s">
        <v>196</v>
      </c>
      <c r="AU119" s="143" t="s">
        <v>81</v>
      </c>
      <c r="AY119" s="15" t="s">
        <v>131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5" t="s">
        <v>81</v>
      </c>
      <c r="BK119" s="144">
        <f>ROUND(I119*H119,2)</f>
        <v>0</v>
      </c>
      <c r="BL119" s="15" t="s">
        <v>91</v>
      </c>
      <c r="BM119" s="143" t="s">
        <v>414</v>
      </c>
    </row>
    <row r="120" spans="2:65" s="1" customFormat="1" ht="14.45" customHeight="1">
      <c r="B120" s="30"/>
      <c r="C120" s="159" t="s">
        <v>85</v>
      </c>
      <c r="D120" s="159" t="s">
        <v>196</v>
      </c>
      <c r="E120" s="160" t="s">
        <v>415</v>
      </c>
      <c r="F120" s="161" t="s">
        <v>416</v>
      </c>
      <c r="G120" s="162" t="s">
        <v>217</v>
      </c>
      <c r="H120" s="163">
        <v>1</v>
      </c>
      <c r="I120" s="164"/>
      <c r="J120" s="165">
        <f>ROUND(I120*H120,2)</f>
        <v>0</v>
      </c>
      <c r="K120" s="166"/>
      <c r="L120" s="167"/>
      <c r="M120" s="168" t="s">
        <v>1</v>
      </c>
      <c r="N120" s="169" t="s">
        <v>41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223</v>
      </c>
      <c r="AT120" s="143" t="s">
        <v>196</v>
      </c>
      <c r="AU120" s="143" t="s">
        <v>81</v>
      </c>
      <c r="AY120" s="15" t="s">
        <v>131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5" t="s">
        <v>81</v>
      </c>
      <c r="BK120" s="144">
        <f>ROUND(I120*H120,2)</f>
        <v>0</v>
      </c>
      <c r="BL120" s="15" t="s">
        <v>223</v>
      </c>
      <c r="BM120" s="143" t="s">
        <v>417</v>
      </c>
    </row>
    <row r="121" spans="2:65" s="12" customFormat="1" ht="11.25">
      <c r="B121" s="145"/>
      <c r="D121" s="146" t="s">
        <v>139</v>
      </c>
      <c r="E121" s="147" t="s">
        <v>1</v>
      </c>
      <c r="F121" s="148" t="s">
        <v>81</v>
      </c>
      <c r="H121" s="149">
        <v>1</v>
      </c>
      <c r="I121" s="150"/>
      <c r="L121" s="145"/>
      <c r="M121" s="151"/>
      <c r="T121" s="152"/>
      <c r="AT121" s="147" t="s">
        <v>139</v>
      </c>
      <c r="AU121" s="147" t="s">
        <v>81</v>
      </c>
      <c r="AV121" s="12" t="s">
        <v>85</v>
      </c>
      <c r="AW121" s="12" t="s">
        <v>32</v>
      </c>
      <c r="AX121" s="12" t="s">
        <v>81</v>
      </c>
      <c r="AY121" s="147" t="s">
        <v>131</v>
      </c>
    </row>
    <row r="122" spans="2:65" s="1" customFormat="1" ht="14.45" customHeight="1">
      <c r="B122" s="30"/>
      <c r="C122" s="159" t="s">
        <v>88</v>
      </c>
      <c r="D122" s="159" t="s">
        <v>196</v>
      </c>
      <c r="E122" s="160" t="s">
        <v>418</v>
      </c>
      <c r="F122" s="161" t="s">
        <v>419</v>
      </c>
      <c r="G122" s="162" t="s">
        <v>217</v>
      </c>
      <c r="H122" s="163">
        <v>1</v>
      </c>
      <c r="I122" s="164"/>
      <c r="J122" s="165">
        <f>ROUND(I122*H122,2)</f>
        <v>0</v>
      </c>
      <c r="K122" s="166"/>
      <c r="L122" s="167"/>
      <c r="M122" s="168" t="s">
        <v>1</v>
      </c>
      <c r="N122" s="169" t="s">
        <v>41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223</v>
      </c>
      <c r="AT122" s="143" t="s">
        <v>196</v>
      </c>
      <c r="AU122" s="143" t="s">
        <v>81</v>
      </c>
      <c r="AY122" s="15" t="s">
        <v>131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5" t="s">
        <v>81</v>
      </c>
      <c r="BK122" s="144">
        <f>ROUND(I122*H122,2)</f>
        <v>0</v>
      </c>
      <c r="BL122" s="15" t="s">
        <v>223</v>
      </c>
      <c r="BM122" s="143" t="s">
        <v>420</v>
      </c>
    </row>
    <row r="123" spans="2:65" s="12" customFormat="1" ht="11.25">
      <c r="B123" s="145"/>
      <c r="D123" s="146" t="s">
        <v>139</v>
      </c>
      <c r="E123" s="147" t="s">
        <v>1</v>
      </c>
      <c r="F123" s="148" t="s">
        <v>81</v>
      </c>
      <c r="H123" s="149">
        <v>1</v>
      </c>
      <c r="I123" s="150"/>
      <c r="L123" s="145"/>
      <c r="M123" s="151"/>
      <c r="T123" s="152"/>
      <c r="AT123" s="147" t="s">
        <v>139</v>
      </c>
      <c r="AU123" s="147" t="s">
        <v>81</v>
      </c>
      <c r="AV123" s="12" t="s">
        <v>85</v>
      </c>
      <c r="AW123" s="12" t="s">
        <v>32</v>
      </c>
      <c r="AX123" s="12" t="s">
        <v>81</v>
      </c>
      <c r="AY123" s="147" t="s">
        <v>131</v>
      </c>
    </row>
    <row r="124" spans="2:65" s="13" customFormat="1" ht="11.25">
      <c r="B124" s="153"/>
      <c r="D124" s="146" t="s">
        <v>139</v>
      </c>
      <c r="E124" s="154" t="s">
        <v>1</v>
      </c>
      <c r="F124" s="155" t="s">
        <v>421</v>
      </c>
      <c r="H124" s="154" t="s">
        <v>1</v>
      </c>
      <c r="I124" s="156"/>
      <c r="L124" s="153"/>
      <c r="M124" s="157"/>
      <c r="T124" s="158"/>
      <c r="AT124" s="154" t="s">
        <v>139</v>
      </c>
      <c r="AU124" s="154" t="s">
        <v>81</v>
      </c>
      <c r="AV124" s="13" t="s">
        <v>81</v>
      </c>
      <c r="AW124" s="13" t="s">
        <v>32</v>
      </c>
      <c r="AX124" s="13" t="s">
        <v>76</v>
      </c>
      <c r="AY124" s="154" t="s">
        <v>131</v>
      </c>
    </row>
    <row r="125" spans="2:65" s="1" customFormat="1" ht="61.15" customHeight="1">
      <c r="B125" s="30"/>
      <c r="C125" s="131" t="s">
        <v>91</v>
      </c>
      <c r="D125" s="131" t="s">
        <v>134</v>
      </c>
      <c r="E125" s="132" t="s">
        <v>422</v>
      </c>
      <c r="F125" s="133" t="s">
        <v>423</v>
      </c>
      <c r="G125" s="134" t="s">
        <v>160</v>
      </c>
      <c r="H125" s="135">
        <v>1</v>
      </c>
      <c r="I125" s="136"/>
      <c r="J125" s="137">
        <f>ROUND(I125*H125,2)</f>
        <v>0</v>
      </c>
      <c r="K125" s="138"/>
      <c r="L125" s="30"/>
      <c r="M125" s="175" t="s">
        <v>1</v>
      </c>
      <c r="N125" s="176" t="s">
        <v>41</v>
      </c>
      <c r="O125" s="172"/>
      <c r="P125" s="173">
        <f>O125*H125</f>
        <v>0</v>
      </c>
      <c r="Q125" s="173">
        <v>0</v>
      </c>
      <c r="R125" s="173">
        <f>Q125*H125</f>
        <v>0</v>
      </c>
      <c r="S125" s="173">
        <v>0</v>
      </c>
      <c r="T125" s="174">
        <f>S125*H125</f>
        <v>0</v>
      </c>
      <c r="AR125" s="143" t="s">
        <v>424</v>
      </c>
      <c r="AT125" s="143" t="s">
        <v>134</v>
      </c>
      <c r="AU125" s="143" t="s">
        <v>81</v>
      </c>
      <c r="AY125" s="15" t="s">
        <v>131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5" t="s">
        <v>81</v>
      </c>
      <c r="BK125" s="144">
        <f>ROUND(I125*H125,2)</f>
        <v>0</v>
      </c>
      <c r="BL125" s="15" t="s">
        <v>424</v>
      </c>
      <c r="BM125" s="143" t="s">
        <v>425</v>
      </c>
    </row>
    <row r="126" spans="2:65" s="1" customFormat="1" ht="6.95" customHeight="1"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30"/>
    </row>
  </sheetData>
  <sheetProtection algorithmName="SHA-512" hashValue="dOoi2+3CvAbJ6iNv/8dzTZ2j1g1oRKhZoukbEPFfVdfuoYN/TzkoWMSD1hXx8tsZk6PLZcB5nqFfteuQBX8cNw==" saltValue="YpnMNHit42Q1NLhuKkEEUfuZMdeUE9mX5ysdFOgdaQ6Vp4xkZ7S4sFnfbBqnVbJLOmmCPQEKp15V5wnFqniJeg==" spinCount="100000" sheet="1" objects="1" scenarios="1" formatColumns="0" formatRows="0" autoFilter="0"/>
  <autoFilter ref="C116:K125" xr:uid="{00000000-0009-0000-0000-000007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1 - Přípravné práce</vt:lpstr>
      <vt:lpstr>2 - Výstavba manipulačníh...</vt:lpstr>
      <vt:lpstr>3 - Vyspravení praskliny ...</vt:lpstr>
      <vt:lpstr>4 - Zábradlí na stávající...</vt:lpstr>
      <vt:lpstr>5 - Sanace betonových ploch</vt:lpstr>
      <vt:lpstr>6 - Sadové úpravy</vt:lpstr>
      <vt:lpstr>7 - Dokončovací práce</vt:lpstr>
      <vt:lpstr>'1 - Přípravné práce'!Názvy_tisku</vt:lpstr>
      <vt:lpstr>'2 - Výstavba manipulačníh...'!Názvy_tisku</vt:lpstr>
      <vt:lpstr>'3 - Vyspravení praskliny ...'!Názvy_tisku</vt:lpstr>
      <vt:lpstr>'4 - Zábradlí na stávající...'!Názvy_tisku</vt:lpstr>
      <vt:lpstr>'5 - Sanace betonových ploch'!Názvy_tisku</vt:lpstr>
      <vt:lpstr>'6 - Sadové úpravy'!Názvy_tisku</vt:lpstr>
      <vt:lpstr>'7 - Dokončovací práce'!Názvy_tisku</vt:lpstr>
      <vt:lpstr>'Rekapitulace stavby'!Názvy_tisku</vt:lpstr>
      <vt:lpstr>'1 - Přípravné práce'!Oblast_tisku</vt:lpstr>
      <vt:lpstr>'2 - Výstavba manipulačníh...'!Oblast_tisku</vt:lpstr>
      <vt:lpstr>'3 - Vyspravení praskliny ...'!Oblast_tisku</vt:lpstr>
      <vt:lpstr>'4 - Zábradlí na stávající...'!Oblast_tisku</vt:lpstr>
      <vt:lpstr>'5 - Sanace betonových ploch'!Oblast_tisku</vt:lpstr>
      <vt:lpstr>'6 - Sadové úpravy'!Oblast_tisku</vt:lpstr>
      <vt:lpstr>'7 - Dokončovací práce'!Oblast_tisku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Hynek\Hynek13</dc:creator>
  <cp:lastModifiedBy>Kristýna Jirkovská</cp:lastModifiedBy>
  <dcterms:created xsi:type="dcterms:W3CDTF">2024-08-14T12:07:19Z</dcterms:created>
  <dcterms:modified xsi:type="dcterms:W3CDTF">2024-08-14T12:30:43Z</dcterms:modified>
</cp:coreProperties>
</file>